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прил" sheetId="1" r:id="rId1"/>
  </sheets>
  <definedNames>
    <definedName name="_xlnm.Print_Titles" localSheetId="0">'прил'!$10:$12</definedName>
    <definedName name="_xlnm.Print_Area" localSheetId="0">'прил'!$A$1:$R$1220</definedName>
  </definedNames>
  <calcPr fullCalcOnLoad="1"/>
</workbook>
</file>

<file path=xl/sharedStrings.xml><?xml version="1.0" encoding="utf-8"?>
<sst xmlns="http://schemas.openxmlformats.org/spreadsheetml/2006/main" count="1520" uniqueCount="229">
  <si>
    <t>2016 год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</si>
  <si>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</si>
  <si>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</si>
  <si>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</si>
  <si>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</si>
  <si>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</si>
  <si>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</si>
  <si>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</si>
  <si>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</si>
  <si>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</si>
  <si>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</si>
  <si>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</si>
  <si>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</si>
  <si>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</si>
  <si>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Ответственный исполнитель, соисполнители</t>
  </si>
  <si>
    <t>1.1</t>
  </si>
  <si>
    <t>Департамент капитального строительства администрации Города Томска</t>
  </si>
  <si>
    <t>1.2</t>
  </si>
  <si>
    <t>1</t>
  </si>
  <si>
    <t>1.1.1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</si>
  <si>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</si>
  <si>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</si>
  <si>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</si>
  <si>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</si>
  <si>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</si>
  <si>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</si>
  <si>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</si>
  <si>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</si>
  <si>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</si>
  <si>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</si>
  <si>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</si>
  <si>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2018 год</t>
  </si>
  <si>
    <t>2019 год</t>
  </si>
  <si>
    <t>2020 год</t>
  </si>
  <si>
    <t>Дополнительно введенные (сохраненные) места</t>
  </si>
  <si>
    <t>ПЕРЕЧЕНЬ МЕРОПРИЯТИЙ И РЕСУРСНОЕ ОБЕСПЕЧЕНИЕ ПОДПРОГРАММЫ 8</t>
  </si>
  <si>
    <t>2021 год</t>
  </si>
  <si>
    <t>2022 год</t>
  </si>
  <si>
    <t>2023 год</t>
  </si>
  <si>
    <t>2024 год</t>
  </si>
  <si>
    <t>2025 год</t>
  </si>
  <si>
    <t>Итого по задаче 1</t>
  </si>
  <si>
    <t xml:space="preserve">Итого по задаче 2 </t>
  </si>
  <si>
    <t>ВСЕГО ПО ПОДПРОГРАММЕ 8</t>
  </si>
  <si>
    <t>1.1.2</t>
  </si>
  <si>
    <t>1.1.3</t>
  </si>
  <si>
    <t>1.1.3.1</t>
  </si>
  <si>
    <t>1.1.3.2</t>
  </si>
  <si>
    <t>1.1.3.3</t>
  </si>
  <si>
    <t>1.1.3.4</t>
  </si>
  <si>
    <t>1.1.3.5</t>
  </si>
  <si>
    <t>1.1.3.6</t>
  </si>
  <si>
    <t>1.1.4</t>
  </si>
  <si>
    <t>1.1.5</t>
  </si>
  <si>
    <t>1.1.4.1</t>
  </si>
  <si>
    <t>1.1.5.1</t>
  </si>
  <si>
    <t>1.1.5.2</t>
  </si>
  <si>
    <t>1.1.6</t>
  </si>
  <si>
    <t>Департамент образования  администрации Города Томска</t>
  </si>
  <si>
    <t>1.1.5.3</t>
  </si>
  <si>
    <t>1.1.5.4</t>
  </si>
  <si>
    <t>1.1.5.5</t>
  </si>
  <si>
    <t>1.1.7</t>
  </si>
  <si>
    <t>1.1.7.1</t>
  </si>
  <si>
    <t>Задача 2 подпрограммы: 
Исключение организации обучения детей в зданиях школ с износом 50% и выше.</t>
  </si>
  <si>
    <t>1.2.1</t>
  </si>
  <si>
    <t>Капитальный ремонт зданий общеобразовательных учреждений с целью недопущения закрытия по причине аварийности, а также зданий, имеющих износ свыше 50%</t>
  </si>
  <si>
    <t>1.2.1.2</t>
  </si>
  <si>
    <t>1.2.1.3</t>
  </si>
  <si>
    <t>Строительство (приобретение)  зданий для размещения общеобразовательных учреждений, в том числе на территориях действующих общеобразовательных учреждений</t>
  </si>
  <si>
    <t>Строительство здания  размещения общеобразовательного учреждения на 1100 мест по пер. Целинному</t>
  </si>
  <si>
    <t>Строительство здания  размещения общеобразовательного учреждения на 1100 мест по пул. Энергетиков</t>
  </si>
  <si>
    <t>Строительство здания для размещения общеобразовательного учреждения на 525 мест по ул. Приточная</t>
  </si>
  <si>
    <t>1.1.1.12</t>
  </si>
  <si>
    <t>1.1.1.13</t>
  </si>
  <si>
    <t>1.1.1.14</t>
  </si>
  <si>
    <t>Строительство корпуса общеобразовательного учреждения на территории МАОУ СОШ № 4</t>
  </si>
  <si>
    <t>Строительство корпуса общеобразовательного учреждения на территории МАОУ СОШ № 15</t>
  </si>
  <si>
    <t>1.1.1.15</t>
  </si>
  <si>
    <t>Строительство корпуса общеобразовательного учреждения на территории МАОУ СОШ № 19</t>
  </si>
  <si>
    <t>1.1.1.16</t>
  </si>
  <si>
    <t>Строительство корпуса общеобразовательного учреждения на территории МАОУ СОШ № 23</t>
  </si>
  <si>
    <t>1.1.1.17</t>
  </si>
  <si>
    <t>Строительство корпуса общеобразовательного учреждения на территории МБОУ СОШ № 33</t>
  </si>
  <si>
    <t>Строительство корпуса общеобразовательного учреждения на территории МАОУ СОШ № 34</t>
  </si>
  <si>
    <t>1.1.1.18</t>
  </si>
  <si>
    <t>1.1.1.19</t>
  </si>
  <si>
    <t>1.1.1.20</t>
  </si>
  <si>
    <t>Строительство корпуса общеобразовательного учреждения на территории МАОУ СОШ № 37</t>
  </si>
  <si>
    <t>Строительство корпуса общеобразовательного учреждения на территории МАОУ СОШ № 38</t>
  </si>
  <si>
    <t>Строительство корпуса общеобразовательного учреждения на территории МАОУ СОШ № 53</t>
  </si>
  <si>
    <t>1.1.1.21</t>
  </si>
  <si>
    <t>Строительство корпуса общеобразовательного учреждения на территории МАОУ гимназия № 55</t>
  </si>
  <si>
    <t>Строительство корпуса общеобразовательного учреждения на территории МАОУ СОШ № 67</t>
  </si>
  <si>
    <t>Строительство корпуса общеобразовательного учреждения на территории МБОУ Академический лицей</t>
  </si>
  <si>
    <t>Строительство корпуса общеобразовательного учреждения на территории МБОУ Школа-интернат № 1</t>
  </si>
  <si>
    <t>Возврат зданий в систему общего образования (капитальный ремонт, оснащение)</t>
  </si>
  <si>
    <t>Капитальный ремонт и оснащение здания по адресу: ул. Матросова, 8</t>
  </si>
  <si>
    <t>Капитальный ремонт и оснащение здания по адресу: ул. Пушкина, 54/1 стр.1</t>
  </si>
  <si>
    <t>Капитальный ремонт и оснащение здания по адресу: ул. Школьная, 18</t>
  </si>
  <si>
    <t>Капитальный ремонт и оснащение здания по адресу: ул.Лермонтова, 60</t>
  </si>
  <si>
    <t>1.1.5.6</t>
  </si>
  <si>
    <t>Корпус МАОУ СОШ № 11</t>
  </si>
  <si>
    <t>Корпус МАОУ СОШ № 30</t>
  </si>
  <si>
    <t>Корпус МАОУ СОШ № 36</t>
  </si>
  <si>
    <t>Корпус МАОУ СОШ № 40</t>
  </si>
  <si>
    <t>Корпус МАДОУ №  69</t>
  </si>
  <si>
    <t>Корпус МАДОУ № 76</t>
  </si>
  <si>
    <t>Использование ресурса учреждений дополнительного образования</t>
  </si>
  <si>
    <t>?????</t>
  </si>
  <si>
    <t>Открытие общеобразовательных учреждений на базе ВУЗов</t>
  </si>
  <si>
    <t>открытие общеобразовательного учреждения на базе ТУСУР</t>
  </si>
  <si>
    <t>1.1.7.2</t>
  </si>
  <si>
    <t>1.1.7.3</t>
  </si>
  <si>
    <t>1.1.7.4</t>
  </si>
  <si>
    <t>1.1.7.5</t>
  </si>
  <si>
    <t>открытие общеобразовательного учреждения на базе ТГУ</t>
  </si>
  <si>
    <t>открытие общеобразовательного учреждения на базе ТГПУ</t>
  </si>
  <si>
    <t>открытие общеобразовательного учреждения на базе ТГАСУ</t>
  </si>
  <si>
    <t>открытие общеобразовательного учреждения на базе СибГМУ</t>
  </si>
  <si>
    <t>к постановлению администрации Города Томска</t>
  </si>
  <si>
    <t xml:space="preserve">
</t>
  </si>
  <si>
    <t>Приложение  № 16</t>
  </si>
  <si>
    <t>Капитальный ремонт и оснащение здания по адресу: ул. Белозерская, 12/1 (мастерские)</t>
  </si>
  <si>
    <t>Строительство здания для размещения общеобразовательного учреждения на 1800  мест по ул. Дамбовой</t>
  </si>
  <si>
    <t>Строительство здания школы № 1 в районе "Супер Восточный"</t>
  </si>
  <si>
    <t>Строительство здания школы № 2 в районе "Супер Восточный"</t>
  </si>
  <si>
    <t>Строительство здания школы № 3 в районе "Супер Восточный"</t>
  </si>
  <si>
    <t>1.2.1.4</t>
  </si>
  <si>
    <t>ПЕРСПЕКТИВНЫЕ ОБЪЕКТЫ, РЕАЛИЗАЦИЯ КОТОРЫХ СВЯЗАНА С ТЕРРИТОРИАЛЬНЫМ РАЗВИТИЕМ ГОРОДА</t>
  </si>
  <si>
    <t>ПРИОРИТЕТНЫЕ ОБЪЕКТЫ ДЛЯ ОБЕСПЕЧЕНИЯ ДОСТУПНОСТИ ОБЩЕГО ОБРАЗОВАНИЯ В НОВЫХ МИКРОРАЙОНАХ</t>
  </si>
  <si>
    <t>КОРПУСА НА ТЕРРИТОРИЯХ ДЕЙСТВУЮЩИХ МУНИЦИПАЛЬНЫХ ОБЩЕОБРАЗОВАТЕЛЬНЫХ УЧРЕЖДЕНИЙ</t>
  </si>
  <si>
    <t>1.1.8</t>
  </si>
  <si>
    <t>Открытие общеобразовательных учреждений в приспособленных зданиях</t>
  </si>
  <si>
    <t>1.1.8.1</t>
  </si>
  <si>
    <t>открытие общеобразовательного учреждения в здании по ул. Суворова, 5</t>
  </si>
  <si>
    <t>открытие общеобразовательного учреждения в здании по ул. 79 Гвардейской дивизии, 21</t>
  </si>
  <si>
    <t>Строительство корпуса общеобразовательного учреждения на территории МАОУ СОШ № 65</t>
  </si>
  <si>
    <t xml:space="preserve">«Создание в муниципальном образовании «Город Томск»  (исходя из прогнозируемой потребности) новых мест в общеобразовательных организациях» 
на 2016 – 2025 годы»
</t>
  </si>
  <si>
    <t>Задача 1 подпрограммы: Создание новых мест в общеобразовательных организациях в соответствии с прогнозируемой потребностью и современными требованиями к условиям обучения</t>
  </si>
  <si>
    <t>Капитальный ремонт и оснащение здания по адресу: ул. Алтайская, 48</t>
  </si>
  <si>
    <t xml:space="preserve">ВЫКУП ЗДАНИЙ ДЛЯ РАЗМЕЩЕНИЯ ОБЩЕОБРАЗОВАТЕЛЬНЫХ УЧРЕЖДЕНИЙ </t>
  </si>
  <si>
    <t>1.1.8.2</t>
  </si>
  <si>
    <t>1.2.1.1</t>
  </si>
  <si>
    <t>1.2.1.5</t>
  </si>
  <si>
    <t>1.2.1.6</t>
  </si>
  <si>
    <t>1.2.1.7</t>
  </si>
  <si>
    <t>1.2.1.8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</si>
  <si>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</si>
  <si>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</si>
  <si>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</si>
  <si>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</si>
  <si>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</si>
  <si>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</si>
  <si>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</si>
  <si>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</si>
  <si>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</si>
  <si>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1.2.1.18</t>
  </si>
  <si>
    <t>1.2.1.19</t>
  </si>
  <si>
    <t>Комплексный капитальный ремонт здания МАОУ СОШ № 16 г. Томска, пер. Сухоозерный, 6 (корпус 3)</t>
  </si>
  <si>
    <t>Комплексный капитальный ремонт здания МАОУ СОШ № 41 г. Томска, ул. Тверская, 74 (пристройка со спортивным залом)</t>
  </si>
  <si>
    <t>Комплексный капитальный ремонт здания МАОУ СОШ № 38 г. Томска, ул. Ивана Черных, 123/1</t>
  </si>
  <si>
    <t>Комплексный капитальный ремонт здания МАОУ СОШ № 34 г. Томска, пр. Фрунзе, 135</t>
  </si>
  <si>
    <t>Комплексный капитальный ремонт здания МАОУ СОШ № 30 г. Томска, ул. Интернационалистов, 11</t>
  </si>
  <si>
    <t>Комплексный капитальный ремонт здания МАОУ СОШ № 67 г. Томска, ул. Иркутский тракт, 51/3</t>
  </si>
  <si>
    <t>Комплексный капитальный ремонт здания МАОУ СОШ № 46 г. Томска, ул. Демьяна Бедного, 4</t>
  </si>
  <si>
    <t>Комплексный капитальный ремонт здания МБОУ ООШ № 45 г. Томска, ул. Иркутский тракт, 140/1</t>
  </si>
  <si>
    <t>Комплексный капитальный ремонт здания МБОУ ООШ № 45 г. Томска, ул. Войкова, 64/1</t>
  </si>
  <si>
    <t>Комплексный капитальный ремонт здания МБОУ школа-интернат №1 г. Томска, ул. Смирнова, 50</t>
  </si>
  <si>
    <t>Комплексный капитальный ремонт здания МАОУ СОШ № 11 г. Томска, Кольцевой проезд, 39</t>
  </si>
  <si>
    <t>Комплексный капитальный ремонт здания МАОУ СОШ № 19 г. Томска, ул. Центральная, 4а</t>
  </si>
  <si>
    <t>Комплексный капитальный ремонт здания МБОУ ООШ № 39 г. Томска, ул. Салтыкова-Щедрина, 35</t>
  </si>
  <si>
    <t>Комплексный капитальный ремонт здания МАОУ гимназия № 26 г. Томска, ул. Беринга, 4</t>
  </si>
  <si>
    <t>Комплексный капитальный ремонт здания МАОУ СОШ № 33 г. Томска, п. Лоскутово, ул. Ленина, 27а</t>
  </si>
  <si>
    <t>Комплексный капитальный ремонт здания МАОУ СОШ № 14 г. Томска, ул. Карла Ильмера, 11</t>
  </si>
  <si>
    <t>Комплексный капитальный ремонт здания МАОУ СОШ № 23 г. Томска, ул. Лебедева, 94</t>
  </si>
  <si>
    <t>2015 год</t>
  </si>
  <si>
    <t>Разработка проектно-сметной документации на проведение комплексного капитального ремонта здания МАОУ СОШ № 16 г. Томска, пер. Сухоозерный, 6 (корпус 3)</t>
  </si>
  <si>
    <t>Разработка проектно-сметной документации на проведение комплексного капитального ремонта здания МАОУ СОШ № 41 г. Томска, ул. Тверская, 74 (пристройка со спортивным залом)</t>
  </si>
  <si>
    <t>Разработка проектно-сметной документа ции на проведение комплексного капитального ремонта здания МАОУ СОШ № 38 г. Томска, ул. Ивана Черных, 123/1</t>
  </si>
  <si>
    <t>Разработка проектно-сметной документации на проведение комплексного капитального ремонта здания МАОУ СОШ № 34 г. Томска, пр. Фрунзе, 135</t>
  </si>
  <si>
    <t>Разработка проектно-сметной документации на проведение комплексного капитального ремонта здания МАОУ СОШ № 30 г. Томска, ул. Интернационалистов, 11</t>
  </si>
  <si>
    <t>Разработка проектно-сметной документации на проведение комплексного капитального ремонта здания МАОУ СОШ № 64 г. Томска, с. Тимирязевское, ул.Школьная,18</t>
  </si>
  <si>
    <t xml:space="preserve">Код бюджетной классификации (КЦСР, КВР)
</t>
  </si>
  <si>
    <t>Разработка проектно-сметной документации на проведение комплексного капитального ремонта здания МБОУ ООШИ № 22 г. Томска, ул. Сибирская, 81г</t>
  </si>
  <si>
    <t>Комплексный капитальный ремонт здания МБОУ ООШИ № 22 г. Томска, ул. Сибирская, 81г</t>
  </si>
  <si>
    <t>Рациональное использование и перепрофилирование помещений в зданиях действующих общеобразовательных учреждений</t>
  </si>
  <si>
    <t>Капитальный ремонт и реконструкция зданий для размещения общеобразовательных учреждений в приспособленных зданиях</t>
  </si>
  <si>
    <t>1.1.2.1</t>
  </si>
  <si>
    <t>Капитальный ремонт здания по пр. Кирова, 49 для размещения общеобразовательного учреждения на 1550 мест</t>
  </si>
  <si>
    <t>Цель подпрограммы: создание в муниципальном образовании «Город Томск» новых мест в муниципальных и частных общеобразовательных учреждениях в соответствии с прогнозируемой потребностью и современными требованиями к условиям обучения и обеспечение односменного режима обучения обучающихся 1-11 (12-х) классов школ, за исключением обучающихся по очно-заочной и заочной формам обучения</t>
  </si>
  <si>
    <t>Основное мероприятие  "Создание новых мест в общеобразовательных организациях"</t>
  </si>
  <si>
    <t>Перепрофилирование объектов дошкольного образования и профессионального образования</t>
  </si>
  <si>
    <t xml:space="preserve">Школа на 1136 мест по ул. П. Федоровского,4 </t>
  </si>
  <si>
    <t>Департамент капитального строительства  администрации Города Томска</t>
  </si>
  <si>
    <t>МКР № 9 жилищного комплекса "Солнечная долина" в г.Томске (территория, ограниченная пр. Новаторов, ул. А. Крячкова, ул. П. Федоровского, в г.Томске). Общеобразовательная школа на 1272 места  1этап</t>
  </si>
  <si>
    <t>Приобретение здания для размещения  общеобразовательного учреждения на 1100 мест по ул. В. Высоцкого</t>
  </si>
  <si>
    <t>Департамент управления муниципальной собственностью администрации Города Томска</t>
  </si>
  <si>
    <t>Приобретение здания для размещения  общеобразовательного учреждения на 400 мест по ул. Ивановского, 18</t>
  </si>
  <si>
    <t>1.1.1.22</t>
  </si>
  <si>
    <t>1.1.1.23</t>
  </si>
  <si>
    <t>1.1.1.24</t>
  </si>
  <si>
    <t>1.1.1.25</t>
  </si>
  <si>
    <t>1.1.3.7</t>
  </si>
  <si>
    <t>Разработка проектно-сметной документации на капитальный ремонт здания по адресу: пос. Аникино, ул. Басандайская, 41</t>
  </si>
  <si>
    <t>Капитальный ремонт и оснащение здания по адресу: ул.Басандайская, 41</t>
  </si>
  <si>
    <t xml:space="preserve">Капитальный ремонт помещений МАОУ СОШ № 34 г. Томска, пр. Фрунзе, 135 с целью создания дополнительных ученических мест </t>
  </si>
  <si>
    <t>Разработка проектно-сметной документации на проведение   капитального ремонта помещений МАОУ СОШ № 34 г. Томска, пр. Фрунзе, 135</t>
  </si>
  <si>
    <t>1.1.4.2</t>
  </si>
  <si>
    <t xml:space="preserve">Капитальный ремонт помещений МАОУ гимназия № 26 г. Томска, ул. Беринга, 4 с целью создания дополнительных ученических мест </t>
  </si>
  <si>
    <t>Разработка проектно-сметной документации на проведение  капитального ремонта помещений МАОУ гимназия № 26 г. Томска, ул. Беринга, 4</t>
  </si>
  <si>
    <t>1.1.4.3</t>
  </si>
  <si>
    <t>1.1.4.4</t>
  </si>
  <si>
    <t>Капитальный ремонт помещений МАОУ СОШ № 14 г. Томска, ул. Карла Ильмера, 11 с целью создания дополнительных ученических мест</t>
  </si>
  <si>
    <t>Разработка проектно-сметной документации на проведение  капитального ремонта помещений МАОУ СОШ № 14 г. Томска, ул. Карла Ильмера, 11</t>
  </si>
  <si>
    <t>Капитальный ремонт помещений МАОУ СОШ № 23 г. Томска, ул. Лебедева, 94 с целью создания дополнительных ученических мест</t>
  </si>
  <si>
    <t>Разработка проектно-сметной документации на проведение капитального ремонта помещений МАОУ СОШ № 23 г. Томска, ул. Лебедева, 94</t>
  </si>
  <si>
    <t>1.1.4.5</t>
  </si>
  <si>
    <t>1.1.4.6</t>
  </si>
  <si>
    <t>1.1.4.7</t>
  </si>
  <si>
    <t>Капитальный ремонт помещений МАОУ лицей № 8 с целью создания дополнительных ученических мест</t>
  </si>
  <si>
    <t>Разработка проектно-сметной документации на проведение  капитального ремонта помещений МАОУ лицей № 8</t>
  </si>
  <si>
    <t>Капитальный ремонт помещений МАОУ СОШ № 47 с целью создания дополнительных ученических мест</t>
  </si>
  <si>
    <t>Разработка проектно-сметной документации на проведение  капитального ремонта помещений МАОУ СОШ № 47</t>
  </si>
  <si>
    <t>Капитальный ремонт помещений МАОУ СОШ № 50 с целью создания дополнительных ученических мест</t>
  </si>
  <si>
    <t>Разработка проектно-сметной документации на проведение капитального ремонта помещений  МАОУ СОШ № 50</t>
  </si>
  <si>
    <t>Приобретение здания с оборудованием и земельным участком для размещения  общеобразовательной организации на 1100 мест по ул. Никитина, 6 в г. Томске</t>
  </si>
  <si>
    <t>план</t>
  </si>
  <si>
    <t xml:space="preserve"> от 02.08.2017 № 670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</si>
</sst>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[Red]#,##0.0"/>
    <numFmt numFmtId="174" formatCode="#,##0.000"/>
    <numFmt numFmtId="175" formatCode="#,##0.0000"/>
    <numFmt numFmtId="176" formatCode="#,##0.00000"/>
  </numFmts>
  <fonts count="29"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8">
    <xf numFmtId="0" fontId="0" fillId="0" borderId="0" xfId="0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172" fontId="28" fillId="0" borderId="0" xfId="0" applyNumberFormat="1" applyFont="1" applyFill="1" applyAlignment="1">
      <alignment/>
    </xf>
    <xf numFmtId="172" fontId="25" fillId="0" borderId="0" xfId="0" applyNumberFormat="1" applyFont="1" applyFill="1" applyAlignment="1">
      <alignment/>
    </xf>
    <xf numFmtId="0" fontId="25" fillId="0" borderId="1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6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2"/>
  <sheetViews>
    <sheetView tabSelected="1" view="pageBreakPreview" zoomScale="50" zoomScaleNormal="70" zoomScaleSheetLayoutView="50" zoomScalePageLayoutView="0" workbookViewId="0" topLeftCell="A139">
      <selection activeCell="Q115" sqref="Q115:R126"/>
    </sheetView>
  </sheetViews>
  <sheetFormatPr defaultColWidth="9.140625" defaultRowHeight="15"/>
  <cols>
    <col min="1" max="1" width="13.28125" style="8" customWidth="1"/>
    <col min="2" max="2" width="36.140625" style="8" customWidth="1"/>
    <col min="3" max="3" width="15.28125" style="8" customWidth="1"/>
    <col min="4" max="4" width="9.140625" style="8" customWidth="1"/>
    <col min="5" max="5" width="14.7109375" style="8" customWidth="1"/>
    <col min="6" max="6" width="13.28125" style="8" customWidth="1"/>
    <col min="7" max="7" width="13.8515625" style="8" customWidth="1"/>
    <col min="8" max="9" width="13.28125" style="8" customWidth="1"/>
    <col min="10" max="10" width="12.8515625" style="8" customWidth="1"/>
    <col min="11" max="11" width="14.7109375" style="8" customWidth="1"/>
    <col min="12" max="12" width="12.140625" style="8" customWidth="1"/>
    <col min="13" max="14" width="12.8515625" style="8" customWidth="1"/>
    <col min="15" max="16" width="12.8515625" style="8" bestFit="1" customWidth="1"/>
    <col min="17" max="18" width="9.140625" style="8" customWidth="1"/>
    <col min="19" max="19" width="11.7109375" style="8" bestFit="1" customWidth="1"/>
    <col min="20" max="20" width="15.140625" style="8" customWidth="1"/>
    <col min="21" max="21" width="10.7109375" style="8" bestFit="1" customWidth="1"/>
    <col min="22" max="24" width="9.140625" style="8" customWidth="1"/>
    <col min="25" max="25" width="11.7109375" style="8" bestFit="1" customWidth="1"/>
    <col min="26" max="16384" width="9.140625" style="8" customWidth="1"/>
  </cols>
  <sheetData>
    <row r="1" spans="1:25" s="11" customFormat="1" ht="12.75">
      <c r="A1" s="10"/>
      <c r="D1" s="12"/>
      <c r="H1" s="13"/>
      <c r="I1" s="13"/>
      <c r="J1" s="13"/>
      <c r="K1" s="13"/>
      <c r="L1" s="63" t="s">
        <v>122</v>
      </c>
      <c r="M1" s="63"/>
      <c r="N1" s="63"/>
      <c r="O1" s="63"/>
      <c r="P1" s="63"/>
      <c r="Q1" s="63"/>
      <c r="R1" s="63"/>
      <c r="V1" s="13"/>
      <c r="W1" s="13"/>
      <c r="X1" s="13"/>
      <c r="Y1" s="13"/>
    </row>
    <row r="2" spans="1:25" s="11" customFormat="1" ht="12.75">
      <c r="A2" s="10"/>
      <c r="D2" s="12"/>
      <c r="H2" s="15"/>
      <c r="J2" s="16"/>
      <c r="K2" s="16"/>
      <c r="L2" s="63" t="s">
        <v>120</v>
      </c>
      <c r="M2" s="63"/>
      <c r="N2" s="63"/>
      <c r="O2" s="63"/>
      <c r="P2" s="63"/>
      <c r="Q2" s="63"/>
      <c r="R2" s="63"/>
      <c r="V2" s="64" t="s">
        <v>121</v>
      </c>
      <c r="W2" s="64"/>
      <c r="X2" s="64"/>
      <c r="Y2" s="64"/>
    </row>
    <row r="3" spans="1:25" s="11" customFormat="1" ht="12.75">
      <c r="A3" s="18"/>
      <c r="B3" s="18"/>
      <c r="C3" s="18"/>
      <c r="D3" s="18"/>
      <c r="E3" s="18"/>
      <c r="F3" s="19"/>
      <c r="G3" s="18"/>
      <c r="H3" s="18"/>
      <c r="I3" s="18"/>
      <c r="J3" s="18"/>
      <c r="K3" s="18"/>
      <c r="L3" s="63" t="s">
        <v>228</v>
      </c>
      <c r="M3" s="63"/>
      <c r="N3" s="63"/>
      <c r="O3" s="63"/>
      <c r="P3" s="63"/>
      <c r="Q3" s="63"/>
      <c r="R3" s="63"/>
      <c r="V3" s="64"/>
      <c r="W3" s="64"/>
      <c r="X3" s="64"/>
      <c r="Y3" s="64"/>
    </row>
    <row r="4" spans="1:25" s="11" customFormat="1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0"/>
      <c r="N4" s="20"/>
      <c r="O4" s="14"/>
      <c r="V4" s="17"/>
      <c r="W4" s="17"/>
      <c r="X4" s="17"/>
      <c r="Y4" s="17"/>
    </row>
    <row r="5" spans="1:18" ht="15">
      <c r="A5" s="21"/>
      <c r="B5" s="22"/>
      <c r="C5" s="22"/>
      <c r="D5" s="22"/>
      <c r="E5" s="22"/>
      <c r="F5" s="22"/>
      <c r="G5" s="23"/>
      <c r="H5" s="23"/>
      <c r="I5" s="23"/>
      <c r="J5" s="23"/>
      <c r="K5" s="23"/>
      <c r="L5" s="62"/>
      <c r="M5" s="62"/>
      <c r="N5" s="62"/>
      <c r="O5" s="62"/>
      <c r="P5" s="62"/>
      <c r="Q5" s="62"/>
      <c r="R5" s="62"/>
    </row>
    <row r="6" spans="1:18" ht="15">
      <c r="A6" s="21"/>
      <c r="B6" s="22"/>
      <c r="C6" s="22"/>
      <c r="D6" s="22"/>
      <c r="E6" s="22"/>
      <c r="F6" s="22"/>
      <c r="G6" s="23"/>
      <c r="H6" s="23"/>
      <c r="I6" s="23"/>
      <c r="J6" s="23"/>
      <c r="K6" s="23"/>
      <c r="L6" s="23"/>
      <c r="N6" s="25"/>
      <c r="O6" s="24"/>
      <c r="P6" s="24"/>
      <c r="Q6" s="24"/>
      <c r="R6" s="24"/>
    </row>
    <row r="7" spans="1:18" ht="15">
      <c r="A7" s="57" t="s">
        <v>35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33.75" customHeight="1">
      <c r="A8" s="51" t="s">
        <v>138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8" ht="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5.75" customHeight="1">
      <c r="A10" s="69" t="s">
        <v>2</v>
      </c>
      <c r="B10" s="68" t="s">
        <v>3</v>
      </c>
      <c r="C10" s="77" t="s">
        <v>183</v>
      </c>
      <c r="D10" s="68" t="s">
        <v>4</v>
      </c>
      <c r="E10" s="68" t="s">
        <v>5</v>
      </c>
      <c r="F10" s="68"/>
      <c r="G10" s="68" t="s">
        <v>6</v>
      </c>
      <c r="H10" s="68"/>
      <c r="I10" s="68"/>
      <c r="J10" s="68"/>
      <c r="K10" s="68"/>
      <c r="L10" s="68"/>
      <c r="M10" s="68"/>
      <c r="N10" s="68"/>
      <c r="O10" s="58" t="s">
        <v>34</v>
      </c>
      <c r="P10" s="59"/>
      <c r="Q10" s="68" t="s">
        <v>14</v>
      </c>
      <c r="R10" s="68"/>
    </row>
    <row r="11" spans="1:18" ht="42.75" customHeight="1">
      <c r="A11" s="69"/>
      <c r="B11" s="68"/>
      <c r="C11" s="78"/>
      <c r="D11" s="68"/>
      <c r="E11" s="68"/>
      <c r="F11" s="68"/>
      <c r="G11" s="68" t="s">
        <v>7</v>
      </c>
      <c r="H11" s="68"/>
      <c r="I11" s="68" t="s">
        <v>8</v>
      </c>
      <c r="J11" s="68"/>
      <c r="K11" s="68" t="s">
        <v>9</v>
      </c>
      <c r="L11" s="68"/>
      <c r="M11" s="68" t="s">
        <v>10</v>
      </c>
      <c r="N11" s="68"/>
      <c r="O11" s="60"/>
      <c r="P11" s="61"/>
      <c r="Q11" s="68"/>
      <c r="R11" s="68"/>
    </row>
    <row r="12" spans="1:33" ht="15">
      <c r="A12" s="69"/>
      <c r="B12" s="68"/>
      <c r="C12" s="79"/>
      <c r="D12" s="68"/>
      <c r="E12" s="5" t="s">
        <v>11</v>
      </c>
      <c r="F12" s="5" t="s">
        <v>12</v>
      </c>
      <c r="G12" s="5" t="s">
        <v>11</v>
      </c>
      <c r="H12" s="5" t="s">
        <v>12</v>
      </c>
      <c r="I12" s="5" t="s">
        <v>11</v>
      </c>
      <c r="J12" s="5" t="s">
        <v>12</v>
      </c>
      <c r="K12" s="5" t="s">
        <v>11</v>
      </c>
      <c r="L12" s="5" t="s">
        <v>12</v>
      </c>
      <c r="M12" s="5" t="s">
        <v>11</v>
      </c>
      <c r="N12" s="5" t="s">
        <v>227</v>
      </c>
      <c r="O12" s="5" t="s">
        <v>11</v>
      </c>
      <c r="P12" s="5" t="s">
        <v>12</v>
      </c>
      <c r="Q12" s="68"/>
      <c r="R12" s="68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</row>
    <row r="13" spans="1:33" ht="15">
      <c r="A13" s="26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  <c r="Q13" s="68">
        <v>17</v>
      </c>
      <c r="R13" s="68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</row>
    <row r="14" spans="1:33" s="6" customFormat="1" ht="42" customHeight="1">
      <c r="A14" s="28" t="s">
        <v>18</v>
      </c>
      <c r="B14" s="53" t="s">
        <v>190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5"/>
      <c r="Q14" s="71"/>
      <c r="R14" s="71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1:33" s="6" customFormat="1" ht="19.5" customHeight="1">
      <c r="A15" s="28"/>
      <c r="B15" s="53" t="s">
        <v>191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  <c r="Q15" s="91"/>
      <c r="R15" s="9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18" s="6" customFormat="1" ht="19.5" customHeight="1">
      <c r="A16" s="28" t="s">
        <v>15</v>
      </c>
      <c r="B16" s="53" t="s">
        <v>139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5"/>
      <c r="Q16" s="71"/>
      <c r="R16" s="71"/>
    </row>
    <row r="17" spans="1:18" s="6" customFormat="1" ht="15" customHeight="1">
      <c r="A17" s="93" t="s">
        <v>19</v>
      </c>
      <c r="B17" s="94" t="s">
        <v>69</v>
      </c>
      <c r="C17" s="95"/>
      <c r="D17" s="96" t="s">
        <v>13</v>
      </c>
      <c r="E17" s="97">
        <f>SUM(E19:E28)</f>
        <v>22821647.404999997</v>
      </c>
      <c r="F17" s="97">
        <f aca="true" t="shared" si="0" ref="F17:P17">SUM(F19:F28)</f>
        <v>0</v>
      </c>
      <c r="G17" s="97">
        <f t="shared" si="0"/>
        <v>172026</v>
      </c>
      <c r="H17" s="97">
        <f t="shared" si="0"/>
        <v>0</v>
      </c>
      <c r="I17" s="97">
        <f t="shared" si="0"/>
        <v>2182296.9</v>
      </c>
      <c r="J17" s="97">
        <f t="shared" si="0"/>
        <v>0</v>
      </c>
      <c r="K17" s="97">
        <f t="shared" si="0"/>
        <v>20467324.505</v>
      </c>
      <c r="L17" s="97">
        <f t="shared" si="0"/>
        <v>0</v>
      </c>
      <c r="M17" s="97">
        <f t="shared" si="0"/>
        <v>0</v>
      </c>
      <c r="N17" s="97">
        <f t="shared" si="0"/>
        <v>0</v>
      </c>
      <c r="O17" s="97">
        <f t="shared" si="0"/>
        <v>19033</v>
      </c>
      <c r="P17" s="97">
        <f t="shared" si="0"/>
        <v>0</v>
      </c>
      <c r="Q17" s="71"/>
      <c r="R17" s="71"/>
    </row>
    <row r="18" spans="1:18" s="6" customFormat="1" ht="15" customHeight="1">
      <c r="A18" s="93"/>
      <c r="B18" s="94"/>
      <c r="C18" s="95"/>
      <c r="D18" s="96" t="s">
        <v>176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71"/>
      <c r="R18" s="71"/>
    </row>
    <row r="19" spans="1:18" s="6" customFormat="1" ht="15" customHeight="1">
      <c r="A19" s="93"/>
      <c r="B19" s="94"/>
      <c r="C19" s="95"/>
      <c r="D19" s="96" t="s">
        <v>0</v>
      </c>
      <c r="E19" s="97">
        <f aca="true" t="shared" si="1" ref="E19:F23">G19+I19+K19+M19</f>
        <v>0</v>
      </c>
      <c r="F19" s="97">
        <f t="shared" si="1"/>
        <v>0</v>
      </c>
      <c r="G19" s="97">
        <f aca="true" t="shared" si="2" ref="G19:P19">G33+G45+G57+G69+G178+G190+G202+G214+G226+G238+G250+G262+G274+G286+G298+G310+G322+G81+G93+G105+G334+G129+G141+G153+G165+G117</f>
        <v>0</v>
      </c>
      <c r="H19" s="97">
        <f t="shared" si="2"/>
        <v>0</v>
      </c>
      <c r="I19" s="97">
        <f t="shared" si="2"/>
        <v>0</v>
      </c>
      <c r="J19" s="97">
        <f t="shared" si="2"/>
        <v>0</v>
      </c>
      <c r="K19" s="97">
        <f t="shared" si="2"/>
        <v>0</v>
      </c>
      <c r="L19" s="97">
        <f t="shared" si="2"/>
        <v>0</v>
      </c>
      <c r="M19" s="97">
        <f t="shared" si="2"/>
        <v>0</v>
      </c>
      <c r="N19" s="97">
        <f t="shared" si="2"/>
        <v>0</v>
      </c>
      <c r="O19" s="97">
        <f t="shared" si="2"/>
        <v>1.98951966012828E-13</v>
      </c>
      <c r="P19" s="97">
        <f t="shared" si="2"/>
        <v>0</v>
      </c>
      <c r="Q19" s="71"/>
      <c r="R19" s="71"/>
    </row>
    <row r="20" spans="1:18" s="6" customFormat="1" ht="15" customHeight="1">
      <c r="A20" s="93"/>
      <c r="B20" s="94"/>
      <c r="C20" s="95"/>
      <c r="D20" s="96" t="s">
        <v>1</v>
      </c>
      <c r="E20" s="97">
        <f>G20+I20+K20+M20</f>
        <v>1060071.7</v>
      </c>
      <c r="F20" s="97">
        <f t="shared" si="1"/>
        <v>0</v>
      </c>
      <c r="G20" s="97">
        <f aca="true" t="shared" si="3" ref="G20:M28">G34+G46+G58+G70+G179+G191+G203+G215+G227+G239+G251+G263+G275+G287+G299+G311+G323+G82+G94+G106+G335+G130+G142+G154+G166+G118</f>
        <v>0</v>
      </c>
      <c r="H20" s="97">
        <f t="shared" si="3"/>
        <v>0</v>
      </c>
      <c r="I20" s="97">
        <f t="shared" si="3"/>
        <v>0</v>
      </c>
      <c r="J20" s="97">
        <f t="shared" si="3"/>
        <v>0</v>
      </c>
      <c r="K20" s="97">
        <f>K34+K46+K58+K70+K179+K191+K203+K215+K227+K239+K251+K263+K275+K287+K299+K311+K323+K82+K94+K106+K335+K130+K142+K154+K166+K118</f>
        <v>1060071.7</v>
      </c>
      <c r="L20" s="97">
        <f t="shared" si="3"/>
        <v>0</v>
      </c>
      <c r="M20" s="97">
        <f t="shared" si="3"/>
        <v>0</v>
      </c>
      <c r="N20" s="97">
        <f aca="true" t="shared" si="4" ref="N20:N28">N34+N46+N58+N70+N179+N191+N203+N215+N227+N239+N251+N263+N275+N287+N299+N311+N323+N82+N94+N106+N335+N130+N142+N154+N166</f>
        <v>0</v>
      </c>
      <c r="O20" s="97">
        <f aca="true" t="shared" si="5" ref="O20:P28">O34+O46+O58+O70+O179+O191+O203+O215+O227+O239+O251+O263+O275+O287+O299+O311+O323+O82+O94+O106+O335+O130+O142+O154+O166+O118</f>
        <v>1100.0000000000002</v>
      </c>
      <c r="P20" s="97">
        <f t="shared" si="5"/>
        <v>0</v>
      </c>
      <c r="Q20" s="71"/>
      <c r="R20" s="71"/>
    </row>
    <row r="21" spans="1:18" s="6" customFormat="1" ht="15" customHeight="1">
      <c r="A21" s="93"/>
      <c r="B21" s="94"/>
      <c r="C21" s="95"/>
      <c r="D21" s="96" t="s">
        <v>31</v>
      </c>
      <c r="E21" s="97">
        <f t="shared" si="1"/>
        <v>1427372.8</v>
      </c>
      <c r="F21" s="97">
        <f t="shared" si="1"/>
        <v>0</v>
      </c>
      <c r="G21" s="97">
        <f t="shared" si="3"/>
        <v>5</v>
      </c>
      <c r="H21" s="97">
        <f t="shared" si="3"/>
        <v>0</v>
      </c>
      <c r="I21" s="97">
        <f t="shared" si="3"/>
        <v>0</v>
      </c>
      <c r="J21" s="97">
        <f t="shared" si="3"/>
        <v>0</v>
      </c>
      <c r="K21" s="97">
        <f t="shared" si="3"/>
        <v>1427367.8</v>
      </c>
      <c r="L21" s="97">
        <f t="shared" si="3"/>
        <v>0</v>
      </c>
      <c r="M21" s="97">
        <f t="shared" si="3"/>
        <v>0</v>
      </c>
      <c r="N21" s="97">
        <f t="shared" si="4"/>
        <v>0</v>
      </c>
      <c r="O21" s="97">
        <f t="shared" si="5"/>
        <v>1600</v>
      </c>
      <c r="P21" s="97">
        <f t="shared" si="5"/>
        <v>0</v>
      </c>
      <c r="Q21" s="71"/>
      <c r="R21" s="71"/>
    </row>
    <row r="22" spans="1:18" s="6" customFormat="1" ht="15" customHeight="1">
      <c r="A22" s="93"/>
      <c r="B22" s="94"/>
      <c r="C22" s="95"/>
      <c r="D22" s="96" t="s">
        <v>32</v>
      </c>
      <c r="E22" s="97">
        <f t="shared" si="1"/>
        <v>1783347.92</v>
      </c>
      <c r="F22" s="97">
        <f t="shared" si="1"/>
        <v>0</v>
      </c>
      <c r="G22" s="97">
        <f t="shared" si="3"/>
        <v>42037</v>
      </c>
      <c r="H22" s="97">
        <f t="shared" si="3"/>
        <v>0</v>
      </c>
      <c r="I22" s="97">
        <f t="shared" si="3"/>
        <v>388646.2</v>
      </c>
      <c r="J22" s="97">
        <f t="shared" si="3"/>
        <v>0</v>
      </c>
      <c r="K22" s="97">
        <f t="shared" si="3"/>
        <v>1352664.72</v>
      </c>
      <c r="L22" s="97">
        <f t="shared" si="3"/>
        <v>0</v>
      </c>
      <c r="M22" s="97">
        <f t="shared" si="3"/>
        <v>0</v>
      </c>
      <c r="N22" s="97">
        <f t="shared" si="4"/>
        <v>0</v>
      </c>
      <c r="O22" s="97">
        <f t="shared" si="5"/>
        <v>1200</v>
      </c>
      <c r="P22" s="97">
        <f t="shared" si="5"/>
        <v>0</v>
      </c>
      <c r="Q22" s="71"/>
      <c r="R22" s="71"/>
    </row>
    <row r="23" spans="1:18" s="6" customFormat="1" ht="15" customHeight="1">
      <c r="A23" s="93"/>
      <c r="B23" s="94"/>
      <c r="C23" s="95"/>
      <c r="D23" s="96" t="s">
        <v>33</v>
      </c>
      <c r="E23" s="97">
        <f t="shared" si="1"/>
        <v>1879852.08</v>
      </c>
      <c r="F23" s="97">
        <f t="shared" si="1"/>
        <v>0</v>
      </c>
      <c r="G23" s="97">
        <f t="shared" si="3"/>
        <v>43970.5</v>
      </c>
      <c r="H23" s="97">
        <f t="shared" si="3"/>
        <v>0</v>
      </c>
      <c r="I23" s="97">
        <f t="shared" si="3"/>
        <v>409968</v>
      </c>
      <c r="J23" s="97">
        <f t="shared" si="3"/>
        <v>0</v>
      </c>
      <c r="K23" s="97">
        <f t="shared" si="3"/>
        <v>1425913.58</v>
      </c>
      <c r="L23" s="97">
        <f t="shared" si="3"/>
        <v>0</v>
      </c>
      <c r="M23" s="97">
        <f t="shared" si="3"/>
        <v>0</v>
      </c>
      <c r="N23" s="97">
        <f t="shared" si="4"/>
        <v>0</v>
      </c>
      <c r="O23" s="97">
        <f t="shared" si="5"/>
        <v>2300</v>
      </c>
      <c r="P23" s="97">
        <f t="shared" si="5"/>
        <v>0</v>
      </c>
      <c r="Q23" s="71"/>
      <c r="R23" s="71"/>
    </row>
    <row r="24" spans="1:18" s="6" customFormat="1" ht="28.5">
      <c r="A24" s="93"/>
      <c r="B24" s="94"/>
      <c r="C24" s="95"/>
      <c r="D24" s="96" t="s">
        <v>36</v>
      </c>
      <c r="E24" s="97">
        <f aca="true" t="shared" si="6" ref="E24:F28">G24+I24+K24+M24</f>
        <v>2522734.105</v>
      </c>
      <c r="F24" s="97">
        <f t="shared" si="6"/>
        <v>0</v>
      </c>
      <c r="G24" s="97">
        <f t="shared" si="3"/>
        <v>42039</v>
      </c>
      <c r="H24" s="97">
        <f t="shared" si="3"/>
        <v>0</v>
      </c>
      <c r="I24" s="97">
        <f t="shared" si="3"/>
        <v>663286.5</v>
      </c>
      <c r="J24" s="97">
        <f t="shared" si="3"/>
        <v>0</v>
      </c>
      <c r="K24" s="97">
        <f t="shared" si="3"/>
        <v>1817408.605</v>
      </c>
      <c r="L24" s="97">
        <f t="shared" si="3"/>
        <v>0</v>
      </c>
      <c r="M24" s="97">
        <f t="shared" si="3"/>
        <v>0</v>
      </c>
      <c r="N24" s="97">
        <f t="shared" si="4"/>
        <v>0</v>
      </c>
      <c r="O24" s="97">
        <f t="shared" si="5"/>
        <v>2461</v>
      </c>
      <c r="P24" s="97">
        <f t="shared" si="5"/>
        <v>0</v>
      </c>
      <c r="Q24" s="71"/>
      <c r="R24" s="71"/>
    </row>
    <row r="25" spans="1:18" s="6" customFormat="1" ht="28.5">
      <c r="A25" s="93"/>
      <c r="B25" s="94"/>
      <c r="C25" s="95"/>
      <c r="D25" s="96" t="s">
        <v>37</v>
      </c>
      <c r="E25" s="97">
        <f t="shared" si="6"/>
        <v>3251939.6</v>
      </c>
      <c r="F25" s="97">
        <f t="shared" si="6"/>
        <v>0</v>
      </c>
      <c r="G25" s="97">
        <f t="shared" si="3"/>
        <v>43968.5</v>
      </c>
      <c r="H25" s="97">
        <f t="shared" si="3"/>
        <v>0</v>
      </c>
      <c r="I25" s="97">
        <f t="shared" si="3"/>
        <v>471560.8</v>
      </c>
      <c r="J25" s="97">
        <f t="shared" si="3"/>
        <v>0</v>
      </c>
      <c r="K25" s="97">
        <f t="shared" si="3"/>
        <v>2736410.3000000003</v>
      </c>
      <c r="L25" s="97">
        <f t="shared" si="3"/>
        <v>0</v>
      </c>
      <c r="M25" s="97">
        <f t="shared" si="3"/>
        <v>0</v>
      </c>
      <c r="N25" s="97">
        <f t="shared" si="4"/>
        <v>0</v>
      </c>
      <c r="O25" s="97">
        <f t="shared" si="5"/>
        <v>2200</v>
      </c>
      <c r="P25" s="97">
        <f t="shared" si="5"/>
        <v>0</v>
      </c>
      <c r="Q25" s="71"/>
      <c r="R25" s="71"/>
    </row>
    <row r="26" spans="1:18" s="6" customFormat="1" ht="28.5">
      <c r="A26" s="93"/>
      <c r="B26" s="94"/>
      <c r="C26" s="95"/>
      <c r="D26" s="96" t="s">
        <v>38</v>
      </c>
      <c r="E26" s="97">
        <f t="shared" si="6"/>
        <v>3517405.6</v>
      </c>
      <c r="F26" s="97">
        <f t="shared" si="6"/>
        <v>0</v>
      </c>
      <c r="G26" s="97">
        <f t="shared" si="3"/>
        <v>3</v>
      </c>
      <c r="H26" s="97">
        <f t="shared" si="3"/>
        <v>0</v>
      </c>
      <c r="I26" s="97">
        <f t="shared" si="3"/>
        <v>248835.4</v>
      </c>
      <c r="J26" s="97">
        <f t="shared" si="3"/>
        <v>0</v>
      </c>
      <c r="K26" s="97">
        <f t="shared" si="3"/>
        <v>3268567.2</v>
      </c>
      <c r="L26" s="97">
        <f t="shared" si="3"/>
        <v>0</v>
      </c>
      <c r="M26" s="97">
        <f t="shared" si="3"/>
        <v>0</v>
      </c>
      <c r="N26" s="97">
        <f t="shared" si="4"/>
        <v>0</v>
      </c>
      <c r="O26" s="97">
        <f t="shared" si="5"/>
        <v>3472</v>
      </c>
      <c r="P26" s="97">
        <f t="shared" si="5"/>
        <v>0</v>
      </c>
      <c r="Q26" s="71"/>
      <c r="R26" s="71"/>
    </row>
    <row r="27" spans="1:18" s="6" customFormat="1" ht="28.5">
      <c r="A27" s="93"/>
      <c r="B27" s="94"/>
      <c r="C27" s="95"/>
      <c r="D27" s="96" t="s">
        <v>39</v>
      </c>
      <c r="E27" s="97">
        <f t="shared" si="6"/>
        <v>4459028.399999999</v>
      </c>
      <c r="F27" s="97">
        <f t="shared" si="6"/>
        <v>0</v>
      </c>
      <c r="G27" s="97">
        <f t="shared" si="3"/>
        <v>2</v>
      </c>
      <c r="H27" s="97">
        <f t="shared" si="3"/>
        <v>0</v>
      </c>
      <c r="I27" s="97">
        <f t="shared" si="3"/>
        <v>0</v>
      </c>
      <c r="J27" s="97">
        <f t="shared" si="3"/>
        <v>0</v>
      </c>
      <c r="K27" s="97">
        <f t="shared" si="3"/>
        <v>4459026.399999999</v>
      </c>
      <c r="L27" s="97">
        <f t="shared" si="3"/>
        <v>0</v>
      </c>
      <c r="M27" s="97">
        <f t="shared" si="3"/>
        <v>0</v>
      </c>
      <c r="N27" s="97">
        <f t="shared" si="4"/>
        <v>0</v>
      </c>
      <c r="O27" s="97">
        <f t="shared" si="5"/>
        <v>2900</v>
      </c>
      <c r="P27" s="97">
        <f t="shared" si="5"/>
        <v>0</v>
      </c>
      <c r="Q27" s="71"/>
      <c r="R27" s="71"/>
    </row>
    <row r="28" spans="1:18" s="6" customFormat="1" ht="28.5">
      <c r="A28" s="93"/>
      <c r="B28" s="94"/>
      <c r="C28" s="95"/>
      <c r="D28" s="96" t="s">
        <v>40</v>
      </c>
      <c r="E28" s="97">
        <f t="shared" si="6"/>
        <v>2919895.1999999997</v>
      </c>
      <c r="F28" s="97">
        <f t="shared" si="6"/>
        <v>0</v>
      </c>
      <c r="G28" s="97">
        <f t="shared" si="3"/>
        <v>1</v>
      </c>
      <c r="H28" s="97">
        <f t="shared" si="3"/>
        <v>0</v>
      </c>
      <c r="I28" s="97">
        <f t="shared" si="3"/>
        <v>0</v>
      </c>
      <c r="J28" s="97">
        <f t="shared" si="3"/>
        <v>0</v>
      </c>
      <c r="K28" s="97">
        <f t="shared" si="3"/>
        <v>2919894.1999999997</v>
      </c>
      <c r="L28" s="97">
        <f t="shared" si="3"/>
        <v>0</v>
      </c>
      <c r="M28" s="97">
        <f t="shared" si="3"/>
        <v>0</v>
      </c>
      <c r="N28" s="97">
        <f t="shared" si="4"/>
        <v>0</v>
      </c>
      <c r="O28" s="97">
        <f t="shared" si="5"/>
        <v>1800</v>
      </c>
      <c r="P28" s="97">
        <f t="shared" si="5"/>
        <v>0</v>
      </c>
      <c r="Q28" s="71"/>
      <c r="R28" s="71"/>
    </row>
    <row r="29" spans="1:18" s="6" customFormat="1" ht="15">
      <c r="A29" s="80" t="s">
        <v>130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2"/>
    </row>
    <row r="30" spans="1:18" ht="15">
      <c r="A30" s="80" t="s">
        <v>129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spans="1:18" s="6" customFormat="1" ht="15" customHeight="1">
      <c r="A31" s="69" t="s">
        <v>20</v>
      </c>
      <c r="B31" s="56" t="s">
        <v>124</v>
      </c>
      <c r="C31" s="31"/>
      <c r="D31" s="4" t="s">
        <v>13</v>
      </c>
      <c r="E31" s="1">
        <f aca="true" t="shared" si="7" ref="E31:P31">SUM(E33:E42)</f>
        <v>1800000</v>
      </c>
      <c r="F31" s="1">
        <f t="shared" si="7"/>
        <v>0</v>
      </c>
      <c r="G31" s="1">
        <f t="shared" si="7"/>
        <v>1</v>
      </c>
      <c r="H31" s="1">
        <f t="shared" si="7"/>
        <v>0</v>
      </c>
      <c r="I31" s="1">
        <f t="shared" si="7"/>
        <v>0</v>
      </c>
      <c r="J31" s="1">
        <f t="shared" si="7"/>
        <v>0</v>
      </c>
      <c r="K31" s="1">
        <f t="shared" si="7"/>
        <v>2486621.6</v>
      </c>
      <c r="L31" s="1">
        <f t="shared" si="7"/>
        <v>0</v>
      </c>
      <c r="M31" s="1">
        <f t="shared" si="7"/>
        <v>0</v>
      </c>
      <c r="N31" s="1">
        <f t="shared" si="7"/>
        <v>0</v>
      </c>
      <c r="O31" s="1">
        <f t="shared" si="7"/>
        <v>1800</v>
      </c>
      <c r="P31" s="1">
        <f t="shared" si="7"/>
        <v>0</v>
      </c>
      <c r="Q31" s="68" t="s">
        <v>16</v>
      </c>
      <c r="R31" s="68"/>
    </row>
    <row r="32" spans="1:18" s="6" customFormat="1" ht="15" customHeight="1">
      <c r="A32" s="69"/>
      <c r="B32" s="56"/>
      <c r="C32" s="31"/>
      <c r="D32" s="5" t="s">
        <v>176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68"/>
      <c r="R32" s="68"/>
    </row>
    <row r="33" spans="1:18" ht="15">
      <c r="A33" s="69"/>
      <c r="B33" s="56"/>
      <c r="C33" s="31"/>
      <c r="D33" s="5" t="s">
        <v>0</v>
      </c>
      <c r="E33" s="2">
        <f>G33+I33+K33+M33</f>
        <v>0</v>
      </c>
      <c r="F33" s="2">
        <f>H33+J33+L33+N33</f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68"/>
      <c r="R33" s="68"/>
    </row>
    <row r="34" spans="1:18" ht="15">
      <c r="A34" s="69"/>
      <c r="B34" s="56"/>
      <c r="C34" s="31"/>
      <c r="D34" s="5" t="s">
        <v>1</v>
      </c>
      <c r="E34" s="2">
        <f>G34+I34+K34+M34</f>
        <v>0</v>
      </c>
      <c r="F34" s="2">
        <f>H34+J34+L34+N34</f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68"/>
      <c r="R34" s="68"/>
    </row>
    <row r="35" spans="1:18" ht="15">
      <c r="A35" s="69"/>
      <c r="B35" s="56"/>
      <c r="C35" s="31"/>
      <c r="D35" s="5" t="s">
        <v>31</v>
      </c>
      <c r="E35" s="2">
        <v>0</v>
      </c>
      <c r="F35" s="2">
        <f aca="true" t="shared" si="8" ref="F35:F42">H35+J35+L35+N35</f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68"/>
      <c r="R35" s="68"/>
    </row>
    <row r="36" spans="1:18" ht="15">
      <c r="A36" s="69"/>
      <c r="B36" s="56"/>
      <c r="C36" s="31"/>
      <c r="D36" s="5" t="s">
        <v>32</v>
      </c>
      <c r="E36" s="2">
        <f aca="true" t="shared" si="9" ref="E36:E42">G36+I36+K36+M36</f>
        <v>0</v>
      </c>
      <c r="F36" s="2">
        <f t="shared" si="8"/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68"/>
      <c r="R36" s="68"/>
    </row>
    <row r="37" spans="1:18" ht="15">
      <c r="A37" s="69"/>
      <c r="B37" s="56"/>
      <c r="C37" s="31"/>
      <c r="D37" s="5" t="s">
        <v>33</v>
      </c>
      <c r="E37" s="2">
        <v>0</v>
      </c>
      <c r="F37" s="2">
        <f t="shared" si="8"/>
        <v>0</v>
      </c>
      <c r="G37" s="2">
        <v>0</v>
      </c>
      <c r="H37" s="2">
        <v>0</v>
      </c>
      <c r="I37" s="2">
        <v>0</v>
      </c>
      <c r="J37" s="2">
        <v>0</v>
      </c>
      <c r="K37" s="2">
        <f>E37-G37</f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68"/>
      <c r="R37" s="68"/>
    </row>
    <row r="38" spans="1:18" ht="15">
      <c r="A38" s="69"/>
      <c r="B38" s="56"/>
      <c r="C38" s="31"/>
      <c r="D38" s="5" t="s">
        <v>36</v>
      </c>
      <c r="E38" s="2">
        <v>0</v>
      </c>
      <c r="F38" s="2">
        <f t="shared" si="8"/>
        <v>0</v>
      </c>
      <c r="G38" s="2">
        <v>0</v>
      </c>
      <c r="H38" s="2">
        <v>0</v>
      </c>
      <c r="I38" s="2">
        <v>0</v>
      </c>
      <c r="J38" s="2">
        <v>0</v>
      </c>
      <c r="K38" s="2">
        <f>E38-G38</f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68"/>
      <c r="R38" s="68"/>
    </row>
    <row r="39" spans="1:18" ht="15">
      <c r="A39" s="69"/>
      <c r="B39" s="56"/>
      <c r="C39" s="31"/>
      <c r="D39" s="5" t="s">
        <v>37</v>
      </c>
      <c r="E39" s="2">
        <v>1800000</v>
      </c>
      <c r="F39" s="2">
        <f t="shared" si="8"/>
        <v>0</v>
      </c>
      <c r="G39" s="2">
        <v>1</v>
      </c>
      <c r="H39" s="2">
        <v>0</v>
      </c>
      <c r="I39" s="2">
        <v>0</v>
      </c>
      <c r="J39" s="2">
        <v>0</v>
      </c>
      <c r="K39" s="2">
        <f>(E39*1.381457)-G39</f>
        <v>2486621.6</v>
      </c>
      <c r="L39" s="2">
        <v>0</v>
      </c>
      <c r="M39" s="2">
        <v>0</v>
      </c>
      <c r="N39" s="2">
        <v>0</v>
      </c>
      <c r="O39" s="2">
        <v>1800</v>
      </c>
      <c r="P39" s="2">
        <v>0</v>
      </c>
      <c r="Q39" s="68"/>
      <c r="R39" s="68"/>
    </row>
    <row r="40" spans="1:18" ht="15">
      <c r="A40" s="69"/>
      <c r="B40" s="56"/>
      <c r="C40" s="31"/>
      <c r="D40" s="5" t="s">
        <v>38</v>
      </c>
      <c r="E40" s="2">
        <f t="shared" si="9"/>
        <v>0</v>
      </c>
      <c r="F40" s="2">
        <f t="shared" si="8"/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68"/>
      <c r="R40" s="68"/>
    </row>
    <row r="41" spans="1:18" ht="15">
      <c r="A41" s="69"/>
      <c r="B41" s="56"/>
      <c r="C41" s="31"/>
      <c r="D41" s="5" t="s">
        <v>39</v>
      </c>
      <c r="E41" s="2">
        <f t="shared" si="9"/>
        <v>0</v>
      </c>
      <c r="F41" s="2">
        <f t="shared" si="8"/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68"/>
      <c r="R41" s="68"/>
    </row>
    <row r="42" spans="1:18" ht="15">
      <c r="A42" s="69"/>
      <c r="B42" s="56"/>
      <c r="C42" s="31"/>
      <c r="D42" s="5" t="s">
        <v>40</v>
      </c>
      <c r="E42" s="2">
        <f t="shared" si="9"/>
        <v>0</v>
      </c>
      <c r="F42" s="2">
        <f t="shared" si="8"/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68"/>
      <c r="R42" s="68"/>
    </row>
    <row r="43" spans="1:18" ht="15">
      <c r="A43" s="69" t="s">
        <v>21</v>
      </c>
      <c r="B43" s="56" t="s">
        <v>70</v>
      </c>
      <c r="C43" s="31"/>
      <c r="D43" s="4" t="s">
        <v>13</v>
      </c>
      <c r="E43" s="1">
        <f aca="true" t="shared" si="10" ref="E43:P43">SUM(E45:E54)</f>
        <v>1100000</v>
      </c>
      <c r="F43" s="1">
        <f t="shared" si="10"/>
        <v>0</v>
      </c>
      <c r="G43" s="1">
        <f t="shared" si="10"/>
        <v>1</v>
      </c>
      <c r="H43" s="1">
        <f t="shared" si="10"/>
        <v>0</v>
      </c>
      <c r="I43" s="1">
        <f t="shared" si="10"/>
        <v>0</v>
      </c>
      <c r="J43" s="1">
        <f t="shared" si="10"/>
        <v>0</v>
      </c>
      <c r="K43" s="1">
        <f t="shared" si="10"/>
        <v>1603179.7000000002</v>
      </c>
      <c r="L43" s="1">
        <f t="shared" si="10"/>
        <v>0</v>
      </c>
      <c r="M43" s="1">
        <f t="shared" si="10"/>
        <v>0</v>
      </c>
      <c r="N43" s="1">
        <f t="shared" si="10"/>
        <v>0</v>
      </c>
      <c r="O43" s="1">
        <f t="shared" si="10"/>
        <v>1100</v>
      </c>
      <c r="P43" s="1">
        <f t="shared" si="10"/>
        <v>0</v>
      </c>
      <c r="Q43" s="68" t="s">
        <v>16</v>
      </c>
      <c r="R43" s="68"/>
    </row>
    <row r="44" spans="1:18" ht="15">
      <c r="A44" s="69"/>
      <c r="B44" s="56"/>
      <c r="C44" s="31"/>
      <c r="D44" s="5" t="s">
        <v>176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68"/>
      <c r="R44" s="68"/>
    </row>
    <row r="45" spans="1:18" ht="15">
      <c r="A45" s="69"/>
      <c r="B45" s="56"/>
      <c r="C45" s="31"/>
      <c r="D45" s="5" t="s">
        <v>0</v>
      </c>
      <c r="E45" s="2">
        <f>G45+I45+K45+M45</f>
        <v>0</v>
      </c>
      <c r="F45" s="2">
        <f>H45+J45+L45+N45</f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68"/>
      <c r="R45" s="68"/>
    </row>
    <row r="46" spans="1:18" ht="15">
      <c r="A46" s="69"/>
      <c r="B46" s="56"/>
      <c r="C46" s="31"/>
      <c r="D46" s="5" t="s">
        <v>1</v>
      </c>
      <c r="E46" s="2">
        <f>G46+I46+K46+M46</f>
        <v>0</v>
      </c>
      <c r="F46" s="2">
        <f aca="true" t="shared" si="11" ref="F46:F54">H46+J46+L46+N46</f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68"/>
      <c r="R46" s="68"/>
    </row>
    <row r="47" spans="1:18" ht="15">
      <c r="A47" s="69"/>
      <c r="B47" s="56"/>
      <c r="C47" s="31"/>
      <c r="D47" s="5" t="s">
        <v>31</v>
      </c>
      <c r="E47" s="2">
        <f>G47+I47+K47+M47</f>
        <v>0</v>
      </c>
      <c r="F47" s="2">
        <f t="shared" si="11"/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68"/>
      <c r="R47" s="68"/>
    </row>
    <row r="48" spans="1:18" ht="15">
      <c r="A48" s="69"/>
      <c r="B48" s="56"/>
      <c r="C48" s="31"/>
      <c r="D48" s="5" t="s">
        <v>32</v>
      </c>
      <c r="E48" s="2">
        <v>0</v>
      </c>
      <c r="F48" s="2">
        <f t="shared" si="11"/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68"/>
      <c r="R48" s="68"/>
    </row>
    <row r="49" spans="1:18" ht="15">
      <c r="A49" s="69"/>
      <c r="B49" s="56"/>
      <c r="C49" s="31"/>
      <c r="D49" s="5" t="s">
        <v>33</v>
      </c>
      <c r="E49" s="2">
        <f aca="true" t="shared" si="12" ref="E49:E54">G49+I49+K49+M49</f>
        <v>0</v>
      </c>
      <c r="F49" s="2">
        <f t="shared" si="11"/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68"/>
      <c r="R49" s="68"/>
    </row>
    <row r="50" spans="1:18" ht="15">
      <c r="A50" s="69"/>
      <c r="B50" s="56"/>
      <c r="C50" s="31"/>
      <c r="D50" s="5" t="s">
        <v>36</v>
      </c>
      <c r="E50" s="2">
        <v>0</v>
      </c>
      <c r="F50" s="2">
        <f t="shared" si="11"/>
        <v>0</v>
      </c>
      <c r="G50" s="2">
        <v>0</v>
      </c>
      <c r="H50" s="2">
        <v>0</v>
      </c>
      <c r="I50" s="2">
        <v>0</v>
      </c>
      <c r="J50" s="2">
        <v>0</v>
      </c>
      <c r="K50" s="2">
        <f>E50-G50</f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68"/>
      <c r="R50" s="68"/>
    </row>
    <row r="51" spans="1:18" ht="15">
      <c r="A51" s="69"/>
      <c r="B51" s="56"/>
      <c r="C51" s="31"/>
      <c r="D51" s="5" t="s">
        <v>37</v>
      </c>
      <c r="E51" s="2">
        <v>0</v>
      </c>
      <c r="F51" s="2">
        <f t="shared" si="11"/>
        <v>0</v>
      </c>
      <c r="G51" s="2">
        <v>0</v>
      </c>
      <c r="H51" s="2">
        <v>0</v>
      </c>
      <c r="I51" s="2">
        <v>0</v>
      </c>
      <c r="J51" s="2">
        <v>0</v>
      </c>
      <c r="K51" s="2">
        <f>E51-G51</f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68"/>
      <c r="R51" s="68"/>
    </row>
    <row r="52" spans="1:18" ht="15">
      <c r="A52" s="69"/>
      <c r="B52" s="56"/>
      <c r="C52" s="31"/>
      <c r="D52" s="5" t="s">
        <v>38</v>
      </c>
      <c r="E52" s="2">
        <v>1100000</v>
      </c>
      <c r="F52" s="2">
        <f t="shared" si="11"/>
        <v>0</v>
      </c>
      <c r="G52" s="2">
        <v>1</v>
      </c>
      <c r="H52" s="2">
        <v>0</v>
      </c>
      <c r="I52" s="2">
        <v>0</v>
      </c>
      <c r="J52" s="2">
        <v>0</v>
      </c>
      <c r="K52" s="2">
        <f>(E52*1.457437)-G52</f>
        <v>1603179.7000000002</v>
      </c>
      <c r="L52" s="2">
        <v>0</v>
      </c>
      <c r="M52" s="2">
        <v>0</v>
      </c>
      <c r="N52" s="2">
        <v>0</v>
      </c>
      <c r="O52" s="2">
        <v>1100</v>
      </c>
      <c r="P52" s="2">
        <v>0</v>
      </c>
      <c r="Q52" s="68"/>
      <c r="R52" s="68"/>
    </row>
    <row r="53" spans="1:18" ht="15">
      <c r="A53" s="69"/>
      <c r="B53" s="56"/>
      <c r="C53" s="31"/>
      <c r="D53" s="5" t="s">
        <v>39</v>
      </c>
      <c r="E53" s="2">
        <f t="shared" si="12"/>
        <v>0</v>
      </c>
      <c r="F53" s="2">
        <f t="shared" si="11"/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68"/>
      <c r="R53" s="68"/>
    </row>
    <row r="54" spans="1:18" ht="15">
      <c r="A54" s="69"/>
      <c r="B54" s="56"/>
      <c r="C54" s="31"/>
      <c r="D54" s="5" t="s">
        <v>40</v>
      </c>
      <c r="E54" s="2">
        <f t="shared" si="12"/>
        <v>0</v>
      </c>
      <c r="F54" s="2">
        <f t="shared" si="11"/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68"/>
      <c r="R54" s="68"/>
    </row>
    <row r="55" spans="1:18" ht="15">
      <c r="A55" s="69" t="s">
        <v>22</v>
      </c>
      <c r="B55" s="56" t="s">
        <v>71</v>
      </c>
      <c r="C55" s="31"/>
      <c r="D55" s="4" t="s">
        <v>13</v>
      </c>
      <c r="E55" s="1">
        <f aca="true" t="shared" si="13" ref="E55:P55">SUM(E57:E66)</f>
        <v>1100000</v>
      </c>
      <c r="F55" s="1">
        <f t="shared" si="13"/>
        <v>0</v>
      </c>
      <c r="G55" s="1">
        <f t="shared" si="13"/>
        <v>1</v>
      </c>
      <c r="H55" s="1">
        <f t="shared" si="13"/>
        <v>0</v>
      </c>
      <c r="I55" s="1">
        <f t="shared" si="13"/>
        <v>0</v>
      </c>
      <c r="J55" s="1">
        <f t="shared" si="13"/>
        <v>0</v>
      </c>
      <c r="K55" s="1">
        <f t="shared" si="13"/>
        <v>1603179.7000000002</v>
      </c>
      <c r="L55" s="1">
        <f t="shared" si="13"/>
        <v>0</v>
      </c>
      <c r="M55" s="1">
        <f t="shared" si="13"/>
        <v>0</v>
      </c>
      <c r="N55" s="1">
        <f t="shared" si="13"/>
        <v>0</v>
      </c>
      <c r="O55" s="1">
        <f t="shared" si="13"/>
        <v>1100</v>
      </c>
      <c r="P55" s="1">
        <f t="shared" si="13"/>
        <v>0</v>
      </c>
      <c r="Q55" s="68" t="s">
        <v>16</v>
      </c>
      <c r="R55" s="68"/>
    </row>
    <row r="56" spans="1:18" ht="15">
      <c r="A56" s="69"/>
      <c r="B56" s="56"/>
      <c r="C56" s="31"/>
      <c r="D56" s="5" t="s">
        <v>176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68"/>
      <c r="R56" s="68"/>
    </row>
    <row r="57" spans="1:18" ht="15">
      <c r="A57" s="69"/>
      <c r="B57" s="56"/>
      <c r="C57" s="31"/>
      <c r="D57" s="5" t="s">
        <v>0</v>
      </c>
      <c r="E57" s="2">
        <f aca="true" t="shared" si="14" ref="E57:F59">G57+I57+K57+M57</f>
        <v>0</v>
      </c>
      <c r="F57" s="2">
        <f t="shared" si="14"/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1">
        <v>0</v>
      </c>
      <c r="P57" s="1">
        <v>0</v>
      </c>
      <c r="Q57" s="68"/>
      <c r="R57" s="68"/>
    </row>
    <row r="58" spans="1:18" ht="45" customHeight="1">
      <c r="A58" s="69"/>
      <c r="B58" s="56"/>
      <c r="C58" s="31"/>
      <c r="D58" s="5" t="s">
        <v>1</v>
      </c>
      <c r="E58" s="2">
        <f t="shared" si="14"/>
        <v>0</v>
      </c>
      <c r="F58" s="2">
        <f t="shared" si="14"/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68"/>
      <c r="R58" s="68"/>
    </row>
    <row r="59" spans="1:18" ht="15">
      <c r="A59" s="69"/>
      <c r="B59" s="56"/>
      <c r="C59" s="31"/>
      <c r="D59" s="5" t="s">
        <v>31</v>
      </c>
      <c r="E59" s="2">
        <f t="shared" si="14"/>
        <v>0</v>
      </c>
      <c r="F59" s="2">
        <f t="shared" si="14"/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68"/>
      <c r="R59" s="68"/>
    </row>
    <row r="60" spans="1:18" ht="15">
      <c r="A60" s="69"/>
      <c r="B60" s="56"/>
      <c r="C60" s="31"/>
      <c r="D60" s="5" t="s">
        <v>32</v>
      </c>
      <c r="E60" s="2">
        <f>G60+I60+K60+M60</f>
        <v>0</v>
      </c>
      <c r="F60" s="2">
        <f aca="true" t="shared" si="15" ref="F60:F66">H60+J60+L60+N60</f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68"/>
      <c r="R60" s="68"/>
    </row>
    <row r="61" spans="1:18" ht="15">
      <c r="A61" s="69"/>
      <c r="B61" s="56"/>
      <c r="C61" s="31"/>
      <c r="D61" s="5" t="s">
        <v>33</v>
      </c>
      <c r="E61" s="2">
        <f>G61+I61+K61+M61</f>
        <v>0</v>
      </c>
      <c r="F61" s="2">
        <f t="shared" si="15"/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68"/>
      <c r="R61" s="68"/>
    </row>
    <row r="62" spans="1:18" ht="15">
      <c r="A62" s="69"/>
      <c r="B62" s="56"/>
      <c r="C62" s="31"/>
      <c r="D62" s="5" t="s">
        <v>36</v>
      </c>
      <c r="E62" s="2">
        <f>G62+I62+K62+M62</f>
        <v>0</v>
      </c>
      <c r="F62" s="2">
        <f t="shared" si="15"/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68"/>
      <c r="R62" s="68"/>
    </row>
    <row r="63" spans="1:18" ht="15">
      <c r="A63" s="69"/>
      <c r="B63" s="56"/>
      <c r="C63" s="31"/>
      <c r="D63" s="5" t="s">
        <v>37</v>
      </c>
      <c r="E63" s="2">
        <f>G63+I63+K63+M63</f>
        <v>0</v>
      </c>
      <c r="F63" s="2">
        <f t="shared" si="15"/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68"/>
      <c r="R63" s="68"/>
    </row>
    <row r="64" spans="1:18" ht="15">
      <c r="A64" s="69"/>
      <c r="B64" s="56"/>
      <c r="C64" s="31"/>
      <c r="D64" s="5" t="s">
        <v>38</v>
      </c>
      <c r="E64" s="2">
        <v>1100000</v>
      </c>
      <c r="F64" s="2">
        <f t="shared" si="15"/>
        <v>0</v>
      </c>
      <c r="G64" s="2">
        <v>1</v>
      </c>
      <c r="H64" s="2">
        <v>0</v>
      </c>
      <c r="I64" s="2">
        <v>0</v>
      </c>
      <c r="J64" s="2">
        <v>0</v>
      </c>
      <c r="K64" s="2">
        <f>(E64*1.457437)-G64</f>
        <v>1603179.7000000002</v>
      </c>
      <c r="L64" s="2">
        <v>0</v>
      </c>
      <c r="M64" s="2">
        <v>0</v>
      </c>
      <c r="N64" s="2">
        <v>0</v>
      </c>
      <c r="O64" s="2">
        <v>1100</v>
      </c>
      <c r="P64" s="2">
        <v>0</v>
      </c>
      <c r="Q64" s="68"/>
      <c r="R64" s="68"/>
    </row>
    <row r="65" spans="1:18" ht="15">
      <c r="A65" s="69"/>
      <c r="B65" s="56"/>
      <c r="C65" s="31"/>
      <c r="D65" s="5" t="s">
        <v>39</v>
      </c>
      <c r="E65" s="2">
        <v>0</v>
      </c>
      <c r="F65" s="2">
        <f t="shared" si="15"/>
        <v>0</v>
      </c>
      <c r="G65" s="2">
        <v>0</v>
      </c>
      <c r="H65" s="2">
        <v>0</v>
      </c>
      <c r="I65" s="2">
        <v>0</v>
      </c>
      <c r="J65" s="2">
        <v>0</v>
      </c>
      <c r="K65" s="2">
        <f>E65-G65</f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68"/>
      <c r="R65" s="68"/>
    </row>
    <row r="66" spans="1:18" ht="15">
      <c r="A66" s="69"/>
      <c r="B66" s="56"/>
      <c r="C66" s="31"/>
      <c r="D66" s="5" t="s">
        <v>40</v>
      </c>
      <c r="E66" s="2">
        <v>0</v>
      </c>
      <c r="F66" s="2">
        <f t="shared" si="15"/>
        <v>0</v>
      </c>
      <c r="G66" s="2">
        <v>0</v>
      </c>
      <c r="H66" s="2">
        <v>0</v>
      </c>
      <c r="I66" s="2">
        <v>0</v>
      </c>
      <c r="J66" s="2">
        <v>0</v>
      </c>
      <c r="K66" s="2">
        <f>E66-G66</f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68"/>
      <c r="R66" s="68"/>
    </row>
    <row r="67" spans="1:18" ht="15">
      <c r="A67" s="69" t="s">
        <v>23</v>
      </c>
      <c r="B67" s="56" t="s">
        <v>72</v>
      </c>
      <c r="C67" s="31"/>
      <c r="D67" s="4" t="s">
        <v>13</v>
      </c>
      <c r="E67" s="1">
        <f aca="true" t="shared" si="16" ref="E67:P67">SUM(E70:E78)</f>
        <v>525000</v>
      </c>
      <c r="F67" s="1">
        <f t="shared" si="16"/>
        <v>0</v>
      </c>
      <c r="G67" s="1">
        <f t="shared" si="16"/>
        <v>1</v>
      </c>
      <c r="H67" s="1">
        <f t="shared" si="16"/>
        <v>0</v>
      </c>
      <c r="I67" s="1">
        <f t="shared" si="16"/>
        <v>0</v>
      </c>
      <c r="J67" s="1">
        <f t="shared" si="16"/>
        <v>0</v>
      </c>
      <c r="K67" s="1">
        <f t="shared" si="16"/>
        <v>687453.4249999999</v>
      </c>
      <c r="L67" s="1">
        <f t="shared" si="16"/>
        <v>0</v>
      </c>
      <c r="M67" s="1">
        <f t="shared" si="16"/>
        <v>0</v>
      </c>
      <c r="N67" s="1">
        <f t="shared" si="16"/>
        <v>0</v>
      </c>
      <c r="O67" s="1">
        <f t="shared" si="16"/>
        <v>525</v>
      </c>
      <c r="P67" s="1">
        <f t="shared" si="16"/>
        <v>0</v>
      </c>
      <c r="Q67" s="68" t="s">
        <v>16</v>
      </c>
      <c r="R67" s="68"/>
    </row>
    <row r="68" spans="1:18" ht="15">
      <c r="A68" s="69"/>
      <c r="B68" s="56"/>
      <c r="C68" s="31"/>
      <c r="D68" s="5" t="s">
        <v>176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68"/>
      <c r="R68" s="68"/>
    </row>
    <row r="69" spans="1:18" ht="15">
      <c r="A69" s="69"/>
      <c r="B69" s="56"/>
      <c r="C69" s="31"/>
      <c r="D69" s="5" t="s">
        <v>0</v>
      </c>
      <c r="E69" s="2">
        <f>G69+I69+K69+M69</f>
        <v>0</v>
      </c>
      <c r="F69" s="2">
        <f aca="true" t="shared" si="17" ref="F69:F78">H69+J69+L69+N69</f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1">
        <v>0</v>
      </c>
      <c r="P69" s="1">
        <v>0</v>
      </c>
      <c r="Q69" s="68"/>
      <c r="R69" s="68"/>
    </row>
    <row r="70" spans="1:18" ht="15">
      <c r="A70" s="69"/>
      <c r="B70" s="56"/>
      <c r="C70" s="31"/>
      <c r="D70" s="5" t="s">
        <v>1</v>
      </c>
      <c r="E70" s="2">
        <f>G70+I70+K70+M70</f>
        <v>0</v>
      </c>
      <c r="F70" s="2">
        <f t="shared" si="17"/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1">
        <v>0</v>
      </c>
      <c r="P70" s="2">
        <v>0</v>
      </c>
      <c r="Q70" s="68"/>
      <c r="R70" s="68"/>
    </row>
    <row r="71" spans="1:18" ht="15">
      <c r="A71" s="69"/>
      <c r="B71" s="56"/>
      <c r="C71" s="31"/>
      <c r="D71" s="5" t="s">
        <v>31</v>
      </c>
      <c r="E71" s="2">
        <f>G71+I71+K71+M71</f>
        <v>0</v>
      </c>
      <c r="F71" s="2">
        <f t="shared" si="17"/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1">
        <v>0</v>
      </c>
      <c r="P71" s="2">
        <v>0</v>
      </c>
      <c r="Q71" s="68"/>
      <c r="R71" s="68"/>
    </row>
    <row r="72" spans="1:18" ht="15">
      <c r="A72" s="69"/>
      <c r="B72" s="56"/>
      <c r="C72" s="31"/>
      <c r="D72" s="5" t="s">
        <v>32</v>
      </c>
      <c r="E72" s="2">
        <f aca="true" t="shared" si="18" ref="E72:E78">G72+I72+K72+M72</f>
        <v>0</v>
      </c>
      <c r="F72" s="2">
        <f t="shared" si="17"/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1">
        <v>0</v>
      </c>
      <c r="P72" s="2">
        <v>0</v>
      </c>
      <c r="Q72" s="68"/>
      <c r="R72" s="68"/>
    </row>
    <row r="73" spans="1:18" ht="15">
      <c r="A73" s="69"/>
      <c r="B73" s="56"/>
      <c r="C73" s="31"/>
      <c r="D73" s="5" t="s">
        <v>33</v>
      </c>
      <c r="E73" s="2">
        <v>0</v>
      </c>
      <c r="F73" s="2">
        <f t="shared" si="17"/>
        <v>0</v>
      </c>
      <c r="G73" s="2">
        <v>0</v>
      </c>
      <c r="H73" s="2">
        <v>0</v>
      </c>
      <c r="I73" s="2">
        <v>0</v>
      </c>
      <c r="J73" s="2">
        <v>0</v>
      </c>
      <c r="K73" s="2">
        <f>E73-G73</f>
        <v>0</v>
      </c>
      <c r="L73" s="2">
        <v>0</v>
      </c>
      <c r="M73" s="2">
        <v>0</v>
      </c>
      <c r="N73" s="2">
        <v>0</v>
      </c>
      <c r="O73" s="1">
        <v>0</v>
      </c>
      <c r="P73" s="2">
        <v>0</v>
      </c>
      <c r="Q73" s="68"/>
      <c r="R73" s="68"/>
    </row>
    <row r="74" spans="1:18" ht="15">
      <c r="A74" s="69"/>
      <c r="B74" s="56"/>
      <c r="C74" s="31"/>
      <c r="D74" s="5" t="s">
        <v>36</v>
      </c>
      <c r="E74" s="2">
        <v>525000</v>
      </c>
      <c r="F74" s="2">
        <f t="shared" si="17"/>
        <v>0</v>
      </c>
      <c r="G74" s="2">
        <v>1</v>
      </c>
      <c r="H74" s="2">
        <v>0</v>
      </c>
      <c r="I74" s="2">
        <v>0</v>
      </c>
      <c r="J74" s="2">
        <v>0</v>
      </c>
      <c r="K74" s="2">
        <f>(E74*1.309437)-G74</f>
        <v>687453.4249999999</v>
      </c>
      <c r="L74" s="2">
        <v>0</v>
      </c>
      <c r="M74" s="2">
        <v>0</v>
      </c>
      <c r="N74" s="2">
        <v>0</v>
      </c>
      <c r="O74" s="1">
        <v>525</v>
      </c>
      <c r="P74" s="2">
        <v>0</v>
      </c>
      <c r="Q74" s="68"/>
      <c r="R74" s="68"/>
    </row>
    <row r="75" spans="1:18" ht="15">
      <c r="A75" s="69"/>
      <c r="B75" s="56"/>
      <c r="C75" s="31"/>
      <c r="D75" s="5" t="s">
        <v>37</v>
      </c>
      <c r="E75" s="2">
        <f t="shared" si="18"/>
        <v>0</v>
      </c>
      <c r="F75" s="2">
        <f t="shared" si="17"/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1">
        <v>0</v>
      </c>
      <c r="P75" s="2">
        <v>0</v>
      </c>
      <c r="Q75" s="68"/>
      <c r="R75" s="68"/>
    </row>
    <row r="76" spans="1:18" ht="15">
      <c r="A76" s="69"/>
      <c r="B76" s="56"/>
      <c r="C76" s="31"/>
      <c r="D76" s="5" t="s">
        <v>38</v>
      </c>
      <c r="E76" s="2">
        <f t="shared" si="18"/>
        <v>0</v>
      </c>
      <c r="F76" s="2">
        <f t="shared" si="17"/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1">
        <v>0</v>
      </c>
      <c r="P76" s="2">
        <v>0</v>
      </c>
      <c r="Q76" s="68"/>
      <c r="R76" s="68"/>
    </row>
    <row r="77" spans="1:18" ht="15">
      <c r="A77" s="69"/>
      <c r="B77" s="56"/>
      <c r="C77" s="31"/>
      <c r="D77" s="5" t="s">
        <v>39</v>
      </c>
      <c r="E77" s="2">
        <f t="shared" si="18"/>
        <v>0</v>
      </c>
      <c r="F77" s="2">
        <f t="shared" si="17"/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1">
        <v>0</v>
      </c>
      <c r="P77" s="2">
        <v>0</v>
      </c>
      <c r="Q77" s="68"/>
      <c r="R77" s="68"/>
    </row>
    <row r="78" spans="1:18" ht="15">
      <c r="A78" s="69"/>
      <c r="B78" s="56"/>
      <c r="C78" s="31"/>
      <c r="D78" s="5" t="s">
        <v>40</v>
      </c>
      <c r="E78" s="2">
        <f t="shared" si="18"/>
        <v>0</v>
      </c>
      <c r="F78" s="2">
        <f t="shared" si="17"/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1">
        <v>0</v>
      </c>
      <c r="P78" s="2">
        <v>0</v>
      </c>
      <c r="Q78" s="68"/>
      <c r="R78" s="68"/>
    </row>
    <row r="79" spans="1:18" ht="15">
      <c r="A79" s="69" t="s">
        <v>24</v>
      </c>
      <c r="B79" s="56" t="s">
        <v>125</v>
      </c>
      <c r="C79" s="31"/>
      <c r="D79" s="4" t="s">
        <v>13</v>
      </c>
      <c r="E79" s="1">
        <f aca="true" t="shared" si="19" ref="E79:P79">SUM(E81:E90)</f>
        <v>1800000</v>
      </c>
      <c r="F79" s="1">
        <f t="shared" si="19"/>
        <v>0</v>
      </c>
      <c r="G79" s="1">
        <f t="shared" si="19"/>
        <v>1</v>
      </c>
      <c r="H79" s="1">
        <f t="shared" si="19"/>
        <v>0</v>
      </c>
      <c r="I79" s="1">
        <f t="shared" si="19"/>
        <v>0</v>
      </c>
      <c r="J79" s="1">
        <f t="shared" si="19"/>
        <v>0</v>
      </c>
      <c r="K79" s="1">
        <f t="shared" si="19"/>
        <v>2919894.1999999997</v>
      </c>
      <c r="L79" s="1">
        <f t="shared" si="19"/>
        <v>0</v>
      </c>
      <c r="M79" s="1">
        <f t="shared" si="19"/>
        <v>0</v>
      </c>
      <c r="N79" s="1">
        <f t="shared" si="19"/>
        <v>0</v>
      </c>
      <c r="O79" s="1">
        <f t="shared" si="19"/>
        <v>1800.0000000000002</v>
      </c>
      <c r="P79" s="1">
        <f t="shared" si="19"/>
        <v>0</v>
      </c>
      <c r="Q79" s="68" t="s">
        <v>16</v>
      </c>
      <c r="R79" s="68"/>
    </row>
    <row r="80" spans="1:18" ht="15">
      <c r="A80" s="69"/>
      <c r="B80" s="56"/>
      <c r="C80" s="31"/>
      <c r="D80" s="5" t="s">
        <v>176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68"/>
      <c r="R80" s="68"/>
    </row>
    <row r="81" spans="1:18" ht="15">
      <c r="A81" s="69"/>
      <c r="B81" s="56"/>
      <c r="C81" s="31"/>
      <c r="D81" s="5" t="s">
        <v>0</v>
      </c>
      <c r="E81" s="2">
        <f aca="true" t="shared" si="20" ref="E81:E87">G81+I81+K81+M81</f>
        <v>0</v>
      </c>
      <c r="F81" s="2">
        <f aca="true" t="shared" si="21" ref="F81:F90">H81+J81+L81+N81</f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1">
        <v>4.9737991503207E-14</v>
      </c>
      <c r="P81" s="1">
        <v>0</v>
      </c>
      <c r="Q81" s="68"/>
      <c r="R81" s="68"/>
    </row>
    <row r="82" spans="1:18" ht="15">
      <c r="A82" s="69"/>
      <c r="B82" s="56"/>
      <c r="C82" s="31"/>
      <c r="D82" s="5" t="s">
        <v>1</v>
      </c>
      <c r="E82" s="2">
        <f t="shared" si="20"/>
        <v>0</v>
      </c>
      <c r="F82" s="2">
        <f t="shared" si="21"/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1">
        <v>4.9737991503207E-14</v>
      </c>
      <c r="P82" s="2">
        <v>0</v>
      </c>
      <c r="Q82" s="68"/>
      <c r="R82" s="68"/>
    </row>
    <row r="83" spans="1:18" ht="15">
      <c r="A83" s="69"/>
      <c r="B83" s="56"/>
      <c r="C83" s="31"/>
      <c r="D83" s="5" t="s">
        <v>31</v>
      </c>
      <c r="E83" s="2">
        <f t="shared" si="20"/>
        <v>0</v>
      </c>
      <c r="F83" s="2">
        <f t="shared" si="21"/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1">
        <v>4.9737991503207E-14</v>
      </c>
      <c r="P83" s="2">
        <v>0</v>
      </c>
      <c r="Q83" s="68"/>
      <c r="R83" s="68"/>
    </row>
    <row r="84" spans="1:18" ht="15">
      <c r="A84" s="69"/>
      <c r="B84" s="56"/>
      <c r="C84" s="31"/>
      <c r="D84" s="5" t="s">
        <v>32</v>
      </c>
      <c r="E84" s="2">
        <f t="shared" si="20"/>
        <v>0</v>
      </c>
      <c r="F84" s="2">
        <f t="shared" si="21"/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1">
        <v>4.9737991503207E-14</v>
      </c>
      <c r="P84" s="2">
        <v>0</v>
      </c>
      <c r="Q84" s="68"/>
      <c r="R84" s="68"/>
    </row>
    <row r="85" spans="1:18" ht="15">
      <c r="A85" s="69"/>
      <c r="B85" s="56"/>
      <c r="C85" s="31"/>
      <c r="D85" s="5" t="s">
        <v>33</v>
      </c>
      <c r="E85" s="2">
        <f t="shared" si="20"/>
        <v>0</v>
      </c>
      <c r="F85" s="2">
        <f t="shared" si="21"/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1">
        <v>0</v>
      </c>
      <c r="P85" s="2">
        <v>0</v>
      </c>
      <c r="Q85" s="68"/>
      <c r="R85" s="68"/>
    </row>
    <row r="86" spans="1:18" ht="15">
      <c r="A86" s="69"/>
      <c r="B86" s="56"/>
      <c r="C86" s="31"/>
      <c r="D86" s="5" t="s">
        <v>36</v>
      </c>
      <c r="E86" s="2">
        <f t="shared" si="20"/>
        <v>0</v>
      </c>
      <c r="F86" s="2">
        <f t="shared" si="21"/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1">
        <v>0</v>
      </c>
      <c r="P86" s="2">
        <v>0</v>
      </c>
      <c r="Q86" s="68"/>
      <c r="R86" s="68"/>
    </row>
    <row r="87" spans="1:18" ht="15">
      <c r="A87" s="69"/>
      <c r="B87" s="56"/>
      <c r="C87" s="31"/>
      <c r="D87" s="5" t="s">
        <v>37</v>
      </c>
      <c r="E87" s="2">
        <f t="shared" si="20"/>
        <v>0</v>
      </c>
      <c r="F87" s="2">
        <f t="shared" si="21"/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1">
        <v>4.9737991503207E-14</v>
      </c>
      <c r="P87" s="2">
        <v>0</v>
      </c>
      <c r="Q87" s="68"/>
      <c r="R87" s="68"/>
    </row>
    <row r="88" spans="1:18" ht="15">
      <c r="A88" s="69"/>
      <c r="B88" s="56"/>
      <c r="C88" s="31"/>
      <c r="D88" s="5" t="s">
        <v>38</v>
      </c>
      <c r="E88" s="2">
        <v>0</v>
      </c>
      <c r="F88" s="2">
        <f t="shared" si="21"/>
        <v>0</v>
      </c>
      <c r="G88" s="2">
        <v>0</v>
      </c>
      <c r="H88" s="2">
        <v>0</v>
      </c>
      <c r="I88" s="2">
        <v>0</v>
      </c>
      <c r="J88" s="2">
        <v>0</v>
      </c>
      <c r="K88" s="2">
        <f>E88-G88</f>
        <v>0</v>
      </c>
      <c r="L88" s="2">
        <v>0</v>
      </c>
      <c r="M88" s="2">
        <v>0</v>
      </c>
      <c r="N88" s="2">
        <v>0</v>
      </c>
      <c r="O88" s="1">
        <v>0</v>
      </c>
      <c r="P88" s="2">
        <v>0</v>
      </c>
      <c r="Q88" s="68"/>
      <c r="R88" s="68"/>
    </row>
    <row r="89" spans="1:18" ht="15">
      <c r="A89" s="69"/>
      <c r="B89" s="56"/>
      <c r="C89" s="31"/>
      <c r="D89" s="5" t="s">
        <v>39</v>
      </c>
      <c r="E89" s="2">
        <v>0</v>
      </c>
      <c r="F89" s="2">
        <f t="shared" si="21"/>
        <v>0</v>
      </c>
      <c r="G89" s="2">
        <v>0</v>
      </c>
      <c r="H89" s="2">
        <v>0</v>
      </c>
      <c r="I89" s="2">
        <v>0</v>
      </c>
      <c r="J89" s="2">
        <v>0</v>
      </c>
      <c r="K89" s="2">
        <f>E89-G89</f>
        <v>0</v>
      </c>
      <c r="L89" s="2">
        <v>0</v>
      </c>
      <c r="M89" s="2">
        <v>0</v>
      </c>
      <c r="N89" s="2">
        <v>0</v>
      </c>
      <c r="O89" s="1">
        <v>0</v>
      </c>
      <c r="P89" s="2">
        <v>0</v>
      </c>
      <c r="Q89" s="68"/>
      <c r="R89" s="68"/>
    </row>
    <row r="90" spans="1:18" ht="15">
      <c r="A90" s="69"/>
      <c r="B90" s="56"/>
      <c r="C90" s="31"/>
      <c r="D90" s="5" t="s">
        <v>40</v>
      </c>
      <c r="E90" s="2">
        <v>1800000</v>
      </c>
      <c r="F90" s="2">
        <f t="shared" si="21"/>
        <v>0</v>
      </c>
      <c r="G90" s="2">
        <v>1</v>
      </c>
      <c r="H90" s="2">
        <v>0</v>
      </c>
      <c r="I90" s="2">
        <v>0</v>
      </c>
      <c r="J90" s="2">
        <v>0</v>
      </c>
      <c r="K90" s="2">
        <f>(E90*1.622164)-G90</f>
        <v>2919894.1999999997</v>
      </c>
      <c r="L90" s="2">
        <v>0</v>
      </c>
      <c r="M90" s="2">
        <v>0</v>
      </c>
      <c r="N90" s="2">
        <v>0</v>
      </c>
      <c r="O90" s="1">
        <v>1800</v>
      </c>
      <c r="P90" s="2">
        <v>0</v>
      </c>
      <c r="Q90" s="68"/>
      <c r="R90" s="68"/>
    </row>
    <row r="91" spans="1:18" ht="15">
      <c r="A91" s="69" t="s">
        <v>25</v>
      </c>
      <c r="B91" s="56" t="s">
        <v>126</v>
      </c>
      <c r="C91" s="31"/>
      <c r="D91" s="4" t="s">
        <v>13</v>
      </c>
      <c r="E91" s="1">
        <f aca="true" t="shared" si="22" ref="E91:P91">SUM(E93:E102)</f>
        <v>1100000</v>
      </c>
      <c r="F91" s="1">
        <f t="shared" si="22"/>
        <v>0</v>
      </c>
      <c r="G91" s="1">
        <f t="shared" si="22"/>
        <v>1</v>
      </c>
      <c r="H91" s="1">
        <f t="shared" si="22"/>
        <v>0</v>
      </c>
      <c r="I91" s="1">
        <f t="shared" si="22"/>
        <v>0</v>
      </c>
      <c r="J91" s="1">
        <f t="shared" si="22"/>
        <v>0</v>
      </c>
      <c r="K91" s="1">
        <f t="shared" si="22"/>
        <v>1691354.5999999999</v>
      </c>
      <c r="L91" s="1">
        <f t="shared" si="22"/>
        <v>0</v>
      </c>
      <c r="M91" s="1">
        <f t="shared" si="22"/>
        <v>0</v>
      </c>
      <c r="N91" s="1">
        <f t="shared" si="22"/>
        <v>0</v>
      </c>
      <c r="O91" s="1">
        <f t="shared" si="22"/>
        <v>1100.0000000000002</v>
      </c>
      <c r="P91" s="1">
        <f t="shared" si="22"/>
        <v>0</v>
      </c>
      <c r="Q91" s="68" t="s">
        <v>16</v>
      </c>
      <c r="R91" s="68"/>
    </row>
    <row r="92" spans="1:18" ht="15">
      <c r="A92" s="69"/>
      <c r="B92" s="56"/>
      <c r="C92" s="31"/>
      <c r="D92" s="5" t="s">
        <v>176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68"/>
      <c r="R92" s="68"/>
    </row>
    <row r="93" spans="1:18" ht="15">
      <c r="A93" s="69"/>
      <c r="B93" s="56"/>
      <c r="C93" s="31"/>
      <c r="D93" s="5" t="s">
        <v>0</v>
      </c>
      <c r="E93" s="2">
        <f>G93+I93+K93+M93</f>
        <v>0</v>
      </c>
      <c r="F93" s="2">
        <f aca="true" t="shared" si="23" ref="F93:F102">H93+J93+L93+N93</f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1">
        <v>4.9737991503207E-14</v>
      </c>
      <c r="P93" s="1">
        <v>0</v>
      </c>
      <c r="Q93" s="68"/>
      <c r="R93" s="68"/>
    </row>
    <row r="94" spans="1:18" ht="15">
      <c r="A94" s="69"/>
      <c r="B94" s="56"/>
      <c r="C94" s="31"/>
      <c r="D94" s="5" t="s">
        <v>1</v>
      </c>
      <c r="E94" s="2">
        <f>G94+I94+K94+M94</f>
        <v>0</v>
      </c>
      <c r="F94" s="2">
        <f t="shared" si="23"/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1">
        <v>4.9737991503207E-14</v>
      </c>
      <c r="P94" s="2">
        <v>0</v>
      </c>
      <c r="Q94" s="68"/>
      <c r="R94" s="68"/>
    </row>
    <row r="95" spans="1:18" ht="15">
      <c r="A95" s="69"/>
      <c r="B95" s="56"/>
      <c r="C95" s="31"/>
      <c r="D95" s="5" t="s">
        <v>31</v>
      </c>
      <c r="E95" s="2">
        <f>G95+I95+K95+M95</f>
        <v>0</v>
      </c>
      <c r="F95" s="2">
        <f t="shared" si="23"/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1">
        <v>4.9737991503207E-14</v>
      </c>
      <c r="P95" s="2">
        <v>0</v>
      </c>
      <c r="Q95" s="68"/>
      <c r="R95" s="68"/>
    </row>
    <row r="96" spans="1:18" ht="15">
      <c r="A96" s="69"/>
      <c r="B96" s="56"/>
      <c r="C96" s="31"/>
      <c r="D96" s="5" t="s">
        <v>32</v>
      </c>
      <c r="E96" s="2">
        <f aca="true" t="shared" si="24" ref="E96:E102">G96+I96+K96+M96</f>
        <v>0</v>
      </c>
      <c r="F96" s="2">
        <f t="shared" si="23"/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1">
        <v>4.9737991503207E-14</v>
      </c>
      <c r="P96" s="2">
        <v>0</v>
      </c>
      <c r="Q96" s="68"/>
      <c r="R96" s="68"/>
    </row>
    <row r="97" spans="1:18" ht="15">
      <c r="A97" s="69"/>
      <c r="B97" s="56"/>
      <c r="C97" s="31"/>
      <c r="D97" s="5" t="s">
        <v>33</v>
      </c>
      <c r="E97" s="2">
        <f t="shared" si="24"/>
        <v>0</v>
      </c>
      <c r="F97" s="2">
        <f t="shared" si="23"/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1">
        <v>0</v>
      </c>
      <c r="P97" s="2">
        <v>0</v>
      </c>
      <c r="Q97" s="68"/>
      <c r="R97" s="68"/>
    </row>
    <row r="98" spans="1:18" ht="15">
      <c r="A98" s="69"/>
      <c r="B98" s="56"/>
      <c r="C98" s="31"/>
      <c r="D98" s="5" t="s">
        <v>36</v>
      </c>
      <c r="E98" s="2">
        <f t="shared" si="24"/>
        <v>0</v>
      </c>
      <c r="F98" s="2">
        <f t="shared" si="23"/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1">
        <v>0</v>
      </c>
      <c r="P98" s="2">
        <v>0</v>
      </c>
      <c r="Q98" s="68"/>
      <c r="R98" s="68"/>
    </row>
    <row r="99" spans="1:18" ht="15">
      <c r="A99" s="69"/>
      <c r="B99" s="56"/>
      <c r="C99" s="31"/>
      <c r="D99" s="5" t="s">
        <v>37</v>
      </c>
      <c r="E99" s="2">
        <f t="shared" si="24"/>
        <v>0</v>
      </c>
      <c r="F99" s="2">
        <f t="shared" si="23"/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1">
        <v>4.9737991503207E-14</v>
      </c>
      <c r="P99" s="2">
        <v>0</v>
      </c>
      <c r="Q99" s="68"/>
      <c r="R99" s="68"/>
    </row>
    <row r="100" spans="1:18" ht="15">
      <c r="A100" s="69"/>
      <c r="B100" s="56"/>
      <c r="C100" s="31"/>
      <c r="D100" s="5" t="s">
        <v>38</v>
      </c>
      <c r="E100" s="2">
        <v>0</v>
      </c>
      <c r="F100" s="2">
        <f t="shared" si="23"/>
        <v>0</v>
      </c>
      <c r="G100" s="2">
        <v>0</v>
      </c>
      <c r="H100" s="2">
        <v>0</v>
      </c>
      <c r="I100" s="2">
        <v>0</v>
      </c>
      <c r="J100" s="2">
        <v>0</v>
      </c>
      <c r="K100" s="2">
        <f>E100-G100</f>
        <v>0</v>
      </c>
      <c r="L100" s="2">
        <v>0</v>
      </c>
      <c r="M100" s="2">
        <v>0</v>
      </c>
      <c r="N100" s="2">
        <v>0</v>
      </c>
      <c r="O100" s="1">
        <v>0</v>
      </c>
      <c r="P100" s="2">
        <v>0</v>
      </c>
      <c r="Q100" s="68"/>
      <c r="R100" s="68"/>
    </row>
    <row r="101" spans="1:18" ht="15">
      <c r="A101" s="69"/>
      <c r="B101" s="56"/>
      <c r="C101" s="31"/>
      <c r="D101" s="5" t="s">
        <v>39</v>
      </c>
      <c r="E101" s="2">
        <v>1100000</v>
      </c>
      <c r="F101" s="2">
        <f t="shared" si="23"/>
        <v>0</v>
      </c>
      <c r="G101" s="2">
        <v>1</v>
      </c>
      <c r="H101" s="2">
        <v>0</v>
      </c>
      <c r="I101" s="2">
        <v>0</v>
      </c>
      <c r="J101" s="2">
        <v>0</v>
      </c>
      <c r="K101" s="2">
        <f>(E101*1.537596)-G101</f>
        <v>1691354.5999999999</v>
      </c>
      <c r="L101" s="2">
        <v>0</v>
      </c>
      <c r="M101" s="2">
        <v>0</v>
      </c>
      <c r="N101" s="2">
        <v>0</v>
      </c>
      <c r="O101" s="1">
        <v>1100</v>
      </c>
      <c r="P101" s="2">
        <v>0</v>
      </c>
      <c r="Q101" s="68"/>
      <c r="R101" s="68"/>
    </row>
    <row r="102" spans="1:18" ht="15">
      <c r="A102" s="69"/>
      <c r="B102" s="56"/>
      <c r="C102" s="31"/>
      <c r="D102" s="5" t="s">
        <v>40</v>
      </c>
      <c r="E102" s="2">
        <f t="shared" si="24"/>
        <v>0</v>
      </c>
      <c r="F102" s="2">
        <f t="shared" si="23"/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1">
        <v>4.9737991503207E-14</v>
      </c>
      <c r="P102" s="2">
        <v>0</v>
      </c>
      <c r="Q102" s="68"/>
      <c r="R102" s="68"/>
    </row>
    <row r="103" spans="1:18" ht="15">
      <c r="A103" s="69" t="s">
        <v>26</v>
      </c>
      <c r="B103" s="56" t="s">
        <v>127</v>
      </c>
      <c r="C103" s="31"/>
      <c r="D103" s="4" t="s">
        <v>13</v>
      </c>
      <c r="E103" s="1">
        <f aca="true" t="shared" si="25" ref="E103:P103">SUM(E105:E114)</f>
        <v>1800000</v>
      </c>
      <c r="F103" s="1">
        <f t="shared" si="25"/>
        <v>0</v>
      </c>
      <c r="G103" s="1">
        <f t="shared" si="25"/>
        <v>1</v>
      </c>
      <c r="H103" s="1">
        <f t="shared" si="25"/>
        <v>0</v>
      </c>
      <c r="I103" s="1">
        <f t="shared" si="25"/>
        <v>0</v>
      </c>
      <c r="J103" s="1">
        <f t="shared" si="25"/>
        <v>0</v>
      </c>
      <c r="K103" s="1">
        <f t="shared" si="25"/>
        <v>2767671.8</v>
      </c>
      <c r="L103" s="1">
        <f t="shared" si="25"/>
        <v>0</v>
      </c>
      <c r="M103" s="1">
        <f t="shared" si="25"/>
        <v>0</v>
      </c>
      <c r="N103" s="1">
        <f t="shared" si="25"/>
        <v>0</v>
      </c>
      <c r="O103" s="1">
        <f t="shared" si="25"/>
        <v>1800.0000000000002</v>
      </c>
      <c r="P103" s="1">
        <f t="shared" si="25"/>
        <v>0</v>
      </c>
      <c r="Q103" s="68" t="s">
        <v>16</v>
      </c>
      <c r="R103" s="68"/>
    </row>
    <row r="104" spans="1:18" ht="15">
      <c r="A104" s="69"/>
      <c r="B104" s="56"/>
      <c r="C104" s="31"/>
      <c r="D104" s="5" t="s">
        <v>176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68"/>
      <c r="R104" s="68"/>
    </row>
    <row r="105" spans="1:18" ht="15">
      <c r="A105" s="69"/>
      <c r="B105" s="56"/>
      <c r="C105" s="31"/>
      <c r="D105" s="5" t="s">
        <v>0</v>
      </c>
      <c r="E105" s="2">
        <f aca="true" t="shared" si="26" ref="E105:E112">G105+I105+K105+M105</f>
        <v>0</v>
      </c>
      <c r="F105" s="2">
        <f aca="true" t="shared" si="27" ref="F105:F114">H105+J105+L105+N105</f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1">
        <v>4.9737991503207E-14</v>
      </c>
      <c r="P105" s="1">
        <v>0</v>
      </c>
      <c r="Q105" s="68"/>
      <c r="R105" s="68"/>
    </row>
    <row r="106" spans="1:18" ht="15">
      <c r="A106" s="69"/>
      <c r="B106" s="56"/>
      <c r="C106" s="31"/>
      <c r="D106" s="5" t="s">
        <v>1</v>
      </c>
      <c r="E106" s="2">
        <f t="shared" si="26"/>
        <v>0</v>
      </c>
      <c r="F106" s="2">
        <f t="shared" si="27"/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1">
        <v>4.9737991503207E-14</v>
      </c>
      <c r="P106" s="2">
        <v>0</v>
      </c>
      <c r="Q106" s="68"/>
      <c r="R106" s="68"/>
    </row>
    <row r="107" spans="1:18" ht="15">
      <c r="A107" s="69"/>
      <c r="B107" s="56"/>
      <c r="C107" s="31"/>
      <c r="D107" s="5" t="s">
        <v>31</v>
      </c>
      <c r="E107" s="2">
        <f t="shared" si="26"/>
        <v>0</v>
      </c>
      <c r="F107" s="2">
        <f t="shared" si="27"/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1">
        <v>4.9737991503207E-14</v>
      </c>
      <c r="P107" s="2">
        <v>0</v>
      </c>
      <c r="Q107" s="68"/>
      <c r="R107" s="68"/>
    </row>
    <row r="108" spans="1:18" ht="15">
      <c r="A108" s="69"/>
      <c r="B108" s="56"/>
      <c r="C108" s="31"/>
      <c r="D108" s="5" t="s">
        <v>32</v>
      </c>
      <c r="E108" s="2">
        <f t="shared" si="26"/>
        <v>0</v>
      </c>
      <c r="F108" s="2">
        <f t="shared" si="27"/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1">
        <v>4.9737991503207E-14</v>
      </c>
      <c r="P108" s="2">
        <v>0</v>
      </c>
      <c r="Q108" s="68"/>
      <c r="R108" s="68"/>
    </row>
    <row r="109" spans="1:18" ht="15">
      <c r="A109" s="69"/>
      <c r="B109" s="56"/>
      <c r="C109" s="31"/>
      <c r="D109" s="5" t="s">
        <v>33</v>
      </c>
      <c r="E109" s="2">
        <f t="shared" si="26"/>
        <v>0</v>
      </c>
      <c r="F109" s="2">
        <f t="shared" si="27"/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1">
        <v>0</v>
      </c>
      <c r="P109" s="2">
        <v>0</v>
      </c>
      <c r="Q109" s="68"/>
      <c r="R109" s="68"/>
    </row>
    <row r="110" spans="1:18" ht="15">
      <c r="A110" s="69"/>
      <c r="B110" s="56"/>
      <c r="C110" s="31"/>
      <c r="D110" s="5" t="s">
        <v>36</v>
      </c>
      <c r="E110" s="2">
        <f t="shared" si="26"/>
        <v>0</v>
      </c>
      <c r="F110" s="2">
        <f t="shared" si="27"/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1">
        <v>0</v>
      </c>
      <c r="P110" s="2">
        <v>0</v>
      </c>
      <c r="Q110" s="68"/>
      <c r="R110" s="68"/>
    </row>
    <row r="111" spans="1:18" ht="15">
      <c r="A111" s="69"/>
      <c r="B111" s="56"/>
      <c r="C111" s="31"/>
      <c r="D111" s="5" t="s">
        <v>37</v>
      </c>
      <c r="E111" s="2">
        <f t="shared" si="26"/>
        <v>0</v>
      </c>
      <c r="F111" s="2">
        <f t="shared" si="27"/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1">
        <v>4.9737991503207E-14</v>
      </c>
      <c r="P111" s="2">
        <v>0</v>
      </c>
      <c r="Q111" s="68"/>
      <c r="R111" s="68"/>
    </row>
    <row r="112" spans="1:18" ht="15">
      <c r="A112" s="69"/>
      <c r="B112" s="56"/>
      <c r="C112" s="31"/>
      <c r="D112" s="5" t="s">
        <v>38</v>
      </c>
      <c r="E112" s="2">
        <f t="shared" si="26"/>
        <v>0</v>
      </c>
      <c r="F112" s="2">
        <f t="shared" si="27"/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1">
        <v>0</v>
      </c>
      <c r="P112" s="2">
        <v>0</v>
      </c>
      <c r="Q112" s="68"/>
      <c r="R112" s="68"/>
    </row>
    <row r="113" spans="1:18" ht="15">
      <c r="A113" s="69"/>
      <c r="B113" s="56"/>
      <c r="C113" s="31"/>
      <c r="D113" s="5" t="s">
        <v>39</v>
      </c>
      <c r="E113" s="2">
        <v>1800000</v>
      </c>
      <c r="F113" s="2">
        <f t="shared" si="27"/>
        <v>0</v>
      </c>
      <c r="G113" s="2">
        <v>1</v>
      </c>
      <c r="H113" s="2">
        <v>0</v>
      </c>
      <c r="I113" s="2">
        <v>0</v>
      </c>
      <c r="J113" s="2">
        <v>0</v>
      </c>
      <c r="K113" s="2">
        <f>(E113*1.537596)-G113</f>
        <v>2767671.8</v>
      </c>
      <c r="L113" s="2">
        <v>0</v>
      </c>
      <c r="M113" s="2">
        <v>0</v>
      </c>
      <c r="N113" s="2">
        <v>0</v>
      </c>
      <c r="O113" s="1">
        <v>1800</v>
      </c>
      <c r="P113" s="2">
        <v>0</v>
      </c>
      <c r="Q113" s="68"/>
      <c r="R113" s="68"/>
    </row>
    <row r="114" spans="1:18" ht="15">
      <c r="A114" s="65"/>
      <c r="B114" s="85"/>
      <c r="C114" s="47"/>
      <c r="D114" s="48" t="s">
        <v>40</v>
      </c>
      <c r="E114" s="49">
        <v>0</v>
      </c>
      <c r="F114" s="49">
        <f t="shared" si="27"/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f>E114-G114</f>
        <v>0</v>
      </c>
      <c r="L114" s="49">
        <v>0</v>
      </c>
      <c r="M114" s="49">
        <v>0</v>
      </c>
      <c r="N114" s="49">
        <v>0</v>
      </c>
      <c r="O114" s="50">
        <v>0</v>
      </c>
      <c r="P114" s="49">
        <v>0</v>
      </c>
      <c r="Q114" s="86"/>
      <c r="R114" s="86"/>
    </row>
    <row r="115" spans="1:18" s="6" customFormat="1" ht="15">
      <c r="A115" s="98" t="s">
        <v>27</v>
      </c>
      <c r="B115" s="99" t="s">
        <v>226</v>
      </c>
      <c r="C115" s="95"/>
      <c r="D115" s="100" t="s">
        <v>13</v>
      </c>
      <c r="E115" s="97">
        <f>SUM(E116:E126)</f>
        <v>1060071.7</v>
      </c>
      <c r="F115" s="97">
        <f>SUM(F116:F126)</f>
        <v>0</v>
      </c>
      <c r="G115" s="97">
        <f aca="true" t="shared" si="28" ref="G115:P115">SUM(G116:G126)</f>
        <v>0</v>
      </c>
      <c r="H115" s="97">
        <f t="shared" si="28"/>
        <v>0</v>
      </c>
      <c r="I115" s="97">
        <f t="shared" si="28"/>
        <v>0</v>
      </c>
      <c r="J115" s="97">
        <f t="shared" si="28"/>
        <v>0</v>
      </c>
      <c r="K115" s="97">
        <f t="shared" si="28"/>
        <v>1060071.7</v>
      </c>
      <c r="L115" s="97">
        <f t="shared" si="28"/>
        <v>0</v>
      </c>
      <c r="M115" s="97">
        <f t="shared" si="28"/>
        <v>0</v>
      </c>
      <c r="N115" s="97">
        <f t="shared" si="28"/>
        <v>0</v>
      </c>
      <c r="O115" s="97">
        <f t="shared" si="28"/>
        <v>1100</v>
      </c>
      <c r="P115" s="97">
        <f t="shared" si="28"/>
        <v>0</v>
      </c>
      <c r="Q115" s="68" t="s">
        <v>16</v>
      </c>
      <c r="R115" s="68"/>
    </row>
    <row r="116" spans="1:18" s="6" customFormat="1" ht="15">
      <c r="A116" s="98"/>
      <c r="B116" s="99"/>
      <c r="C116" s="95"/>
      <c r="D116" s="100" t="s">
        <v>176</v>
      </c>
      <c r="E116" s="97">
        <f>G116+I116+K116+M116</f>
        <v>0</v>
      </c>
      <c r="F116" s="97">
        <f>H116+J116+L116+N116</f>
        <v>0</v>
      </c>
      <c r="G116" s="101">
        <v>0</v>
      </c>
      <c r="H116" s="101">
        <v>0</v>
      </c>
      <c r="I116" s="101">
        <v>0</v>
      </c>
      <c r="J116" s="101">
        <v>0</v>
      </c>
      <c r="K116" s="101">
        <v>0</v>
      </c>
      <c r="L116" s="101">
        <v>0</v>
      </c>
      <c r="M116" s="101">
        <v>0</v>
      </c>
      <c r="N116" s="101">
        <v>0</v>
      </c>
      <c r="O116" s="101">
        <v>0</v>
      </c>
      <c r="P116" s="101">
        <v>0</v>
      </c>
      <c r="Q116" s="68"/>
      <c r="R116" s="68"/>
    </row>
    <row r="117" spans="1:18" s="6" customFormat="1" ht="15">
      <c r="A117" s="98"/>
      <c r="B117" s="99"/>
      <c r="C117" s="95"/>
      <c r="D117" s="100" t="s">
        <v>0</v>
      </c>
      <c r="E117" s="97">
        <f aca="true" t="shared" si="29" ref="E117:F126">G117+I117+K117+M117</f>
        <v>0</v>
      </c>
      <c r="F117" s="97">
        <f t="shared" si="29"/>
        <v>0</v>
      </c>
      <c r="G117" s="101">
        <v>0</v>
      </c>
      <c r="H117" s="101">
        <v>0</v>
      </c>
      <c r="I117" s="101">
        <v>0</v>
      </c>
      <c r="J117" s="101">
        <v>0</v>
      </c>
      <c r="K117" s="101">
        <v>0</v>
      </c>
      <c r="L117" s="101">
        <v>0</v>
      </c>
      <c r="M117" s="101">
        <v>0</v>
      </c>
      <c r="N117" s="101">
        <v>0</v>
      </c>
      <c r="O117" s="101">
        <v>0</v>
      </c>
      <c r="P117" s="101">
        <v>0</v>
      </c>
      <c r="Q117" s="68"/>
      <c r="R117" s="68"/>
    </row>
    <row r="118" spans="1:18" s="6" customFormat="1" ht="15">
      <c r="A118" s="98"/>
      <c r="B118" s="99"/>
      <c r="C118" s="95"/>
      <c r="D118" s="100" t="s">
        <v>1</v>
      </c>
      <c r="E118" s="97">
        <f t="shared" si="29"/>
        <v>1060071.7</v>
      </c>
      <c r="F118" s="97">
        <f t="shared" si="29"/>
        <v>0</v>
      </c>
      <c r="G118" s="101">
        <v>0</v>
      </c>
      <c r="H118" s="101">
        <v>0</v>
      </c>
      <c r="I118" s="101">
        <v>0</v>
      </c>
      <c r="J118" s="101">
        <v>0</v>
      </c>
      <c r="K118" s="101">
        <v>1060071.7</v>
      </c>
      <c r="L118" s="101">
        <v>0</v>
      </c>
      <c r="M118" s="101">
        <v>0</v>
      </c>
      <c r="N118" s="101">
        <v>0</v>
      </c>
      <c r="O118" s="101">
        <v>1100</v>
      </c>
      <c r="P118" s="101">
        <v>0</v>
      </c>
      <c r="Q118" s="68"/>
      <c r="R118" s="68"/>
    </row>
    <row r="119" spans="1:18" s="6" customFormat="1" ht="62.25" customHeight="1">
      <c r="A119" s="98"/>
      <c r="B119" s="99"/>
      <c r="C119" s="95"/>
      <c r="D119" s="100" t="s">
        <v>31</v>
      </c>
      <c r="E119" s="97">
        <f t="shared" si="29"/>
        <v>0</v>
      </c>
      <c r="F119" s="97">
        <f t="shared" si="29"/>
        <v>0</v>
      </c>
      <c r="G119" s="101">
        <v>0</v>
      </c>
      <c r="H119" s="101">
        <v>0</v>
      </c>
      <c r="I119" s="101">
        <v>0</v>
      </c>
      <c r="J119" s="101">
        <v>0</v>
      </c>
      <c r="K119" s="101">
        <v>0</v>
      </c>
      <c r="L119" s="101">
        <v>0</v>
      </c>
      <c r="M119" s="101">
        <v>0</v>
      </c>
      <c r="N119" s="101">
        <v>0</v>
      </c>
      <c r="O119" s="101">
        <v>0</v>
      </c>
      <c r="P119" s="101">
        <v>0</v>
      </c>
      <c r="Q119" s="68"/>
      <c r="R119" s="68"/>
    </row>
    <row r="120" spans="1:18" s="6" customFormat="1" ht="45.75" customHeight="1">
      <c r="A120" s="98"/>
      <c r="B120" s="99"/>
      <c r="C120" s="95"/>
      <c r="D120" s="100" t="s">
        <v>32</v>
      </c>
      <c r="E120" s="97">
        <f t="shared" si="29"/>
        <v>0</v>
      </c>
      <c r="F120" s="97">
        <f t="shared" si="29"/>
        <v>0</v>
      </c>
      <c r="G120" s="101">
        <v>0</v>
      </c>
      <c r="H120" s="101">
        <v>0</v>
      </c>
      <c r="I120" s="101">
        <v>0</v>
      </c>
      <c r="J120" s="101">
        <v>0</v>
      </c>
      <c r="K120" s="101">
        <v>0</v>
      </c>
      <c r="L120" s="101">
        <v>0</v>
      </c>
      <c r="M120" s="101">
        <v>0</v>
      </c>
      <c r="N120" s="101">
        <v>0</v>
      </c>
      <c r="O120" s="101">
        <v>0</v>
      </c>
      <c r="P120" s="101">
        <v>0</v>
      </c>
      <c r="Q120" s="68"/>
      <c r="R120" s="68"/>
    </row>
    <row r="121" spans="1:18" s="6" customFormat="1" ht="32.25" customHeight="1">
      <c r="A121" s="98"/>
      <c r="B121" s="99"/>
      <c r="C121" s="95"/>
      <c r="D121" s="100" t="s">
        <v>33</v>
      </c>
      <c r="E121" s="97">
        <f t="shared" si="29"/>
        <v>0</v>
      </c>
      <c r="F121" s="97">
        <f t="shared" si="29"/>
        <v>0</v>
      </c>
      <c r="G121" s="101">
        <v>0</v>
      </c>
      <c r="H121" s="101">
        <v>0</v>
      </c>
      <c r="I121" s="101">
        <v>0</v>
      </c>
      <c r="J121" s="101">
        <v>0</v>
      </c>
      <c r="K121" s="101">
        <v>0</v>
      </c>
      <c r="L121" s="101">
        <v>0</v>
      </c>
      <c r="M121" s="101">
        <v>0</v>
      </c>
      <c r="N121" s="101">
        <v>0</v>
      </c>
      <c r="O121" s="101">
        <v>0</v>
      </c>
      <c r="P121" s="101">
        <v>0</v>
      </c>
      <c r="Q121" s="68"/>
      <c r="R121" s="68"/>
    </row>
    <row r="122" spans="1:18" s="6" customFormat="1" ht="15">
      <c r="A122" s="98"/>
      <c r="B122" s="99"/>
      <c r="C122" s="95"/>
      <c r="D122" s="100" t="s">
        <v>36</v>
      </c>
      <c r="E122" s="97">
        <f t="shared" si="29"/>
        <v>0</v>
      </c>
      <c r="F122" s="97">
        <f t="shared" si="29"/>
        <v>0</v>
      </c>
      <c r="G122" s="101">
        <v>0</v>
      </c>
      <c r="H122" s="101">
        <v>0</v>
      </c>
      <c r="I122" s="101">
        <v>0</v>
      </c>
      <c r="J122" s="101">
        <v>0</v>
      </c>
      <c r="K122" s="101">
        <v>0</v>
      </c>
      <c r="L122" s="101">
        <v>0</v>
      </c>
      <c r="M122" s="101">
        <v>0</v>
      </c>
      <c r="N122" s="101">
        <v>0</v>
      </c>
      <c r="O122" s="101">
        <v>0</v>
      </c>
      <c r="P122" s="101">
        <v>0</v>
      </c>
      <c r="Q122" s="68"/>
      <c r="R122" s="68"/>
    </row>
    <row r="123" spans="1:18" s="6" customFormat="1" ht="15">
      <c r="A123" s="98"/>
      <c r="B123" s="99"/>
      <c r="C123" s="95"/>
      <c r="D123" s="100" t="s">
        <v>37</v>
      </c>
      <c r="E123" s="97">
        <f t="shared" si="29"/>
        <v>0</v>
      </c>
      <c r="F123" s="97">
        <f t="shared" si="29"/>
        <v>0</v>
      </c>
      <c r="G123" s="101">
        <v>0</v>
      </c>
      <c r="H123" s="101">
        <v>0</v>
      </c>
      <c r="I123" s="101">
        <v>0</v>
      </c>
      <c r="J123" s="101">
        <v>0</v>
      </c>
      <c r="K123" s="101">
        <v>0</v>
      </c>
      <c r="L123" s="101">
        <v>0</v>
      </c>
      <c r="M123" s="101">
        <v>0</v>
      </c>
      <c r="N123" s="101">
        <v>0</v>
      </c>
      <c r="O123" s="101">
        <v>0</v>
      </c>
      <c r="P123" s="101">
        <v>0</v>
      </c>
      <c r="Q123" s="68"/>
      <c r="R123" s="68"/>
    </row>
    <row r="124" spans="1:18" s="6" customFormat="1" ht="15">
      <c r="A124" s="98"/>
      <c r="B124" s="99"/>
      <c r="C124" s="95"/>
      <c r="D124" s="100" t="s">
        <v>38</v>
      </c>
      <c r="E124" s="97">
        <f t="shared" si="29"/>
        <v>0</v>
      </c>
      <c r="F124" s="97">
        <f t="shared" si="29"/>
        <v>0</v>
      </c>
      <c r="G124" s="101">
        <v>0</v>
      </c>
      <c r="H124" s="101">
        <v>0</v>
      </c>
      <c r="I124" s="101">
        <v>0</v>
      </c>
      <c r="J124" s="101">
        <v>0</v>
      </c>
      <c r="K124" s="101">
        <v>0</v>
      </c>
      <c r="L124" s="101">
        <v>0</v>
      </c>
      <c r="M124" s="101">
        <v>0</v>
      </c>
      <c r="N124" s="101">
        <v>0</v>
      </c>
      <c r="O124" s="101">
        <v>0</v>
      </c>
      <c r="P124" s="101">
        <v>0</v>
      </c>
      <c r="Q124" s="68"/>
      <c r="R124" s="68"/>
    </row>
    <row r="125" spans="1:18" s="6" customFormat="1" ht="15">
      <c r="A125" s="98"/>
      <c r="B125" s="99"/>
      <c r="C125" s="95"/>
      <c r="D125" s="100" t="s">
        <v>39</v>
      </c>
      <c r="E125" s="97">
        <f t="shared" si="29"/>
        <v>0</v>
      </c>
      <c r="F125" s="97">
        <f t="shared" si="29"/>
        <v>0</v>
      </c>
      <c r="G125" s="101">
        <v>0</v>
      </c>
      <c r="H125" s="101">
        <v>0</v>
      </c>
      <c r="I125" s="101">
        <v>0</v>
      </c>
      <c r="J125" s="101">
        <v>0</v>
      </c>
      <c r="K125" s="101">
        <v>0</v>
      </c>
      <c r="L125" s="101">
        <v>0</v>
      </c>
      <c r="M125" s="101">
        <v>0</v>
      </c>
      <c r="N125" s="101">
        <v>0</v>
      </c>
      <c r="O125" s="101">
        <v>0</v>
      </c>
      <c r="P125" s="101">
        <v>0</v>
      </c>
      <c r="Q125" s="68"/>
      <c r="R125" s="68"/>
    </row>
    <row r="126" spans="1:18" s="6" customFormat="1" ht="15.75" thickBot="1">
      <c r="A126" s="102"/>
      <c r="B126" s="99"/>
      <c r="C126" s="95"/>
      <c r="D126" s="100" t="s">
        <v>40</v>
      </c>
      <c r="E126" s="97">
        <f t="shared" si="29"/>
        <v>0</v>
      </c>
      <c r="F126" s="97">
        <f t="shared" si="29"/>
        <v>0</v>
      </c>
      <c r="G126" s="101">
        <v>0</v>
      </c>
      <c r="H126" s="101">
        <v>0</v>
      </c>
      <c r="I126" s="101">
        <v>0</v>
      </c>
      <c r="J126" s="101">
        <v>0</v>
      </c>
      <c r="K126" s="101">
        <v>0</v>
      </c>
      <c r="L126" s="101">
        <v>0</v>
      </c>
      <c r="M126" s="101">
        <v>0</v>
      </c>
      <c r="N126" s="101">
        <v>0</v>
      </c>
      <c r="O126" s="101">
        <v>0</v>
      </c>
      <c r="P126" s="101">
        <v>0</v>
      </c>
      <c r="Q126" s="68"/>
      <c r="R126" s="68"/>
    </row>
    <row r="127" spans="1:18" s="44" customFormat="1" ht="15" customHeight="1">
      <c r="A127" s="98" t="s">
        <v>28</v>
      </c>
      <c r="B127" s="99" t="s">
        <v>193</v>
      </c>
      <c r="C127" s="103"/>
      <c r="D127" s="104" t="s">
        <v>13</v>
      </c>
      <c r="E127" s="101">
        <f>SUM(E128:E138)</f>
        <v>1268584.2</v>
      </c>
      <c r="F127" s="101">
        <f aca="true" t="shared" si="30" ref="F127:N127">SUM(F128:F138)</f>
        <v>0</v>
      </c>
      <c r="G127" s="101">
        <f t="shared" si="30"/>
        <v>3</v>
      </c>
      <c r="H127" s="101">
        <f t="shared" si="30"/>
        <v>0</v>
      </c>
      <c r="I127" s="101">
        <f t="shared" si="30"/>
        <v>1014867.3999999999</v>
      </c>
      <c r="J127" s="101">
        <f t="shared" si="30"/>
        <v>0</v>
      </c>
      <c r="K127" s="101">
        <f t="shared" si="30"/>
        <v>253713.8</v>
      </c>
      <c r="L127" s="101">
        <f t="shared" si="30"/>
        <v>0</v>
      </c>
      <c r="M127" s="101">
        <f t="shared" si="30"/>
        <v>0</v>
      </c>
      <c r="N127" s="101">
        <f t="shared" si="30"/>
        <v>0</v>
      </c>
      <c r="O127" s="101">
        <f>SUM(O128:O138)</f>
        <v>1136</v>
      </c>
      <c r="P127" s="101">
        <f>SUM(P128:P138)</f>
        <v>0</v>
      </c>
      <c r="Q127" s="105" t="s">
        <v>194</v>
      </c>
      <c r="R127" s="105"/>
    </row>
    <row r="128" spans="1:18" s="45" customFormat="1" ht="15" customHeight="1">
      <c r="A128" s="98"/>
      <c r="B128" s="99"/>
      <c r="C128" s="103"/>
      <c r="D128" s="104" t="s">
        <v>176</v>
      </c>
      <c r="E128" s="101">
        <f aca="true" t="shared" si="31" ref="E128:F138">G128+I128+K128+M128</f>
        <v>0</v>
      </c>
      <c r="F128" s="101">
        <f t="shared" si="31"/>
        <v>0</v>
      </c>
      <c r="G128" s="101">
        <v>0</v>
      </c>
      <c r="H128" s="101">
        <v>0</v>
      </c>
      <c r="I128" s="101">
        <v>0</v>
      </c>
      <c r="J128" s="101">
        <v>0</v>
      </c>
      <c r="K128" s="101">
        <v>0</v>
      </c>
      <c r="L128" s="101">
        <v>0</v>
      </c>
      <c r="M128" s="101">
        <v>0</v>
      </c>
      <c r="N128" s="101">
        <v>0</v>
      </c>
      <c r="O128" s="101">
        <v>0</v>
      </c>
      <c r="P128" s="101">
        <v>0</v>
      </c>
      <c r="Q128" s="105"/>
      <c r="R128" s="105"/>
    </row>
    <row r="129" spans="1:18" s="45" customFormat="1" ht="15">
      <c r="A129" s="98"/>
      <c r="B129" s="99"/>
      <c r="C129" s="103"/>
      <c r="D129" s="104" t="s">
        <v>0</v>
      </c>
      <c r="E129" s="101">
        <f t="shared" si="31"/>
        <v>0</v>
      </c>
      <c r="F129" s="101">
        <f t="shared" si="31"/>
        <v>0</v>
      </c>
      <c r="G129" s="101">
        <v>0</v>
      </c>
      <c r="H129" s="101">
        <v>0</v>
      </c>
      <c r="I129" s="101">
        <v>0</v>
      </c>
      <c r="J129" s="101">
        <v>0</v>
      </c>
      <c r="K129" s="101">
        <v>0</v>
      </c>
      <c r="L129" s="101">
        <v>0</v>
      </c>
      <c r="M129" s="101">
        <v>0</v>
      </c>
      <c r="N129" s="101">
        <v>0</v>
      </c>
      <c r="O129" s="106">
        <v>0</v>
      </c>
      <c r="P129" s="106">
        <v>0</v>
      </c>
      <c r="Q129" s="105"/>
      <c r="R129" s="105"/>
    </row>
    <row r="130" spans="1:18" s="45" customFormat="1" ht="15">
      <c r="A130" s="98"/>
      <c r="B130" s="99"/>
      <c r="C130" s="103"/>
      <c r="D130" s="104" t="s">
        <v>1</v>
      </c>
      <c r="E130" s="101">
        <f t="shared" si="31"/>
        <v>0</v>
      </c>
      <c r="F130" s="101">
        <f t="shared" si="31"/>
        <v>0</v>
      </c>
      <c r="G130" s="101">
        <v>0</v>
      </c>
      <c r="H130" s="101">
        <v>0</v>
      </c>
      <c r="I130" s="101">
        <v>0</v>
      </c>
      <c r="J130" s="101">
        <v>0</v>
      </c>
      <c r="K130" s="101">
        <v>0</v>
      </c>
      <c r="L130" s="101">
        <v>0</v>
      </c>
      <c r="M130" s="101">
        <v>0</v>
      </c>
      <c r="N130" s="101">
        <v>0</v>
      </c>
      <c r="O130" s="106">
        <v>0</v>
      </c>
      <c r="P130" s="106">
        <v>0</v>
      </c>
      <c r="Q130" s="105"/>
      <c r="R130" s="105"/>
    </row>
    <row r="131" spans="1:18" s="45" customFormat="1" ht="15">
      <c r="A131" s="98"/>
      <c r="B131" s="99"/>
      <c r="C131" s="103"/>
      <c r="D131" s="104" t="s">
        <v>31</v>
      </c>
      <c r="E131" s="101">
        <f t="shared" si="31"/>
        <v>0</v>
      </c>
      <c r="F131" s="101">
        <f t="shared" si="31"/>
        <v>0</v>
      </c>
      <c r="G131" s="101">
        <v>0</v>
      </c>
      <c r="H131" s="101">
        <v>0</v>
      </c>
      <c r="I131" s="101">
        <v>0</v>
      </c>
      <c r="J131" s="101">
        <v>0</v>
      </c>
      <c r="K131" s="101">
        <v>0</v>
      </c>
      <c r="L131" s="101">
        <v>0</v>
      </c>
      <c r="M131" s="101">
        <v>0</v>
      </c>
      <c r="N131" s="101">
        <v>0</v>
      </c>
      <c r="O131" s="101">
        <v>0</v>
      </c>
      <c r="P131" s="101">
        <v>0</v>
      </c>
      <c r="Q131" s="105"/>
      <c r="R131" s="105"/>
    </row>
    <row r="132" spans="1:18" s="45" customFormat="1" ht="15">
      <c r="A132" s="98"/>
      <c r="B132" s="99"/>
      <c r="C132" s="103"/>
      <c r="D132" s="104" t="s">
        <v>32</v>
      </c>
      <c r="E132" s="101">
        <f t="shared" si="31"/>
        <v>485807.7</v>
      </c>
      <c r="F132" s="101">
        <f t="shared" si="31"/>
        <v>0</v>
      </c>
      <c r="G132" s="101">
        <v>1</v>
      </c>
      <c r="H132" s="101">
        <v>0</v>
      </c>
      <c r="I132" s="101">
        <v>388646.2</v>
      </c>
      <c r="J132" s="101">
        <v>0</v>
      </c>
      <c r="K132" s="101">
        <v>97160.5</v>
      </c>
      <c r="L132" s="101">
        <v>0</v>
      </c>
      <c r="M132" s="101">
        <v>0</v>
      </c>
      <c r="N132" s="101">
        <v>0</v>
      </c>
      <c r="O132" s="101">
        <v>0</v>
      </c>
      <c r="P132" s="101">
        <v>0</v>
      </c>
      <c r="Q132" s="105"/>
      <c r="R132" s="105"/>
    </row>
    <row r="133" spans="1:18" s="46" customFormat="1" ht="15.75" thickBot="1">
      <c r="A133" s="98"/>
      <c r="B133" s="99"/>
      <c r="C133" s="103"/>
      <c r="D133" s="104" t="s">
        <v>33</v>
      </c>
      <c r="E133" s="101">
        <f t="shared" si="31"/>
        <v>512460</v>
      </c>
      <c r="F133" s="101">
        <f t="shared" si="31"/>
        <v>0</v>
      </c>
      <c r="G133" s="101">
        <v>1</v>
      </c>
      <c r="H133" s="101">
        <v>0</v>
      </c>
      <c r="I133" s="101">
        <v>409968</v>
      </c>
      <c r="J133" s="101">
        <v>0</v>
      </c>
      <c r="K133" s="101">
        <v>102491</v>
      </c>
      <c r="L133" s="101">
        <v>0</v>
      </c>
      <c r="M133" s="101">
        <v>0</v>
      </c>
      <c r="N133" s="101">
        <v>0</v>
      </c>
      <c r="O133" s="101">
        <v>0</v>
      </c>
      <c r="P133" s="101">
        <v>0</v>
      </c>
      <c r="Q133" s="105"/>
      <c r="R133" s="105"/>
    </row>
    <row r="134" spans="1:18" s="41" customFormat="1" ht="15">
      <c r="A134" s="98"/>
      <c r="B134" s="99"/>
      <c r="C134" s="103"/>
      <c r="D134" s="104" t="s">
        <v>36</v>
      </c>
      <c r="E134" s="101">
        <f t="shared" si="31"/>
        <v>270316.5</v>
      </c>
      <c r="F134" s="101">
        <f t="shared" si="31"/>
        <v>0</v>
      </c>
      <c r="G134" s="101">
        <v>1</v>
      </c>
      <c r="H134" s="101">
        <v>0</v>
      </c>
      <c r="I134" s="101">
        <v>216253.2</v>
      </c>
      <c r="J134" s="101">
        <v>0</v>
      </c>
      <c r="K134" s="101">
        <v>54062.3</v>
      </c>
      <c r="L134" s="101">
        <v>0</v>
      </c>
      <c r="M134" s="101">
        <v>0</v>
      </c>
      <c r="N134" s="101">
        <v>0</v>
      </c>
      <c r="O134" s="101">
        <v>1136</v>
      </c>
      <c r="P134" s="101">
        <v>0</v>
      </c>
      <c r="Q134" s="105"/>
      <c r="R134" s="105"/>
    </row>
    <row r="135" spans="1:18" s="33" customFormat="1" ht="15">
      <c r="A135" s="98"/>
      <c r="B135" s="99"/>
      <c r="C135" s="103"/>
      <c r="D135" s="104" t="s">
        <v>37</v>
      </c>
      <c r="E135" s="101">
        <f t="shared" si="31"/>
        <v>0</v>
      </c>
      <c r="F135" s="101">
        <f t="shared" si="31"/>
        <v>0</v>
      </c>
      <c r="G135" s="101">
        <v>0</v>
      </c>
      <c r="H135" s="101">
        <v>0</v>
      </c>
      <c r="I135" s="101">
        <v>0</v>
      </c>
      <c r="J135" s="101">
        <v>0</v>
      </c>
      <c r="K135" s="101">
        <v>0</v>
      </c>
      <c r="L135" s="101">
        <v>0</v>
      </c>
      <c r="M135" s="101">
        <v>0</v>
      </c>
      <c r="N135" s="101">
        <v>0</v>
      </c>
      <c r="O135" s="101">
        <v>0</v>
      </c>
      <c r="P135" s="101">
        <v>0</v>
      </c>
      <c r="Q135" s="105"/>
      <c r="R135" s="105"/>
    </row>
    <row r="136" spans="1:18" s="33" customFormat="1" ht="15">
      <c r="A136" s="98"/>
      <c r="B136" s="99"/>
      <c r="C136" s="103"/>
      <c r="D136" s="104" t="s">
        <v>38</v>
      </c>
      <c r="E136" s="101">
        <f t="shared" si="31"/>
        <v>0</v>
      </c>
      <c r="F136" s="101">
        <f t="shared" si="31"/>
        <v>0</v>
      </c>
      <c r="G136" s="101">
        <v>0</v>
      </c>
      <c r="H136" s="101">
        <v>0</v>
      </c>
      <c r="I136" s="101">
        <v>0</v>
      </c>
      <c r="J136" s="101">
        <v>0</v>
      </c>
      <c r="K136" s="101">
        <v>0</v>
      </c>
      <c r="L136" s="101">
        <v>0</v>
      </c>
      <c r="M136" s="101">
        <v>0</v>
      </c>
      <c r="N136" s="101">
        <v>0</v>
      </c>
      <c r="O136" s="101">
        <v>0</v>
      </c>
      <c r="P136" s="101">
        <v>0</v>
      </c>
      <c r="Q136" s="105"/>
      <c r="R136" s="105"/>
    </row>
    <row r="137" spans="1:18" s="33" customFormat="1" ht="15">
      <c r="A137" s="98"/>
      <c r="B137" s="99"/>
      <c r="C137" s="103"/>
      <c r="D137" s="104" t="s">
        <v>39</v>
      </c>
      <c r="E137" s="101">
        <f t="shared" si="31"/>
        <v>0</v>
      </c>
      <c r="F137" s="101">
        <f t="shared" si="31"/>
        <v>0</v>
      </c>
      <c r="G137" s="101">
        <v>0</v>
      </c>
      <c r="H137" s="101">
        <v>0</v>
      </c>
      <c r="I137" s="101">
        <v>0</v>
      </c>
      <c r="J137" s="101">
        <v>0</v>
      </c>
      <c r="K137" s="101">
        <v>0</v>
      </c>
      <c r="L137" s="101">
        <v>0</v>
      </c>
      <c r="M137" s="101">
        <v>0</v>
      </c>
      <c r="N137" s="101">
        <v>0</v>
      </c>
      <c r="O137" s="101">
        <v>0</v>
      </c>
      <c r="P137" s="101">
        <v>0</v>
      </c>
      <c r="Q137" s="105"/>
      <c r="R137" s="105"/>
    </row>
    <row r="138" spans="1:18" s="33" customFormat="1" ht="15">
      <c r="A138" s="102"/>
      <c r="B138" s="99"/>
      <c r="C138" s="103"/>
      <c r="D138" s="104" t="s">
        <v>40</v>
      </c>
      <c r="E138" s="101">
        <f t="shared" si="31"/>
        <v>0</v>
      </c>
      <c r="F138" s="101">
        <f t="shared" si="31"/>
        <v>0</v>
      </c>
      <c r="G138" s="101">
        <v>0</v>
      </c>
      <c r="H138" s="101">
        <v>0</v>
      </c>
      <c r="I138" s="101">
        <v>0</v>
      </c>
      <c r="J138" s="101">
        <v>0</v>
      </c>
      <c r="K138" s="101">
        <v>0</v>
      </c>
      <c r="L138" s="101">
        <v>0</v>
      </c>
      <c r="M138" s="101">
        <v>0</v>
      </c>
      <c r="N138" s="101">
        <v>0</v>
      </c>
      <c r="O138" s="101">
        <v>0</v>
      </c>
      <c r="P138" s="101">
        <v>0</v>
      </c>
      <c r="Q138" s="105"/>
      <c r="R138" s="105"/>
    </row>
    <row r="139" spans="1:18" s="33" customFormat="1" ht="15" customHeight="1">
      <c r="A139" s="98" t="s">
        <v>29</v>
      </c>
      <c r="B139" s="99" t="s">
        <v>195</v>
      </c>
      <c r="C139" s="103"/>
      <c r="D139" s="96" t="s">
        <v>13</v>
      </c>
      <c r="E139" s="97">
        <f aca="true" t="shared" si="32" ref="E139:P139">SUM(E141:E150)</f>
        <v>1459286.8</v>
      </c>
      <c r="F139" s="97">
        <f t="shared" si="32"/>
        <v>0</v>
      </c>
      <c r="G139" s="97">
        <f t="shared" si="32"/>
        <v>3</v>
      </c>
      <c r="H139" s="97">
        <f t="shared" si="32"/>
        <v>0</v>
      </c>
      <c r="I139" s="97">
        <f t="shared" si="32"/>
        <v>1167429.5</v>
      </c>
      <c r="J139" s="97">
        <f t="shared" si="32"/>
        <v>0</v>
      </c>
      <c r="K139" s="97">
        <f t="shared" si="32"/>
        <v>291854.3</v>
      </c>
      <c r="L139" s="97">
        <f t="shared" si="32"/>
        <v>0</v>
      </c>
      <c r="M139" s="97">
        <f t="shared" si="32"/>
        <v>0</v>
      </c>
      <c r="N139" s="97">
        <f t="shared" si="32"/>
        <v>0</v>
      </c>
      <c r="O139" s="97">
        <f t="shared" si="32"/>
        <v>1272.0000000000002</v>
      </c>
      <c r="P139" s="97">
        <f t="shared" si="32"/>
        <v>0</v>
      </c>
      <c r="Q139" s="105" t="s">
        <v>16</v>
      </c>
      <c r="R139" s="105"/>
    </row>
    <row r="140" spans="1:18" s="33" customFormat="1" ht="15">
      <c r="A140" s="98"/>
      <c r="B140" s="99"/>
      <c r="C140" s="103"/>
      <c r="D140" s="100" t="s">
        <v>176</v>
      </c>
      <c r="E140" s="101">
        <v>0</v>
      </c>
      <c r="F140" s="101">
        <v>0</v>
      </c>
      <c r="G140" s="101">
        <v>0</v>
      </c>
      <c r="H140" s="101">
        <v>0</v>
      </c>
      <c r="I140" s="101">
        <v>0</v>
      </c>
      <c r="J140" s="101">
        <v>0</v>
      </c>
      <c r="K140" s="101">
        <v>0</v>
      </c>
      <c r="L140" s="101">
        <v>0</v>
      </c>
      <c r="M140" s="101">
        <v>0</v>
      </c>
      <c r="N140" s="101">
        <v>0</v>
      </c>
      <c r="O140" s="101">
        <v>0</v>
      </c>
      <c r="P140" s="101">
        <v>0</v>
      </c>
      <c r="Q140" s="105"/>
      <c r="R140" s="105"/>
    </row>
    <row r="141" spans="1:18" s="33" customFormat="1" ht="15">
      <c r="A141" s="98"/>
      <c r="B141" s="99"/>
      <c r="C141" s="103"/>
      <c r="D141" s="100" t="s">
        <v>0</v>
      </c>
      <c r="E141" s="101">
        <f aca="true" t="shared" si="33" ref="E141:F150">G141+I141+K141+M141</f>
        <v>0</v>
      </c>
      <c r="F141" s="101">
        <f t="shared" si="33"/>
        <v>0</v>
      </c>
      <c r="G141" s="101">
        <v>0</v>
      </c>
      <c r="H141" s="101">
        <v>0</v>
      </c>
      <c r="I141" s="101">
        <v>0</v>
      </c>
      <c r="J141" s="101">
        <v>0</v>
      </c>
      <c r="K141" s="101">
        <v>0</v>
      </c>
      <c r="L141" s="101">
        <v>0</v>
      </c>
      <c r="M141" s="101">
        <v>0</v>
      </c>
      <c r="N141" s="101">
        <v>0</v>
      </c>
      <c r="O141" s="97">
        <v>4.9737991503207E-14</v>
      </c>
      <c r="P141" s="97">
        <v>0</v>
      </c>
      <c r="Q141" s="105"/>
      <c r="R141" s="105"/>
    </row>
    <row r="142" spans="1:18" s="33" customFormat="1" ht="15">
      <c r="A142" s="98"/>
      <c r="B142" s="99"/>
      <c r="C142" s="103"/>
      <c r="D142" s="100" t="s">
        <v>1</v>
      </c>
      <c r="E142" s="101">
        <f t="shared" si="33"/>
        <v>0</v>
      </c>
      <c r="F142" s="101">
        <f t="shared" si="33"/>
        <v>0</v>
      </c>
      <c r="G142" s="101">
        <v>0</v>
      </c>
      <c r="H142" s="101">
        <v>0</v>
      </c>
      <c r="I142" s="101">
        <v>0</v>
      </c>
      <c r="J142" s="101">
        <v>0</v>
      </c>
      <c r="K142" s="101">
        <v>0</v>
      </c>
      <c r="L142" s="101">
        <v>0</v>
      </c>
      <c r="M142" s="101">
        <v>0</v>
      </c>
      <c r="N142" s="101">
        <v>0</v>
      </c>
      <c r="O142" s="97">
        <v>4.9737991503207E-14</v>
      </c>
      <c r="P142" s="101">
        <v>0</v>
      </c>
      <c r="Q142" s="105"/>
      <c r="R142" s="105"/>
    </row>
    <row r="143" spans="1:18" s="33" customFormat="1" ht="15">
      <c r="A143" s="98"/>
      <c r="B143" s="99"/>
      <c r="C143" s="103"/>
      <c r="D143" s="100" t="s">
        <v>31</v>
      </c>
      <c r="E143" s="101">
        <f t="shared" si="33"/>
        <v>0</v>
      </c>
      <c r="F143" s="101">
        <f t="shared" si="33"/>
        <v>0</v>
      </c>
      <c r="G143" s="101">
        <v>0</v>
      </c>
      <c r="H143" s="101">
        <v>0</v>
      </c>
      <c r="I143" s="101">
        <v>0</v>
      </c>
      <c r="J143" s="101">
        <v>0</v>
      </c>
      <c r="K143" s="101">
        <v>0</v>
      </c>
      <c r="L143" s="101">
        <v>0</v>
      </c>
      <c r="M143" s="101">
        <v>0</v>
      </c>
      <c r="N143" s="101">
        <v>0</v>
      </c>
      <c r="O143" s="97">
        <v>4.9737991503207E-14</v>
      </c>
      <c r="P143" s="101">
        <v>0</v>
      </c>
      <c r="Q143" s="105"/>
      <c r="R143" s="105"/>
    </row>
    <row r="144" spans="1:18" s="33" customFormat="1" ht="15">
      <c r="A144" s="98"/>
      <c r="B144" s="99"/>
      <c r="C144" s="103"/>
      <c r="D144" s="100" t="s">
        <v>32</v>
      </c>
      <c r="E144" s="101">
        <f t="shared" si="33"/>
        <v>0</v>
      </c>
      <c r="F144" s="101">
        <f t="shared" si="33"/>
        <v>0</v>
      </c>
      <c r="G144" s="101">
        <v>0</v>
      </c>
      <c r="H144" s="101">
        <v>0</v>
      </c>
      <c r="I144" s="101">
        <v>0</v>
      </c>
      <c r="J144" s="101">
        <v>0</v>
      </c>
      <c r="K144" s="101">
        <v>0</v>
      </c>
      <c r="L144" s="101">
        <v>0</v>
      </c>
      <c r="M144" s="101">
        <v>0</v>
      </c>
      <c r="N144" s="101">
        <v>0</v>
      </c>
      <c r="O144" s="97">
        <v>4.9737991503207E-14</v>
      </c>
      <c r="P144" s="101">
        <v>0</v>
      </c>
      <c r="Q144" s="105"/>
      <c r="R144" s="105"/>
    </row>
    <row r="145" spans="1:18" s="33" customFormat="1" ht="15">
      <c r="A145" s="98"/>
      <c r="B145" s="99"/>
      <c r="C145" s="103"/>
      <c r="D145" s="100" t="s">
        <v>33</v>
      </c>
      <c r="E145" s="101">
        <f t="shared" si="33"/>
        <v>0</v>
      </c>
      <c r="F145" s="101">
        <f t="shared" si="33"/>
        <v>0</v>
      </c>
      <c r="G145" s="101">
        <v>0</v>
      </c>
      <c r="H145" s="101">
        <v>0</v>
      </c>
      <c r="I145" s="101">
        <v>0</v>
      </c>
      <c r="J145" s="101">
        <v>0</v>
      </c>
      <c r="K145" s="101">
        <v>0</v>
      </c>
      <c r="L145" s="101">
        <v>0</v>
      </c>
      <c r="M145" s="101">
        <v>0</v>
      </c>
      <c r="N145" s="101">
        <v>0</v>
      </c>
      <c r="O145" s="97">
        <v>0</v>
      </c>
      <c r="P145" s="101">
        <v>0</v>
      </c>
      <c r="Q145" s="105"/>
      <c r="R145" s="105"/>
    </row>
    <row r="146" spans="1:18" s="33" customFormat="1" ht="15">
      <c r="A146" s="98"/>
      <c r="B146" s="99"/>
      <c r="C146" s="103"/>
      <c r="D146" s="100" t="s">
        <v>36</v>
      </c>
      <c r="E146" s="101">
        <f t="shared" si="33"/>
        <v>558791.6</v>
      </c>
      <c r="F146" s="101">
        <f t="shared" si="33"/>
        <v>0</v>
      </c>
      <c r="G146" s="101">
        <v>1</v>
      </c>
      <c r="H146" s="101">
        <v>0</v>
      </c>
      <c r="I146" s="101">
        <v>447033.3</v>
      </c>
      <c r="J146" s="101">
        <v>0</v>
      </c>
      <c r="K146" s="101">
        <v>111757.3</v>
      </c>
      <c r="L146" s="101">
        <v>0</v>
      </c>
      <c r="M146" s="101">
        <v>0</v>
      </c>
      <c r="N146" s="101">
        <v>0</v>
      </c>
      <c r="O146" s="97">
        <v>0</v>
      </c>
      <c r="P146" s="101">
        <v>0</v>
      </c>
      <c r="Q146" s="105"/>
      <c r="R146" s="105"/>
    </row>
    <row r="147" spans="1:18" s="33" customFormat="1" ht="15">
      <c r="A147" s="98"/>
      <c r="B147" s="99"/>
      <c r="C147" s="103"/>
      <c r="D147" s="100" t="s">
        <v>37</v>
      </c>
      <c r="E147" s="101">
        <f t="shared" si="33"/>
        <v>589451</v>
      </c>
      <c r="F147" s="101">
        <f t="shared" si="33"/>
        <v>0</v>
      </c>
      <c r="G147" s="101">
        <v>1</v>
      </c>
      <c r="H147" s="101">
        <v>0</v>
      </c>
      <c r="I147" s="101">
        <v>471560.8</v>
      </c>
      <c r="J147" s="101">
        <v>0</v>
      </c>
      <c r="K147" s="101">
        <v>117889.2</v>
      </c>
      <c r="L147" s="101">
        <v>0</v>
      </c>
      <c r="M147" s="101">
        <v>0</v>
      </c>
      <c r="N147" s="101">
        <v>0</v>
      </c>
      <c r="O147" s="97">
        <v>4.9737991503207E-14</v>
      </c>
      <c r="P147" s="101">
        <v>0</v>
      </c>
      <c r="Q147" s="105"/>
      <c r="R147" s="105"/>
    </row>
    <row r="148" spans="1:18" s="33" customFormat="1" ht="15">
      <c r="A148" s="98"/>
      <c r="B148" s="99"/>
      <c r="C148" s="103"/>
      <c r="D148" s="100" t="s">
        <v>38</v>
      </c>
      <c r="E148" s="101">
        <f t="shared" si="33"/>
        <v>311044.2</v>
      </c>
      <c r="F148" s="101">
        <f t="shared" si="33"/>
        <v>0</v>
      </c>
      <c r="G148" s="101">
        <v>1</v>
      </c>
      <c r="H148" s="101">
        <v>0</v>
      </c>
      <c r="I148" s="101">
        <v>248835.4</v>
      </c>
      <c r="J148" s="101">
        <v>0</v>
      </c>
      <c r="K148" s="101">
        <v>62207.8</v>
      </c>
      <c r="L148" s="101">
        <v>0</v>
      </c>
      <c r="M148" s="101">
        <v>0</v>
      </c>
      <c r="N148" s="101">
        <v>0</v>
      </c>
      <c r="O148" s="97">
        <v>1272</v>
      </c>
      <c r="P148" s="101">
        <v>0</v>
      </c>
      <c r="Q148" s="105"/>
      <c r="R148" s="105"/>
    </row>
    <row r="149" spans="1:18" s="33" customFormat="1" ht="15">
      <c r="A149" s="98"/>
      <c r="B149" s="99"/>
      <c r="C149" s="103"/>
      <c r="D149" s="100" t="s">
        <v>39</v>
      </c>
      <c r="E149" s="101">
        <f t="shared" si="33"/>
        <v>0</v>
      </c>
      <c r="F149" s="101">
        <f t="shared" si="33"/>
        <v>0</v>
      </c>
      <c r="G149" s="101">
        <v>0</v>
      </c>
      <c r="H149" s="101">
        <v>0</v>
      </c>
      <c r="I149" s="101">
        <v>0</v>
      </c>
      <c r="J149" s="101">
        <v>0</v>
      </c>
      <c r="K149" s="101">
        <v>0</v>
      </c>
      <c r="L149" s="101">
        <v>0</v>
      </c>
      <c r="M149" s="101">
        <v>0</v>
      </c>
      <c r="N149" s="101">
        <v>0</v>
      </c>
      <c r="O149" s="97">
        <v>0</v>
      </c>
      <c r="P149" s="101">
        <v>0</v>
      </c>
      <c r="Q149" s="105"/>
      <c r="R149" s="105"/>
    </row>
    <row r="150" spans="1:18" s="33" customFormat="1" ht="15">
      <c r="A150" s="102"/>
      <c r="B150" s="99"/>
      <c r="C150" s="103"/>
      <c r="D150" s="100" t="s">
        <v>40</v>
      </c>
      <c r="E150" s="101">
        <v>0</v>
      </c>
      <c r="F150" s="101">
        <f t="shared" si="33"/>
        <v>0</v>
      </c>
      <c r="G150" s="101">
        <v>0</v>
      </c>
      <c r="H150" s="101">
        <v>0</v>
      </c>
      <c r="I150" s="101">
        <v>0</v>
      </c>
      <c r="J150" s="101">
        <v>0</v>
      </c>
      <c r="K150" s="101">
        <v>0</v>
      </c>
      <c r="L150" s="101">
        <v>0</v>
      </c>
      <c r="M150" s="101">
        <v>0</v>
      </c>
      <c r="N150" s="101">
        <v>0</v>
      </c>
      <c r="O150" s="97">
        <v>0</v>
      </c>
      <c r="P150" s="101">
        <v>0</v>
      </c>
      <c r="Q150" s="105"/>
      <c r="R150" s="105"/>
    </row>
    <row r="151" spans="1:18" s="33" customFormat="1" ht="15" customHeight="1">
      <c r="A151" s="98" t="s">
        <v>30</v>
      </c>
      <c r="B151" s="99" t="s">
        <v>196</v>
      </c>
      <c r="C151" s="103"/>
      <c r="D151" s="104" t="s">
        <v>13</v>
      </c>
      <c r="E151" s="101">
        <f>SUM(E152:E162)</f>
        <v>343997.9</v>
      </c>
      <c r="F151" s="101">
        <f aca="true" t="shared" si="34" ref="F151:N151">SUM(F152:F162)</f>
        <v>0</v>
      </c>
      <c r="G151" s="101">
        <f t="shared" si="34"/>
        <v>85999.5</v>
      </c>
      <c r="H151" s="101">
        <f t="shared" si="34"/>
        <v>0</v>
      </c>
      <c r="I151" s="101">
        <f t="shared" si="34"/>
        <v>0</v>
      </c>
      <c r="J151" s="101">
        <f t="shared" si="34"/>
        <v>0</v>
      </c>
      <c r="K151" s="101">
        <f t="shared" si="34"/>
        <v>257998.4</v>
      </c>
      <c r="L151" s="101">
        <f t="shared" si="34"/>
        <v>0</v>
      </c>
      <c r="M151" s="101">
        <f t="shared" si="34"/>
        <v>0</v>
      </c>
      <c r="N151" s="101">
        <f t="shared" si="34"/>
        <v>0</v>
      </c>
      <c r="O151" s="101">
        <f>SUM(O152:O162)</f>
        <v>1100</v>
      </c>
      <c r="P151" s="101">
        <f>SUM(P152:P162)</f>
        <v>0</v>
      </c>
      <c r="Q151" s="105" t="s">
        <v>197</v>
      </c>
      <c r="R151" s="105"/>
    </row>
    <row r="152" spans="1:18" s="33" customFormat="1" ht="15" customHeight="1">
      <c r="A152" s="98"/>
      <c r="B152" s="99"/>
      <c r="C152" s="103"/>
      <c r="D152" s="104" t="s">
        <v>176</v>
      </c>
      <c r="E152" s="101">
        <f aca="true" t="shared" si="35" ref="E152:F162">G152+I152+K152+M152</f>
        <v>0</v>
      </c>
      <c r="F152" s="101">
        <f t="shared" si="35"/>
        <v>0</v>
      </c>
      <c r="G152" s="101">
        <v>0</v>
      </c>
      <c r="H152" s="101">
        <v>0</v>
      </c>
      <c r="I152" s="101">
        <v>0</v>
      </c>
      <c r="J152" s="101">
        <v>0</v>
      </c>
      <c r="K152" s="101">
        <v>0</v>
      </c>
      <c r="L152" s="101">
        <v>0</v>
      </c>
      <c r="M152" s="101">
        <v>0</v>
      </c>
      <c r="N152" s="101">
        <v>0</v>
      </c>
      <c r="O152" s="101">
        <v>0</v>
      </c>
      <c r="P152" s="101">
        <v>0</v>
      </c>
      <c r="Q152" s="105"/>
      <c r="R152" s="105"/>
    </row>
    <row r="153" spans="1:18" s="33" customFormat="1" ht="15">
      <c r="A153" s="98"/>
      <c r="B153" s="99"/>
      <c r="C153" s="103"/>
      <c r="D153" s="104" t="s">
        <v>0</v>
      </c>
      <c r="E153" s="101">
        <f t="shared" si="35"/>
        <v>0</v>
      </c>
      <c r="F153" s="101">
        <f t="shared" si="35"/>
        <v>0</v>
      </c>
      <c r="G153" s="101">
        <v>0</v>
      </c>
      <c r="H153" s="101">
        <v>0</v>
      </c>
      <c r="I153" s="101">
        <v>0</v>
      </c>
      <c r="J153" s="101">
        <v>0</v>
      </c>
      <c r="K153" s="101">
        <v>0</v>
      </c>
      <c r="L153" s="101">
        <v>0</v>
      </c>
      <c r="M153" s="101">
        <v>0</v>
      </c>
      <c r="N153" s="101">
        <v>0</v>
      </c>
      <c r="O153" s="101">
        <v>0</v>
      </c>
      <c r="P153" s="101">
        <v>0</v>
      </c>
      <c r="Q153" s="105"/>
      <c r="R153" s="105"/>
    </row>
    <row r="154" spans="1:18" s="33" customFormat="1" ht="15">
      <c r="A154" s="98"/>
      <c r="B154" s="99"/>
      <c r="C154" s="103"/>
      <c r="D154" s="104" t="s">
        <v>1</v>
      </c>
      <c r="E154" s="101">
        <f t="shared" si="35"/>
        <v>0</v>
      </c>
      <c r="F154" s="101">
        <f t="shared" si="35"/>
        <v>0</v>
      </c>
      <c r="G154" s="101">
        <v>0</v>
      </c>
      <c r="H154" s="101">
        <v>0</v>
      </c>
      <c r="I154" s="101">
        <v>0</v>
      </c>
      <c r="J154" s="101">
        <v>0</v>
      </c>
      <c r="K154" s="101">
        <v>0</v>
      </c>
      <c r="L154" s="101">
        <v>0</v>
      </c>
      <c r="M154" s="101">
        <v>0</v>
      </c>
      <c r="N154" s="101">
        <v>0</v>
      </c>
      <c r="O154" s="101">
        <v>0</v>
      </c>
      <c r="P154" s="101">
        <v>0</v>
      </c>
      <c r="Q154" s="105"/>
      <c r="R154" s="105"/>
    </row>
    <row r="155" spans="1:18" s="33" customFormat="1" ht="15">
      <c r="A155" s="98"/>
      <c r="B155" s="99"/>
      <c r="C155" s="103"/>
      <c r="D155" s="104" t="s">
        <v>31</v>
      </c>
      <c r="E155" s="101">
        <f t="shared" si="35"/>
        <v>0</v>
      </c>
      <c r="F155" s="101">
        <f t="shared" si="35"/>
        <v>0</v>
      </c>
      <c r="G155" s="101">
        <v>0</v>
      </c>
      <c r="H155" s="101">
        <v>0</v>
      </c>
      <c r="I155" s="101">
        <v>0</v>
      </c>
      <c r="J155" s="101">
        <v>0</v>
      </c>
      <c r="K155" s="101">
        <v>0</v>
      </c>
      <c r="L155" s="101">
        <v>0</v>
      </c>
      <c r="M155" s="101">
        <v>0</v>
      </c>
      <c r="N155" s="101">
        <v>0</v>
      </c>
      <c r="O155" s="101">
        <v>0</v>
      </c>
      <c r="P155" s="101">
        <v>0</v>
      </c>
      <c r="Q155" s="105"/>
      <c r="R155" s="105"/>
    </row>
    <row r="156" spans="1:18" s="33" customFormat="1" ht="15">
      <c r="A156" s="98"/>
      <c r="B156" s="99"/>
      <c r="C156" s="103"/>
      <c r="D156" s="104" t="s">
        <v>32</v>
      </c>
      <c r="E156" s="101">
        <f t="shared" si="35"/>
        <v>168131.9</v>
      </c>
      <c r="F156" s="101">
        <f t="shared" si="35"/>
        <v>0</v>
      </c>
      <c r="G156" s="101">
        <v>42033</v>
      </c>
      <c r="H156" s="101">
        <v>0</v>
      </c>
      <c r="I156" s="101">
        <v>0</v>
      </c>
      <c r="J156" s="101">
        <v>0</v>
      </c>
      <c r="K156" s="101">
        <v>126098.9</v>
      </c>
      <c r="L156" s="101">
        <v>0</v>
      </c>
      <c r="M156" s="101">
        <v>0</v>
      </c>
      <c r="N156" s="101">
        <v>0</v>
      </c>
      <c r="O156" s="101">
        <v>0</v>
      </c>
      <c r="P156" s="101">
        <v>0</v>
      </c>
      <c r="Q156" s="105"/>
      <c r="R156" s="105"/>
    </row>
    <row r="157" spans="1:18" s="33" customFormat="1" ht="15">
      <c r="A157" s="98"/>
      <c r="B157" s="99"/>
      <c r="C157" s="103"/>
      <c r="D157" s="104" t="s">
        <v>33</v>
      </c>
      <c r="E157" s="101">
        <f t="shared" si="35"/>
        <v>175866</v>
      </c>
      <c r="F157" s="101">
        <f t="shared" si="35"/>
        <v>0</v>
      </c>
      <c r="G157" s="101">
        <v>43966.5</v>
      </c>
      <c r="H157" s="101">
        <v>0</v>
      </c>
      <c r="I157" s="101">
        <v>0</v>
      </c>
      <c r="J157" s="101">
        <v>0</v>
      </c>
      <c r="K157" s="101">
        <v>131899.5</v>
      </c>
      <c r="L157" s="101">
        <v>0</v>
      </c>
      <c r="M157" s="101">
        <v>0</v>
      </c>
      <c r="N157" s="101">
        <v>0</v>
      </c>
      <c r="O157" s="101">
        <v>1100</v>
      </c>
      <c r="P157" s="101">
        <v>0</v>
      </c>
      <c r="Q157" s="105"/>
      <c r="R157" s="105"/>
    </row>
    <row r="158" spans="1:18" s="33" customFormat="1" ht="15" customHeight="1">
      <c r="A158" s="98"/>
      <c r="B158" s="99"/>
      <c r="C158" s="103"/>
      <c r="D158" s="104" t="s">
        <v>36</v>
      </c>
      <c r="E158" s="101">
        <f t="shared" si="35"/>
        <v>0</v>
      </c>
      <c r="F158" s="101">
        <f t="shared" si="35"/>
        <v>0</v>
      </c>
      <c r="G158" s="101">
        <v>0</v>
      </c>
      <c r="H158" s="101">
        <v>0</v>
      </c>
      <c r="I158" s="101">
        <v>0</v>
      </c>
      <c r="J158" s="101">
        <v>0</v>
      </c>
      <c r="K158" s="101">
        <v>0</v>
      </c>
      <c r="L158" s="101">
        <v>0</v>
      </c>
      <c r="M158" s="101">
        <v>0</v>
      </c>
      <c r="N158" s="101">
        <v>0</v>
      </c>
      <c r="O158" s="101">
        <v>0</v>
      </c>
      <c r="P158" s="101">
        <v>0</v>
      </c>
      <c r="Q158" s="105"/>
      <c r="R158" s="105"/>
    </row>
    <row r="159" spans="1:18" s="33" customFormat="1" ht="15" customHeight="1">
      <c r="A159" s="98"/>
      <c r="B159" s="99"/>
      <c r="C159" s="103"/>
      <c r="D159" s="104" t="s">
        <v>37</v>
      </c>
      <c r="E159" s="101">
        <f t="shared" si="35"/>
        <v>0</v>
      </c>
      <c r="F159" s="101">
        <f t="shared" si="35"/>
        <v>0</v>
      </c>
      <c r="G159" s="101">
        <v>0</v>
      </c>
      <c r="H159" s="101">
        <v>0</v>
      </c>
      <c r="I159" s="101">
        <v>0</v>
      </c>
      <c r="J159" s="101">
        <v>0</v>
      </c>
      <c r="K159" s="101">
        <v>0</v>
      </c>
      <c r="L159" s="101">
        <v>0</v>
      </c>
      <c r="M159" s="101">
        <v>0</v>
      </c>
      <c r="N159" s="101">
        <v>0</v>
      </c>
      <c r="O159" s="101">
        <v>0</v>
      </c>
      <c r="P159" s="101">
        <v>0</v>
      </c>
      <c r="Q159" s="105"/>
      <c r="R159" s="105"/>
    </row>
    <row r="160" spans="1:18" s="33" customFormat="1" ht="15" customHeight="1">
      <c r="A160" s="98"/>
      <c r="B160" s="99"/>
      <c r="C160" s="103"/>
      <c r="D160" s="104" t="s">
        <v>38</v>
      </c>
      <c r="E160" s="101">
        <f t="shared" si="35"/>
        <v>0</v>
      </c>
      <c r="F160" s="101">
        <f t="shared" si="35"/>
        <v>0</v>
      </c>
      <c r="G160" s="101">
        <v>0</v>
      </c>
      <c r="H160" s="101">
        <v>0</v>
      </c>
      <c r="I160" s="101">
        <v>0</v>
      </c>
      <c r="J160" s="101">
        <v>0</v>
      </c>
      <c r="K160" s="101">
        <v>0</v>
      </c>
      <c r="L160" s="101">
        <v>0</v>
      </c>
      <c r="M160" s="101">
        <v>0</v>
      </c>
      <c r="N160" s="101">
        <v>0</v>
      </c>
      <c r="O160" s="101">
        <v>0</v>
      </c>
      <c r="P160" s="101">
        <v>0</v>
      </c>
      <c r="Q160" s="105"/>
      <c r="R160" s="105"/>
    </row>
    <row r="161" spans="1:18" s="33" customFormat="1" ht="15" customHeight="1">
      <c r="A161" s="98"/>
      <c r="B161" s="99"/>
      <c r="C161" s="103"/>
      <c r="D161" s="104" t="s">
        <v>39</v>
      </c>
      <c r="E161" s="101">
        <f t="shared" si="35"/>
        <v>0</v>
      </c>
      <c r="F161" s="101">
        <f t="shared" si="35"/>
        <v>0</v>
      </c>
      <c r="G161" s="101">
        <v>0</v>
      </c>
      <c r="H161" s="101">
        <v>0</v>
      </c>
      <c r="I161" s="101">
        <v>0</v>
      </c>
      <c r="J161" s="101">
        <v>0</v>
      </c>
      <c r="K161" s="101">
        <v>0</v>
      </c>
      <c r="L161" s="101">
        <v>0</v>
      </c>
      <c r="M161" s="101">
        <v>0</v>
      </c>
      <c r="N161" s="101">
        <v>0</v>
      </c>
      <c r="O161" s="101">
        <v>0</v>
      </c>
      <c r="P161" s="101">
        <v>0</v>
      </c>
      <c r="Q161" s="105"/>
      <c r="R161" s="105"/>
    </row>
    <row r="162" spans="1:18" s="33" customFormat="1" ht="15.75" customHeight="1">
      <c r="A162" s="102"/>
      <c r="B162" s="99"/>
      <c r="C162" s="103"/>
      <c r="D162" s="104" t="s">
        <v>40</v>
      </c>
      <c r="E162" s="101">
        <f t="shared" si="35"/>
        <v>0</v>
      </c>
      <c r="F162" s="101">
        <f t="shared" si="35"/>
        <v>0</v>
      </c>
      <c r="G162" s="101">
        <v>0</v>
      </c>
      <c r="H162" s="101">
        <v>0</v>
      </c>
      <c r="I162" s="101">
        <v>0</v>
      </c>
      <c r="J162" s="101">
        <v>0</v>
      </c>
      <c r="K162" s="101">
        <v>0</v>
      </c>
      <c r="L162" s="101">
        <v>0</v>
      </c>
      <c r="M162" s="101">
        <v>0</v>
      </c>
      <c r="N162" s="101">
        <v>0</v>
      </c>
      <c r="O162" s="101">
        <v>0</v>
      </c>
      <c r="P162" s="101">
        <v>0</v>
      </c>
      <c r="Q162" s="105"/>
      <c r="R162" s="105"/>
    </row>
    <row r="163" spans="1:18" s="33" customFormat="1" ht="15" customHeight="1">
      <c r="A163" s="98" t="s">
        <v>73</v>
      </c>
      <c r="B163" s="99" t="s">
        <v>198</v>
      </c>
      <c r="C163" s="103"/>
      <c r="D163" s="104" t="s">
        <v>13</v>
      </c>
      <c r="E163" s="101">
        <f>SUM(E164:E174)</f>
        <v>343997.9</v>
      </c>
      <c r="F163" s="101">
        <f aca="true" t="shared" si="36" ref="F163:N163">SUM(F164:F174)</f>
        <v>0</v>
      </c>
      <c r="G163" s="101">
        <f t="shared" si="36"/>
        <v>85999.5</v>
      </c>
      <c r="H163" s="101">
        <f t="shared" si="36"/>
        <v>0</v>
      </c>
      <c r="I163" s="101">
        <f t="shared" si="36"/>
        <v>0</v>
      </c>
      <c r="J163" s="101">
        <f t="shared" si="36"/>
        <v>0</v>
      </c>
      <c r="K163" s="101">
        <f t="shared" si="36"/>
        <v>257998.4</v>
      </c>
      <c r="L163" s="101">
        <f t="shared" si="36"/>
        <v>0</v>
      </c>
      <c r="M163" s="101">
        <f t="shared" si="36"/>
        <v>0</v>
      </c>
      <c r="N163" s="101">
        <f t="shared" si="36"/>
        <v>0</v>
      </c>
      <c r="O163" s="101">
        <f>SUM(O164:O174)</f>
        <v>400</v>
      </c>
      <c r="P163" s="101">
        <f>SUM(P164:P174)</f>
        <v>0</v>
      </c>
      <c r="Q163" s="105" t="s">
        <v>197</v>
      </c>
      <c r="R163" s="105"/>
    </row>
    <row r="164" spans="1:18" s="33" customFormat="1" ht="15" customHeight="1">
      <c r="A164" s="98"/>
      <c r="B164" s="99"/>
      <c r="C164" s="103"/>
      <c r="D164" s="104" t="s">
        <v>176</v>
      </c>
      <c r="E164" s="101">
        <f aca="true" t="shared" si="37" ref="E164:F174">G164+I164+K164+M164</f>
        <v>0</v>
      </c>
      <c r="F164" s="101">
        <f t="shared" si="37"/>
        <v>0</v>
      </c>
      <c r="G164" s="101">
        <v>0</v>
      </c>
      <c r="H164" s="101">
        <v>0</v>
      </c>
      <c r="I164" s="101">
        <v>0</v>
      </c>
      <c r="J164" s="101">
        <v>0</v>
      </c>
      <c r="K164" s="101">
        <v>0</v>
      </c>
      <c r="L164" s="101">
        <v>0</v>
      </c>
      <c r="M164" s="101">
        <v>0</v>
      </c>
      <c r="N164" s="101">
        <v>0</v>
      </c>
      <c r="O164" s="101">
        <v>0</v>
      </c>
      <c r="P164" s="101">
        <v>0</v>
      </c>
      <c r="Q164" s="105"/>
      <c r="R164" s="105"/>
    </row>
    <row r="165" spans="1:18" s="33" customFormat="1" ht="15">
      <c r="A165" s="98"/>
      <c r="B165" s="99"/>
      <c r="C165" s="103"/>
      <c r="D165" s="104" t="s">
        <v>0</v>
      </c>
      <c r="E165" s="101">
        <f t="shared" si="37"/>
        <v>0</v>
      </c>
      <c r="F165" s="101">
        <f t="shared" si="37"/>
        <v>0</v>
      </c>
      <c r="G165" s="101">
        <v>0</v>
      </c>
      <c r="H165" s="101">
        <v>0</v>
      </c>
      <c r="I165" s="101">
        <v>0</v>
      </c>
      <c r="J165" s="101">
        <v>0</v>
      </c>
      <c r="K165" s="101">
        <v>0</v>
      </c>
      <c r="L165" s="101">
        <v>0</v>
      </c>
      <c r="M165" s="101">
        <v>0</v>
      </c>
      <c r="N165" s="101">
        <v>0</v>
      </c>
      <c r="O165" s="101">
        <v>0</v>
      </c>
      <c r="P165" s="101">
        <v>0</v>
      </c>
      <c r="Q165" s="105"/>
      <c r="R165" s="105"/>
    </row>
    <row r="166" spans="1:18" s="33" customFormat="1" ht="15">
      <c r="A166" s="98"/>
      <c r="B166" s="99"/>
      <c r="C166" s="103"/>
      <c r="D166" s="104" t="s">
        <v>1</v>
      </c>
      <c r="E166" s="101">
        <f t="shared" si="37"/>
        <v>0</v>
      </c>
      <c r="F166" s="101">
        <f t="shared" si="37"/>
        <v>0</v>
      </c>
      <c r="G166" s="101">
        <v>0</v>
      </c>
      <c r="H166" s="101">
        <v>0</v>
      </c>
      <c r="I166" s="101">
        <v>0</v>
      </c>
      <c r="J166" s="101">
        <v>0</v>
      </c>
      <c r="K166" s="101">
        <v>0</v>
      </c>
      <c r="L166" s="101">
        <v>0</v>
      </c>
      <c r="M166" s="101">
        <v>0</v>
      </c>
      <c r="N166" s="101">
        <v>0</v>
      </c>
      <c r="O166" s="101">
        <v>0</v>
      </c>
      <c r="P166" s="101">
        <v>0</v>
      </c>
      <c r="Q166" s="105"/>
      <c r="R166" s="105"/>
    </row>
    <row r="167" spans="1:18" s="33" customFormat="1" ht="15">
      <c r="A167" s="98"/>
      <c r="B167" s="99"/>
      <c r="C167" s="103"/>
      <c r="D167" s="104" t="s">
        <v>31</v>
      </c>
      <c r="E167" s="101">
        <f t="shared" si="37"/>
        <v>0</v>
      </c>
      <c r="F167" s="101">
        <f t="shared" si="37"/>
        <v>0</v>
      </c>
      <c r="G167" s="101">
        <v>0</v>
      </c>
      <c r="H167" s="101">
        <v>0</v>
      </c>
      <c r="I167" s="101">
        <v>0</v>
      </c>
      <c r="J167" s="101">
        <v>0</v>
      </c>
      <c r="K167" s="101">
        <v>0</v>
      </c>
      <c r="L167" s="101">
        <v>0</v>
      </c>
      <c r="M167" s="101">
        <v>0</v>
      </c>
      <c r="N167" s="101">
        <v>0</v>
      </c>
      <c r="O167" s="101">
        <v>0</v>
      </c>
      <c r="P167" s="101">
        <v>0</v>
      </c>
      <c r="Q167" s="105"/>
      <c r="R167" s="105"/>
    </row>
    <row r="168" spans="1:18" s="33" customFormat="1" ht="15">
      <c r="A168" s="98"/>
      <c r="B168" s="99"/>
      <c r="C168" s="103"/>
      <c r="D168" s="104" t="s">
        <v>32</v>
      </c>
      <c r="E168" s="101">
        <f t="shared" si="37"/>
        <v>0</v>
      </c>
      <c r="F168" s="101">
        <f t="shared" si="37"/>
        <v>0</v>
      </c>
      <c r="G168" s="101">
        <v>0</v>
      </c>
      <c r="H168" s="101">
        <v>0</v>
      </c>
      <c r="I168" s="101">
        <v>0</v>
      </c>
      <c r="J168" s="101">
        <v>0</v>
      </c>
      <c r="K168" s="101">
        <v>0</v>
      </c>
      <c r="L168" s="101">
        <v>0</v>
      </c>
      <c r="M168" s="101">
        <v>0</v>
      </c>
      <c r="N168" s="101">
        <v>0</v>
      </c>
      <c r="O168" s="101">
        <v>0</v>
      </c>
      <c r="P168" s="101">
        <v>0</v>
      </c>
      <c r="Q168" s="105"/>
      <c r="R168" s="105"/>
    </row>
    <row r="169" spans="1:18" s="33" customFormat="1" ht="15">
      <c r="A169" s="98"/>
      <c r="B169" s="99"/>
      <c r="C169" s="103"/>
      <c r="D169" s="104" t="s">
        <v>33</v>
      </c>
      <c r="E169" s="101">
        <f t="shared" si="37"/>
        <v>0</v>
      </c>
      <c r="F169" s="101">
        <f t="shared" si="37"/>
        <v>0</v>
      </c>
      <c r="G169" s="101">
        <v>0</v>
      </c>
      <c r="H169" s="101">
        <v>0</v>
      </c>
      <c r="I169" s="101">
        <v>0</v>
      </c>
      <c r="J169" s="101">
        <v>0</v>
      </c>
      <c r="K169" s="101">
        <v>0</v>
      </c>
      <c r="L169" s="101">
        <v>0</v>
      </c>
      <c r="M169" s="101">
        <v>0</v>
      </c>
      <c r="N169" s="101">
        <v>0</v>
      </c>
      <c r="O169" s="101">
        <v>0</v>
      </c>
      <c r="P169" s="101">
        <v>0</v>
      </c>
      <c r="Q169" s="105"/>
      <c r="R169" s="105"/>
    </row>
    <row r="170" spans="1:18" s="33" customFormat="1" ht="15">
      <c r="A170" s="98"/>
      <c r="B170" s="99"/>
      <c r="C170" s="103"/>
      <c r="D170" s="104" t="s">
        <v>36</v>
      </c>
      <c r="E170" s="101">
        <f t="shared" si="37"/>
        <v>168131.9</v>
      </c>
      <c r="F170" s="101">
        <f t="shared" si="37"/>
        <v>0</v>
      </c>
      <c r="G170" s="101">
        <v>42033</v>
      </c>
      <c r="H170" s="101">
        <v>0</v>
      </c>
      <c r="I170" s="101">
        <v>0</v>
      </c>
      <c r="J170" s="101">
        <v>0</v>
      </c>
      <c r="K170" s="101">
        <v>126098.9</v>
      </c>
      <c r="L170" s="101">
        <v>0</v>
      </c>
      <c r="M170" s="101">
        <v>0</v>
      </c>
      <c r="N170" s="101">
        <v>0</v>
      </c>
      <c r="O170" s="101">
        <v>0</v>
      </c>
      <c r="P170" s="101">
        <v>0</v>
      </c>
      <c r="Q170" s="105"/>
      <c r="R170" s="105"/>
    </row>
    <row r="171" spans="1:18" s="33" customFormat="1" ht="15">
      <c r="A171" s="98"/>
      <c r="B171" s="99"/>
      <c r="C171" s="103"/>
      <c r="D171" s="104" t="s">
        <v>37</v>
      </c>
      <c r="E171" s="101">
        <f t="shared" si="37"/>
        <v>175866</v>
      </c>
      <c r="F171" s="101">
        <f t="shared" si="37"/>
        <v>0</v>
      </c>
      <c r="G171" s="101">
        <v>43966.5</v>
      </c>
      <c r="H171" s="101">
        <v>0</v>
      </c>
      <c r="I171" s="101">
        <v>0</v>
      </c>
      <c r="J171" s="101">
        <v>0</v>
      </c>
      <c r="K171" s="101">
        <v>131899.5</v>
      </c>
      <c r="L171" s="101">
        <v>0</v>
      </c>
      <c r="M171" s="101">
        <v>0</v>
      </c>
      <c r="N171" s="101">
        <v>0</v>
      </c>
      <c r="O171" s="101">
        <v>400</v>
      </c>
      <c r="P171" s="101">
        <v>0</v>
      </c>
      <c r="Q171" s="105"/>
      <c r="R171" s="105"/>
    </row>
    <row r="172" spans="1:18" s="33" customFormat="1" ht="15">
      <c r="A172" s="98"/>
      <c r="B172" s="99"/>
      <c r="C172" s="103"/>
      <c r="D172" s="104" t="s">
        <v>38</v>
      </c>
      <c r="E172" s="101">
        <f t="shared" si="37"/>
        <v>0</v>
      </c>
      <c r="F172" s="101">
        <f t="shared" si="37"/>
        <v>0</v>
      </c>
      <c r="G172" s="101">
        <v>0</v>
      </c>
      <c r="H172" s="101">
        <v>0</v>
      </c>
      <c r="I172" s="101">
        <v>0</v>
      </c>
      <c r="J172" s="101">
        <v>0</v>
      </c>
      <c r="K172" s="101">
        <v>0</v>
      </c>
      <c r="L172" s="101">
        <v>0</v>
      </c>
      <c r="M172" s="101">
        <v>0</v>
      </c>
      <c r="N172" s="101">
        <v>0</v>
      </c>
      <c r="O172" s="101">
        <v>0</v>
      </c>
      <c r="P172" s="101">
        <v>0</v>
      </c>
      <c r="Q172" s="105"/>
      <c r="R172" s="105"/>
    </row>
    <row r="173" spans="1:18" s="33" customFormat="1" ht="15">
      <c r="A173" s="98"/>
      <c r="B173" s="99"/>
      <c r="C173" s="103"/>
      <c r="D173" s="104" t="s">
        <v>39</v>
      </c>
      <c r="E173" s="101">
        <f t="shared" si="37"/>
        <v>0</v>
      </c>
      <c r="F173" s="101">
        <f t="shared" si="37"/>
        <v>0</v>
      </c>
      <c r="G173" s="101">
        <v>0</v>
      </c>
      <c r="H173" s="101">
        <v>0</v>
      </c>
      <c r="I173" s="101">
        <v>0</v>
      </c>
      <c r="J173" s="101">
        <v>0</v>
      </c>
      <c r="K173" s="101">
        <v>0</v>
      </c>
      <c r="L173" s="101">
        <v>0</v>
      </c>
      <c r="M173" s="101">
        <v>0</v>
      </c>
      <c r="N173" s="101">
        <v>0</v>
      </c>
      <c r="O173" s="101">
        <v>0</v>
      </c>
      <c r="P173" s="101">
        <v>0</v>
      </c>
      <c r="Q173" s="105"/>
      <c r="R173" s="105"/>
    </row>
    <row r="174" spans="1:18" s="33" customFormat="1" ht="15">
      <c r="A174" s="102"/>
      <c r="B174" s="99"/>
      <c r="C174" s="103"/>
      <c r="D174" s="104" t="s">
        <v>40</v>
      </c>
      <c r="E174" s="101">
        <f t="shared" si="37"/>
        <v>0</v>
      </c>
      <c r="F174" s="101">
        <f t="shared" si="37"/>
        <v>0</v>
      </c>
      <c r="G174" s="101">
        <v>0</v>
      </c>
      <c r="H174" s="101">
        <v>0</v>
      </c>
      <c r="I174" s="101">
        <v>0</v>
      </c>
      <c r="J174" s="101">
        <v>0</v>
      </c>
      <c r="K174" s="101">
        <v>0</v>
      </c>
      <c r="L174" s="101">
        <v>0</v>
      </c>
      <c r="M174" s="101">
        <v>0</v>
      </c>
      <c r="N174" s="101">
        <v>0</v>
      </c>
      <c r="O174" s="101">
        <v>0</v>
      </c>
      <c r="P174" s="101">
        <v>0</v>
      </c>
      <c r="Q174" s="105"/>
      <c r="R174" s="105"/>
    </row>
    <row r="175" spans="1:18" ht="15">
      <c r="A175" s="73" t="s">
        <v>131</v>
      </c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</row>
    <row r="176" spans="1:18" ht="15">
      <c r="A176" s="69" t="s">
        <v>73</v>
      </c>
      <c r="B176" s="56" t="s">
        <v>76</v>
      </c>
      <c r="C176" s="31"/>
      <c r="D176" s="4" t="s">
        <v>13</v>
      </c>
      <c r="E176" s="1">
        <f aca="true" t="shared" si="38" ref="E176:P176">SUM(E179:E187)</f>
        <v>160000</v>
      </c>
      <c r="F176" s="1">
        <f t="shared" si="38"/>
        <v>0</v>
      </c>
      <c r="G176" s="1">
        <f t="shared" si="38"/>
        <v>1</v>
      </c>
      <c r="H176" s="1">
        <f t="shared" si="38"/>
        <v>0</v>
      </c>
      <c r="I176" s="1">
        <f t="shared" si="38"/>
        <v>0</v>
      </c>
      <c r="J176" s="1">
        <f t="shared" si="38"/>
        <v>0</v>
      </c>
      <c r="K176" s="1">
        <f t="shared" si="38"/>
        <v>209508.91999999998</v>
      </c>
      <c r="L176" s="1">
        <f t="shared" si="38"/>
        <v>0</v>
      </c>
      <c r="M176" s="1">
        <f t="shared" si="38"/>
        <v>0</v>
      </c>
      <c r="N176" s="1">
        <f t="shared" si="38"/>
        <v>0</v>
      </c>
      <c r="O176" s="1">
        <f t="shared" si="38"/>
        <v>200</v>
      </c>
      <c r="P176" s="1">
        <f t="shared" si="38"/>
        <v>0</v>
      </c>
      <c r="Q176" s="68" t="s">
        <v>16</v>
      </c>
      <c r="R176" s="68"/>
    </row>
    <row r="177" spans="1:18" ht="15">
      <c r="A177" s="69"/>
      <c r="B177" s="56"/>
      <c r="C177" s="31"/>
      <c r="D177" s="5" t="s">
        <v>176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68"/>
      <c r="R177" s="68"/>
    </row>
    <row r="178" spans="1:18" ht="15">
      <c r="A178" s="69"/>
      <c r="B178" s="56"/>
      <c r="C178" s="31"/>
      <c r="D178" s="5" t="s">
        <v>0</v>
      </c>
      <c r="E178" s="2">
        <f aca="true" t="shared" si="39" ref="E178:E187">G178+I178+K178+M178</f>
        <v>0</v>
      </c>
      <c r="F178" s="2">
        <f aca="true" t="shared" si="40" ref="F178:F187">H178+J178+L178+N178</f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68"/>
      <c r="R178" s="68"/>
    </row>
    <row r="179" spans="1:18" ht="15">
      <c r="A179" s="69"/>
      <c r="B179" s="56"/>
      <c r="C179" s="31"/>
      <c r="D179" s="5" t="s">
        <v>1</v>
      </c>
      <c r="E179" s="2">
        <f t="shared" si="39"/>
        <v>0</v>
      </c>
      <c r="F179" s="2">
        <f t="shared" si="40"/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68"/>
      <c r="R179" s="68"/>
    </row>
    <row r="180" spans="1:18" ht="15">
      <c r="A180" s="69"/>
      <c r="B180" s="56"/>
      <c r="C180" s="31"/>
      <c r="D180" s="5" t="s">
        <v>31</v>
      </c>
      <c r="E180" s="2">
        <f t="shared" si="39"/>
        <v>0</v>
      </c>
      <c r="F180" s="2">
        <f t="shared" si="40"/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68"/>
      <c r="R180" s="68"/>
    </row>
    <row r="181" spans="1:18" ht="15">
      <c r="A181" s="69"/>
      <c r="B181" s="56"/>
      <c r="C181" s="31"/>
      <c r="D181" s="5" t="s">
        <v>32</v>
      </c>
      <c r="E181" s="2">
        <f t="shared" si="39"/>
        <v>0</v>
      </c>
      <c r="F181" s="2">
        <f t="shared" si="40"/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68"/>
      <c r="R181" s="68"/>
    </row>
    <row r="182" spans="1:18" ht="29.25" customHeight="1">
      <c r="A182" s="69"/>
      <c r="B182" s="56"/>
      <c r="C182" s="31"/>
      <c r="D182" s="5" t="s">
        <v>33</v>
      </c>
      <c r="E182" s="2">
        <v>0</v>
      </c>
      <c r="F182" s="2">
        <f t="shared" si="40"/>
        <v>0</v>
      </c>
      <c r="G182" s="2">
        <v>0</v>
      </c>
      <c r="H182" s="2">
        <v>0</v>
      </c>
      <c r="I182" s="2">
        <v>0</v>
      </c>
      <c r="J182" s="2">
        <v>0</v>
      </c>
      <c r="K182" s="2">
        <f>E182-G182</f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68"/>
      <c r="R182" s="68"/>
    </row>
    <row r="183" spans="1:18" ht="15">
      <c r="A183" s="69"/>
      <c r="B183" s="56"/>
      <c r="C183" s="31"/>
      <c r="D183" s="5" t="s">
        <v>36</v>
      </c>
      <c r="E183" s="2">
        <v>160000</v>
      </c>
      <c r="F183" s="2">
        <f t="shared" si="40"/>
        <v>0</v>
      </c>
      <c r="G183" s="2">
        <v>1</v>
      </c>
      <c r="H183" s="2">
        <v>0</v>
      </c>
      <c r="I183" s="2">
        <v>0</v>
      </c>
      <c r="J183" s="2">
        <v>0</v>
      </c>
      <c r="K183" s="2">
        <f>(E183*1.309437)-G183</f>
        <v>209508.91999999998</v>
      </c>
      <c r="L183" s="2">
        <v>0</v>
      </c>
      <c r="M183" s="2">
        <v>0</v>
      </c>
      <c r="N183" s="2">
        <v>0</v>
      </c>
      <c r="O183" s="2">
        <v>200</v>
      </c>
      <c r="P183" s="2">
        <v>0</v>
      </c>
      <c r="Q183" s="68"/>
      <c r="R183" s="68"/>
    </row>
    <row r="184" spans="1:18" ht="15">
      <c r="A184" s="69"/>
      <c r="B184" s="56"/>
      <c r="C184" s="31"/>
      <c r="D184" s="5" t="s">
        <v>37</v>
      </c>
      <c r="E184" s="2">
        <f t="shared" si="39"/>
        <v>0</v>
      </c>
      <c r="F184" s="2">
        <f t="shared" si="40"/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68"/>
      <c r="R184" s="68"/>
    </row>
    <row r="185" spans="1:18" ht="15">
      <c r="A185" s="69"/>
      <c r="B185" s="56"/>
      <c r="C185" s="31"/>
      <c r="D185" s="5" t="s">
        <v>38</v>
      </c>
      <c r="E185" s="2">
        <f t="shared" si="39"/>
        <v>0</v>
      </c>
      <c r="F185" s="2">
        <f t="shared" si="40"/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68"/>
      <c r="R185" s="68"/>
    </row>
    <row r="186" spans="1:18" ht="15">
      <c r="A186" s="69"/>
      <c r="B186" s="56"/>
      <c r="C186" s="31"/>
      <c r="D186" s="5" t="s">
        <v>39</v>
      </c>
      <c r="E186" s="2">
        <f t="shared" si="39"/>
        <v>0</v>
      </c>
      <c r="F186" s="2">
        <f t="shared" si="40"/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68"/>
      <c r="R186" s="68"/>
    </row>
    <row r="187" spans="1:18" ht="15">
      <c r="A187" s="69"/>
      <c r="B187" s="56"/>
      <c r="C187" s="31"/>
      <c r="D187" s="5" t="s">
        <v>40</v>
      </c>
      <c r="E187" s="2">
        <f t="shared" si="39"/>
        <v>0</v>
      </c>
      <c r="F187" s="2">
        <f t="shared" si="40"/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68"/>
      <c r="R187" s="68"/>
    </row>
    <row r="188" spans="1:18" ht="15">
      <c r="A188" s="69" t="s">
        <v>74</v>
      </c>
      <c r="B188" s="56" t="s">
        <v>77</v>
      </c>
      <c r="C188" s="31"/>
      <c r="D188" s="4" t="s">
        <v>13</v>
      </c>
      <c r="E188" s="1">
        <f aca="true" t="shared" si="41" ref="E188:P188">SUM(E191:E199)</f>
        <v>320000</v>
      </c>
      <c r="F188" s="1">
        <f t="shared" si="41"/>
        <v>0</v>
      </c>
      <c r="G188" s="1">
        <f t="shared" si="41"/>
        <v>1</v>
      </c>
      <c r="H188" s="1">
        <f t="shared" si="41"/>
        <v>0</v>
      </c>
      <c r="I188" s="1">
        <f t="shared" si="41"/>
        <v>0</v>
      </c>
      <c r="J188" s="1">
        <f t="shared" si="41"/>
        <v>0</v>
      </c>
      <c r="K188" s="1">
        <f t="shared" si="41"/>
        <v>397174.36000000004</v>
      </c>
      <c r="L188" s="1">
        <f t="shared" si="41"/>
        <v>0</v>
      </c>
      <c r="M188" s="1">
        <f t="shared" si="41"/>
        <v>0</v>
      </c>
      <c r="N188" s="1">
        <f t="shared" si="41"/>
        <v>0</v>
      </c>
      <c r="O188" s="1">
        <f t="shared" si="41"/>
        <v>400</v>
      </c>
      <c r="P188" s="1">
        <f t="shared" si="41"/>
        <v>0</v>
      </c>
      <c r="Q188" s="68" t="s">
        <v>16</v>
      </c>
      <c r="R188" s="68"/>
    </row>
    <row r="189" spans="1:18" ht="15">
      <c r="A189" s="69"/>
      <c r="B189" s="56"/>
      <c r="C189" s="31"/>
      <c r="D189" s="5" t="s">
        <v>176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68"/>
      <c r="R189" s="68"/>
    </row>
    <row r="190" spans="1:18" ht="15">
      <c r="A190" s="69"/>
      <c r="B190" s="56"/>
      <c r="C190" s="31"/>
      <c r="D190" s="5" t="s">
        <v>0</v>
      </c>
      <c r="E190" s="2">
        <f aca="true" t="shared" si="42" ref="E190:E199">G190+I190+K190+M190</f>
        <v>0</v>
      </c>
      <c r="F190" s="2">
        <f aca="true" t="shared" si="43" ref="F190:F199">H190+J190+L190+N190</f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68"/>
      <c r="R190" s="68"/>
    </row>
    <row r="191" spans="1:18" ht="15">
      <c r="A191" s="69"/>
      <c r="B191" s="56"/>
      <c r="C191" s="31"/>
      <c r="D191" s="5" t="s">
        <v>1</v>
      </c>
      <c r="E191" s="2">
        <f t="shared" si="42"/>
        <v>0</v>
      </c>
      <c r="F191" s="2">
        <f t="shared" si="43"/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68"/>
      <c r="R191" s="68"/>
    </row>
    <row r="192" spans="1:18" ht="15">
      <c r="A192" s="69"/>
      <c r="B192" s="56"/>
      <c r="C192" s="31"/>
      <c r="D192" s="5" t="s">
        <v>31</v>
      </c>
      <c r="E192" s="2">
        <f t="shared" si="42"/>
        <v>0</v>
      </c>
      <c r="F192" s="2">
        <f t="shared" si="43"/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68"/>
      <c r="R192" s="68"/>
    </row>
    <row r="193" spans="1:18" ht="15">
      <c r="A193" s="69"/>
      <c r="B193" s="56"/>
      <c r="C193" s="31"/>
      <c r="D193" s="5" t="s">
        <v>32</v>
      </c>
      <c r="E193" s="2">
        <v>0</v>
      </c>
      <c r="F193" s="2">
        <f t="shared" si="43"/>
        <v>0</v>
      </c>
      <c r="G193" s="2">
        <v>0</v>
      </c>
      <c r="H193" s="2">
        <v>0</v>
      </c>
      <c r="I193" s="2">
        <v>0</v>
      </c>
      <c r="J193" s="2">
        <v>0</v>
      </c>
      <c r="K193" s="2">
        <f>E193-G193</f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68"/>
      <c r="R193" s="68"/>
    </row>
    <row r="194" spans="1:18" ht="15">
      <c r="A194" s="69"/>
      <c r="B194" s="56"/>
      <c r="C194" s="31"/>
      <c r="D194" s="5" t="s">
        <v>33</v>
      </c>
      <c r="E194" s="2">
        <v>320000</v>
      </c>
      <c r="F194" s="2">
        <f t="shared" si="43"/>
        <v>0</v>
      </c>
      <c r="G194" s="2">
        <v>1</v>
      </c>
      <c r="H194" s="2">
        <v>0</v>
      </c>
      <c r="I194" s="2">
        <v>0</v>
      </c>
      <c r="J194" s="2">
        <v>0</v>
      </c>
      <c r="K194" s="2">
        <f>(E194*1.241173)-G194</f>
        <v>397174.36000000004</v>
      </c>
      <c r="L194" s="2">
        <v>0</v>
      </c>
      <c r="M194" s="2">
        <v>0</v>
      </c>
      <c r="N194" s="2">
        <v>0</v>
      </c>
      <c r="O194" s="2">
        <v>400</v>
      </c>
      <c r="P194" s="2">
        <v>0</v>
      </c>
      <c r="Q194" s="68"/>
      <c r="R194" s="68"/>
    </row>
    <row r="195" spans="1:18" ht="15">
      <c r="A195" s="69"/>
      <c r="B195" s="56"/>
      <c r="C195" s="31"/>
      <c r="D195" s="5" t="s">
        <v>36</v>
      </c>
      <c r="E195" s="2">
        <f t="shared" si="42"/>
        <v>0</v>
      </c>
      <c r="F195" s="2">
        <f t="shared" si="43"/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68"/>
      <c r="R195" s="68"/>
    </row>
    <row r="196" spans="1:18" ht="15">
      <c r="A196" s="69"/>
      <c r="B196" s="56"/>
      <c r="C196" s="31"/>
      <c r="D196" s="5" t="s">
        <v>37</v>
      </c>
      <c r="E196" s="2">
        <f t="shared" si="42"/>
        <v>0</v>
      </c>
      <c r="F196" s="2">
        <f t="shared" si="43"/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68"/>
      <c r="R196" s="68"/>
    </row>
    <row r="197" spans="1:18" ht="15">
      <c r="A197" s="69"/>
      <c r="B197" s="56"/>
      <c r="C197" s="31"/>
      <c r="D197" s="5" t="s">
        <v>38</v>
      </c>
      <c r="E197" s="2">
        <f t="shared" si="42"/>
        <v>0</v>
      </c>
      <c r="F197" s="2">
        <f t="shared" si="43"/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68"/>
      <c r="R197" s="68"/>
    </row>
    <row r="198" spans="1:18" ht="15">
      <c r="A198" s="69"/>
      <c r="B198" s="56"/>
      <c r="C198" s="31"/>
      <c r="D198" s="5" t="s">
        <v>39</v>
      </c>
      <c r="E198" s="2">
        <f t="shared" si="42"/>
        <v>0</v>
      </c>
      <c r="F198" s="2">
        <f t="shared" si="43"/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68"/>
      <c r="R198" s="68"/>
    </row>
    <row r="199" spans="1:18" ht="15">
      <c r="A199" s="69"/>
      <c r="B199" s="56"/>
      <c r="C199" s="31"/>
      <c r="D199" s="5" t="s">
        <v>40</v>
      </c>
      <c r="E199" s="2">
        <f t="shared" si="42"/>
        <v>0</v>
      </c>
      <c r="F199" s="2">
        <f t="shared" si="43"/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68"/>
      <c r="R199" s="68"/>
    </row>
    <row r="200" spans="1:18" ht="15">
      <c r="A200" s="69" t="s">
        <v>75</v>
      </c>
      <c r="B200" s="56" t="s">
        <v>79</v>
      </c>
      <c r="C200" s="31"/>
      <c r="D200" s="4" t="s">
        <v>13</v>
      </c>
      <c r="E200" s="1">
        <f aca="true" t="shared" si="44" ref="E200:P200">SUM(E203:E211)</f>
        <v>320000</v>
      </c>
      <c r="F200" s="1">
        <f t="shared" si="44"/>
        <v>0</v>
      </c>
      <c r="G200" s="1">
        <f t="shared" si="44"/>
        <v>1</v>
      </c>
      <c r="H200" s="1">
        <f t="shared" si="44"/>
        <v>0</v>
      </c>
      <c r="I200" s="1">
        <f t="shared" si="44"/>
        <v>0</v>
      </c>
      <c r="J200" s="1">
        <f t="shared" si="44"/>
        <v>0</v>
      </c>
      <c r="K200" s="1">
        <f t="shared" si="44"/>
        <v>376468.44</v>
      </c>
      <c r="L200" s="1">
        <f t="shared" si="44"/>
        <v>0</v>
      </c>
      <c r="M200" s="1">
        <f t="shared" si="44"/>
        <v>0</v>
      </c>
      <c r="N200" s="1">
        <f t="shared" si="44"/>
        <v>0</v>
      </c>
      <c r="O200" s="1">
        <f t="shared" si="44"/>
        <v>400</v>
      </c>
      <c r="P200" s="1">
        <f t="shared" si="44"/>
        <v>0</v>
      </c>
      <c r="Q200" s="68" t="s">
        <v>16</v>
      </c>
      <c r="R200" s="68"/>
    </row>
    <row r="201" spans="1:18" ht="15">
      <c r="A201" s="69"/>
      <c r="B201" s="56"/>
      <c r="C201" s="31"/>
      <c r="D201" s="5" t="s">
        <v>176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68"/>
      <c r="R201" s="68"/>
    </row>
    <row r="202" spans="1:18" ht="15">
      <c r="A202" s="69"/>
      <c r="B202" s="56"/>
      <c r="C202" s="31"/>
      <c r="D202" s="5" t="s">
        <v>0</v>
      </c>
      <c r="E202" s="2">
        <f aca="true" t="shared" si="45" ref="E202:E211">G202+I202+K202+M202</f>
        <v>0</v>
      </c>
      <c r="F202" s="2">
        <f aca="true" t="shared" si="46" ref="F202:F211">H202+J202+L202+N202</f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68"/>
      <c r="R202" s="68"/>
    </row>
    <row r="203" spans="1:18" ht="15">
      <c r="A203" s="69"/>
      <c r="B203" s="56"/>
      <c r="C203" s="31"/>
      <c r="D203" s="5" t="s">
        <v>1</v>
      </c>
      <c r="E203" s="2">
        <f t="shared" si="45"/>
        <v>0</v>
      </c>
      <c r="F203" s="2">
        <f t="shared" si="46"/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68"/>
      <c r="R203" s="68"/>
    </row>
    <row r="204" spans="1:18" ht="15">
      <c r="A204" s="69"/>
      <c r="B204" s="56"/>
      <c r="C204" s="31"/>
      <c r="D204" s="5" t="s">
        <v>31</v>
      </c>
      <c r="E204" s="2">
        <v>0</v>
      </c>
      <c r="F204" s="2">
        <f t="shared" si="46"/>
        <v>0</v>
      </c>
      <c r="G204" s="2">
        <v>0</v>
      </c>
      <c r="H204" s="2">
        <v>0</v>
      </c>
      <c r="I204" s="2">
        <v>0</v>
      </c>
      <c r="J204" s="2">
        <v>0</v>
      </c>
      <c r="K204" s="2">
        <f>E204-G204</f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68"/>
      <c r="R204" s="68"/>
    </row>
    <row r="205" spans="1:18" ht="15">
      <c r="A205" s="69"/>
      <c r="B205" s="56"/>
      <c r="C205" s="31"/>
      <c r="D205" s="5" t="s">
        <v>32</v>
      </c>
      <c r="E205" s="2">
        <v>320000</v>
      </c>
      <c r="F205" s="2">
        <f t="shared" si="46"/>
        <v>0</v>
      </c>
      <c r="G205" s="2">
        <v>1</v>
      </c>
      <c r="H205" s="2">
        <v>0</v>
      </c>
      <c r="I205" s="2">
        <v>0</v>
      </c>
      <c r="J205" s="2">
        <v>0</v>
      </c>
      <c r="K205" s="2">
        <f>(E205*1.176467)-G205</f>
        <v>376468.44</v>
      </c>
      <c r="L205" s="2">
        <v>0</v>
      </c>
      <c r="M205" s="2">
        <v>0</v>
      </c>
      <c r="N205" s="2">
        <v>0</v>
      </c>
      <c r="O205" s="2">
        <v>400</v>
      </c>
      <c r="P205" s="2">
        <v>0</v>
      </c>
      <c r="Q205" s="68"/>
      <c r="R205" s="68"/>
    </row>
    <row r="206" spans="1:18" ht="15">
      <c r="A206" s="69"/>
      <c r="B206" s="56"/>
      <c r="C206" s="31"/>
      <c r="D206" s="5" t="s">
        <v>33</v>
      </c>
      <c r="E206" s="2">
        <f t="shared" si="45"/>
        <v>0</v>
      </c>
      <c r="F206" s="2">
        <f t="shared" si="46"/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68"/>
      <c r="R206" s="68"/>
    </row>
    <row r="207" spans="1:18" ht="15">
      <c r="A207" s="69"/>
      <c r="B207" s="56"/>
      <c r="C207" s="31"/>
      <c r="D207" s="5" t="s">
        <v>36</v>
      </c>
      <c r="E207" s="2">
        <f t="shared" si="45"/>
        <v>0</v>
      </c>
      <c r="F207" s="2">
        <f t="shared" si="46"/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68"/>
      <c r="R207" s="68"/>
    </row>
    <row r="208" spans="1:18" ht="15">
      <c r="A208" s="69"/>
      <c r="B208" s="56"/>
      <c r="C208" s="31"/>
      <c r="D208" s="5" t="s">
        <v>37</v>
      </c>
      <c r="E208" s="2">
        <f t="shared" si="45"/>
        <v>0</v>
      </c>
      <c r="F208" s="2">
        <f t="shared" si="46"/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68"/>
      <c r="R208" s="68"/>
    </row>
    <row r="209" spans="1:18" ht="15">
      <c r="A209" s="69"/>
      <c r="B209" s="56"/>
      <c r="C209" s="31"/>
      <c r="D209" s="5" t="s">
        <v>38</v>
      </c>
      <c r="E209" s="2">
        <f t="shared" si="45"/>
        <v>0</v>
      </c>
      <c r="F209" s="2">
        <f t="shared" si="46"/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68"/>
      <c r="R209" s="68"/>
    </row>
    <row r="210" spans="1:18" ht="15">
      <c r="A210" s="69"/>
      <c r="B210" s="56"/>
      <c r="C210" s="31"/>
      <c r="D210" s="5" t="s">
        <v>39</v>
      </c>
      <c r="E210" s="2">
        <f t="shared" si="45"/>
        <v>0</v>
      </c>
      <c r="F210" s="2">
        <f t="shared" si="46"/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68"/>
      <c r="R210" s="68"/>
    </row>
    <row r="211" spans="1:18" ht="15">
      <c r="A211" s="69"/>
      <c r="B211" s="56"/>
      <c r="C211" s="31"/>
      <c r="D211" s="5" t="s">
        <v>40</v>
      </c>
      <c r="E211" s="2">
        <f t="shared" si="45"/>
        <v>0</v>
      </c>
      <c r="F211" s="2">
        <f t="shared" si="46"/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68"/>
      <c r="R211" s="68"/>
    </row>
    <row r="212" spans="1:18" ht="15">
      <c r="A212" s="69" t="s">
        <v>78</v>
      </c>
      <c r="B212" s="56" t="s">
        <v>81</v>
      </c>
      <c r="C212" s="31"/>
      <c r="D212" s="4" t="s">
        <v>13</v>
      </c>
      <c r="E212" s="1">
        <f aca="true" t="shared" si="47" ref="E212:P212">SUM(E215:E223)</f>
        <v>160000</v>
      </c>
      <c r="F212" s="1">
        <f t="shared" si="47"/>
        <v>0</v>
      </c>
      <c r="G212" s="1">
        <f t="shared" si="47"/>
        <v>1</v>
      </c>
      <c r="H212" s="1">
        <f t="shared" si="47"/>
        <v>0</v>
      </c>
      <c r="I212" s="1">
        <f t="shared" si="47"/>
        <v>0</v>
      </c>
      <c r="J212" s="1">
        <f t="shared" si="47"/>
        <v>0</v>
      </c>
      <c r="K212" s="1">
        <f t="shared" si="47"/>
        <v>209508.91999999998</v>
      </c>
      <c r="L212" s="1">
        <f t="shared" si="47"/>
        <v>0</v>
      </c>
      <c r="M212" s="1">
        <f t="shared" si="47"/>
        <v>0</v>
      </c>
      <c r="N212" s="1">
        <f t="shared" si="47"/>
        <v>0</v>
      </c>
      <c r="O212" s="1">
        <f t="shared" si="47"/>
        <v>200</v>
      </c>
      <c r="P212" s="1">
        <f t="shared" si="47"/>
        <v>0</v>
      </c>
      <c r="Q212" s="68" t="s">
        <v>16</v>
      </c>
      <c r="R212" s="68"/>
    </row>
    <row r="213" spans="1:18" ht="15">
      <c r="A213" s="69"/>
      <c r="B213" s="56"/>
      <c r="C213" s="31"/>
      <c r="D213" s="5" t="s">
        <v>176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68"/>
      <c r="R213" s="68"/>
    </row>
    <row r="214" spans="1:18" ht="15">
      <c r="A214" s="69"/>
      <c r="B214" s="56"/>
      <c r="C214" s="31"/>
      <c r="D214" s="5" t="s">
        <v>0</v>
      </c>
      <c r="E214" s="2">
        <f aca="true" t="shared" si="48" ref="E214:E223">G214+I214+K214+M214</f>
        <v>0</v>
      </c>
      <c r="F214" s="2">
        <f aca="true" t="shared" si="49" ref="F214:F223">H214+J214+L214+N214</f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68"/>
      <c r="R214" s="68"/>
    </row>
    <row r="215" spans="1:18" ht="15">
      <c r="A215" s="69"/>
      <c r="B215" s="56"/>
      <c r="C215" s="31"/>
      <c r="D215" s="5" t="s">
        <v>1</v>
      </c>
      <c r="E215" s="2">
        <f t="shared" si="48"/>
        <v>0</v>
      </c>
      <c r="F215" s="2">
        <f t="shared" si="49"/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68"/>
      <c r="R215" s="68"/>
    </row>
    <row r="216" spans="1:18" ht="15">
      <c r="A216" s="69"/>
      <c r="B216" s="56"/>
      <c r="C216" s="31"/>
      <c r="D216" s="5" t="s">
        <v>31</v>
      </c>
      <c r="E216" s="2">
        <f t="shared" si="48"/>
        <v>0</v>
      </c>
      <c r="F216" s="2">
        <f t="shared" si="49"/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68"/>
      <c r="R216" s="68"/>
    </row>
    <row r="217" spans="1:18" ht="15">
      <c r="A217" s="69"/>
      <c r="B217" s="56"/>
      <c r="C217" s="31"/>
      <c r="D217" s="5" t="s">
        <v>32</v>
      </c>
      <c r="E217" s="2">
        <f t="shared" si="48"/>
        <v>0</v>
      </c>
      <c r="F217" s="2">
        <f t="shared" si="49"/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68"/>
      <c r="R217" s="68"/>
    </row>
    <row r="218" spans="1:18" ht="15">
      <c r="A218" s="69"/>
      <c r="B218" s="56"/>
      <c r="C218" s="31"/>
      <c r="D218" s="5" t="s">
        <v>33</v>
      </c>
      <c r="E218" s="2">
        <v>0</v>
      </c>
      <c r="F218" s="2">
        <f t="shared" si="49"/>
        <v>0</v>
      </c>
      <c r="G218" s="2">
        <v>0</v>
      </c>
      <c r="H218" s="2">
        <v>0</v>
      </c>
      <c r="I218" s="2">
        <v>0</v>
      </c>
      <c r="J218" s="2">
        <v>0</v>
      </c>
      <c r="K218" s="2">
        <f>E218-G218</f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68"/>
      <c r="R218" s="68"/>
    </row>
    <row r="219" spans="1:18" ht="15">
      <c r="A219" s="69"/>
      <c r="B219" s="56"/>
      <c r="C219" s="31"/>
      <c r="D219" s="5" t="s">
        <v>36</v>
      </c>
      <c r="E219" s="2">
        <v>160000</v>
      </c>
      <c r="F219" s="2">
        <f t="shared" si="49"/>
        <v>0</v>
      </c>
      <c r="G219" s="2">
        <v>1</v>
      </c>
      <c r="H219" s="2">
        <v>0</v>
      </c>
      <c r="I219" s="2">
        <v>0</v>
      </c>
      <c r="J219" s="2">
        <v>0</v>
      </c>
      <c r="K219" s="2">
        <f>(E219*1.309437)-G219</f>
        <v>209508.91999999998</v>
      </c>
      <c r="L219" s="2">
        <v>0</v>
      </c>
      <c r="M219" s="2">
        <v>0</v>
      </c>
      <c r="N219" s="2">
        <v>0</v>
      </c>
      <c r="O219" s="2">
        <v>200</v>
      </c>
      <c r="P219" s="2">
        <v>0</v>
      </c>
      <c r="Q219" s="68"/>
      <c r="R219" s="68"/>
    </row>
    <row r="220" spans="1:18" ht="15">
      <c r="A220" s="69"/>
      <c r="B220" s="56"/>
      <c r="C220" s="31"/>
      <c r="D220" s="5" t="s">
        <v>37</v>
      </c>
      <c r="E220" s="2">
        <f t="shared" si="48"/>
        <v>0</v>
      </c>
      <c r="F220" s="2">
        <f t="shared" si="49"/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68"/>
      <c r="R220" s="68"/>
    </row>
    <row r="221" spans="1:18" ht="15">
      <c r="A221" s="69"/>
      <c r="B221" s="56"/>
      <c r="C221" s="31"/>
      <c r="D221" s="5" t="s">
        <v>38</v>
      </c>
      <c r="E221" s="2">
        <f t="shared" si="48"/>
        <v>0</v>
      </c>
      <c r="F221" s="2">
        <f t="shared" si="49"/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68"/>
      <c r="R221" s="68"/>
    </row>
    <row r="222" spans="1:18" ht="15">
      <c r="A222" s="69"/>
      <c r="B222" s="56"/>
      <c r="C222" s="31"/>
      <c r="D222" s="5" t="s">
        <v>39</v>
      </c>
      <c r="E222" s="2">
        <f t="shared" si="48"/>
        <v>0</v>
      </c>
      <c r="F222" s="2">
        <f t="shared" si="49"/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68"/>
      <c r="R222" s="68"/>
    </row>
    <row r="223" spans="1:18" ht="15">
      <c r="A223" s="69"/>
      <c r="B223" s="56"/>
      <c r="C223" s="31"/>
      <c r="D223" s="5" t="s">
        <v>40</v>
      </c>
      <c r="E223" s="2">
        <f t="shared" si="48"/>
        <v>0</v>
      </c>
      <c r="F223" s="2">
        <f t="shared" si="49"/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68"/>
      <c r="R223" s="68"/>
    </row>
    <row r="224" spans="1:18" ht="15">
      <c r="A224" s="69" t="s">
        <v>80</v>
      </c>
      <c r="B224" s="56" t="s">
        <v>83</v>
      </c>
      <c r="C224" s="31"/>
      <c r="D224" s="4" t="s">
        <v>13</v>
      </c>
      <c r="E224" s="1">
        <f aca="true" t="shared" si="50" ref="E224:P224">SUM(E227:E235)</f>
        <v>160000</v>
      </c>
      <c r="F224" s="1">
        <f t="shared" si="50"/>
        <v>0</v>
      </c>
      <c r="G224" s="1">
        <f t="shared" si="50"/>
        <v>1</v>
      </c>
      <c r="H224" s="1">
        <f t="shared" si="50"/>
        <v>0</v>
      </c>
      <c r="I224" s="1">
        <f t="shared" si="50"/>
        <v>0</v>
      </c>
      <c r="J224" s="1">
        <f t="shared" si="50"/>
        <v>0</v>
      </c>
      <c r="K224" s="1">
        <f t="shared" si="50"/>
        <v>178420.6</v>
      </c>
      <c r="L224" s="1">
        <f t="shared" si="50"/>
        <v>0</v>
      </c>
      <c r="M224" s="1">
        <f t="shared" si="50"/>
        <v>0</v>
      </c>
      <c r="N224" s="1">
        <f t="shared" si="50"/>
        <v>0</v>
      </c>
      <c r="O224" s="1">
        <f t="shared" si="50"/>
        <v>200</v>
      </c>
      <c r="P224" s="1">
        <f t="shared" si="50"/>
        <v>0</v>
      </c>
      <c r="Q224" s="68" t="s">
        <v>16</v>
      </c>
      <c r="R224" s="68"/>
    </row>
    <row r="225" spans="1:18" ht="15">
      <c r="A225" s="69"/>
      <c r="B225" s="56"/>
      <c r="C225" s="31"/>
      <c r="D225" s="5" t="s">
        <v>176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68"/>
      <c r="R225" s="68"/>
    </row>
    <row r="226" spans="1:18" ht="15">
      <c r="A226" s="69"/>
      <c r="B226" s="56"/>
      <c r="C226" s="31"/>
      <c r="D226" s="5" t="s">
        <v>0</v>
      </c>
      <c r="E226" s="2">
        <f aca="true" t="shared" si="51" ref="E226:E235">G226+I226+K226+M226</f>
        <v>0</v>
      </c>
      <c r="F226" s="2">
        <f aca="true" t="shared" si="52" ref="F226:F235">H226+J226+L226+N226</f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68"/>
      <c r="R226" s="68"/>
    </row>
    <row r="227" spans="1:18" ht="15">
      <c r="A227" s="69"/>
      <c r="B227" s="56"/>
      <c r="C227" s="31"/>
      <c r="D227" s="5" t="s">
        <v>1</v>
      </c>
      <c r="E227" s="2">
        <v>0</v>
      </c>
      <c r="F227" s="2">
        <f t="shared" si="52"/>
        <v>0</v>
      </c>
      <c r="G227" s="2">
        <v>0</v>
      </c>
      <c r="H227" s="2">
        <v>0</v>
      </c>
      <c r="I227" s="2">
        <v>0</v>
      </c>
      <c r="J227" s="2">
        <v>0</v>
      </c>
      <c r="K227" s="2">
        <f>E227-G227</f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68"/>
      <c r="R227" s="68"/>
    </row>
    <row r="228" spans="1:18" ht="15">
      <c r="A228" s="69"/>
      <c r="B228" s="56"/>
      <c r="C228" s="31"/>
      <c r="D228" s="5" t="s">
        <v>31</v>
      </c>
      <c r="E228" s="2">
        <v>160000</v>
      </c>
      <c r="F228" s="2">
        <f t="shared" si="52"/>
        <v>0</v>
      </c>
      <c r="G228" s="2">
        <v>1</v>
      </c>
      <c r="H228" s="2">
        <v>0</v>
      </c>
      <c r="I228" s="2">
        <v>0</v>
      </c>
      <c r="J228" s="2">
        <v>0</v>
      </c>
      <c r="K228" s="2">
        <f>(E228*1.115135)-G228</f>
        <v>178420.6</v>
      </c>
      <c r="L228" s="2">
        <v>0</v>
      </c>
      <c r="M228" s="2">
        <v>0</v>
      </c>
      <c r="N228" s="2">
        <v>0</v>
      </c>
      <c r="O228" s="2">
        <v>200</v>
      </c>
      <c r="P228" s="2">
        <v>0</v>
      </c>
      <c r="Q228" s="68"/>
      <c r="R228" s="68"/>
    </row>
    <row r="229" spans="1:18" ht="15">
      <c r="A229" s="69"/>
      <c r="B229" s="56"/>
      <c r="C229" s="31"/>
      <c r="D229" s="5" t="s">
        <v>32</v>
      </c>
      <c r="E229" s="2">
        <f t="shared" si="51"/>
        <v>0</v>
      </c>
      <c r="F229" s="2">
        <f t="shared" si="52"/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68"/>
      <c r="R229" s="68"/>
    </row>
    <row r="230" spans="1:18" ht="15">
      <c r="A230" s="69"/>
      <c r="B230" s="56"/>
      <c r="C230" s="31"/>
      <c r="D230" s="5" t="s">
        <v>33</v>
      </c>
      <c r="E230" s="2">
        <f t="shared" si="51"/>
        <v>0</v>
      </c>
      <c r="F230" s="2">
        <f t="shared" si="52"/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68"/>
      <c r="R230" s="68"/>
    </row>
    <row r="231" spans="1:18" ht="15">
      <c r="A231" s="69"/>
      <c r="B231" s="56"/>
      <c r="C231" s="31"/>
      <c r="D231" s="5" t="s">
        <v>36</v>
      </c>
      <c r="E231" s="2">
        <f t="shared" si="51"/>
        <v>0</v>
      </c>
      <c r="F231" s="2">
        <f t="shared" si="52"/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68"/>
      <c r="R231" s="68"/>
    </row>
    <row r="232" spans="1:18" ht="15">
      <c r="A232" s="69"/>
      <c r="B232" s="56"/>
      <c r="C232" s="31"/>
      <c r="D232" s="5" t="s">
        <v>37</v>
      </c>
      <c r="E232" s="2">
        <f t="shared" si="51"/>
        <v>0</v>
      </c>
      <c r="F232" s="2">
        <f t="shared" si="52"/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68"/>
      <c r="R232" s="68"/>
    </row>
    <row r="233" spans="1:18" ht="15">
      <c r="A233" s="69"/>
      <c r="B233" s="56"/>
      <c r="C233" s="31"/>
      <c r="D233" s="5" t="s">
        <v>38</v>
      </c>
      <c r="E233" s="2">
        <f t="shared" si="51"/>
        <v>0</v>
      </c>
      <c r="F233" s="2">
        <f t="shared" si="52"/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68"/>
      <c r="R233" s="68"/>
    </row>
    <row r="234" spans="1:18" ht="15">
      <c r="A234" s="69"/>
      <c r="B234" s="56"/>
      <c r="C234" s="31"/>
      <c r="D234" s="5" t="s">
        <v>39</v>
      </c>
      <c r="E234" s="2">
        <f t="shared" si="51"/>
        <v>0</v>
      </c>
      <c r="F234" s="2">
        <f t="shared" si="52"/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68"/>
      <c r="R234" s="68"/>
    </row>
    <row r="235" spans="1:18" ht="15">
      <c r="A235" s="69"/>
      <c r="B235" s="56"/>
      <c r="C235" s="31"/>
      <c r="D235" s="5" t="s">
        <v>40</v>
      </c>
      <c r="E235" s="2">
        <f t="shared" si="51"/>
        <v>0</v>
      </c>
      <c r="F235" s="2">
        <f t="shared" si="52"/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68"/>
      <c r="R235" s="68"/>
    </row>
    <row r="236" spans="1:18" ht="15">
      <c r="A236" s="69" t="s">
        <v>82</v>
      </c>
      <c r="B236" s="56" t="s">
        <v>84</v>
      </c>
      <c r="C236" s="31"/>
      <c r="D236" s="4" t="s">
        <v>13</v>
      </c>
      <c r="E236" s="1">
        <f aca="true" t="shared" si="53" ref="E236:P236">SUM(E239:E247)</f>
        <v>320000</v>
      </c>
      <c r="F236" s="1">
        <f t="shared" si="53"/>
        <v>0</v>
      </c>
      <c r="G236" s="1">
        <f t="shared" si="53"/>
        <v>1</v>
      </c>
      <c r="H236" s="1">
        <f t="shared" si="53"/>
        <v>0</v>
      </c>
      <c r="I236" s="1">
        <f t="shared" si="53"/>
        <v>0</v>
      </c>
      <c r="J236" s="1">
        <f t="shared" si="53"/>
        <v>0</v>
      </c>
      <c r="K236" s="1">
        <f t="shared" si="53"/>
        <v>356842.2</v>
      </c>
      <c r="L236" s="1">
        <f t="shared" si="53"/>
        <v>0</v>
      </c>
      <c r="M236" s="1">
        <f t="shared" si="53"/>
        <v>0</v>
      </c>
      <c r="N236" s="1">
        <f t="shared" si="53"/>
        <v>0</v>
      </c>
      <c r="O236" s="1">
        <f t="shared" si="53"/>
        <v>400</v>
      </c>
      <c r="P236" s="1">
        <f t="shared" si="53"/>
        <v>0</v>
      </c>
      <c r="Q236" s="68" t="s">
        <v>16</v>
      </c>
      <c r="R236" s="68"/>
    </row>
    <row r="237" spans="1:18" ht="15">
      <c r="A237" s="69"/>
      <c r="B237" s="56"/>
      <c r="C237" s="31"/>
      <c r="D237" s="5" t="s">
        <v>176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68"/>
      <c r="R237" s="68"/>
    </row>
    <row r="238" spans="1:18" ht="15">
      <c r="A238" s="69"/>
      <c r="B238" s="56"/>
      <c r="C238" s="31"/>
      <c r="D238" s="5" t="s">
        <v>0</v>
      </c>
      <c r="E238" s="2">
        <f aca="true" t="shared" si="54" ref="E238:E247">G238+I238+K238+M238</f>
        <v>0</v>
      </c>
      <c r="F238" s="2">
        <f aca="true" t="shared" si="55" ref="F238:F247">H238+J238+L238+N238</f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68"/>
      <c r="R238" s="68"/>
    </row>
    <row r="239" spans="1:18" ht="15">
      <c r="A239" s="69"/>
      <c r="B239" s="56"/>
      <c r="C239" s="31"/>
      <c r="D239" s="5" t="s">
        <v>1</v>
      </c>
      <c r="E239" s="2">
        <v>0</v>
      </c>
      <c r="F239" s="2">
        <f t="shared" si="55"/>
        <v>0</v>
      </c>
      <c r="G239" s="32">
        <v>0</v>
      </c>
      <c r="H239" s="2">
        <v>0</v>
      </c>
      <c r="I239" s="2">
        <v>0</v>
      </c>
      <c r="J239" s="2">
        <v>0</v>
      </c>
      <c r="K239" s="2">
        <f>E239-G239</f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68"/>
      <c r="R239" s="68"/>
    </row>
    <row r="240" spans="1:18" ht="15">
      <c r="A240" s="69"/>
      <c r="B240" s="56"/>
      <c r="C240" s="31"/>
      <c r="D240" s="5" t="s">
        <v>31</v>
      </c>
      <c r="E240" s="2">
        <v>320000</v>
      </c>
      <c r="F240" s="2">
        <f t="shared" si="55"/>
        <v>0</v>
      </c>
      <c r="G240" s="32">
        <v>1</v>
      </c>
      <c r="H240" s="2">
        <v>0</v>
      </c>
      <c r="I240" s="2">
        <v>0</v>
      </c>
      <c r="J240" s="2">
        <v>0</v>
      </c>
      <c r="K240" s="2">
        <f>(E240*1.115135)-G240</f>
        <v>356842.2</v>
      </c>
      <c r="L240" s="2">
        <v>0</v>
      </c>
      <c r="M240" s="2">
        <v>0</v>
      </c>
      <c r="N240" s="2">
        <v>0</v>
      </c>
      <c r="O240" s="2">
        <v>400</v>
      </c>
      <c r="P240" s="2">
        <v>0</v>
      </c>
      <c r="Q240" s="68"/>
      <c r="R240" s="68"/>
    </row>
    <row r="241" spans="1:18" ht="15">
      <c r="A241" s="69"/>
      <c r="B241" s="56"/>
      <c r="C241" s="31"/>
      <c r="D241" s="5" t="s">
        <v>32</v>
      </c>
      <c r="E241" s="2">
        <f t="shared" si="54"/>
        <v>0</v>
      </c>
      <c r="F241" s="2">
        <f t="shared" si="55"/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68"/>
      <c r="R241" s="68"/>
    </row>
    <row r="242" spans="1:18" ht="45.75" customHeight="1">
      <c r="A242" s="69"/>
      <c r="B242" s="56"/>
      <c r="C242" s="31"/>
      <c r="D242" s="5" t="s">
        <v>33</v>
      </c>
      <c r="E242" s="2">
        <f t="shared" si="54"/>
        <v>0</v>
      </c>
      <c r="F242" s="2">
        <f t="shared" si="55"/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68"/>
      <c r="R242" s="68"/>
    </row>
    <row r="243" spans="1:18" ht="30" customHeight="1">
      <c r="A243" s="69"/>
      <c r="B243" s="56"/>
      <c r="C243" s="31"/>
      <c r="D243" s="5" t="s">
        <v>36</v>
      </c>
      <c r="E243" s="2">
        <f t="shared" si="54"/>
        <v>0</v>
      </c>
      <c r="F243" s="2">
        <f t="shared" si="55"/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68"/>
      <c r="R243" s="68"/>
    </row>
    <row r="244" spans="1:18" ht="15">
      <c r="A244" s="69"/>
      <c r="B244" s="56"/>
      <c r="C244" s="31"/>
      <c r="D244" s="5" t="s">
        <v>37</v>
      </c>
      <c r="E244" s="2">
        <f t="shared" si="54"/>
        <v>0</v>
      </c>
      <c r="F244" s="2">
        <f t="shared" si="55"/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68"/>
      <c r="R244" s="68"/>
    </row>
    <row r="245" spans="1:18" ht="15">
      <c r="A245" s="69"/>
      <c r="B245" s="56"/>
      <c r="C245" s="31"/>
      <c r="D245" s="5" t="s">
        <v>38</v>
      </c>
      <c r="E245" s="2">
        <f t="shared" si="54"/>
        <v>0</v>
      </c>
      <c r="F245" s="2">
        <f t="shared" si="55"/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68"/>
      <c r="R245" s="68"/>
    </row>
    <row r="246" spans="1:18" ht="15">
      <c r="A246" s="69"/>
      <c r="B246" s="56"/>
      <c r="C246" s="31"/>
      <c r="D246" s="5" t="s">
        <v>39</v>
      </c>
      <c r="E246" s="2">
        <f t="shared" si="54"/>
        <v>0</v>
      </c>
      <c r="F246" s="2">
        <f t="shared" si="55"/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68"/>
      <c r="R246" s="68"/>
    </row>
    <row r="247" spans="1:18" ht="15">
      <c r="A247" s="69"/>
      <c r="B247" s="56"/>
      <c r="C247" s="31"/>
      <c r="D247" s="5" t="s">
        <v>40</v>
      </c>
      <c r="E247" s="2">
        <f t="shared" si="54"/>
        <v>0</v>
      </c>
      <c r="F247" s="2">
        <f t="shared" si="55"/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68"/>
      <c r="R247" s="68"/>
    </row>
    <row r="248" spans="1:18" ht="15">
      <c r="A248" s="69" t="s">
        <v>85</v>
      </c>
      <c r="B248" s="56" t="s">
        <v>88</v>
      </c>
      <c r="C248" s="31"/>
      <c r="D248" s="4" t="s">
        <v>13</v>
      </c>
      <c r="E248" s="1">
        <f>SUM(E251:E259)</f>
        <v>320000</v>
      </c>
      <c r="F248" s="1">
        <f aca="true" t="shared" si="56" ref="F248:P248">SUM(F251:F259)</f>
        <v>0</v>
      </c>
      <c r="G248" s="1">
        <f t="shared" si="56"/>
        <v>1</v>
      </c>
      <c r="H248" s="1">
        <f t="shared" si="56"/>
        <v>0</v>
      </c>
      <c r="I248" s="1">
        <f t="shared" si="56"/>
        <v>0</v>
      </c>
      <c r="J248" s="1">
        <f t="shared" si="56"/>
        <v>0</v>
      </c>
      <c r="K248" s="1">
        <f t="shared" si="56"/>
        <v>376468.44</v>
      </c>
      <c r="L248" s="1">
        <f t="shared" si="56"/>
        <v>0</v>
      </c>
      <c r="M248" s="1">
        <f t="shared" si="56"/>
        <v>0</v>
      </c>
      <c r="N248" s="1">
        <f t="shared" si="56"/>
        <v>0</v>
      </c>
      <c r="O248" s="1">
        <f t="shared" si="56"/>
        <v>400</v>
      </c>
      <c r="P248" s="1">
        <f t="shared" si="56"/>
        <v>0</v>
      </c>
      <c r="Q248" s="68" t="s">
        <v>16</v>
      </c>
      <c r="R248" s="68"/>
    </row>
    <row r="249" spans="1:18" ht="15">
      <c r="A249" s="69"/>
      <c r="B249" s="56"/>
      <c r="C249" s="31"/>
      <c r="D249" s="5" t="s">
        <v>176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68"/>
      <c r="R249" s="68"/>
    </row>
    <row r="250" spans="1:18" ht="15">
      <c r="A250" s="69"/>
      <c r="B250" s="56"/>
      <c r="C250" s="31"/>
      <c r="D250" s="5" t="s">
        <v>0</v>
      </c>
      <c r="E250" s="2">
        <f aca="true" t="shared" si="57" ref="E250:E259">G250+I250+K250+M250</f>
        <v>0</v>
      </c>
      <c r="F250" s="2">
        <f aca="true" t="shared" si="58" ref="F250:F259">H250+J250+L250+N250</f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68"/>
      <c r="R250" s="68"/>
    </row>
    <row r="251" spans="1:18" ht="15">
      <c r="A251" s="69"/>
      <c r="B251" s="56"/>
      <c r="C251" s="31"/>
      <c r="D251" s="5" t="s">
        <v>1</v>
      </c>
      <c r="E251" s="2">
        <f t="shared" si="57"/>
        <v>0</v>
      </c>
      <c r="F251" s="2">
        <f t="shared" si="58"/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68"/>
      <c r="R251" s="68"/>
    </row>
    <row r="252" spans="1:18" ht="15">
      <c r="A252" s="69"/>
      <c r="B252" s="56"/>
      <c r="C252" s="31"/>
      <c r="D252" s="5" t="s">
        <v>31</v>
      </c>
      <c r="E252" s="2">
        <v>0</v>
      </c>
      <c r="F252" s="2">
        <f t="shared" si="58"/>
        <v>0</v>
      </c>
      <c r="G252" s="2">
        <v>0</v>
      </c>
      <c r="H252" s="2">
        <v>0</v>
      </c>
      <c r="I252" s="2">
        <v>0</v>
      </c>
      <c r="J252" s="2">
        <v>0</v>
      </c>
      <c r="K252" s="2">
        <f>E252-G252</f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68"/>
      <c r="R252" s="68"/>
    </row>
    <row r="253" spans="1:18" ht="15">
      <c r="A253" s="69"/>
      <c r="B253" s="56"/>
      <c r="C253" s="31"/>
      <c r="D253" s="5" t="s">
        <v>32</v>
      </c>
      <c r="E253" s="2">
        <v>320000</v>
      </c>
      <c r="F253" s="2">
        <f t="shared" si="58"/>
        <v>0</v>
      </c>
      <c r="G253" s="2">
        <v>1</v>
      </c>
      <c r="H253" s="2">
        <v>0</v>
      </c>
      <c r="I253" s="2">
        <v>0</v>
      </c>
      <c r="J253" s="2">
        <v>0</v>
      </c>
      <c r="K253" s="2">
        <f>(E253*1.176467)-G253</f>
        <v>376468.44</v>
      </c>
      <c r="L253" s="2">
        <v>0</v>
      </c>
      <c r="M253" s="2">
        <v>0</v>
      </c>
      <c r="N253" s="2">
        <v>0</v>
      </c>
      <c r="O253" s="2">
        <v>400</v>
      </c>
      <c r="P253" s="2">
        <v>0</v>
      </c>
      <c r="Q253" s="68"/>
      <c r="R253" s="68"/>
    </row>
    <row r="254" spans="1:18" ht="15">
      <c r="A254" s="69"/>
      <c r="B254" s="56"/>
      <c r="C254" s="31"/>
      <c r="D254" s="5" t="s">
        <v>33</v>
      </c>
      <c r="E254" s="2">
        <f t="shared" si="57"/>
        <v>0</v>
      </c>
      <c r="F254" s="2">
        <f t="shared" si="58"/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68"/>
      <c r="R254" s="68"/>
    </row>
    <row r="255" spans="1:18" ht="15">
      <c r="A255" s="69"/>
      <c r="B255" s="56"/>
      <c r="C255" s="31"/>
      <c r="D255" s="5" t="s">
        <v>36</v>
      </c>
      <c r="E255" s="2">
        <f t="shared" si="57"/>
        <v>0</v>
      </c>
      <c r="F255" s="2">
        <f t="shared" si="58"/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68"/>
      <c r="R255" s="68"/>
    </row>
    <row r="256" spans="1:18" ht="15">
      <c r="A256" s="69"/>
      <c r="B256" s="56"/>
      <c r="C256" s="31"/>
      <c r="D256" s="5" t="s">
        <v>37</v>
      </c>
      <c r="E256" s="2">
        <f t="shared" si="57"/>
        <v>0</v>
      </c>
      <c r="F256" s="2">
        <f t="shared" si="58"/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68"/>
      <c r="R256" s="68"/>
    </row>
    <row r="257" spans="1:18" ht="15">
      <c r="A257" s="69"/>
      <c r="B257" s="56"/>
      <c r="C257" s="31"/>
      <c r="D257" s="5" t="s">
        <v>38</v>
      </c>
      <c r="E257" s="2">
        <f t="shared" si="57"/>
        <v>0</v>
      </c>
      <c r="F257" s="2">
        <f t="shared" si="58"/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68"/>
      <c r="R257" s="68"/>
    </row>
    <row r="258" spans="1:18" ht="15">
      <c r="A258" s="69"/>
      <c r="B258" s="56"/>
      <c r="C258" s="31"/>
      <c r="D258" s="5" t="s">
        <v>39</v>
      </c>
      <c r="E258" s="2">
        <f t="shared" si="57"/>
        <v>0</v>
      </c>
      <c r="F258" s="2">
        <f t="shared" si="58"/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68"/>
      <c r="R258" s="68"/>
    </row>
    <row r="259" spans="1:18" ht="15">
      <c r="A259" s="69"/>
      <c r="B259" s="56"/>
      <c r="C259" s="31"/>
      <c r="D259" s="5" t="s">
        <v>40</v>
      </c>
      <c r="E259" s="2">
        <f t="shared" si="57"/>
        <v>0</v>
      </c>
      <c r="F259" s="2">
        <f t="shared" si="58"/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68"/>
      <c r="R259" s="68"/>
    </row>
    <row r="260" spans="1:18" ht="15">
      <c r="A260" s="69" t="s">
        <v>86</v>
      </c>
      <c r="B260" s="56" t="s">
        <v>89</v>
      </c>
      <c r="C260" s="31"/>
      <c r="D260" s="4" t="s">
        <v>13</v>
      </c>
      <c r="E260" s="1">
        <f>SUM(E263:E271)</f>
        <v>320000</v>
      </c>
      <c r="F260" s="1">
        <f aca="true" t="shared" si="59" ref="F260:P260">SUM(F263:F271)</f>
        <v>0</v>
      </c>
      <c r="G260" s="1">
        <f t="shared" si="59"/>
        <v>1</v>
      </c>
      <c r="H260" s="1">
        <f t="shared" si="59"/>
        <v>0</v>
      </c>
      <c r="I260" s="1">
        <f t="shared" si="59"/>
        <v>0</v>
      </c>
      <c r="J260" s="1">
        <f t="shared" si="59"/>
        <v>0</v>
      </c>
      <c r="K260" s="1">
        <f t="shared" si="59"/>
        <v>397174.36000000004</v>
      </c>
      <c r="L260" s="1">
        <f t="shared" si="59"/>
        <v>0</v>
      </c>
      <c r="M260" s="1">
        <f t="shared" si="59"/>
        <v>0</v>
      </c>
      <c r="N260" s="1">
        <f t="shared" si="59"/>
        <v>0</v>
      </c>
      <c r="O260" s="1">
        <f t="shared" si="59"/>
        <v>400</v>
      </c>
      <c r="P260" s="1">
        <f t="shared" si="59"/>
        <v>0</v>
      </c>
      <c r="Q260" s="68" t="s">
        <v>16</v>
      </c>
      <c r="R260" s="68"/>
    </row>
    <row r="261" spans="1:18" ht="15">
      <c r="A261" s="69"/>
      <c r="B261" s="56"/>
      <c r="C261" s="31"/>
      <c r="D261" s="5" t="s">
        <v>176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68"/>
      <c r="R261" s="68"/>
    </row>
    <row r="262" spans="1:18" ht="15">
      <c r="A262" s="69"/>
      <c r="B262" s="56"/>
      <c r="C262" s="31"/>
      <c r="D262" s="5" t="s">
        <v>0</v>
      </c>
      <c r="E262" s="2">
        <f aca="true" t="shared" si="60" ref="E262:E271">G262+I262+K262+M262</f>
        <v>0</v>
      </c>
      <c r="F262" s="2">
        <f aca="true" t="shared" si="61" ref="F262:F271">H262+J262+L262+N262</f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68"/>
      <c r="R262" s="68"/>
    </row>
    <row r="263" spans="1:18" ht="15">
      <c r="A263" s="69"/>
      <c r="B263" s="56"/>
      <c r="C263" s="31"/>
      <c r="D263" s="5" t="s">
        <v>1</v>
      </c>
      <c r="E263" s="2">
        <f t="shared" si="60"/>
        <v>0</v>
      </c>
      <c r="F263" s="2">
        <f t="shared" si="61"/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68"/>
      <c r="R263" s="68"/>
    </row>
    <row r="264" spans="1:18" ht="15">
      <c r="A264" s="69"/>
      <c r="B264" s="56"/>
      <c r="C264" s="31"/>
      <c r="D264" s="5" t="s">
        <v>31</v>
      </c>
      <c r="E264" s="2">
        <f t="shared" si="60"/>
        <v>0</v>
      </c>
      <c r="F264" s="2">
        <f t="shared" si="61"/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68"/>
      <c r="R264" s="68"/>
    </row>
    <row r="265" spans="1:18" ht="15">
      <c r="A265" s="69"/>
      <c r="B265" s="56"/>
      <c r="C265" s="31"/>
      <c r="D265" s="5" t="s">
        <v>32</v>
      </c>
      <c r="E265" s="2">
        <v>0</v>
      </c>
      <c r="F265" s="2">
        <f t="shared" si="61"/>
        <v>0</v>
      </c>
      <c r="G265" s="2">
        <v>0</v>
      </c>
      <c r="H265" s="2">
        <v>0</v>
      </c>
      <c r="I265" s="2">
        <v>0</v>
      </c>
      <c r="J265" s="2">
        <v>0</v>
      </c>
      <c r="K265" s="2">
        <f>E265-G265</f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68"/>
      <c r="R265" s="68"/>
    </row>
    <row r="266" spans="1:18" ht="15">
      <c r="A266" s="69"/>
      <c r="B266" s="56"/>
      <c r="C266" s="31"/>
      <c r="D266" s="5" t="s">
        <v>33</v>
      </c>
      <c r="E266" s="2">
        <v>320000</v>
      </c>
      <c r="F266" s="2">
        <f t="shared" si="61"/>
        <v>0</v>
      </c>
      <c r="G266" s="2">
        <v>1</v>
      </c>
      <c r="H266" s="2">
        <v>0</v>
      </c>
      <c r="I266" s="2">
        <v>0</v>
      </c>
      <c r="J266" s="2">
        <v>0</v>
      </c>
      <c r="K266" s="2">
        <f>(E266*1.241173)-G266</f>
        <v>397174.36000000004</v>
      </c>
      <c r="L266" s="2">
        <v>0</v>
      </c>
      <c r="M266" s="2">
        <v>0</v>
      </c>
      <c r="N266" s="2">
        <v>0</v>
      </c>
      <c r="O266" s="2">
        <v>400</v>
      </c>
      <c r="P266" s="2">
        <v>0</v>
      </c>
      <c r="Q266" s="68"/>
      <c r="R266" s="68"/>
    </row>
    <row r="267" spans="1:18" ht="15">
      <c r="A267" s="69"/>
      <c r="B267" s="56"/>
      <c r="C267" s="31"/>
      <c r="D267" s="5" t="s">
        <v>36</v>
      </c>
      <c r="E267" s="2">
        <f t="shared" si="60"/>
        <v>0</v>
      </c>
      <c r="F267" s="2">
        <f t="shared" si="61"/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68"/>
      <c r="R267" s="68"/>
    </row>
    <row r="268" spans="1:18" ht="15">
      <c r="A268" s="69"/>
      <c r="B268" s="56"/>
      <c r="C268" s="31"/>
      <c r="D268" s="5" t="s">
        <v>37</v>
      </c>
      <c r="E268" s="2">
        <f t="shared" si="60"/>
        <v>0</v>
      </c>
      <c r="F268" s="2">
        <f t="shared" si="61"/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68"/>
      <c r="R268" s="68"/>
    </row>
    <row r="269" spans="1:18" ht="15">
      <c r="A269" s="69"/>
      <c r="B269" s="56"/>
      <c r="C269" s="31"/>
      <c r="D269" s="5" t="s">
        <v>38</v>
      </c>
      <c r="E269" s="2">
        <f t="shared" si="60"/>
        <v>0</v>
      </c>
      <c r="F269" s="2">
        <f t="shared" si="61"/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68"/>
      <c r="R269" s="68"/>
    </row>
    <row r="270" spans="1:18" ht="15">
      <c r="A270" s="69"/>
      <c r="B270" s="56"/>
      <c r="C270" s="31"/>
      <c r="D270" s="5" t="s">
        <v>39</v>
      </c>
      <c r="E270" s="2">
        <f t="shared" si="60"/>
        <v>0</v>
      </c>
      <c r="F270" s="2">
        <f t="shared" si="61"/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68"/>
      <c r="R270" s="68"/>
    </row>
    <row r="271" spans="1:18" ht="15">
      <c r="A271" s="69"/>
      <c r="B271" s="56"/>
      <c r="C271" s="31"/>
      <c r="D271" s="5" t="s">
        <v>40</v>
      </c>
      <c r="E271" s="2">
        <f t="shared" si="60"/>
        <v>0</v>
      </c>
      <c r="F271" s="2">
        <f t="shared" si="61"/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68"/>
      <c r="R271" s="68"/>
    </row>
    <row r="272" spans="1:18" ht="15">
      <c r="A272" s="69" t="s">
        <v>87</v>
      </c>
      <c r="B272" s="56" t="s">
        <v>90</v>
      </c>
      <c r="C272" s="31"/>
      <c r="D272" s="4" t="s">
        <v>13</v>
      </c>
      <c r="E272" s="1">
        <f>SUM(E275:E283)</f>
        <v>320000</v>
      </c>
      <c r="F272" s="1">
        <f aca="true" t="shared" si="62" ref="F272:P272">SUM(F275:F283)</f>
        <v>0</v>
      </c>
      <c r="G272" s="1">
        <f t="shared" si="62"/>
        <v>1</v>
      </c>
      <c r="H272" s="1">
        <f t="shared" si="62"/>
        <v>0</v>
      </c>
      <c r="I272" s="1">
        <f t="shared" si="62"/>
        <v>0</v>
      </c>
      <c r="J272" s="1">
        <f t="shared" si="62"/>
        <v>0</v>
      </c>
      <c r="K272" s="1">
        <f t="shared" si="62"/>
        <v>397174.36000000004</v>
      </c>
      <c r="L272" s="1">
        <f t="shared" si="62"/>
        <v>0</v>
      </c>
      <c r="M272" s="1">
        <f t="shared" si="62"/>
        <v>0</v>
      </c>
      <c r="N272" s="1">
        <f t="shared" si="62"/>
        <v>0</v>
      </c>
      <c r="O272" s="1">
        <f t="shared" si="62"/>
        <v>400</v>
      </c>
      <c r="P272" s="1">
        <f t="shared" si="62"/>
        <v>0</v>
      </c>
      <c r="Q272" s="68" t="s">
        <v>16</v>
      </c>
      <c r="R272" s="68"/>
    </row>
    <row r="273" spans="1:18" ht="15">
      <c r="A273" s="69"/>
      <c r="B273" s="56"/>
      <c r="C273" s="31"/>
      <c r="D273" s="5" t="s">
        <v>176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68"/>
      <c r="R273" s="68"/>
    </row>
    <row r="274" spans="1:18" ht="15">
      <c r="A274" s="69"/>
      <c r="B274" s="56"/>
      <c r="C274" s="31"/>
      <c r="D274" s="5" t="s">
        <v>0</v>
      </c>
      <c r="E274" s="2">
        <f aca="true" t="shared" si="63" ref="E274:E283">G274+I274+K274+M274</f>
        <v>0</v>
      </c>
      <c r="F274" s="2">
        <f aca="true" t="shared" si="64" ref="F274:F283">H274+J274+L274+N274</f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68"/>
      <c r="R274" s="68"/>
    </row>
    <row r="275" spans="1:18" ht="15">
      <c r="A275" s="69"/>
      <c r="B275" s="56"/>
      <c r="C275" s="31"/>
      <c r="D275" s="5" t="s">
        <v>1</v>
      </c>
      <c r="E275" s="2">
        <f t="shared" si="63"/>
        <v>0</v>
      </c>
      <c r="F275" s="2">
        <f t="shared" si="64"/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68"/>
      <c r="R275" s="68"/>
    </row>
    <row r="276" spans="1:18" ht="15">
      <c r="A276" s="69"/>
      <c r="B276" s="56"/>
      <c r="C276" s="31"/>
      <c r="D276" s="5" t="s">
        <v>31</v>
      </c>
      <c r="E276" s="2">
        <f t="shared" si="63"/>
        <v>0</v>
      </c>
      <c r="F276" s="2">
        <f t="shared" si="64"/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68"/>
      <c r="R276" s="68"/>
    </row>
    <row r="277" spans="1:18" ht="15">
      <c r="A277" s="69"/>
      <c r="B277" s="56"/>
      <c r="C277" s="31"/>
      <c r="D277" s="5" t="s">
        <v>32</v>
      </c>
      <c r="E277" s="2">
        <v>0</v>
      </c>
      <c r="F277" s="2">
        <f t="shared" si="64"/>
        <v>0</v>
      </c>
      <c r="G277" s="2">
        <v>0</v>
      </c>
      <c r="H277" s="2">
        <v>0</v>
      </c>
      <c r="I277" s="2">
        <v>0</v>
      </c>
      <c r="J277" s="2">
        <v>0</v>
      </c>
      <c r="K277" s="2">
        <f>E277-G277</f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68"/>
      <c r="R277" s="68"/>
    </row>
    <row r="278" spans="1:18" ht="15">
      <c r="A278" s="69"/>
      <c r="B278" s="56"/>
      <c r="C278" s="31"/>
      <c r="D278" s="5" t="s">
        <v>33</v>
      </c>
      <c r="E278" s="2">
        <v>320000</v>
      </c>
      <c r="F278" s="2">
        <f t="shared" si="64"/>
        <v>0</v>
      </c>
      <c r="G278" s="2">
        <v>1</v>
      </c>
      <c r="H278" s="2">
        <v>0</v>
      </c>
      <c r="I278" s="2">
        <v>0</v>
      </c>
      <c r="J278" s="2">
        <v>0</v>
      </c>
      <c r="K278" s="2">
        <f>(E278*1.241173)-G278</f>
        <v>397174.36000000004</v>
      </c>
      <c r="L278" s="2">
        <v>0</v>
      </c>
      <c r="M278" s="2">
        <v>0</v>
      </c>
      <c r="N278" s="2">
        <v>0</v>
      </c>
      <c r="O278" s="2">
        <v>400</v>
      </c>
      <c r="P278" s="2">
        <v>0</v>
      </c>
      <c r="Q278" s="68"/>
      <c r="R278" s="68"/>
    </row>
    <row r="279" spans="1:18" ht="15">
      <c r="A279" s="69"/>
      <c r="B279" s="56"/>
      <c r="C279" s="31"/>
      <c r="D279" s="5" t="s">
        <v>36</v>
      </c>
      <c r="E279" s="2">
        <f t="shared" si="63"/>
        <v>0</v>
      </c>
      <c r="F279" s="2">
        <f t="shared" si="64"/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68"/>
      <c r="R279" s="68"/>
    </row>
    <row r="280" spans="1:18" ht="15">
      <c r="A280" s="69"/>
      <c r="B280" s="56"/>
      <c r="C280" s="31"/>
      <c r="D280" s="5" t="s">
        <v>37</v>
      </c>
      <c r="E280" s="2">
        <f t="shared" si="63"/>
        <v>0</v>
      </c>
      <c r="F280" s="2">
        <f t="shared" si="64"/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68"/>
      <c r="R280" s="68"/>
    </row>
    <row r="281" spans="1:18" ht="15">
      <c r="A281" s="69"/>
      <c r="B281" s="56"/>
      <c r="C281" s="31"/>
      <c r="D281" s="5" t="s">
        <v>38</v>
      </c>
      <c r="E281" s="2">
        <f t="shared" si="63"/>
        <v>0</v>
      </c>
      <c r="F281" s="2">
        <f t="shared" si="64"/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68"/>
      <c r="R281" s="68"/>
    </row>
    <row r="282" spans="1:18" ht="15">
      <c r="A282" s="69"/>
      <c r="B282" s="56"/>
      <c r="C282" s="31"/>
      <c r="D282" s="5" t="s">
        <v>39</v>
      </c>
      <c r="E282" s="2">
        <f t="shared" si="63"/>
        <v>0</v>
      </c>
      <c r="F282" s="2">
        <f t="shared" si="64"/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68"/>
      <c r="R282" s="68"/>
    </row>
    <row r="283" spans="1:18" ht="15">
      <c r="A283" s="69"/>
      <c r="B283" s="56"/>
      <c r="C283" s="31"/>
      <c r="D283" s="5" t="s">
        <v>40</v>
      </c>
      <c r="E283" s="2">
        <f t="shared" si="63"/>
        <v>0</v>
      </c>
      <c r="F283" s="2">
        <f t="shared" si="64"/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68"/>
      <c r="R283" s="68"/>
    </row>
    <row r="284" spans="1:18" ht="15">
      <c r="A284" s="69" t="s">
        <v>91</v>
      </c>
      <c r="B284" s="56" t="s">
        <v>92</v>
      </c>
      <c r="C284" s="31"/>
      <c r="D284" s="4" t="s">
        <v>13</v>
      </c>
      <c r="E284" s="1">
        <f>SUM(E286:E295)</f>
        <v>320000</v>
      </c>
      <c r="F284" s="1">
        <f aca="true" t="shared" si="65" ref="F284:P284">SUM(F286:F295)</f>
        <v>0</v>
      </c>
      <c r="G284" s="1">
        <f t="shared" si="65"/>
        <v>1</v>
      </c>
      <c r="H284" s="1">
        <f t="shared" si="65"/>
        <v>0</v>
      </c>
      <c r="I284" s="1">
        <f t="shared" si="65"/>
        <v>0</v>
      </c>
      <c r="J284" s="1">
        <f t="shared" si="65"/>
        <v>0</v>
      </c>
      <c r="K284" s="1">
        <f t="shared" si="65"/>
        <v>356842.2</v>
      </c>
      <c r="L284" s="1">
        <f t="shared" si="65"/>
        <v>0</v>
      </c>
      <c r="M284" s="1">
        <f t="shared" si="65"/>
        <v>0</v>
      </c>
      <c r="N284" s="1">
        <f t="shared" si="65"/>
        <v>0</v>
      </c>
      <c r="O284" s="1">
        <f t="shared" si="65"/>
        <v>400</v>
      </c>
      <c r="P284" s="1">
        <f t="shared" si="65"/>
        <v>0</v>
      </c>
      <c r="Q284" s="68" t="s">
        <v>16</v>
      </c>
      <c r="R284" s="68"/>
    </row>
    <row r="285" spans="1:18" ht="15">
      <c r="A285" s="69"/>
      <c r="B285" s="56"/>
      <c r="C285" s="31"/>
      <c r="D285" s="5" t="s">
        <v>176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68"/>
      <c r="R285" s="68"/>
    </row>
    <row r="286" spans="1:18" ht="15">
      <c r="A286" s="69"/>
      <c r="B286" s="56"/>
      <c r="C286" s="31"/>
      <c r="D286" s="5" t="s">
        <v>0</v>
      </c>
      <c r="E286" s="2">
        <f aca="true" t="shared" si="66" ref="E286:E295">G286+I286+K286+M286</f>
        <v>0</v>
      </c>
      <c r="F286" s="2">
        <f aca="true" t="shared" si="67" ref="F286:F295">H286+J286+L286+N286</f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68"/>
      <c r="R286" s="68"/>
    </row>
    <row r="287" spans="1:18" ht="15">
      <c r="A287" s="69"/>
      <c r="B287" s="56"/>
      <c r="C287" s="31"/>
      <c r="D287" s="5" t="s">
        <v>1</v>
      </c>
      <c r="E287" s="2">
        <v>0</v>
      </c>
      <c r="F287" s="2">
        <f t="shared" si="67"/>
        <v>0</v>
      </c>
      <c r="G287" s="2">
        <v>0</v>
      </c>
      <c r="H287" s="2">
        <v>0</v>
      </c>
      <c r="I287" s="2">
        <v>0</v>
      </c>
      <c r="J287" s="2">
        <v>0</v>
      </c>
      <c r="K287" s="2">
        <f>E287-G287</f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68"/>
      <c r="R287" s="68"/>
    </row>
    <row r="288" spans="1:18" ht="15">
      <c r="A288" s="69"/>
      <c r="B288" s="56"/>
      <c r="C288" s="31"/>
      <c r="D288" s="5" t="s">
        <v>31</v>
      </c>
      <c r="E288" s="2">
        <v>320000</v>
      </c>
      <c r="F288" s="2">
        <f t="shared" si="67"/>
        <v>0</v>
      </c>
      <c r="G288" s="2">
        <v>1</v>
      </c>
      <c r="H288" s="2">
        <v>0</v>
      </c>
      <c r="I288" s="2">
        <v>0</v>
      </c>
      <c r="J288" s="2">
        <v>0</v>
      </c>
      <c r="K288" s="2">
        <f>(E288*1.115135)-G288</f>
        <v>356842.2</v>
      </c>
      <c r="L288" s="2">
        <v>0</v>
      </c>
      <c r="M288" s="2">
        <v>0</v>
      </c>
      <c r="N288" s="2">
        <v>0</v>
      </c>
      <c r="O288" s="2">
        <v>400</v>
      </c>
      <c r="P288" s="2">
        <v>0</v>
      </c>
      <c r="Q288" s="68"/>
      <c r="R288" s="68"/>
    </row>
    <row r="289" spans="1:18" ht="15">
      <c r="A289" s="69"/>
      <c r="B289" s="56"/>
      <c r="C289" s="31"/>
      <c r="D289" s="5" t="s">
        <v>32</v>
      </c>
      <c r="E289" s="2">
        <f t="shared" si="66"/>
        <v>0</v>
      </c>
      <c r="F289" s="2">
        <f t="shared" si="67"/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68"/>
      <c r="R289" s="68"/>
    </row>
    <row r="290" spans="1:18" ht="15">
      <c r="A290" s="69"/>
      <c r="B290" s="56"/>
      <c r="C290" s="31"/>
      <c r="D290" s="5" t="s">
        <v>33</v>
      </c>
      <c r="E290" s="2">
        <f t="shared" si="66"/>
        <v>0</v>
      </c>
      <c r="F290" s="2">
        <f t="shared" si="67"/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68"/>
      <c r="R290" s="68"/>
    </row>
    <row r="291" spans="1:18" ht="15">
      <c r="A291" s="69"/>
      <c r="B291" s="56"/>
      <c r="C291" s="31"/>
      <c r="D291" s="5" t="s">
        <v>36</v>
      </c>
      <c r="E291" s="2">
        <f t="shared" si="66"/>
        <v>0</v>
      </c>
      <c r="F291" s="2">
        <f t="shared" si="67"/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68"/>
      <c r="R291" s="68"/>
    </row>
    <row r="292" spans="1:18" ht="15">
      <c r="A292" s="69"/>
      <c r="B292" s="56"/>
      <c r="C292" s="31"/>
      <c r="D292" s="5" t="s">
        <v>37</v>
      </c>
      <c r="E292" s="2">
        <f t="shared" si="66"/>
        <v>0</v>
      </c>
      <c r="F292" s="2">
        <f t="shared" si="67"/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68"/>
      <c r="R292" s="68"/>
    </row>
    <row r="293" spans="1:18" ht="15">
      <c r="A293" s="69"/>
      <c r="B293" s="56"/>
      <c r="C293" s="31"/>
      <c r="D293" s="5" t="s">
        <v>38</v>
      </c>
      <c r="E293" s="2">
        <f t="shared" si="66"/>
        <v>0</v>
      </c>
      <c r="F293" s="2">
        <f t="shared" si="67"/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68"/>
      <c r="R293" s="68"/>
    </row>
    <row r="294" spans="1:18" ht="15">
      <c r="A294" s="69"/>
      <c r="B294" s="56"/>
      <c r="C294" s="31"/>
      <c r="D294" s="5" t="s">
        <v>39</v>
      </c>
      <c r="E294" s="2">
        <f t="shared" si="66"/>
        <v>0</v>
      </c>
      <c r="F294" s="2">
        <f t="shared" si="67"/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68"/>
      <c r="R294" s="68"/>
    </row>
    <row r="295" spans="1:18" ht="15">
      <c r="A295" s="69"/>
      <c r="B295" s="56"/>
      <c r="C295" s="31"/>
      <c r="D295" s="5" t="s">
        <v>40</v>
      </c>
      <c r="E295" s="2">
        <f t="shared" si="66"/>
        <v>0</v>
      </c>
      <c r="F295" s="2">
        <f t="shared" si="67"/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68"/>
      <c r="R295" s="68"/>
    </row>
    <row r="296" spans="1:18" ht="15">
      <c r="A296" s="69" t="s">
        <v>199</v>
      </c>
      <c r="B296" s="56" t="s">
        <v>93</v>
      </c>
      <c r="C296" s="31"/>
      <c r="D296" s="4" t="s">
        <v>13</v>
      </c>
      <c r="E296" s="1">
        <f>SUM(E298:E307)</f>
        <v>320000</v>
      </c>
      <c r="F296" s="1">
        <f aca="true" t="shared" si="68" ref="F296:P296">SUM(F298:F307)</f>
        <v>0</v>
      </c>
      <c r="G296" s="1">
        <f t="shared" si="68"/>
        <v>1</v>
      </c>
      <c r="H296" s="1">
        <f t="shared" si="68"/>
        <v>0</v>
      </c>
      <c r="I296" s="1">
        <f t="shared" si="68"/>
        <v>0</v>
      </c>
      <c r="J296" s="1">
        <f t="shared" si="68"/>
        <v>0</v>
      </c>
      <c r="K296" s="1">
        <f t="shared" si="68"/>
        <v>376468.44</v>
      </c>
      <c r="L296" s="1">
        <f t="shared" si="68"/>
        <v>0</v>
      </c>
      <c r="M296" s="1">
        <f t="shared" si="68"/>
        <v>0</v>
      </c>
      <c r="N296" s="1">
        <f t="shared" si="68"/>
        <v>0</v>
      </c>
      <c r="O296" s="1">
        <f t="shared" si="68"/>
        <v>400</v>
      </c>
      <c r="P296" s="1">
        <f t="shared" si="68"/>
        <v>0</v>
      </c>
      <c r="Q296" s="68" t="s">
        <v>16</v>
      </c>
      <c r="R296" s="68"/>
    </row>
    <row r="297" spans="1:18" ht="15">
      <c r="A297" s="69"/>
      <c r="B297" s="56"/>
      <c r="C297" s="31"/>
      <c r="D297" s="5" t="s">
        <v>176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68"/>
      <c r="R297" s="68"/>
    </row>
    <row r="298" spans="1:18" ht="15">
      <c r="A298" s="69"/>
      <c r="B298" s="56"/>
      <c r="C298" s="31"/>
      <c r="D298" s="5" t="s">
        <v>0</v>
      </c>
      <c r="E298" s="2">
        <f aca="true" t="shared" si="69" ref="E298:E307">G298+I298+K298+M298</f>
        <v>0</v>
      </c>
      <c r="F298" s="2">
        <f aca="true" t="shared" si="70" ref="F298:F307">H298+J298+L298+N298</f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68"/>
      <c r="R298" s="68"/>
    </row>
    <row r="299" spans="1:18" ht="15">
      <c r="A299" s="69"/>
      <c r="B299" s="56"/>
      <c r="C299" s="31"/>
      <c r="D299" s="5" t="s">
        <v>1</v>
      </c>
      <c r="E299" s="2">
        <f t="shared" si="69"/>
        <v>0</v>
      </c>
      <c r="F299" s="2">
        <f t="shared" si="70"/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68"/>
      <c r="R299" s="68"/>
    </row>
    <row r="300" spans="1:18" ht="15">
      <c r="A300" s="69"/>
      <c r="B300" s="56"/>
      <c r="C300" s="31"/>
      <c r="D300" s="5" t="s">
        <v>31</v>
      </c>
      <c r="E300" s="2">
        <v>0</v>
      </c>
      <c r="F300" s="2">
        <f t="shared" si="70"/>
        <v>0</v>
      </c>
      <c r="G300" s="2">
        <v>0</v>
      </c>
      <c r="H300" s="2">
        <v>0</v>
      </c>
      <c r="I300" s="2">
        <v>0</v>
      </c>
      <c r="J300" s="2">
        <v>0</v>
      </c>
      <c r="K300" s="2">
        <f>E300-G300</f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68"/>
      <c r="R300" s="68"/>
    </row>
    <row r="301" spans="1:18" ht="29.25" customHeight="1">
      <c r="A301" s="69"/>
      <c r="B301" s="56"/>
      <c r="C301" s="31"/>
      <c r="D301" s="5" t="s">
        <v>32</v>
      </c>
      <c r="E301" s="2">
        <v>320000</v>
      </c>
      <c r="F301" s="2">
        <f t="shared" si="70"/>
        <v>0</v>
      </c>
      <c r="G301" s="2">
        <v>1</v>
      </c>
      <c r="H301" s="2">
        <v>0</v>
      </c>
      <c r="I301" s="2">
        <v>0</v>
      </c>
      <c r="J301" s="2">
        <v>0</v>
      </c>
      <c r="K301" s="2">
        <f>(E301*1.176467)-G301</f>
        <v>376468.44</v>
      </c>
      <c r="L301" s="2">
        <v>0</v>
      </c>
      <c r="M301" s="2">
        <v>0</v>
      </c>
      <c r="N301" s="2">
        <v>0</v>
      </c>
      <c r="O301" s="2">
        <v>400</v>
      </c>
      <c r="P301" s="2">
        <v>0</v>
      </c>
      <c r="Q301" s="68"/>
      <c r="R301" s="68"/>
    </row>
    <row r="302" spans="1:18" ht="15">
      <c r="A302" s="69"/>
      <c r="B302" s="56"/>
      <c r="C302" s="31"/>
      <c r="D302" s="5" t="s">
        <v>33</v>
      </c>
      <c r="E302" s="2">
        <f t="shared" si="69"/>
        <v>0</v>
      </c>
      <c r="F302" s="2">
        <f t="shared" si="70"/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68"/>
      <c r="R302" s="68"/>
    </row>
    <row r="303" spans="1:18" ht="15">
      <c r="A303" s="69"/>
      <c r="B303" s="56"/>
      <c r="C303" s="31"/>
      <c r="D303" s="5" t="s">
        <v>36</v>
      </c>
      <c r="E303" s="2">
        <f t="shared" si="69"/>
        <v>0</v>
      </c>
      <c r="F303" s="2">
        <f t="shared" si="70"/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68"/>
      <c r="R303" s="68"/>
    </row>
    <row r="304" spans="1:18" ht="15">
      <c r="A304" s="69"/>
      <c r="B304" s="56"/>
      <c r="C304" s="31"/>
      <c r="D304" s="5" t="s">
        <v>37</v>
      </c>
      <c r="E304" s="2">
        <f t="shared" si="69"/>
        <v>0</v>
      </c>
      <c r="F304" s="2">
        <f t="shared" si="70"/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68"/>
      <c r="R304" s="68"/>
    </row>
    <row r="305" spans="1:18" ht="15">
      <c r="A305" s="69"/>
      <c r="B305" s="56"/>
      <c r="C305" s="31"/>
      <c r="D305" s="5" t="s">
        <v>38</v>
      </c>
      <c r="E305" s="2">
        <f t="shared" si="69"/>
        <v>0</v>
      </c>
      <c r="F305" s="2">
        <f t="shared" si="70"/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68"/>
      <c r="R305" s="68"/>
    </row>
    <row r="306" spans="1:18" ht="15">
      <c r="A306" s="69"/>
      <c r="B306" s="56"/>
      <c r="C306" s="31"/>
      <c r="D306" s="5" t="s">
        <v>39</v>
      </c>
      <c r="E306" s="2">
        <f t="shared" si="69"/>
        <v>0</v>
      </c>
      <c r="F306" s="2">
        <f t="shared" si="70"/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68"/>
      <c r="R306" s="68"/>
    </row>
    <row r="307" spans="1:18" ht="15">
      <c r="A307" s="69"/>
      <c r="B307" s="56"/>
      <c r="C307" s="31"/>
      <c r="D307" s="5" t="s">
        <v>40</v>
      </c>
      <c r="E307" s="2">
        <f t="shared" si="69"/>
        <v>0</v>
      </c>
      <c r="F307" s="2">
        <f t="shared" si="70"/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68"/>
      <c r="R307" s="68"/>
    </row>
    <row r="308" spans="1:18" ht="15">
      <c r="A308" s="69" t="s">
        <v>200</v>
      </c>
      <c r="B308" s="56" t="s">
        <v>94</v>
      </c>
      <c r="C308" s="31"/>
      <c r="D308" s="4" t="s">
        <v>13</v>
      </c>
      <c r="E308" s="1">
        <f>SUM(E310:E319)</f>
        <v>320000</v>
      </c>
      <c r="F308" s="1">
        <f aca="true" t="shared" si="71" ref="F308:P308">SUM(F310:F319)</f>
        <v>0</v>
      </c>
      <c r="G308" s="1">
        <f t="shared" si="71"/>
        <v>1</v>
      </c>
      <c r="H308" s="1">
        <f t="shared" si="71"/>
        <v>0</v>
      </c>
      <c r="I308" s="1">
        <f t="shared" si="71"/>
        <v>0</v>
      </c>
      <c r="J308" s="1">
        <f t="shared" si="71"/>
        <v>0</v>
      </c>
      <c r="K308" s="1">
        <f t="shared" si="71"/>
        <v>419018.83999999997</v>
      </c>
      <c r="L308" s="1">
        <f t="shared" si="71"/>
        <v>0</v>
      </c>
      <c r="M308" s="1">
        <f t="shared" si="71"/>
        <v>0</v>
      </c>
      <c r="N308" s="1">
        <f t="shared" si="71"/>
        <v>0</v>
      </c>
      <c r="O308" s="1">
        <f t="shared" si="71"/>
        <v>400</v>
      </c>
      <c r="P308" s="1">
        <f t="shared" si="71"/>
        <v>0</v>
      </c>
      <c r="Q308" s="68" t="s">
        <v>16</v>
      </c>
      <c r="R308" s="68"/>
    </row>
    <row r="309" spans="1:18" ht="15">
      <c r="A309" s="69"/>
      <c r="B309" s="56"/>
      <c r="C309" s="31"/>
      <c r="D309" s="5" t="s">
        <v>176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68"/>
      <c r="R309" s="68"/>
    </row>
    <row r="310" spans="1:18" ht="15">
      <c r="A310" s="69"/>
      <c r="B310" s="56"/>
      <c r="C310" s="31"/>
      <c r="D310" s="5" t="s">
        <v>0</v>
      </c>
      <c r="E310" s="2">
        <f aca="true" t="shared" si="72" ref="E310:E319">G310+I310+K310+M310</f>
        <v>0</v>
      </c>
      <c r="F310" s="2">
        <f aca="true" t="shared" si="73" ref="F310:F319">H310+J310+L310+N310</f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68"/>
      <c r="R310" s="68"/>
    </row>
    <row r="311" spans="1:18" ht="15">
      <c r="A311" s="69"/>
      <c r="B311" s="56"/>
      <c r="C311" s="31"/>
      <c r="D311" s="5" t="s">
        <v>1</v>
      </c>
      <c r="E311" s="2">
        <f t="shared" si="72"/>
        <v>0</v>
      </c>
      <c r="F311" s="2">
        <f t="shared" si="73"/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68"/>
      <c r="R311" s="68"/>
    </row>
    <row r="312" spans="1:18" ht="15">
      <c r="A312" s="69"/>
      <c r="B312" s="56"/>
      <c r="C312" s="31"/>
      <c r="D312" s="5" t="s">
        <v>31</v>
      </c>
      <c r="E312" s="2">
        <f t="shared" si="72"/>
        <v>0</v>
      </c>
      <c r="F312" s="2">
        <f t="shared" si="73"/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68"/>
      <c r="R312" s="68"/>
    </row>
    <row r="313" spans="1:18" ht="15">
      <c r="A313" s="69"/>
      <c r="B313" s="56"/>
      <c r="C313" s="31"/>
      <c r="D313" s="5" t="s">
        <v>32</v>
      </c>
      <c r="E313" s="2">
        <f t="shared" si="72"/>
        <v>0</v>
      </c>
      <c r="F313" s="2">
        <f t="shared" si="73"/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68"/>
      <c r="R313" s="68"/>
    </row>
    <row r="314" spans="1:18" ht="15">
      <c r="A314" s="69"/>
      <c r="B314" s="56"/>
      <c r="C314" s="31"/>
      <c r="D314" s="5" t="s">
        <v>33</v>
      </c>
      <c r="E314" s="2">
        <v>0</v>
      </c>
      <c r="F314" s="2">
        <f t="shared" si="73"/>
        <v>0</v>
      </c>
      <c r="G314" s="2">
        <v>0</v>
      </c>
      <c r="H314" s="2">
        <v>0</v>
      </c>
      <c r="I314" s="2">
        <v>0</v>
      </c>
      <c r="J314" s="2">
        <v>0</v>
      </c>
      <c r="K314" s="2">
        <f>E314-G314</f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68"/>
      <c r="R314" s="68"/>
    </row>
    <row r="315" spans="1:18" ht="15">
      <c r="A315" s="69"/>
      <c r="B315" s="56"/>
      <c r="C315" s="31"/>
      <c r="D315" s="5" t="s">
        <v>36</v>
      </c>
      <c r="E315" s="2">
        <v>320000</v>
      </c>
      <c r="F315" s="2">
        <f t="shared" si="73"/>
        <v>0</v>
      </c>
      <c r="G315" s="2">
        <v>1</v>
      </c>
      <c r="H315" s="2">
        <v>0</v>
      </c>
      <c r="I315" s="2">
        <v>0</v>
      </c>
      <c r="J315" s="2">
        <v>0</v>
      </c>
      <c r="K315" s="2">
        <f>(E315*1.309437)-G315</f>
        <v>419018.83999999997</v>
      </c>
      <c r="L315" s="2">
        <v>0</v>
      </c>
      <c r="M315" s="2">
        <v>0</v>
      </c>
      <c r="N315" s="2">
        <v>0</v>
      </c>
      <c r="O315" s="2">
        <v>400</v>
      </c>
      <c r="P315" s="2">
        <v>0</v>
      </c>
      <c r="Q315" s="68"/>
      <c r="R315" s="68"/>
    </row>
    <row r="316" spans="1:18" ht="15">
      <c r="A316" s="69"/>
      <c r="B316" s="56"/>
      <c r="C316" s="31"/>
      <c r="D316" s="5" t="s">
        <v>37</v>
      </c>
      <c r="E316" s="2">
        <f t="shared" si="72"/>
        <v>0</v>
      </c>
      <c r="F316" s="2">
        <f t="shared" si="73"/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68"/>
      <c r="R316" s="68"/>
    </row>
    <row r="317" spans="1:18" ht="15">
      <c r="A317" s="69"/>
      <c r="B317" s="56"/>
      <c r="C317" s="31"/>
      <c r="D317" s="5" t="s">
        <v>38</v>
      </c>
      <c r="E317" s="2">
        <f t="shared" si="72"/>
        <v>0</v>
      </c>
      <c r="F317" s="2">
        <f t="shared" si="73"/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68"/>
      <c r="R317" s="68"/>
    </row>
    <row r="318" spans="1:18" ht="15">
      <c r="A318" s="69"/>
      <c r="B318" s="56"/>
      <c r="C318" s="31"/>
      <c r="D318" s="5" t="s">
        <v>39</v>
      </c>
      <c r="E318" s="2">
        <f t="shared" si="72"/>
        <v>0</v>
      </c>
      <c r="F318" s="2">
        <f t="shared" si="73"/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68"/>
      <c r="R318" s="68"/>
    </row>
    <row r="319" spans="1:18" ht="15">
      <c r="A319" s="69"/>
      <c r="B319" s="56"/>
      <c r="C319" s="31"/>
      <c r="D319" s="5" t="s">
        <v>40</v>
      </c>
      <c r="E319" s="2">
        <f t="shared" si="72"/>
        <v>0</v>
      </c>
      <c r="F319" s="2">
        <f t="shared" si="73"/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68"/>
      <c r="R319" s="68"/>
    </row>
    <row r="320" spans="1:18" ht="15">
      <c r="A320" s="69" t="s">
        <v>201</v>
      </c>
      <c r="B320" s="56" t="s">
        <v>95</v>
      </c>
      <c r="C320" s="31"/>
      <c r="D320" s="4" t="s">
        <v>13</v>
      </c>
      <c r="E320" s="1">
        <f>SUM(E322:E331)</f>
        <v>320000</v>
      </c>
      <c r="F320" s="1">
        <f aca="true" t="shared" si="74" ref="F320:P320">SUM(F322:F331)</f>
        <v>0</v>
      </c>
      <c r="G320" s="1">
        <f t="shared" si="74"/>
        <v>1</v>
      </c>
      <c r="H320" s="1">
        <f t="shared" si="74"/>
        <v>0</v>
      </c>
      <c r="I320" s="1">
        <f t="shared" si="74"/>
        <v>0</v>
      </c>
      <c r="J320" s="1">
        <f t="shared" si="74"/>
        <v>0</v>
      </c>
      <c r="K320" s="1">
        <f t="shared" si="74"/>
        <v>356842.2</v>
      </c>
      <c r="L320" s="1">
        <f t="shared" si="74"/>
        <v>0</v>
      </c>
      <c r="M320" s="1">
        <f t="shared" si="74"/>
        <v>0</v>
      </c>
      <c r="N320" s="1">
        <f t="shared" si="74"/>
        <v>0</v>
      </c>
      <c r="O320" s="1">
        <f t="shared" si="74"/>
        <v>400</v>
      </c>
      <c r="P320" s="1">
        <f t="shared" si="74"/>
        <v>0</v>
      </c>
      <c r="Q320" s="68" t="s">
        <v>16</v>
      </c>
      <c r="R320" s="68"/>
    </row>
    <row r="321" spans="1:18" ht="15">
      <c r="A321" s="69"/>
      <c r="B321" s="56"/>
      <c r="C321" s="31"/>
      <c r="D321" s="5" t="s">
        <v>176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68"/>
      <c r="R321" s="68"/>
    </row>
    <row r="322" spans="1:18" ht="15">
      <c r="A322" s="69"/>
      <c r="B322" s="56"/>
      <c r="C322" s="31"/>
      <c r="D322" s="5" t="s">
        <v>0</v>
      </c>
      <c r="E322" s="2">
        <f aca="true" t="shared" si="75" ref="E322:E331">G322+I322+K322+M322</f>
        <v>0</v>
      </c>
      <c r="F322" s="2">
        <f aca="true" t="shared" si="76" ref="F322:F331">H322+J322+L322+N322</f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68"/>
      <c r="R322" s="68"/>
    </row>
    <row r="323" spans="1:18" ht="15">
      <c r="A323" s="69"/>
      <c r="B323" s="56"/>
      <c r="C323" s="31"/>
      <c r="D323" s="5" t="s">
        <v>1</v>
      </c>
      <c r="E323" s="2">
        <v>0</v>
      </c>
      <c r="F323" s="2">
        <f t="shared" si="76"/>
        <v>0</v>
      </c>
      <c r="G323" s="2">
        <v>0</v>
      </c>
      <c r="H323" s="2">
        <v>0</v>
      </c>
      <c r="I323" s="2">
        <v>0</v>
      </c>
      <c r="J323" s="2">
        <v>0</v>
      </c>
      <c r="K323" s="2">
        <f>E323-G323</f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68"/>
      <c r="R323" s="68"/>
    </row>
    <row r="324" spans="1:18" ht="15">
      <c r="A324" s="69"/>
      <c r="B324" s="56"/>
      <c r="C324" s="31"/>
      <c r="D324" s="5" t="s">
        <v>31</v>
      </c>
      <c r="E324" s="2">
        <v>320000</v>
      </c>
      <c r="F324" s="2">
        <f t="shared" si="76"/>
        <v>0</v>
      </c>
      <c r="G324" s="2">
        <v>1</v>
      </c>
      <c r="H324" s="2">
        <v>0</v>
      </c>
      <c r="I324" s="2">
        <v>0</v>
      </c>
      <c r="J324" s="2">
        <v>0</v>
      </c>
      <c r="K324" s="2">
        <f>(E324*1.115135)-G324</f>
        <v>356842.2</v>
      </c>
      <c r="L324" s="2">
        <v>0</v>
      </c>
      <c r="M324" s="2">
        <v>0</v>
      </c>
      <c r="N324" s="2">
        <v>0</v>
      </c>
      <c r="O324" s="2">
        <v>400</v>
      </c>
      <c r="P324" s="2">
        <v>0</v>
      </c>
      <c r="Q324" s="68"/>
      <c r="R324" s="68"/>
    </row>
    <row r="325" spans="1:18" ht="15">
      <c r="A325" s="69"/>
      <c r="B325" s="56"/>
      <c r="C325" s="31"/>
      <c r="D325" s="5" t="s">
        <v>32</v>
      </c>
      <c r="E325" s="2">
        <f t="shared" si="75"/>
        <v>0</v>
      </c>
      <c r="F325" s="2">
        <f t="shared" si="76"/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68"/>
      <c r="R325" s="68"/>
    </row>
    <row r="326" spans="1:18" ht="15">
      <c r="A326" s="69"/>
      <c r="B326" s="56"/>
      <c r="C326" s="31"/>
      <c r="D326" s="5" t="s">
        <v>33</v>
      </c>
      <c r="E326" s="2">
        <f t="shared" si="75"/>
        <v>0</v>
      </c>
      <c r="F326" s="2">
        <f t="shared" si="76"/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68"/>
      <c r="R326" s="68"/>
    </row>
    <row r="327" spans="1:18" ht="15">
      <c r="A327" s="69"/>
      <c r="B327" s="56"/>
      <c r="C327" s="31"/>
      <c r="D327" s="5" t="s">
        <v>36</v>
      </c>
      <c r="E327" s="2">
        <f t="shared" si="75"/>
        <v>0</v>
      </c>
      <c r="F327" s="2">
        <f t="shared" si="76"/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68"/>
      <c r="R327" s="68"/>
    </row>
    <row r="328" spans="1:18" ht="15">
      <c r="A328" s="69"/>
      <c r="B328" s="56"/>
      <c r="C328" s="31"/>
      <c r="D328" s="5" t="s">
        <v>37</v>
      </c>
      <c r="E328" s="2">
        <f t="shared" si="75"/>
        <v>0</v>
      </c>
      <c r="F328" s="2">
        <f t="shared" si="76"/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68"/>
      <c r="R328" s="68"/>
    </row>
    <row r="329" spans="1:18" ht="15">
      <c r="A329" s="69"/>
      <c r="B329" s="56"/>
      <c r="C329" s="31"/>
      <c r="D329" s="5" t="s">
        <v>38</v>
      </c>
      <c r="E329" s="2">
        <f t="shared" si="75"/>
        <v>0</v>
      </c>
      <c r="F329" s="2">
        <f t="shared" si="76"/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68"/>
      <c r="R329" s="68"/>
    </row>
    <row r="330" spans="1:18" ht="15">
      <c r="A330" s="69"/>
      <c r="B330" s="56"/>
      <c r="C330" s="31"/>
      <c r="D330" s="5" t="s">
        <v>39</v>
      </c>
      <c r="E330" s="2">
        <f t="shared" si="75"/>
        <v>0</v>
      </c>
      <c r="F330" s="2">
        <f t="shared" si="76"/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68"/>
      <c r="R330" s="68"/>
    </row>
    <row r="331" spans="1:18" ht="15">
      <c r="A331" s="69"/>
      <c r="B331" s="56"/>
      <c r="C331" s="31"/>
      <c r="D331" s="5" t="s">
        <v>40</v>
      </c>
      <c r="E331" s="2">
        <f t="shared" si="75"/>
        <v>0</v>
      </c>
      <c r="F331" s="2">
        <f t="shared" si="76"/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68"/>
      <c r="R331" s="68"/>
    </row>
    <row r="332" spans="1:18" ht="15">
      <c r="A332" s="69" t="s">
        <v>202</v>
      </c>
      <c r="B332" s="56" t="s">
        <v>137</v>
      </c>
      <c r="C332" s="31"/>
      <c r="D332" s="4" t="s">
        <v>13</v>
      </c>
      <c r="E332" s="1">
        <f>SUM(E334:E343)</f>
        <v>160000</v>
      </c>
      <c r="F332" s="1">
        <f aca="true" t="shared" si="77" ref="F332:P332">SUM(F334:F343)</f>
        <v>0</v>
      </c>
      <c r="G332" s="1">
        <f t="shared" si="77"/>
        <v>1</v>
      </c>
      <c r="H332" s="1">
        <f t="shared" si="77"/>
        <v>0</v>
      </c>
      <c r="I332" s="1">
        <f t="shared" si="77"/>
        <v>0</v>
      </c>
      <c r="J332" s="1">
        <f t="shared" si="77"/>
        <v>0</v>
      </c>
      <c r="K332" s="1">
        <f t="shared" si="77"/>
        <v>178420.6</v>
      </c>
      <c r="L332" s="1">
        <f t="shared" si="77"/>
        <v>0</v>
      </c>
      <c r="M332" s="1">
        <f t="shared" si="77"/>
        <v>0</v>
      </c>
      <c r="N332" s="1">
        <f t="shared" si="77"/>
        <v>0</v>
      </c>
      <c r="O332" s="1">
        <f t="shared" si="77"/>
        <v>200</v>
      </c>
      <c r="P332" s="1">
        <f t="shared" si="77"/>
        <v>0</v>
      </c>
      <c r="Q332" s="68" t="s">
        <v>16</v>
      </c>
      <c r="R332" s="68"/>
    </row>
    <row r="333" spans="1:18" ht="15">
      <c r="A333" s="69"/>
      <c r="B333" s="56"/>
      <c r="C333" s="31"/>
      <c r="D333" s="5" t="s">
        <v>176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68"/>
      <c r="R333" s="68"/>
    </row>
    <row r="334" spans="1:18" ht="15">
      <c r="A334" s="69"/>
      <c r="B334" s="56"/>
      <c r="C334" s="31"/>
      <c r="D334" s="5" t="s">
        <v>0</v>
      </c>
      <c r="E334" s="2">
        <f aca="true" t="shared" si="78" ref="E334:E343">G334+I334+K334+M334</f>
        <v>0</v>
      </c>
      <c r="F334" s="2">
        <f aca="true" t="shared" si="79" ref="F334:F343">H334+J334+L334+N334</f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68"/>
      <c r="R334" s="68"/>
    </row>
    <row r="335" spans="1:18" ht="15">
      <c r="A335" s="69"/>
      <c r="B335" s="56"/>
      <c r="C335" s="31"/>
      <c r="D335" s="5" t="s">
        <v>1</v>
      </c>
      <c r="E335" s="2">
        <v>0</v>
      </c>
      <c r="F335" s="2">
        <f t="shared" si="79"/>
        <v>0</v>
      </c>
      <c r="G335" s="2">
        <v>0</v>
      </c>
      <c r="H335" s="2">
        <v>0</v>
      </c>
      <c r="I335" s="2">
        <v>0</v>
      </c>
      <c r="J335" s="2">
        <v>0</v>
      </c>
      <c r="K335" s="2">
        <f>E335-G335</f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68"/>
      <c r="R335" s="68"/>
    </row>
    <row r="336" spans="1:18" ht="15">
      <c r="A336" s="69"/>
      <c r="B336" s="56"/>
      <c r="C336" s="31"/>
      <c r="D336" s="5" t="s">
        <v>31</v>
      </c>
      <c r="E336" s="2">
        <v>160000</v>
      </c>
      <c r="F336" s="2">
        <f t="shared" si="79"/>
        <v>0</v>
      </c>
      <c r="G336" s="2">
        <v>1</v>
      </c>
      <c r="H336" s="2">
        <v>0</v>
      </c>
      <c r="I336" s="2">
        <v>0</v>
      </c>
      <c r="J336" s="2">
        <v>0</v>
      </c>
      <c r="K336" s="2">
        <f>(E336*1.115135)-G336</f>
        <v>178420.6</v>
      </c>
      <c r="L336" s="2">
        <v>0</v>
      </c>
      <c r="M336" s="2">
        <v>0</v>
      </c>
      <c r="N336" s="2">
        <v>0</v>
      </c>
      <c r="O336" s="2">
        <v>200</v>
      </c>
      <c r="P336" s="2">
        <v>0</v>
      </c>
      <c r="Q336" s="68"/>
      <c r="R336" s="68"/>
    </row>
    <row r="337" spans="1:18" ht="15">
      <c r="A337" s="69"/>
      <c r="B337" s="56"/>
      <c r="C337" s="31"/>
      <c r="D337" s="5" t="s">
        <v>32</v>
      </c>
      <c r="E337" s="2">
        <f t="shared" si="78"/>
        <v>0</v>
      </c>
      <c r="F337" s="2">
        <f t="shared" si="79"/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68"/>
      <c r="R337" s="68"/>
    </row>
    <row r="338" spans="1:18" ht="15">
      <c r="A338" s="69"/>
      <c r="B338" s="56"/>
      <c r="C338" s="31"/>
      <c r="D338" s="5" t="s">
        <v>33</v>
      </c>
      <c r="E338" s="2">
        <f t="shared" si="78"/>
        <v>0</v>
      </c>
      <c r="F338" s="2">
        <f t="shared" si="79"/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68"/>
      <c r="R338" s="68"/>
    </row>
    <row r="339" spans="1:18" ht="15">
      <c r="A339" s="69"/>
      <c r="B339" s="56"/>
      <c r="C339" s="31"/>
      <c r="D339" s="5" t="s">
        <v>36</v>
      </c>
      <c r="E339" s="2">
        <f t="shared" si="78"/>
        <v>0</v>
      </c>
      <c r="F339" s="2">
        <f t="shared" si="79"/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68"/>
      <c r="R339" s="68"/>
    </row>
    <row r="340" spans="1:18" ht="15">
      <c r="A340" s="69"/>
      <c r="B340" s="56"/>
      <c r="C340" s="31"/>
      <c r="D340" s="5" t="s">
        <v>37</v>
      </c>
      <c r="E340" s="2">
        <f t="shared" si="78"/>
        <v>0</v>
      </c>
      <c r="F340" s="2">
        <f t="shared" si="79"/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68"/>
      <c r="R340" s="68"/>
    </row>
    <row r="341" spans="1:18" ht="15">
      <c r="A341" s="69"/>
      <c r="B341" s="56"/>
      <c r="C341" s="31"/>
      <c r="D341" s="5" t="s">
        <v>38</v>
      </c>
      <c r="E341" s="2">
        <f t="shared" si="78"/>
        <v>0</v>
      </c>
      <c r="F341" s="2">
        <f t="shared" si="79"/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68"/>
      <c r="R341" s="68"/>
    </row>
    <row r="342" spans="1:18" ht="15">
      <c r="A342" s="69"/>
      <c r="B342" s="56"/>
      <c r="C342" s="31"/>
      <c r="D342" s="5" t="s">
        <v>39</v>
      </c>
      <c r="E342" s="2">
        <f t="shared" si="78"/>
        <v>0</v>
      </c>
      <c r="F342" s="2">
        <f t="shared" si="79"/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68"/>
      <c r="R342" s="68"/>
    </row>
    <row r="343" spans="1:18" ht="15">
      <c r="A343" s="69"/>
      <c r="B343" s="56"/>
      <c r="C343" s="31"/>
      <c r="D343" s="5" t="s">
        <v>40</v>
      </c>
      <c r="E343" s="2">
        <f t="shared" si="78"/>
        <v>0</v>
      </c>
      <c r="F343" s="2">
        <f t="shared" si="79"/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68"/>
      <c r="R343" s="68"/>
    </row>
    <row r="344" spans="1:18" ht="15">
      <c r="A344" s="80" t="s">
        <v>141</v>
      </c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4"/>
    </row>
    <row r="345" spans="1:18" s="6" customFormat="1" ht="14.25">
      <c r="A345" s="93" t="s">
        <v>44</v>
      </c>
      <c r="B345" s="94" t="s">
        <v>187</v>
      </c>
      <c r="C345" s="95"/>
      <c r="D345" s="96" t="s">
        <v>13</v>
      </c>
      <c r="E345" s="97">
        <f>SUM(E347:E356)</f>
        <v>619999</v>
      </c>
      <c r="F345" s="97">
        <f>SUM(F347:F356)</f>
        <v>0</v>
      </c>
      <c r="G345" s="97">
        <f>SUM(G346:G356)</f>
        <v>0</v>
      </c>
      <c r="H345" s="97">
        <f aca="true" t="shared" si="80" ref="H345:P345">SUM(H346:H356)</f>
        <v>0</v>
      </c>
      <c r="I345" s="97">
        <f t="shared" si="80"/>
        <v>0</v>
      </c>
      <c r="J345" s="97">
        <f t="shared" si="80"/>
        <v>0</v>
      </c>
      <c r="K345" s="97">
        <f t="shared" si="80"/>
        <v>619999</v>
      </c>
      <c r="L345" s="97">
        <f t="shared" si="80"/>
        <v>0</v>
      </c>
      <c r="M345" s="97">
        <f t="shared" si="80"/>
        <v>0</v>
      </c>
      <c r="N345" s="97">
        <f t="shared" si="80"/>
        <v>0</v>
      </c>
      <c r="O345" s="97">
        <f t="shared" si="80"/>
        <v>1550</v>
      </c>
      <c r="P345" s="97">
        <f t="shared" si="80"/>
        <v>0</v>
      </c>
      <c r="Q345" s="68" t="s">
        <v>16</v>
      </c>
      <c r="R345" s="68"/>
    </row>
    <row r="346" spans="1:18" s="6" customFormat="1" ht="28.5">
      <c r="A346" s="93"/>
      <c r="B346" s="94"/>
      <c r="C346" s="95"/>
      <c r="D346" s="96" t="s">
        <v>176</v>
      </c>
      <c r="E346" s="97">
        <v>0</v>
      </c>
      <c r="F346" s="97">
        <v>0</v>
      </c>
      <c r="G346" s="97">
        <f aca="true" t="shared" si="81" ref="G346:P346">G358+G116</f>
        <v>0</v>
      </c>
      <c r="H346" s="97">
        <f t="shared" si="81"/>
        <v>0</v>
      </c>
      <c r="I346" s="97">
        <f t="shared" si="81"/>
        <v>0</v>
      </c>
      <c r="J346" s="97">
        <f t="shared" si="81"/>
        <v>0</v>
      </c>
      <c r="K346" s="97">
        <f t="shared" si="81"/>
        <v>0</v>
      </c>
      <c r="L346" s="97">
        <f t="shared" si="81"/>
        <v>0</v>
      </c>
      <c r="M346" s="97">
        <f t="shared" si="81"/>
        <v>0</v>
      </c>
      <c r="N346" s="97">
        <f t="shared" si="81"/>
        <v>0</v>
      </c>
      <c r="O346" s="97">
        <f t="shared" si="81"/>
        <v>0</v>
      </c>
      <c r="P346" s="97">
        <f t="shared" si="81"/>
        <v>0</v>
      </c>
      <c r="Q346" s="68"/>
      <c r="R346" s="68"/>
    </row>
    <row r="347" spans="1:18" s="6" customFormat="1" ht="28.5">
      <c r="A347" s="93"/>
      <c r="B347" s="94"/>
      <c r="C347" s="95"/>
      <c r="D347" s="96" t="s">
        <v>0</v>
      </c>
      <c r="E347" s="97">
        <f aca="true" t="shared" si="82" ref="E347:F351">G347+I347+K347+M347</f>
        <v>0</v>
      </c>
      <c r="F347" s="97">
        <f t="shared" si="82"/>
        <v>0</v>
      </c>
      <c r="G347" s="97">
        <f aca="true" t="shared" si="83" ref="G347:N347">G359</f>
        <v>0</v>
      </c>
      <c r="H347" s="97">
        <f t="shared" si="83"/>
        <v>0</v>
      </c>
      <c r="I347" s="97">
        <f t="shared" si="83"/>
        <v>0</v>
      </c>
      <c r="J347" s="97">
        <f t="shared" si="83"/>
        <v>0</v>
      </c>
      <c r="K347" s="97">
        <f t="shared" si="83"/>
        <v>0</v>
      </c>
      <c r="L347" s="97">
        <f t="shared" si="83"/>
        <v>0</v>
      </c>
      <c r="M347" s="97">
        <f t="shared" si="83"/>
        <v>0</v>
      </c>
      <c r="N347" s="97">
        <f t="shared" si="83"/>
        <v>0</v>
      </c>
      <c r="O347" s="97">
        <f>O359</f>
        <v>0</v>
      </c>
      <c r="P347" s="97">
        <f>P359</f>
        <v>0</v>
      </c>
      <c r="Q347" s="68"/>
      <c r="R347" s="68"/>
    </row>
    <row r="348" spans="1:18" s="6" customFormat="1" ht="28.5">
      <c r="A348" s="93"/>
      <c r="B348" s="94"/>
      <c r="C348" s="95"/>
      <c r="D348" s="96" t="s">
        <v>1</v>
      </c>
      <c r="E348" s="97">
        <f t="shared" si="82"/>
        <v>309999</v>
      </c>
      <c r="F348" s="97">
        <f t="shared" si="82"/>
        <v>0</v>
      </c>
      <c r="G348" s="97">
        <f aca="true" t="shared" si="84" ref="G348:O348">G360</f>
        <v>0</v>
      </c>
      <c r="H348" s="97">
        <f t="shared" si="84"/>
        <v>0</v>
      </c>
      <c r="I348" s="97">
        <f t="shared" si="84"/>
        <v>0</v>
      </c>
      <c r="J348" s="97">
        <f t="shared" si="84"/>
        <v>0</v>
      </c>
      <c r="K348" s="97">
        <f t="shared" si="84"/>
        <v>309999</v>
      </c>
      <c r="L348" s="97">
        <f t="shared" si="84"/>
        <v>0</v>
      </c>
      <c r="M348" s="97">
        <f t="shared" si="84"/>
        <v>0</v>
      </c>
      <c r="N348" s="97">
        <f t="shared" si="84"/>
        <v>0</v>
      </c>
      <c r="O348" s="97">
        <f t="shared" si="84"/>
        <v>1550</v>
      </c>
      <c r="P348" s="97">
        <f aca="true" t="shared" si="85" ref="P348:P356">P360</f>
        <v>0</v>
      </c>
      <c r="Q348" s="68"/>
      <c r="R348" s="68"/>
    </row>
    <row r="349" spans="1:18" s="6" customFormat="1" ht="28.5">
      <c r="A349" s="93"/>
      <c r="B349" s="94"/>
      <c r="C349" s="95"/>
      <c r="D349" s="96" t="s">
        <v>31</v>
      </c>
      <c r="E349" s="97">
        <f t="shared" si="82"/>
        <v>310000</v>
      </c>
      <c r="F349" s="97">
        <f t="shared" si="82"/>
        <v>0</v>
      </c>
      <c r="G349" s="97">
        <f aca="true" t="shared" si="86" ref="G349:O349">G361</f>
        <v>0</v>
      </c>
      <c r="H349" s="97">
        <f t="shared" si="86"/>
        <v>0</v>
      </c>
      <c r="I349" s="97">
        <f t="shared" si="86"/>
        <v>0</v>
      </c>
      <c r="J349" s="97">
        <f t="shared" si="86"/>
        <v>0</v>
      </c>
      <c r="K349" s="97">
        <f t="shared" si="86"/>
        <v>310000</v>
      </c>
      <c r="L349" s="97">
        <f t="shared" si="86"/>
        <v>0</v>
      </c>
      <c r="M349" s="97">
        <f t="shared" si="86"/>
        <v>0</v>
      </c>
      <c r="N349" s="97">
        <f t="shared" si="86"/>
        <v>0</v>
      </c>
      <c r="O349" s="97">
        <f t="shared" si="86"/>
        <v>0</v>
      </c>
      <c r="P349" s="97">
        <f t="shared" si="85"/>
        <v>0</v>
      </c>
      <c r="Q349" s="68"/>
      <c r="R349" s="68"/>
    </row>
    <row r="350" spans="1:18" s="6" customFormat="1" ht="28.5">
      <c r="A350" s="93"/>
      <c r="B350" s="94"/>
      <c r="C350" s="95"/>
      <c r="D350" s="96" t="s">
        <v>32</v>
      </c>
      <c r="E350" s="97">
        <f t="shared" si="82"/>
        <v>0</v>
      </c>
      <c r="F350" s="97">
        <f t="shared" si="82"/>
        <v>0</v>
      </c>
      <c r="G350" s="97">
        <f aca="true" t="shared" si="87" ref="G350:O350">G362</f>
        <v>0</v>
      </c>
      <c r="H350" s="97">
        <f t="shared" si="87"/>
        <v>0</v>
      </c>
      <c r="I350" s="97">
        <f t="shared" si="87"/>
        <v>0</v>
      </c>
      <c r="J350" s="97">
        <f t="shared" si="87"/>
        <v>0</v>
      </c>
      <c r="K350" s="97">
        <f t="shared" si="87"/>
        <v>0</v>
      </c>
      <c r="L350" s="97">
        <f t="shared" si="87"/>
        <v>0</v>
      </c>
      <c r="M350" s="97">
        <f t="shared" si="87"/>
        <v>0</v>
      </c>
      <c r="N350" s="97">
        <f t="shared" si="87"/>
        <v>0</v>
      </c>
      <c r="O350" s="97">
        <f t="shared" si="87"/>
        <v>0</v>
      </c>
      <c r="P350" s="97">
        <f t="shared" si="85"/>
        <v>0</v>
      </c>
      <c r="Q350" s="68"/>
      <c r="R350" s="68"/>
    </row>
    <row r="351" spans="1:18" s="6" customFormat="1" ht="28.5">
      <c r="A351" s="93"/>
      <c r="B351" s="94"/>
      <c r="C351" s="95"/>
      <c r="D351" s="96" t="s">
        <v>33</v>
      </c>
      <c r="E351" s="97">
        <f t="shared" si="82"/>
        <v>0</v>
      </c>
      <c r="F351" s="97">
        <f t="shared" si="82"/>
        <v>0</v>
      </c>
      <c r="G351" s="97">
        <f aca="true" t="shared" si="88" ref="G351:O351">G363</f>
        <v>0</v>
      </c>
      <c r="H351" s="97">
        <f t="shared" si="88"/>
        <v>0</v>
      </c>
      <c r="I351" s="97">
        <f t="shared" si="88"/>
        <v>0</v>
      </c>
      <c r="J351" s="97">
        <f t="shared" si="88"/>
        <v>0</v>
      </c>
      <c r="K351" s="97">
        <f t="shared" si="88"/>
        <v>0</v>
      </c>
      <c r="L351" s="97">
        <f t="shared" si="88"/>
        <v>0</v>
      </c>
      <c r="M351" s="97">
        <f t="shared" si="88"/>
        <v>0</v>
      </c>
      <c r="N351" s="97">
        <f t="shared" si="88"/>
        <v>0</v>
      </c>
      <c r="O351" s="97">
        <f t="shared" si="88"/>
        <v>0</v>
      </c>
      <c r="P351" s="97">
        <f t="shared" si="85"/>
        <v>0</v>
      </c>
      <c r="Q351" s="68"/>
      <c r="R351" s="68"/>
    </row>
    <row r="352" spans="1:18" s="6" customFormat="1" ht="28.5">
      <c r="A352" s="93"/>
      <c r="B352" s="94"/>
      <c r="C352" s="95"/>
      <c r="D352" s="96" t="s">
        <v>36</v>
      </c>
      <c r="E352" s="97">
        <f aca="true" t="shared" si="89" ref="E352:F356">G352+I352+K352+M352</f>
        <v>0</v>
      </c>
      <c r="F352" s="97">
        <f t="shared" si="89"/>
        <v>0</v>
      </c>
      <c r="G352" s="97">
        <f aca="true" t="shared" si="90" ref="G352:O352">G364</f>
        <v>0</v>
      </c>
      <c r="H352" s="97">
        <f t="shared" si="90"/>
        <v>0</v>
      </c>
      <c r="I352" s="97">
        <f t="shared" si="90"/>
        <v>0</v>
      </c>
      <c r="J352" s="97">
        <f t="shared" si="90"/>
        <v>0</v>
      </c>
      <c r="K352" s="97">
        <f t="shared" si="90"/>
        <v>0</v>
      </c>
      <c r="L352" s="97">
        <f t="shared" si="90"/>
        <v>0</v>
      </c>
      <c r="M352" s="97">
        <f t="shared" si="90"/>
        <v>0</v>
      </c>
      <c r="N352" s="97">
        <f t="shared" si="90"/>
        <v>0</v>
      </c>
      <c r="O352" s="97">
        <f t="shared" si="90"/>
        <v>0</v>
      </c>
      <c r="P352" s="97">
        <f t="shared" si="85"/>
        <v>0</v>
      </c>
      <c r="Q352" s="68"/>
      <c r="R352" s="68"/>
    </row>
    <row r="353" spans="1:18" s="6" customFormat="1" ht="28.5">
      <c r="A353" s="93"/>
      <c r="B353" s="94"/>
      <c r="C353" s="95"/>
      <c r="D353" s="96" t="s">
        <v>37</v>
      </c>
      <c r="E353" s="97">
        <f t="shared" si="89"/>
        <v>0</v>
      </c>
      <c r="F353" s="97">
        <f t="shared" si="89"/>
        <v>0</v>
      </c>
      <c r="G353" s="97">
        <f aca="true" t="shared" si="91" ref="G353:O353">G365</f>
        <v>0</v>
      </c>
      <c r="H353" s="97">
        <f t="shared" si="91"/>
        <v>0</v>
      </c>
      <c r="I353" s="97">
        <f t="shared" si="91"/>
        <v>0</v>
      </c>
      <c r="J353" s="97">
        <f t="shared" si="91"/>
        <v>0</v>
      </c>
      <c r="K353" s="97">
        <f t="shared" si="91"/>
        <v>0</v>
      </c>
      <c r="L353" s="97">
        <f t="shared" si="91"/>
        <v>0</v>
      </c>
      <c r="M353" s="97">
        <f t="shared" si="91"/>
        <v>0</v>
      </c>
      <c r="N353" s="97">
        <f t="shared" si="91"/>
        <v>0</v>
      </c>
      <c r="O353" s="97">
        <f t="shared" si="91"/>
        <v>0</v>
      </c>
      <c r="P353" s="97">
        <f t="shared" si="85"/>
        <v>0</v>
      </c>
      <c r="Q353" s="68"/>
      <c r="R353" s="68"/>
    </row>
    <row r="354" spans="1:18" s="6" customFormat="1" ht="28.5">
      <c r="A354" s="93"/>
      <c r="B354" s="94"/>
      <c r="C354" s="95"/>
      <c r="D354" s="96" t="s">
        <v>38</v>
      </c>
      <c r="E354" s="97">
        <f t="shared" si="89"/>
        <v>0</v>
      </c>
      <c r="F354" s="97">
        <f t="shared" si="89"/>
        <v>0</v>
      </c>
      <c r="G354" s="97">
        <f aca="true" t="shared" si="92" ref="G354:O354">G366</f>
        <v>0</v>
      </c>
      <c r="H354" s="97">
        <f t="shared" si="92"/>
        <v>0</v>
      </c>
      <c r="I354" s="97">
        <f t="shared" si="92"/>
        <v>0</v>
      </c>
      <c r="J354" s="97">
        <f t="shared" si="92"/>
        <v>0</v>
      </c>
      <c r="K354" s="97">
        <f t="shared" si="92"/>
        <v>0</v>
      </c>
      <c r="L354" s="97">
        <f t="shared" si="92"/>
        <v>0</v>
      </c>
      <c r="M354" s="97">
        <f t="shared" si="92"/>
        <v>0</v>
      </c>
      <c r="N354" s="97">
        <f t="shared" si="92"/>
        <v>0</v>
      </c>
      <c r="O354" s="97">
        <f t="shared" si="92"/>
        <v>0</v>
      </c>
      <c r="P354" s="97">
        <f t="shared" si="85"/>
        <v>0</v>
      </c>
      <c r="Q354" s="68"/>
      <c r="R354" s="68"/>
    </row>
    <row r="355" spans="1:18" s="6" customFormat="1" ht="28.5">
      <c r="A355" s="93"/>
      <c r="B355" s="94"/>
      <c r="C355" s="95"/>
      <c r="D355" s="96" t="s">
        <v>39</v>
      </c>
      <c r="E355" s="97">
        <f t="shared" si="89"/>
        <v>0</v>
      </c>
      <c r="F355" s="97">
        <f t="shared" si="89"/>
        <v>0</v>
      </c>
      <c r="G355" s="97">
        <f aca="true" t="shared" si="93" ref="G355:O355">G367</f>
        <v>0</v>
      </c>
      <c r="H355" s="97">
        <f t="shared" si="93"/>
        <v>0</v>
      </c>
      <c r="I355" s="97">
        <f t="shared" si="93"/>
        <v>0</v>
      </c>
      <c r="J355" s="97">
        <f t="shared" si="93"/>
        <v>0</v>
      </c>
      <c r="K355" s="97">
        <f t="shared" si="93"/>
        <v>0</v>
      </c>
      <c r="L355" s="97">
        <f t="shared" si="93"/>
        <v>0</v>
      </c>
      <c r="M355" s="97">
        <f t="shared" si="93"/>
        <v>0</v>
      </c>
      <c r="N355" s="97">
        <f t="shared" si="93"/>
        <v>0</v>
      </c>
      <c r="O355" s="97">
        <f t="shared" si="93"/>
        <v>0</v>
      </c>
      <c r="P355" s="97">
        <f t="shared" si="85"/>
        <v>0</v>
      </c>
      <c r="Q355" s="68"/>
      <c r="R355" s="68"/>
    </row>
    <row r="356" spans="1:18" s="6" customFormat="1" ht="28.5">
      <c r="A356" s="93"/>
      <c r="B356" s="94"/>
      <c r="C356" s="95"/>
      <c r="D356" s="96" t="s">
        <v>40</v>
      </c>
      <c r="E356" s="97">
        <f t="shared" si="89"/>
        <v>0</v>
      </c>
      <c r="F356" s="97">
        <f t="shared" si="89"/>
        <v>0</v>
      </c>
      <c r="G356" s="97">
        <f aca="true" t="shared" si="94" ref="G356:O356">G368</f>
        <v>0</v>
      </c>
      <c r="H356" s="97">
        <f t="shared" si="94"/>
        <v>0</v>
      </c>
      <c r="I356" s="97">
        <f t="shared" si="94"/>
        <v>0</v>
      </c>
      <c r="J356" s="97">
        <f t="shared" si="94"/>
        <v>0</v>
      </c>
      <c r="K356" s="97">
        <f t="shared" si="94"/>
        <v>0</v>
      </c>
      <c r="L356" s="97">
        <f t="shared" si="94"/>
        <v>0</v>
      </c>
      <c r="M356" s="97">
        <f t="shared" si="94"/>
        <v>0</v>
      </c>
      <c r="N356" s="97">
        <f t="shared" si="94"/>
        <v>0</v>
      </c>
      <c r="O356" s="97">
        <f t="shared" si="94"/>
        <v>0</v>
      </c>
      <c r="P356" s="97">
        <f t="shared" si="85"/>
        <v>0</v>
      </c>
      <c r="Q356" s="68"/>
      <c r="R356" s="68"/>
    </row>
    <row r="357" spans="1:18" s="6" customFormat="1" ht="15">
      <c r="A357" s="98" t="s">
        <v>188</v>
      </c>
      <c r="B357" s="107" t="s">
        <v>189</v>
      </c>
      <c r="C357" s="95"/>
      <c r="D357" s="100" t="s">
        <v>13</v>
      </c>
      <c r="E357" s="97">
        <f>SUM(E358:E368)</f>
        <v>619999</v>
      </c>
      <c r="F357" s="97">
        <f>SUM(F358:F368)</f>
        <v>0</v>
      </c>
      <c r="G357" s="97">
        <f>SUM(G358:G368)</f>
        <v>0</v>
      </c>
      <c r="H357" s="97">
        <f aca="true" t="shared" si="95" ref="H357:P357">SUM(H358:H368)</f>
        <v>0</v>
      </c>
      <c r="I357" s="97">
        <f t="shared" si="95"/>
        <v>0</v>
      </c>
      <c r="J357" s="97">
        <f t="shared" si="95"/>
        <v>0</v>
      </c>
      <c r="K357" s="97">
        <f t="shared" si="95"/>
        <v>619999</v>
      </c>
      <c r="L357" s="97">
        <f t="shared" si="95"/>
        <v>0</v>
      </c>
      <c r="M357" s="97">
        <f t="shared" si="95"/>
        <v>0</v>
      </c>
      <c r="N357" s="97">
        <f t="shared" si="95"/>
        <v>0</v>
      </c>
      <c r="O357" s="97">
        <f t="shared" si="95"/>
        <v>1550</v>
      </c>
      <c r="P357" s="97">
        <f t="shared" si="95"/>
        <v>0</v>
      </c>
      <c r="Q357" s="68" t="s">
        <v>16</v>
      </c>
      <c r="R357" s="68"/>
    </row>
    <row r="358" spans="1:18" s="6" customFormat="1" ht="15">
      <c r="A358" s="98"/>
      <c r="B358" s="108"/>
      <c r="C358" s="95"/>
      <c r="D358" s="100" t="s">
        <v>176</v>
      </c>
      <c r="E358" s="101">
        <f>G358+I358+K358+M358</f>
        <v>0</v>
      </c>
      <c r="F358" s="101">
        <f>H358+J358+L358+N358</f>
        <v>0</v>
      </c>
      <c r="G358" s="101">
        <v>0</v>
      </c>
      <c r="H358" s="101">
        <v>0</v>
      </c>
      <c r="I358" s="101">
        <v>0</v>
      </c>
      <c r="J358" s="101">
        <v>0</v>
      </c>
      <c r="K358" s="101">
        <v>0</v>
      </c>
      <c r="L358" s="101">
        <v>0</v>
      </c>
      <c r="M358" s="101">
        <v>0</v>
      </c>
      <c r="N358" s="101">
        <v>0</v>
      </c>
      <c r="O358" s="101">
        <v>0</v>
      </c>
      <c r="P358" s="101">
        <v>0</v>
      </c>
      <c r="Q358" s="68"/>
      <c r="R358" s="68"/>
    </row>
    <row r="359" spans="1:18" s="6" customFormat="1" ht="15">
      <c r="A359" s="98"/>
      <c r="B359" s="108"/>
      <c r="C359" s="95"/>
      <c r="D359" s="100" t="s">
        <v>0</v>
      </c>
      <c r="E359" s="101">
        <f aca="true" t="shared" si="96" ref="E359:E368">G359+I359+K359+M359</f>
        <v>0</v>
      </c>
      <c r="F359" s="101">
        <f aca="true" t="shared" si="97" ref="F359:F368">H359+J359+L359+N359</f>
        <v>0</v>
      </c>
      <c r="G359" s="101">
        <v>0</v>
      </c>
      <c r="H359" s="101">
        <v>0</v>
      </c>
      <c r="I359" s="101">
        <v>0</v>
      </c>
      <c r="J359" s="101">
        <v>0</v>
      </c>
      <c r="K359" s="101">
        <v>0</v>
      </c>
      <c r="L359" s="101">
        <v>0</v>
      </c>
      <c r="M359" s="101">
        <v>0</v>
      </c>
      <c r="N359" s="101">
        <v>0</v>
      </c>
      <c r="O359" s="101">
        <v>0</v>
      </c>
      <c r="P359" s="101">
        <v>0</v>
      </c>
      <c r="Q359" s="68"/>
      <c r="R359" s="68"/>
    </row>
    <row r="360" spans="1:18" s="6" customFormat="1" ht="15">
      <c r="A360" s="98"/>
      <c r="B360" s="108"/>
      <c r="C360" s="95"/>
      <c r="D360" s="100" t="s">
        <v>1</v>
      </c>
      <c r="E360" s="101">
        <f t="shared" si="96"/>
        <v>309999</v>
      </c>
      <c r="F360" s="101">
        <f t="shared" si="97"/>
        <v>0</v>
      </c>
      <c r="G360" s="101">
        <v>0</v>
      </c>
      <c r="H360" s="101">
        <v>0</v>
      </c>
      <c r="I360" s="101">
        <v>0</v>
      </c>
      <c r="J360" s="101">
        <v>0</v>
      </c>
      <c r="K360" s="101">
        <v>309999</v>
      </c>
      <c r="L360" s="101">
        <v>0</v>
      </c>
      <c r="M360" s="101">
        <v>0</v>
      </c>
      <c r="N360" s="101">
        <v>0</v>
      </c>
      <c r="O360" s="101">
        <v>1550</v>
      </c>
      <c r="P360" s="101">
        <v>0</v>
      </c>
      <c r="Q360" s="68"/>
      <c r="R360" s="68"/>
    </row>
    <row r="361" spans="1:18" s="6" customFormat="1" ht="15">
      <c r="A361" s="98"/>
      <c r="B361" s="108"/>
      <c r="C361" s="95"/>
      <c r="D361" s="100" t="s">
        <v>31</v>
      </c>
      <c r="E361" s="101">
        <f t="shared" si="96"/>
        <v>310000</v>
      </c>
      <c r="F361" s="101">
        <f t="shared" si="97"/>
        <v>0</v>
      </c>
      <c r="G361" s="101">
        <v>0</v>
      </c>
      <c r="H361" s="101">
        <v>0</v>
      </c>
      <c r="I361" s="101">
        <v>0</v>
      </c>
      <c r="J361" s="101">
        <v>0</v>
      </c>
      <c r="K361" s="101">
        <v>310000</v>
      </c>
      <c r="L361" s="101">
        <v>0</v>
      </c>
      <c r="M361" s="101">
        <v>0</v>
      </c>
      <c r="N361" s="101">
        <v>0</v>
      </c>
      <c r="O361" s="101">
        <v>0</v>
      </c>
      <c r="P361" s="101">
        <v>0</v>
      </c>
      <c r="Q361" s="68"/>
      <c r="R361" s="68"/>
    </row>
    <row r="362" spans="1:18" s="6" customFormat="1" ht="15">
      <c r="A362" s="98"/>
      <c r="B362" s="108"/>
      <c r="C362" s="95"/>
      <c r="D362" s="100" t="s">
        <v>32</v>
      </c>
      <c r="E362" s="101">
        <f t="shared" si="96"/>
        <v>0</v>
      </c>
      <c r="F362" s="101">
        <f t="shared" si="97"/>
        <v>0</v>
      </c>
      <c r="G362" s="101">
        <v>0</v>
      </c>
      <c r="H362" s="101">
        <v>0</v>
      </c>
      <c r="I362" s="101">
        <v>0</v>
      </c>
      <c r="J362" s="101">
        <v>0</v>
      </c>
      <c r="K362" s="101">
        <v>0</v>
      </c>
      <c r="L362" s="101">
        <v>0</v>
      </c>
      <c r="M362" s="101">
        <v>0</v>
      </c>
      <c r="N362" s="101">
        <v>0</v>
      </c>
      <c r="O362" s="101">
        <v>0</v>
      </c>
      <c r="P362" s="101">
        <v>0</v>
      </c>
      <c r="Q362" s="68"/>
      <c r="R362" s="68"/>
    </row>
    <row r="363" spans="1:18" s="6" customFormat="1" ht="15">
      <c r="A363" s="98"/>
      <c r="B363" s="108"/>
      <c r="C363" s="95"/>
      <c r="D363" s="100" t="s">
        <v>33</v>
      </c>
      <c r="E363" s="101">
        <f t="shared" si="96"/>
        <v>0</v>
      </c>
      <c r="F363" s="101">
        <f t="shared" si="97"/>
        <v>0</v>
      </c>
      <c r="G363" s="101">
        <v>0</v>
      </c>
      <c r="H363" s="101">
        <v>0</v>
      </c>
      <c r="I363" s="101">
        <v>0</v>
      </c>
      <c r="J363" s="101">
        <v>0</v>
      </c>
      <c r="K363" s="101">
        <v>0</v>
      </c>
      <c r="L363" s="101">
        <v>0</v>
      </c>
      <c r="M363" s="101">
        <v>0</v>
      </c>
      <c r="N363" s="101">
        <v>0</v>
      </c>
      <c r="O363" s="101">
        <v>0</v>
      </c>
      <c r="P363" s="101">
        <v>0</v>
      </c>
      <c r="Q363" s="68"/>
      <c r="R363" s="68"/>
    </row>
    <row r="364" spans="1:18" s="6" customFormat="1" ht="15">
      <c r="A364" s="98"/>
      <c r="B364" s="108"/>
      <c r="C364" s="95"/>
      <c r="D364" s="100" t="s">
        <v>36</v>
      </c>
      <c r="E364" s="101">
        <f t="shared" si="96"/>
        <v>0</v>
      </c>
      <c r="F364" s="101">
        <f t="shared" si="97"/>
        <v>0</v>
      </c>
      <c r="G364" s="101">
        <v>0</v>
      </c>
      <c r="H364" s="101">
        <v>0</v>
      </c>
      <c r="I364" s="101">
        <v>0</v>
      </c>
      <c r="J364" s="101">
        <v>0</v>
      </c>
      <c r="K364" s="101">
        <v>0</v>
      </c>
      <c r="L364" s="101">
        <v>0</v>
      </c>
      <c r="M364" s="101">
        <v>0</v>
      </c>
      <c r="N364" s="101">
        <v>0</v>
      </c>
      <c r="O364" s="101">
        <v>0</v>
      </c>
      <c r="P364" s="101">
        <v>0</v>
      </c>
      <c r="Q364" s="68"/>
      <c r="R364" s="68"/>
    </row>
    <row r="365" spans="1:18" s="6" customFormat="1" ht="15">
      <c r="A365" s="98"/>
      <c r="B365" s="108"/>
      <c r="C365" s="95"/>
      <c r="D365" s="100" t="s">
        <v>37</v>
      </c>
      <c r="E365" s="101">
        <f t="shared" si="96"/>
        <v>0</v>
      </c>
      <c r="F365" s="101">
        <f t="shared" si="97"/>
        <v>0</v>
      </c>
      <c r="G365" s="101">
        <v>0</v>
      </c>
      <c r="H365" s="101">
        <v>0</v>
      </c>
      <c r="I365" s="101">
        <v>0</v>
      </c>
      <c r="J365" s="101">
        <v>0</v>
      </c>
      <c r="K365" s="101">
        <v>0</v>
      </c>
      <c r="L365" s="101">
        <v>0</v>
      </c>
      <c r="M365" s="101">
        <v>0</v>
      </c>
      <c r="N365" s="101">
        <v>0</v>
      </c>
      <c r="O365" s="101">
        <v>0</v>
      </c>
      <c r="P365" s="101">
        <v>0</v>
      </c>
      <c r="Q365" s="68"/>
      <c r="R365" s="68"/>
    </row>
    <row r="366" spans="1:18" s="6" customFormat="1" ht="15">
      <c r="A366" s="98"/>
      <c r="B366" s="108"/>
      <c r="C366" s="95"/>
      <c r="D366" s="100" t="s">
        <v>38</v>
      </c>
      <c r="E366" s="101">
        <f t="shared" si="96"/>
        <v>0</v>
      </c>
      <c r="F366" s="101">
        <f t="shared" si="97"/>
        <v>0</v>
      </c>
      <c r="G366" s="101">
        <v>0</v>
      </c>
      <c r="H366" s="101">
        <v>0</v>
      </c>
      <c r="I366" s="101">
        <v>0</v>
      </c>
      <c r="J366" s="101">
        <v>0</v>
      </c>
      <c r="K366" s="101">
        <v>0</v>
      </c>
      <c r="L366" s="101">
        <v>0</v>
      </c>
      <c r="M366" s="101">
        <v>0</v>
      </c>
      <c r="N366" s="101">
        <v>0</v>
      </c>
      <c r="O366" s="101">
        <v>0</v>
      </c>
      <c r="P366" s="101">
        <v>0</v>
      </c>
      <c r="Q366" s="68"/>
      <c r="R366" s="68"/>
    </row>
    <row r="367" spans="1:18" s="6" customFormat="1" ht="15">
      <c r="A367" s="98"/>
      <c r="B367" s="108"/>
      <c r="C367" s="95"/>
      <c r="D367" s="100" t="s">
        <v>39</v>
      </c>
      <c r="E367" s="101">
        <f t="shared" si="96"/>
        <v>0</v>
      </c>
      <c r="F367" s="101">
        <f t="shared" si="97"/>
        <v>0</v>
      </c>
      <c r="G367" s="101">
        <v>0</v>
      </c>
      <c r="H367" s="101">
        <v>0</v>
      </c>
      <c r="I367" s="101">
        <v>0</v>
      </c>
      <c r="J367" s="101">
        <v>0</v>
      </c>
      <c r="K367" s="101">
        <v>0</v>
      </c>
      <c r="L367" s="101">
        <v>0</v>
      </c>
      <c r="M367" s="101">
        <v>0</v>
      </c>
      <c r="N367" s="101">
        <v>0</v>
      </c>
      <c r="O367" s="101">
        <v>0</v>
      </c>
      <c r="P367" s="101">
        <v>0</v>
      </c>
      <c r="Q367" s="68"/>
      <c r="R367" s="68"/>
    </row>
    <row r="368" spans="1:18" s="6" customFormat="1" ht="15">
      <c r="A368" s="98"/>
      <c r="B368" s="109"/>
      <c r="C368" s="95"/>
      <c r="D368" s="100" t="s">
        <v>40</v>
      </c>
      <c r="E368" s="101">
        <f t="shared" si="96"/>
        <v>0</v>
      </c>
      <c r="F368" s="101">
        <f t="shared" si="97"/>
        <v>0</v>
      </c>
      <c r="G368" s="101">
        <v>0</v>
      </c>
      <c r="H368" s="101">
        <v>0</v>
      </c>
      <c r="I368" s="101">
        <v>0</v>
      </c>
      <c r="J368" s="101">
        <v>0</v>
      </c>
      <c r="K368" s="101">
        <v>0</v>
      </c>
      <c r="L368" s="101">
        <v>0</v>
      </c>
      <c r="M368" s="101">
        <v>0</v>
      </c>
      <c r="N368" s="101">
        <v>0</v>
      </c>
      <c r="O368" s="101">
        <v>0</v>
      </c>
      <c r="P368" s="101">
        <v>0</v>
      </c>
      <c r="Q368" s="68"/>
      <c r="R368" s="68"/>
    </row>
    <row r="369" spans="1:18" s="33" customFormat="1" ht="15">
      <c r="A369" s="73" t="s">
        <v>45</v>
      </c>
      <c r="B369" s="76" t="s">
        <v>96</v>
      </c>
      <c r="C369" s="30"/>
      <c r="D369" s="4" t="s">
        <v>13</v>
      </c>
      <c r="E369" s="1">
        <f aca="true" t="shared" si="98" ref="E369:P369">SUM(E371:E380)</f>
        <v>1001668.76</v>
      </c>
      <c r="F369" s="1">
        <f t="shared" si="98"/>
        <v>0</v>
      </c>
      <c r="G369" s="1">
        <f t="shared" si="98"/>
        <v>1001668.76</v>
      </c>
      <c r="H369" s="1">
        <f t="shared" si="98"/>
        <v>0</v>
      </c>
      <c r="I369" s="1">
        <f t="shared" si="98"/>
        <v>0</v>
      </c>
      <c r="J369" s="1">
        <f t="shared" si="98"/>
        <v>0</v>
      </c>
      <c r="K369" s="1">
        <f t="shared" si="98"/>
        <v>0</v>
      </c>
      <c r="L369" s="1">
        <f t="shared" si="98"/>
        <v>0</v>
      </c>
      <c r="M369" s="1">
        <f t="shared" si="98"/>
        <v>0</v>
      </c>
      <c r="N369" s="1">
        <f t="shared" si="98"/>
        <v>0</v>
      </c>
      <c r="O369" s="1">
        <f t="shared" si="98"/>
        <v>1800</v>
      </c>
      <c r="P369" s="1">
        <f t="shared" si="98"/>
        <v>0</v>
      </c>
      <c r="Q369" s="68" t="s">
        <v>16</v>
      </c>
      <c r="R369" s="68"/>
    </row>
    <row r="370" spans="1:18" s="33" customFormat="1" ht="28.5">
      <c r="A370" s="73"/>
      <c r="B370" s="76"/>
      <c r="C370" s="30"/>
      <c r="D370" s="4" t="s">
        <v>176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68"/>
      <c r="R370" s="68"/>
    </row>
    <row r="371" spans="1:18" s="33" customFormat="1" ht="28.5">
      <c r="A371" s="73"/>
      <c r="B371" s="76"/>
      <c r="C371" s="30"/>
      <c r="D371" s="4" t="s">
        <v>0</v>
      </c>
      <c r="E371" s="1">
        <f>G371+I371+K371+M371</f>
        <v>0</v>
      </c>
      <c r="F371" s="1">
        <f>H371+J371+L371+N371</f>
        <v>0</v>
      </c>
      <c r="G371" s="1">
        <f aca="true" t="shared" si="99" ref="G371:N371">+G383+G395+G407+G419+G443+G431+G455+G467</f>
        <v>0</v>
      </c>
      <c r="H371" s="1">
        <f t="shared" si="99"/>
        <v>0</v>
      </c>
      <c r="I371" s="1">
        <f t="shared" si="99"/>
        <v>0</v>
      </c>
      <c r="J371" s="1">
        <f t="shared" si="99"/>
        <v>0</v>
      </c>
      <c r="K371" s="1">
        <f t="shared" si="99"/>
        <v>0</v>
      </c>
      <c r="L371" s="1">
        <f t="shared" si="99"/>
        <v>0</v>
      </c>
      <c r="M371" s="1">
        <f t="shared" si="99"/>
        <v>0</v>
      </c>
      <c r="N371" s="1">
        <f t="shared" si="99"/>
        <v>0</v>
      </c>
      <c r="O371" s="1">
        <f aca="true" t="shared" si="100" ref="O371:P380">+O383+O395+O407+O419+O443+O431+O455+O467</f>
        <v>0</v>
      </c>
      <c r="P371" s="1">
        <f t="shared" si="100"/>
        <v>0</v>
      </c>
      <c r="Q371" s="68"/>
      <c r="R371" s="68"/>
    </row>
    <row r="372" spans="1:18" s="33" customFormat="1" ht="28.5">
      <c r="A372" s="73"/>
      <c r="B372" s="76"/>
      <c r="C372" s="30"/>
      <c r="D372" s="4" t="s">
        <v>1</v>
      </c>
      <c r="E372" s="1">
        <f aca="true" t="shared" si="101" ref="E372:F380">G372+I372+K372+M372</f>
        <v>7211.4</v>
      </c>
      <c r="F372" s="1">
        <f t="shared" si="101"/>
        <v>0</v>
      </c>
      <c r="G372" s="1">
        <f aca="true" t="shared" si="102" ref="G372:N372">+G384+G396+G408+G420+G444+G432+G456+G468</f>
        <v>7211.4</v>
      </c>
      <c r="H372" s="1">
        <f t="shared" si="102"/>
        <v>0</v>
      </c>
      <c r="I372" s="1">
        <f t="shared" si="102"/>
        <v>0</v>
      </c>
      <c r="J372" s="1">
        <f t="shared" si="102"/>
        <v>0</v>
      </c>
      <c r="K372" s="1">
        <f t="shared" si="102"/>
        <v>0</v>
      </c>
      <c r="L372" s="1">
        <f t="shared" si="102"/>
        <v>0</v>
      </c>
      <c r="M372" s="1">
        <f t="shared" si="102"/>
        <v>0</v>
      </c>
      <c r="N372" s="1">
        <f t="shared" si="102"/>
        <v>0</v>
      </c>
      <c r="O372" s="1">
        <f t="shared" si="100"/>
        <v>0</v>
      </c>
      <c r="P372" s="1">
        <f t="shared" si="100"/>
        <v>0</v>
      </c>
      <c r="Q372" s="68"/>
      <c r="R372" s="68"/>
    </row>
    <row r="373" spans="1:18" s="33" customFormat="1" ht="28.5">
      <c r="A373" s="73"/>
      <c r="B373" s="76"/>
      <c r="C373" s="30"/>
      <c r="D373" s="4" t="s">
        <v>31</v>
      </c>
      <c r="E373" s="1">
        <f t="shared" si="101"/>
        <v>66908.1</v>
      </c>
      <c r="F373" s="1">
        <f t="shared" si="101"/>
        <v>0</v>
      </c>
      <c r="G373" s="1">
        <f aca="true" t="shared" si="103" ref="G373:N373">+G385+G397+G409+G421+G445+G433+G457+G469</f>
        <v>66908.1</v>
      </c>
      <c r="H373" s="1">
        <f t="shared" si="103"/>
        <v>0</v>
      </c>
      <c r="I373" s="1">
        <f t="shared" si="103"/>
        <v>0</v>
      </c>
      <c r="J373" s="1">
        <f t="shared" si="103"/>
        <v>0</v>
      </c>
      <c r="K373" s="1">
        <f t="shared" si="103"/>
        <v>0</v>
      </c>
      <c r="L373" s="1">
        <f t="shared" si="103"/>
        <v>0</v>
      </c>
      <c r="M373" s="1">
        <f t="shared" si="103"/>
        <v>0</v>
      </c>
      <c r="N373" s="1">
        <f t="shared" si="103"/>
        <v>0</v>
      </c>
      <c r="O373" s="1">
        <f t="shared" si="100"/>
        <v>150</v>
      </c>
      <c r="P373" s="1">
        <f t="shared" si="100"/>
        <v>0</v>
      </c>
      <c r="Q373" s="68"/>
      <c r="R373" s="68"/>
    </row>
    <row r="374" spans="1:18" s="33" customFormat="1" ht="28.5">
      <c r="A374" s="73"/>
      <c r="B374" s="76"/>
      <c r="C374" s="30"/>
      <c r="D374" s="4" t="s">
        <v>32</v>
      </c>
      <c r="E374" s="1">
        <f t="shared" si="101"/>
        <v>70588.01999999999</v>
      </c>
      <c r="F374" s="1">
        <f t="shared" si="101"/>
        <v>0</v>
      </c>
      <c r="G374" s="1">
        <f aca="true" t="shared" si="104" ref="G374:N374">+G386+G398+G410+G422+G446+G434+G458+G470</f>
        <v>70588.01999999999</v>
      </c>
      <c r="H374" s="1">
        <f t="shared" si="104"/>
        <v>0</v>
      </c>
      <c r="I374" s="1">
        <f t="shared" si="104"/>
        <v>0</v>
      </c>
      <c r="J374" s="1">
        <f t="shared" si="104"/>
        <v>0</v>
      </c>
      <c r="K374" s="1">
        <f t="shared" si="104"/>
        <v>0</v>
      </c>
      <c r="L374" s="1">
        <f t="shared" si="104"/>
        <v>0</v>
      </c>
      <c r="M374" s="1">
        <f t="shared" si="104"/>
        <v>0</v>
      </c>
      <c r="N374" s="1">
        <f t="shared" si="104"/>
        <v>0</v>
      </c>
      <c r="O374" s="1">
        <f t="shared" si="100"/>
        <v>150</v>
      </c>
      <c r="P374" s="1">
        <f t="shared" si="100"/>
        <v>0</v>
      </c>
      <c r="Q374" s="68"/>
      <c r="R374" s="68"/>
    </row>
    <row r="375" spans="1:18" ht="28.5">
      <c r="A375" s="73"/>
      <c r="B375" s="76"/>
      <c r="C375" s="30"/>
      <c r="D375" s="4" t="s">
        <v>33</v>
      </c>
      <c r="E375" s="1">
        <f t="shared" si="101"/>
        <v>99293.84000000001</v>
      </c>
      <c r="F375" s="1">
        <f t="shared" si="101"/>
        <v>0</v>
      </c>
      <c r="G375" s="1">
        <f aca="true" t="shared" si="105" ref="G375:N375">+G387+G399+G411+G423+G447+G435+G459+G471</f>
        <v>99293.84000000001</v>
      </c>
      <c r="H375" s="1">
        <f t="shared" si="105"/>
        <v>0</v>
      </c>
      <c r="I375" s="1">
        <f t="shared" si="105"/>
        <v>0</v>
      </c>
      <c r="J375" s="1">
        <f t="shared" si="105"/>
        <v>0</v>
      </c>
      <c r="K375" s="1">
        <f t="shared" si="105"/>
        <v>0</v>
      </c>
      <c r="L375" s="1">
        <f t="shared" si="105"/>
        <v>0</v>
      </c>
      <c r="M375" s="1">
        <f t="shared" si="105"/>
        <v>0</v>
      </c>
      <c r="N375" s="1">
        <f t="shared" si="105"/>
        <v>0</v>
      </c>
      <c r="O375" s="1">
        <f t="shared" si="100"/>
        <v>200</v>
      </c>
      <c r="P375" s="1">
        <f t="shared" si="100"/>
        <v>0</v>
      </c>
      <c r="Q375" s="68"/>
      <c r="R375" s="68"/>
    </row>
    <row r="376" spans="1:18" ht="28.5">
      <c r="A376" s="73"/>
      <c r="B376" s="76"/>
      <c r="C376" s="30"/>
      <c r="D376" s="4" t="s">
        <v>36</v>
      </c>
      <c r="E376" s="1">
        <f t="shared" si="101"/>
        <v>104754.95999999999</v>
      </c>
      <c r="F376" s="1">
        <f t="shared" si="101"/>
        <v>0</v>
      </c>
      <c r="G376" s="1">
        <f aca="true" t="shared" si="106" ref="G376:N376">+G388+G400+G412+G424+G448+G436+G460+G472</f>
        <v>104754.95999999999</v>
      </c>
      <c r="H376" s="1">
        <f t="shared" si="106"/>
        <v>0</v>
      </c>
      <c r="I376" s="1">
        <f t="shared" si="106"/>
        <v>0</v>
      </c>
      <c r="J376" s="1">
        <f t="shared" si="106"/>
        <v>0</v>
      </c>
      <c r="K376" s="1">
        <f t="shared" si="106"/>
        <v>0</v>
      </c>
      <c r="L376" s="1">
        <f t="shared" si="106"/>
        <v>0</v>
      </c>
      <c r="M376" s="1">
        <f t="shared" si="106"/>
        <v>0</v>
      </c>
      <c r="N376" s="1">
        <f t="shared" si="106"/>
        <v>0</v>
      </c>
      <c r="O376" s="1">
        <f t="shared" si="100"/>
        <v>200</v>
      </c>
      <c r="P376" s="1">
        <f t="shared" si="100"/>
        <v>0</v>
      </c>
      <c r="Q376" s="68"/>
      <c r="R376" s="68"/>
    </row>
    <row r="377" spans="1:18" ht="28.5">
      <c r="A377" s="73"/>
      <c r="B377" s="76"/>
      <c r="C377" s="30"/>
      <c r="D377" s="4" t="s">
        <v>37</v>
      </c>
      <c r="E377" s="1">
        <f t="shared" si="101"/>
        <v>138145.69999999998</v>
      </c>
      <c r="F377" s="1">
        <f t="shared" si="101"/>
        <v>0</v>
      </c>
      <c r="G377" s="1">
        <f aca="true" t="shared" si="107" ref="G377:N377">+G389+G401+G413+G425+G449+G437+G461+G473</f>
        <v>138145.69999999998</v>
      </c>
      <c r="H377" s="1">
        <f t="shared" si="107"/>
        <v>0</v>
      </c>
      <c r="I377" s="1">
        <f t="shared" si="107"/>
        <v>0</v>
      </c>
      <c r="J377" s="1">
        <f t="shared" si="107"/>
        <v>0</v>
      </c>
      <c r="K377" s="1">
        <f t="shared" si="107"/>
        <v>0</v>
      </c>
      <c r="L377" s="1">
        <f t="shared" si="107"/>
        <v>0</v>
      </c>
      <c r="M377" s="1">
        <f t="shared" si="107"/>
        <v>0</v>
      </c>
      <c r="N377" s="1">
        <f t="shared" si="107"/>
        <v>0</v>
      </c>
      <c r="O377" s="1">
        <f t="shared" si="100"/>
        <v>250</v>
      </c>
      <c r="P377" s="1">
        <f t="shared" si="100"/>
        <v>0</v>
      </c>
      <c r="Q377" s="68"/>
      <c r="R377" s="68"/>
    </row>
    <row r="378" spans="1:18" ht="28.5">
      <c r="A378" s="73"/>
      <c r="B378" s="76"/>
      <c r="C378" s="30"/>
      <c r="D378" s="4" t="s">
        <v>38</v>
      </c>
      <c r="E378" s="1">
        <f t="shared" si="101"/>
        <v>145743.7</v>
      </c>
      <c r="F378" s="1">
        <f t="shared" si="101"/>
        <v>0</v>
      </c>
      <c r="G378" s="1">
        <f aca="true" t="shared" si="108" ref="G378:N378">+G390+G402+G414+G426+G450+G438+G462+G474</f>
        <v>145743.7</v>
      </c>
      <c r="H378" s="1">
        <f t="shared" si="108"/>
        <v>0</v>
      </c>
      <c r="I378" s="1">
        <f t="shared" si="108"/>
        <v>0</v>
      </c>
      <c r="J378" s="1">
        <f t="shared" si="108"/>
        <v>0</v>
      </c>
      <c r="K378" s="1">
        <f t="shared" si="108"/>
        <v>0</v>
      </c>
      <c r="L378" s="1">
        <f t="shared" si="108"/>
        <v>0</v>
      </c>
      <c r="M378" s="1">
        <f t="shared" si="108"/>
        <v>0</v>
      </c>
      <c r="N378" s="1">
        <f t="shared" si="108"/>
        <v>0</v>
      </c>
      <c r="O378" s="1">
        <f t="shared" si="100"/>
        <v>250</v>
      </c>
      <c r="P378" s="1">
        <f t="shared" si="100"/>
        <v>0</v>
      </c>
      <c r="Q378" s="68"/>
      <c r="R378" s="68"/>
    </row>
    <row r="379" spans="1:18" ht="28.5">
      <c r="A379" s="73"/>
      <c r="B379" s="76"/>
      <c r="C379" s="30"/>
      <c r="D379" s="4" t="s">
        <v>39</v>
      </c>
      <c r="E379" s="1">
        <f t="shared" si="101"/>
        <v>184511.52</v>
      </c>
      <c r="F379" s="1">
        <f t="shared" si="101"/>
        <v>0</v>
      </c>
      <c r="G379" s="1">
        <f aca="true" t="shared" si="109" ref="G379:N379">+G391+G403+G415+G427+G451+G439+G463+G475</f>
        <v>184511.52</v>
      </c>
      <c r="H379" s="1">
        <f t="shared" si="109"/>
        <v>0</v>
      </c>
      <c r="I379" s="1">
        <f t="shared" si="109"/>
        <v>0</v>
      </c>
      <c r="J379" s="1">
        <f t="shared" si="109"/>
        <v>0</v>
      </c>
      <c r="K379" s="1">
        <f t="shared" si="109"/>
        <v>0</v>
      </c>
      <c r="L379" s="1">
        <f t="shared" si="109"/>
        <v>0</v>
      </c>
      <c r="M379" s="1">
        <f t="shared" si="109"/>
        <v>0</v>
      </c>
      <c r="N379" s="1">
        <f t="shared" si="109"/>
        <v>0</v>
      </c>
      <c r="O379" s="1">
        <f t="shared" si="100"/>
        <v>600</v>
      </c>
      <c r="P379" s="1">
        <f t="shared" si="100"/>
        <v>0</v>
      </c>
      <c r="Q379" s="68"/>
      <c r="R379" s="68"/>
    </row>
    <row r="380" spans="1:18" ht="28.5">
      <c r="A380" s="73"/>
      <c r="B380" s="76"/>
      <c r="C380" s="30"/>
      <c r="D380" s="4" t="s">
        <v>40</v>
      </c>
      <c r="E380" s="1">
        <f t="shared" si="101"/>
        <v>184511.52</v>
      </c>
      <c r="F380" s="1">
        <f t="shared" si="101"/>
        <v>0</v>
      </c>
      <c r="G380" s="1">
        <f aca="true" t="shared" si="110" ref="G380:N380">+G392+G404+G416+G428+G452+G440+G464+G476</f>
        <v>184511.52</v>
      </c>
      <c r="H380" s="1">
        <f t="shared" si="110"/>
        <v>0</v>
      </c>
      <c r="I380" s="1">
        <f t="shared" si="110"/>
        <v>0</v>
      </c>
      <c r="J380" s="1">
        <f t="shared" si="110"/>
        <v>0</v>
      </c>
      <c r="K380" s="1">
        <f t="shared" si="110"/>
        <v>0</v>
      </c>
      <c r="L380" s="1">
        <f t="shared" si="110"/>
        <v>0</v>
      </c>
      <c r="M380" s="1">
        <f t="shared" si="110"/>
        <v>0</v>
      </c>
      <c r="N380" s="1">
        <f t="shared" si="110"/>
        <v>0</v>
      </c>
      <c r="O380" s="1">
        <f t="shared" si="100"/>
        <v>0</v>
      </c>
      <c r="P380" s="1">
        <f t="shared" si="100"/>
        <v>0</v>
      </c>
      <c r="Q380" s="68"/>
      <c r="R380" s="68"/>
    </row>
    <row r="381" spans="1:18" ht="15">
      <c r="A381" s="69" t="s">
        <v>46</v>
      </c>
      <c r="B381" s="70" t="s">
        <v>97</v>
      </c>
      <c r="C381" s="34"/>
      <c r="D381" s="5" t="s">
        <v>13</v>
      </c>
      <c r="E381" s="2">
        <f aca="true" t="shared" si="111" ref="E381:P381">SUM(E383:E392)</f>
        <v>66908.1</v>
      </c>
      <c r="F381" s="2">
        <f t="shared" si="111"/>
        <v>0</v>
      </c>
      <c r="G381" s="2">
        <f t="shared" si="111"/>
        <v>66908.1</v>
      </c>
      <c r="H381" s="2">
        <f t="shared" si="111"/>
        <v>0</v>
      </c>
      <c r="I381" s="2">
        <f t="shared" si="111"/>
        <v>0</v>
      </c>
      <c r="J381" s="2">
        <f t="shared" si="111"/>
        <v>0</v>
      </c>
      <c r="K381" s="2">
        <f t="shared" si="111"/>
        <v>0</v>
      </c>
      <c r="L381" s="2">
        <f t="shared" si="111"/>
        <v>0</v>
      </c>
      <c r="M381" s="2">
        <f t="shared" si="111"/>
        <v>0</v>
      </c>
      <c r="N381" s="2">
        <f t="shared" si="111"/>
        <v>0</v>
      </c>
      <c r="O381" s="2">
        <f t="shared" si="111"/>
        <v>150</v>
      </c>
      <c r="P381" s="2">
        <f t="shared" si="111"/>
        <v>0</v>
      </c>
      <c r="Q381" s="68" t="s">
        <v>16</v>
      </c>
      <c r="R381" s="68"/>
    </row>
    <row r="382" spans="1:18" ht="15">
      <c r="A382" s="69"/>
      <c r="B382" s="70"/>
      <c r="C382" s="34"/>
      <c r="D382" s="5" t="s">
        <v>176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68"/>
      <c r="R382" s="68"/>
    </row>
    <row r="383" spans="1:18" ht="15">
      <c r="A383" s="69"/>
      <c r="B383" s="70"/>
      <c r="C383" s="34"/>
      <c r="D383" s="5" t="s">
        <v>0</v>
      </c>
      <c r="E383" s="2">
        <f>G383+I383+K383+M383</f>
        <v>0</v>
      </c>
      <c r="F383" s="2">
        <f>H383+J383+L383+N383</f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68"/>
      <c r="R383" s="68"/>
    </row>
    <row r="384" spans="1:18" ht="15">
      <c r="A384" s="69"/>
      <c r="B384" s="70"/>
      <c r="C384" s="34"/>
      <c r="D384" s="5" t="s">
        <v>1</v>
      </c>
      <c r="E384" s="2">
        <f aca="true" t="shared" si="112" ref="E384:E392">G384+I384+K384+M384</f>
        <v>0</v>
      </c>
      <c r="F384" s="2">
        <f aca="true" t="shared" si="113" ref="F384:F392">H384+J384+L384+N384</f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68"/>
      <c r="R384" s="68"/>
    </row>
    <row r="385" spans="1:18" ht="15">
      <c r="A385" s="69"/>
      <c r="B385" s="70"/>
      <c r="C385" s="34"/>
      <c r="D385" s="5" t="s">
        <v>31</v>
      </c>
      <c r="E385" s="2">
        <f t="shared" si="112"/>
        <v>66908.1</v>
      </c>
      <c r="F385" s="2">
        <f t="shared" si="113"/>
        <v>0</v>
      </c>
      <c r="G385" s="2">
        <f>60000*1.115135</f>
        <v>66908.1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150</v>
      </c>
      <c r="P385" s="2">
        <v>0</v>
      </c>
      <c r="Q385" s="68"/>
      <c r="R385" s="68"/>
    </row>
    <row r="386" spans="1:18" ht="15">
      <c r="A386" s="69"/>
      <c r="B386" s="70"/>
      <c r="C386" s="34"/>
      <c r="D386" s="5" t="s">
        <v>32</v>
      </c>
      <c r="E386" s="2">
        <f t="shared" si="112"/>
        <v>0</v>
      </c>
      <c r="F386" s="2">
        <f t="shared" si="113"/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68"/>
      <c r="R386" s="68"/>
    </row>
    <row r="387" spans="1:18" ht="15">
      <c r="A387" s="69"/>
      <c r="B387" s="70"/>
      <c r="C387" s="34"/>
      <c r="D387" s="5" t="s">
        <v>33</v>
      </c>
      <c r="E387" s="2">
        <f t="shared" si="112"/>
        <v>0</v>
      </c>
      <c r="F387" s="2">
        <f t="shared" si="113"/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68"/>
      <c r="R387" s="68"/>
    </row>
    <row r="388" spans="1:18" ht="15">
      <c r="A388" s="69"/>
      <c r="B388" s="70"/>
      <c r="C388" s="34"/>
      <c r="D388" s="5" t="s">
        <v>36</v>
      </c>
      <c r="E388" s="2">
        <f t="shared" si="112"/>
        <v>0</v>
      </c>
      <c r="F388" s="2">
        <f t="shared" si="113"/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68"/>
      <c r="R388" s="68"/>
    </row>
    <row r="389" spans="1:18" ht="15">
      <c r="A389" s="69"/>
      <c r="B389" s="70"/>
      <c r="C389" s="34"/>
      <c r="D389" s="5" t="s">
        <v>37</v>
      </c>
      <c r="E389" s="2">
        <f t="shared" si="112"/>
        <v>0</v>
      </c>
      <c r="F389" s="2">
        <f t="shared" si="113"/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68"/>
      <c r="R389" s="68"/>
    </row>
    <row r="390" spans="1:18" ht="15">
      <c r="A390" s="69"/>
      <c r="B390" s="70"/>
      <c r="C390" s="34"/>
      <c r="D390" s="5" t="s">
        <v>38</v>
      </c>
      <c r="E390" s="2">
        <f t="shared" si="112"/>
        <v>0</v>
      </c>
      <c r="F390" s="2">
        <f t="shared" si="113"/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68"/>
      <c r="R390" s="68"/>
    </row>
    <row r="391" spans="1:18" ht="15">
      <c r="A391" s="69"/>
      <c r="B391" s="70"/>
      <c r="C391" s="34"/>
      <c r="D391" s="5" t="s">
        <v>39</v>
      </c>
      <c r="E391" s="2">
        <f t="shared" si="112"/>
        <v>0</v>
      </c>
      <c r="F391" s="2">
        <f t="shared" si="113"/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68"/>
      <c r="R391" s="68"/>
    </row>
    <row r="392" spans="1:18" ht="15">
      <c r="A392" s="69"/>
      <c r="B392" s="70"/>
      <c r="C392" s="34"/>
      <c r="D392" s="5" t="s">
        <v>40</v>
      </c>
      <c r="E392" s="2">
        <f t="shared" si="112"/>
        <v>0</v>
      </c>
      <c r="F392" s="2">
        <f t="shared" si="113"/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68"/>
      <c r="R392" s="68"/>
    </row>
    <row r="393" spans="1:18" ht="15">
      <c r="A393" s="69" t="s">
        <v>47</v>
      </c>
      <c r="B393" s="70" t="s">
        <v>123</v>
      </c>
      <c r="C393" s="34"/>
      <c r="D393" s="5" t="s">
        <v>13</v>
      </c>
      <c r="E393" s="2">
        <f aca="true" t="shared" si="114" ref="E393:P393">SUM(E395:E404)</f>
        <v>99293.84000000001</v>
      </c>
      <c r="F393" s="2">
        <f t="shared" si="114"/>
        <v>0</v>
      </c>
      <c r="G393" s="2">
        <f t="shared" si="114"/>
        <v>99293.84000000001</v>
      </c>
      <c r="H393" s="2">
        <f t="shared" si="114"/>
        <v>0</v>
      </c>
      <c r="I393" s="2">
        <f t="shared" si="114"/>
        <v>0</v>
      </c>
      <c r="J393" s="2">
        <f t="shared" si="114"/>
        <v>0</v>
      </c>
      <c r="K393" s="2">
        <f t="shared" si="114"/>
        <v>0</v>
      </c>
      <c r="L393" s="2">
        <f t="shared" si="114"/>
        <v>0</v>
      </c>
      <c r="M393" s="2">
        <f t="shared" si="114"/>
        <v>0</v>
      </c>
      <c r="N393" s="2">
        <f t="shared" si="114"/>
        <v>0</v>
      </c>
      <c r="O393" s="2">
        <f t="shared" si="114"/>
        <v>200</v>
      </c>
      <c r="P393" s="2">
        <f t="shared" si="114"/>
        <v>0</v>
      </c>
      <c r="Q393" s="68" t="s">
        <v>16</v>
      </c>
      <c r="R393" s="68"/>
    </row>
    <row r="394" spans="1:18" ht="15">
      <c r="A394" s="69"/>
      <c r="B394" s="70"/>
      <c r="C394" s="34"/>
      <c r="D394" s="5" t="s">
        <v>176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68"/>
      <c r="R394" s="68"/>
    </row>
    <row r="395" spans="1:18" ht="15">
      <c r="A395" s="69"/>
      <c r="B395" s="70"/>
      <c r="C395" s="34"/>
      <c r="D395" s="5" t="s">
        <v>0</v>
      </c>
      <c r="E395" s="2">
        <f>G395+I395+K395+M395</f>
        <v>0</v>
      </c>
      <c r="F395" s="2">
        <f>H395+J395+L395+N395</f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68"/>
      <c r="R395" s="68"/>
    </row>
    <row r="396" spans="1:18" ht="15">
      <c r="A396" s="69"/>
      <c r="B396" s="70"/>
      <c r="C396" s="34"/>
      <c r="D396" s="5" t="s">
        <v>1</v>
      </c>
      <c r="E396" s="2">
        <f aca="true" t="shared" si="115" ref="E396:E404">G396+I396+K396+M396</f>
        <v>0</v>
      </c>
      <c r="F396" s="2">
        <f aca="true" t="shared" si="116" ref="F396:F404">H396+J396+L396+N396</f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68"/>
      <c r="R396" s="68"/>
    </row>
    <row r="397" spans="1:18" ht="15">
      <c r="A397" s="69"/>
      <c r="B397" s="70"/>
      <c r="C397" s="34"/>
      <c r="D397" s="5" t="s">
        <v>31</v>
      </c>
      <c r="E397" s="2">
        <f t="shared" si="115"/>
        <v>0</v>
      </c>
      <c r="F397" s="2">
        <f t="shared" si="116"/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68"/>
      <c r="R397" s="68"/>
    </row>
    <row r="398" spans="1:18" ht="15">
      <c r="A398" s="69"/>
      <c r="B398" s="70"/>
      <c r="C398" s="34"/>
      <c r="D398" s="5" t="s">
        <v>32</v>
      </c>
      <c r="E398" s="2">
        <f t="shared" si="115"/>
        <v>0</v>
      </c>
      <c r="F398" s="2">
        <f t="shared" si="116"/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68"/>
      <c r="R398" s="68"/>
    </row>
    <row r="399" spans="1:18" ht="15">
      <c r="A399" s="69"/>
      <c r="B399" s="70"/>
      <c r="C399" s="34"/>
      <c r="D399" s="5" t="s">
        <v>33</v>
      </c>
      <c r="E399" s="2">
        <f t="shared" si="115"/>
        <v>99293.84000000001</v>
      </c>
      <c r="F399" s="2">
        <f t="shared" si="116"/>
        <v>0</v>
      </c>
      <c r="G399" s="2">
        <f>80000*1.241173</f>
        <v>99293.84000000001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200</v>
      </c>
      <c r="P399" s="2">
        <v>0</v>
      </c>
      <c r="Q399" s="68"/>
      <c r="R399" s="68"/>
    </row>
    <row r="400" spans="1:18" ht="15">
      <c r="A400" s="69"/>
      <c r="B400" s="70"/>
      <c r="C400" s="34"/>
      <c r="D400" s="5" t="s">
        <v>36</v>
      </c>
      <c r="E400" s="2">
        <f t="shared" si="115"/>
        <v>0</v>
      </c>
      <c r="F400" s="2">
        <f t="shared" si="116"/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68"/>
      <c r="R400" s="68"/>
    </row>
    <row r="401" spans="1:18" ht="15">
      <c r="A401" s="69"/>
      <c r="B401" s="70"/>
      <c r="C401" s="34"/>
      <c r="D401" s="5" t="s">
        <v>37</v>
      </c>
      <c r="E401" s="2">
        <f t="shared" si="115"/>
        <v>0</v>
      </c>
      <c r="F401" s="2">
        <f t="shared" si="116"/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68"/>
      <c r="R401" s="68"/>
    </row>
    <row r="402" spans="1:18" ht="15">
      <c r="A402" s="69"/>
      <c r="B402" s="70"/>
      <c r="C402" s="34"/>
      <c r="D402" s="5" t="s">
        <v>38</v>
      </c>
      <c r="E402" s="2">
        <f t="shared" si="115"/>
        <v>0</v>
      </c>
      <c r="F402" s="2">
        <f t="shared" si="116"/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68"/>
      <c r="R402" s="68"/>
    </row>
    <row r="403" spans="1:18" ht="15">
      <c r="A403" s="69"/>
      <c r="B403" s="70"/>
      <c r="C403" s="34"/>
      <c r="D403" s="5" t="s">
        <v>39</v>
      </c>
      <c r="E403" s="2">
        <f t="shared" si="115"/>
        <v>0</v>
      </c>
      <c r="F403" s="2">
        <f t="shared" si="116"/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68"/>
      <c r="R403" s="68"/>
    </row>
    <row r="404" spans="1:18" ht="15">
      <c r="A404" s="69"/>
      <c r="B404" s="70"/>
      <c r="C404" s="34"/>
      <c r="D404" s="5" t="s">
        <v>40</v>
      </c>
      <c r="E404" s="2">
        <f t="shared" si="115"/>
        <v>0</v>
      </c>
      <c r="F404" s="2">
        <f t="shared" si="116"/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68"/>
      <c r="R404" s="68"/>
    </row>
    <row r="405" spans="1:18" ht="15">
      <c r="A405" s="69" t="s">
        <v>48</v>
      </c>
      <c r="B405" s="70" t="s">
        <v>98</v>
      </c>
      <c r="C405" s="34"/>
      <c r="D405" s="5" t="s">
        <v>13</v>
      </c>
      <c r="E405" s="2">
        <f aca="true" t="shared" si="117" ref="E405:P405">SUM(E407:E416)</f>
        <v>70588.01999999999</v>
      </c>
      <c r="F405" s="2">
        <f t="shared" si="117"/>
        <v>0</v>
      </c>
      <c r="G405" s="2">
        <f t="shared" si="117"/>
        <v>70588.01999999999</v>
      </c>
      <c r="H405" s="2">
        <f t="shared" si="117"/>
        <v>0</v>
      </c>
      <c r="I405" s="2">
        <f t="shared" si="117"/>
        <v>0</v>
      </c>
      <c r="J405" s="2">
        <f t="shared" si="117"/>
        <v>0</v>
      </c>
      <c r="K405" s="2">
        <f t="shared" si="117"/>
        <v>0</v>
      </c>
      <c r="L405" s="2">
        <f t="shared" si="117"/>
        <v>0</v>
      </c>
      <c r="M405" s="2">
        <f t="shared" si="117"/>
        <v>0</v>
      </c>
      <c r="N405" s="2">
        <f t="shared" si="117"/>
        <v>0</v>
      </c>
      <c r="O405" s="2">
        <f t="shared" si="117"/>
        <v>150</v>
      </c>
      <c r="P405" s="2">
        <f t="shared" si="117"/>
        <v>0</v>
      </c>
      <c r="Q405" s="68" t="s">
        <v>16</v>
      </c>
      <c r="R405" s="68"/>
    </row>
    <row r="406" spans="1:18" ht="15">
      <c r="A406" s="69"/>
      <c r="B406" s="70"/>
      <c r="C406" s="34"/>
      <c r="D406" s="5" t="s">
        <v>176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68"/>
      <c r="R406" s="68"/>
    </row>
    <row r="407" spans="1:18" ht="15">
      <c r="A407" s="69"/>
      <c r="B407" s="70"/>
      <c r="C407" s="34"/>
      <c r="D407" s="5" t="s">
        <v>0</v>
      </c>
      <c r="E407" s="2">
        <f>G407+I407+K407+M407</f>
        <v>0</v>
      </c>
      <c r="F407" s="2">
        <f>H407+J407+L407+N407</f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68"/>
      <c r="R407" s="68"/>
    </row>
    <row r="408" spans="1:18" ht="15">
      <c r="A408" s="69"/>
      <c r="B408" s="70"/>
      <c r="C408" s="34"/>
      <c r="D408" s="5" t="s">
        <v>1</v>
      </c>
      <c r="E408" s="2">
        <f aca="true" t="shared" si="118" ref="E408:E416">G408+I408+K408+M408</f>
        <v>0</v>
      </c>
      <c r="F408" s="2">
        <f aca="true" t="shared" si="119" ref="F408:F416">H408+J408+L408+N408</f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68"/>
      <c r="R408" s="68"/>
    </row>
    <row r="409" spans="1:18" ht="15">
      <c r="A409" s="69"/>
      <c r="B409" s="70"/>
      <c r="C409" s="34"/>
      <c r="D409" s="5" t="s">
        <v>31</v>
      </c>
      <c r="E409" s="2">
        <v>0</v>
      </c>
      <c r="F409" s="2">
        <f t="shared" si="119"/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68"/>
      <c r="R409" s="68"/>
    </row>
    <row r="410" spans="1:18" ht="15">
      <c r="A410" s="69"/>
      <c r="B410" s="70"/>
      <c r="C410" s="34"/>
      <c r="D410" s="5" t="s">
        <v>32</v>
      </c>
      <c r="E410" s="2">
        <f t="shared" si="118"/>
        <v>70588.01999999999</v>
      </c>
      <c r="F410" s="2">
        <f t="shared" si="119"/>
        <v>0</v>
      </c>
      <c r="G410" s="2">
        <f>60000*1.176467</f>
        <v>70588.01999999999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150</v>
      </c>
      <c r="P410" s="2">
        <v>0</v>
      </c>
      <c r="Q410" s="68"/>
      <c r="R410" s="68"/>
    </row>
    <row r="411" spans="1:18" ht="15">
      <c r="A411" s="69"/>
      <c r="B411" s="70"/>
      <c r="C411" s="34"/>
      <c r="D411" s="5" t="s">
        <v>33</v>
      </c>
      <c r="E411" s="2">
        <f t="shared" si="118"/>
        <v>0</v>
      </c>
      <c r="F411" s="2">
        <f t="shared" si="119"/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68"/>
      <c r="R411" s="68"/>
    </row>
    <row r="412" spans="1:18" ht="15">
      <c r="A412" s="69"/>
      <c r="B412" s="70"/>
      <c r="C412" s="34"/>
      <c r="D412" s="5" t="s">
        <v>36</v>
      </c>
      <c r="E412" s="2">
        <f t="shared" si="118"/>
        <v>0</v>
      </c>
      <c r="F412" s="2">
        <f t="shared" si="119"/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68"/>
      <c r="R412" s="68"/>
    </row>
    <row r="413" spans="1:18" ht="15">
      <c r="A413" s="69"/>
      <c r="B413" s="70"/>
      <c r="C413" s="34"/>
      <c r="D413" s="5" t="s">
        <v>37</v>
      </c>
      <c r="E413" s="2">
        <f t="shared" si="118"/>
        <v>0</v>
      </c>
      <c r="F413" s="2">
        <f t="shared" si="119"/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68"/>
      <c r="R413" s="68"/>
    </row>
    <row r="414" spans="1:18" ht="15">
      <c r="A414" s="69"/>
      <c r="B414" s="70"/>
      <c r="C414" s="34"/>
      <c r="D414" s="5" t="s">
        <v>38</v>
      </c>
      <c r="E414" s="2">
        <f t="shared" si="118"/>
        <v>0</v>
      </c>
      <c r="F414" s="2">
        <f t="shared" si="119"/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68"/>
      <c r="R414" s="68"/>
    </row>
    <row r="415" spans="1:18" ht="15">
      <c r="A415" s="69"/>
      <c r="B415" s="70"/>
      <c r="C415" s="34"/>
      <c r="D415" s="5" t="s">
        <v>39</v>
      </c>
      <c r="E415" s="2">
        <f t="shared" si="118"/>
        <v>0</v>
      </c>
      <c r="F415" s="2">
        <f t="shared" si="119"/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68"/>
      <c r="R415" s="68"/>
    </row>
    <row r="416" spans="1:18" ht="15">
      <c r="A416" s="69"/>
      <c r="B416" s="70"/>
      <c r="C416" s="34"/>
      <c r="D416" s="5" t="s">
        <v>40</v>
      </c>
      <c r="E416" s="2">
        <f t="shared" si="118"/>
        <v>0</v>
      </c>
      <c r="F416" s="2">
        <f t="shared" si="119"/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68"/>
      <c r="R416" s="68"/>
    </row>
    <row r="417" spans="1:18" ht="15" customHeight="1">
      <c r="A417" s="69" t="s">
        <v>49</v>
      </c>
      <c r="B417" s="70" t="s">
        <v>99</v>
      </c>
      <c r="C417" s="34"/>
      <c r="D417" s="5" t="s">
        <v>13</v>
      </c>
      <c r="E417" s="2">
        <f aca="true" t="shared" si="120" ref="E417:P417">SUM(E419:E428)</f>
        <v>104754.95999999999</v>
      </c>
      <c r="F417" s="2">
        <f t="shared" si="120"/>
        <v>0</v>
      </c>
      <c r="G417" s="2">
        <f t="shared" si="120"/>
        <v>104754.95999999999</v>
      </c>
      <c r="H417" s="2">
        <f t="shared" si="120"/>
        <v>0</v>
      </c>
      <c r="I417" s="2">
        <f t="shared" si="120"/>
        <v>0</v>
      </c>
      <c r="J417" s="2">
        <f t="shared" si="120"/>
        <v>0</v>
      </c>
      <c r="K417" s="2">
        <f t="shared" si="120"/>
        <v>0</v>
      </c>
      <c r="L417" s="2">
        <f t="shared" si="120"/>
        <v>0</v>
      </c>
      <c r="M417" s="2">
        <f t="shared" si="120"/>
        <v>0</v>
      </c>
      <c r="N417" s="2">
        <f t="shared" si="120"/>
        <v>0</v>
      </c>
      <c r="O417" s="2">
        <f t="shared" si="120"/>
        <v>200</v>
      </c>
      <c r="P417" s="2">
        <f t="shared" si="120"/>
        <v>0</v>
      </c>
      <c r="Q417" s="68" t="s">
        <v>16</v>
      </c>
      <c r="R417" s="68"/>
    </row>
    <row r="418" spans="1:18" ht="15" customHeight="1">
      <c r="A418" s="69"/>
      <c r="B418" s="70"/>
      <c r="C418" s="34"/>
      <c r="D418" s="5" t="s">
        <v>176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68"/>
      <c r="R418" s="68"/>
    </row>
    <row r="419" spans="1:18" ht="15">
      <c r="A419" s="69"/>
      <c r="B419" s="70"/>
      <c r="C419" s="34"/>
      <c r="D419" s="5" t="s">
        <v>0</v>
      </c>
      <c r="E419" s="2">
        <f>G419+I419+K419+M419</f>
        <v>0</v>
      </c>
      <c r="F419" s="2">
        <f>H419+J419+L419+N419</f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68"/>
      <c r="R419" s="68"/>
    </row>
    <row r="420" spans="1:18" ht="15">
      <c r="A420" s="69"/>
      <c r="B420" s="70"/>
      <c r="C420" s="34"/>
      <c r="D420" s="5" t="s">
        <v>1</v>
      </c>
      <c r="E420" s="2">
        <f aca="true" t="shared" si="121" ref="E420:E428">G420+I420+K420+M420</f>
        <v>0</v>
      </c>
      <c r="F420" s="2">
        <f aca="true" t="shared" si="122" ref="F420:F428">H420+J420+L420+N420</f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68"/>
      <c r="R420" s="68"/>
    </row>
    <row r="421" spans="1:18" ht="15">
      <c r="A421" s="69"/>
      <c r="B421" s="70"/>
      <c r="C421" s="34"/>
      <c r="D421" s="5" t="s">
        <v>31</v>
      </c>
      <c r="E421" s="2">
        <f t="shared" si="121"/>
        <v>0</v>
      </c>
      <c r="F421" s="2">
        <f t="shared" si="122"/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68"/>
      <c r="R421" s="68"/>
    </row>
    <row r="422" spans="1:18" ht="15">
      <c r="A422" s="69"/>
      <c r="B422" s="70"/>
      <c r="C422" s="34"/>
      <c r="D422" s="5" t="s">
        <v>32</v>
      </c>
      <c r="E422" s="2">
        <v>0</v>
      </c>
      <c r="F422" s="2">
        <f t="shared" si="122"/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68"/>
      <c r="R422" s="68"/>
    </row>
    <row r="423" spans="1:18" ht="15">
      <c r="A423" s="69"/>
      <c r="B423" s="70"/>
      <c r="C423" s="34"/>
      <c r="D423" s="5" t="s">
        <v>33</v>
      </c>
      <c r="E423" s="2">
        <f t="shared" si="121"/>
        <v>0</v>
      </c>
      <c r="F423" s="2">
        <f t="shared" si="122"/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68"/>
      <c r="R423" s="68"/>
    </row>
    <row r="424" spans="1:18" ht="15">
      <c r="A424" s="69"/>
      <c r="B424" s="70"/>
      <c r="C424" s="34"/>
      <c r="D424" s="5" t="s">
        <v>36</v>
      </c>
      <c r="E424" s="2">
        <f t="shared" si="121"/>
        <v>104754.95999999999</v>
      </c>
      <c r="F424" s="2">
        <f t="shared" si="122"/>
        <v>0</v>
      </c>
      <c r="G424" s="2">
        <f>80000*1.309437</f>
        <v>104754.95999999999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200</v>
      </c>
      <c r="P424" s="2">
        <v>0</v>
      </c>
      <c r="Q424" s="68"/>
      <c r="R424" s="68"/>
    </row>
    <row r="425" spans="1:18" ht="15">
      <c r="A425" s="69"/>
      <c r="B425" s="70"/>
      <c r="C425" s="34"/>
      <c r="D425" s="5" t="s">
        <v>37</v>
      </c>
      <c r="E425" s="2">
        <f t="shared" si="121"/>
        <v>0</v>
      </c>
      <c r="F425" s="2">
        <f t="shared" si="122"/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68"/>
      <c r="R425" s="68"/>
    </row>
    <row r="426" spans="1:18" ht="15">
      <c r="A426" s="69"/>
      <c r="B426" s="70"/>
      <c r="C426" s="34"/>
      <c r="D426" s="5" t="s">
        <v>38</v>
      </c>
      <c r="E426" s="2">
        <f t="shared" si="121"/>
        <v>0</v>
      </c>
      <c r="F426" s="2">
        <f t="shared" si="122"/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68"/>
      <c r="R426" s="68"/>
    </row>
    <row r="427" spans="1:18" ht="15">
      <c r="A427" s="69"/>
      <c r="B427" s="70"/>
      <c r="C427" s="34"/>
      <c r="D427" s="5" t="s">
        <v>39</v>
      </c>
      <c r="E427" s="2">
        <f t="shared" si="121"/>
        <v>0</v>
      </c>
      <c r="F427" s="2">
        <f t="shared" si="122"/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68"/>
      <c r="R427" s="68"/>
    </row>
    <row r="428" spans="1:18" ht="15">
      <c r="A428" s="69"/>
      <c r="B428" s="70"/>
      <c r="C428" s="34"/>
      <c r="D428" s="5" t="s">
        <v>40</v>
      </c>
      <c r="E428" s="2">
        <f t="shared" si="121"/>
        <v>0</v>
      </c>
      <c r="F428" s="2">
        <f t="shared" si="122"/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68"/>
      <c r="R428" s="68"/>
    </row>
    <row r="429" spans="1:18" ht="15" customHeight="1">
      <c r="A429" s="69" t="s">
        <v>50</v>
      </c>
      <c r="B429" s="70" t="s">
        <v>140</v>
      </c>
      <c r="C429" s="34"/>
      <c r="D429" s="5" t="s">
        <v>13</v>
      </c>
      <c r="E429" s="2">
        <f aca="true" t="shared" si="123" ref="E429:P429">SUM(E431:E440)</f>
        <v>145743.7</v>
      </c>
      <c r="F429" s="2">
        <f t="shared" si="123"/>
        <v>0</v>
      </c>
      <c r="G429" s="2">
        <f t="shared" si="123"/>
        <v>145743.7</v>
      </c>
      <c r="H429" s="2">
        <f t="shared" si="123"/>
        <v>0</v>
      </c>
      <c r="I429" s="2">
        <f t="shared" si="123"/>
        <v>0</v>
      </c>
      <c r="J429" s="2">
        <f t="shared" si="123"/>
        <v>0</v>
      </c>
      <c r="K429" s="2">
        <f t="shared" si="123"/>
        <v>0</v>
      </c>
      <c r="L429" s="2">
        <f t="shared" si="123"/>
        <v>0</v>
      </c>
      <c r="M429" s="2">
        <f t="shared" si="123"/>
        <v>0</v>
      </c>
      <c r="N429" s="2">
        <f t="shared" si="123"/>
        <v>0</v>
      </c>
      <c r="O429" s="2">
        <f t="shared" si="123"/>
        <v>250</v>
      </c>
      <c r="P429" s="2">
        <f t="shared" si="123"/>
        <v>0</v>
      </c>
      <c r="Q429" s="68" t="s">
        <v>16</v>
      </c>
      <c r="R429" s="68"/>
    </row>
    <row r="430" spans="1:18" ht="15" customHeight="1">
      <c r="A430" s="69"/>
      <c r="B430" s="70"/>
      <c r="C430" s="34"/>
      <c r="D430" s="5" t="s">
        <v>176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68"/>
      <c r="R430" s="68"/>
    </row>
    <row r="431" spans="1:18" ht="15">
      <c r="A431" s="69"/>
      <c r="B431" s="70"/>
      <c r="C431" s="34"/>
      <c r="D431" s="5" t="s">
        <v>0</v>
      </c>
      <c r="E431" s="2">
        <f>G431+I431+K431+M431</f>
        <v>0</v>
      </c>
      <c r="F431" s="2">
        <f>H431+J431+L431+N431</f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68"/>
      <c r="R431" s="68"/>
    </row>
    <row r="432" spans="1:18" ht="15">
      <c r="A432" s="69"/>
      <c r="B432" s="70"/>
      <c r="C432" s="34"/>
      <c r="D432" s="5" t="s">
        <v>1</v>
      </c>
      <c r="E432" s="2">
        <f aca="true" t="shared" si="124" ref="E432:E440">G432+I432+K432+M432</f>
        <v>0</v>
      </c>
      <c r="F432" s="2">
        <f aca="true" t="shared" si="125" ref="F432:F440">H432+J432+L432+N432</f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68"/>
      <c r="R432" s="68"/>
    </row>
    <row r="433" spans="1:18" ht="15">
      <c r="A433" s="69"/>
      <c r="B433" s="70"/>
      <c r="C433" s="34"/>
      <c r="D433" s="5" t="s">
        <v>31</v>
      </c>
      <c r="E433" s="2">
        <f t="shared" si="124"/>
        <v>0</v>
      </c>
      <c r="F433" s="2">
        <f t="shared" si="125"/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68"/>
      <c r="R433" s="68"/>
    </row>
    <row r="434" spans="1:18" ht="15">
      <c r="A434" s="69"/>
      <c r="B434" s="70"/>
      <c r="C434" s="34"/>
      <c r="D434" s="5" t="s">
        <v>32</v>
      </c>
      <c r="E434" s="2">
        <f t="shared" si="124"/>
        <v>0</v>
      </c>
      <c r="F434" s="2">
        <f t="shared" si="125"/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68"/>
      <c r="R434" s="68"/>
    </row>
    <row r="435" spans="1:18" ht="15">
      <c r="A435" s="69"/>
      <c r="B435" s="70"/>
      <c r="C435" s="34"/>
      <c r="D435" s="5" t="s">
        <v>33</v>
      </c>
      <c r="E435" s="2">
        <f t="shared" si="124"/>
        <v>0</v>
      </c>
      <c r="F435" s="2">
        <f t="shared" si="125"/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68"/>
      <c r="R435" s="68"/>
    </row>
    <row r="436" spans="1:18" ht="15">
      <c r="A436" s="69"/>
      <c r="B436" s="70"/>
      <c r="C436" s="34"/>
      <c r="D436" s="5" t="s">
        <v>36</v>
      </c>
      <c r="E436" s="2">
        <f t="shared" si="124"/>
        <v>0</v>
      </c>
      <c r="F436" s="2">
        <f t="shared" si="125"/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68"/>
      <c r="R436" s="68"/>
    </row>
    <row r="437" spans="1:18" ht="15">
      <c r="A437" s="69"/>
      <c r="B437" s="70"/>
      <c r="C437" s="34"/>
      <c r="D437" s="5" t="s">
        <v>37</v>
      </c>
      <c r="E437" s="2">
        <f t="shared" si="124"/>
        <v>0</v>
      </c>
      <c r="F437" s="2">
        <f t="shared" si="125"/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68"/>
      <c r="R437" s="68"/>
    </row>
    <row r="438" spans="1:18" ht="15">
      <c r="A438" s="69"/>
      <c r="B438" s="70"/>
      <c r="C438" s="34"/>
      <c r="D438" s="5" t="s">
        <v>38</v>
      </c>
      <c r="E438" s="2">
        <f t="shared" si="124"/>
        <v>145743.7</v>
      </c>
      <c r="F438" s="2">
        <f t="shared" si="125"/>
        <v>0</v>
      </c>
      <c r="G438" s="2">
        <f>100000*1.457437</f>
        <v>145743.7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250</v>
      </c>
      <c r="P438" s="2">
        <v>0</v>
      </c>
      <c r="Q438" s="68"/>
      <c r="R438" s="68"/>
    </row>
    <row r="439" spans="1:18" ht="15">
      <c r="A439" s="69"/>
      <c r="B439" s="70"/>
      <c r="C439" s="34"/>
      <c r="D439" s="5" t="s">
        <v>39</v>
      </c>
      <c r="E439" s="2">
        <f t="shared" si="124"/>
        <v>0</v>
      </c>
      <c r="F439" s="2">
        <f t="shared" si="125"/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68"/>
      <c r="R439" s="68"/>
    </row>
    <row r="440" spans="1:18" ht="15">
      <c r="A440" s="69"/>
      <c r="B440" s="70"/>
      <c r="C440" s="34"/>
      <c r="D440" s="5" t="s">
        <v>40</v>
      </c>
      <c r="E440" s="2">
        <f t="shared" si="124"/>
        <v>0</v>
      </c>
      <c r="F440" s="2">
        <f t="shared" si="125"/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68"/>
      <c r="R440" s="68"/>
    </row>
    <row r="441" spans="1:18" ht="15">
      <c r="A441" s="69" t="s">
        <v>51</v>
      </c>
      <c r="B441" s="70" t="s">
        <v>100</v>
      </c>
      <c r="C441" s="34"/>
      <c r="D441" s="5" t="s">
        <v>13</v>
      </c>
      <c r="E441" s="2">
        <f aca="true" t="shared" si="126" ref="E441:P441">SUM(E443:E452)</f>
        <v>369023.04</v>
      </c>
      <c r="F441" s="2">
        <f t="shared" si="126"/>
        <v>0</v>
      </c>
      <c r="G441" s="2">
        <f t="shared" si="126"/>
        <v>369023.04</v>
      </c>
      <c r="H441" s="2">
        <f t="shared" si="126"/>
        <v>0</v>
      </c>
      <c r="I441" s="2">
        <f t="shared" si="126"/>
        <v>0</v>
      </c>
      <c r="J441" s="2">
        <f t="shared" si="126"/>
        <v>0</v>
      </c>
      <c r="K441" s="2">
        <f t="shared" si="126"/>
        <v>0</v>
      </c>
      <c r="L441" s="2">
        <f t="shared" si="126"/>
        <v>0</v>
      </c>
      <c r="M441" s="2">
        <f t="shared" si="126"/>
        <v>0</v>
      </c>
      <c r="N441" s="2">
        <f t="shared" si="126"/>
        <v>0</v>
      </c>
      <c r="O441" s="2">
        <f t="shared" si="126"/>
        <v>600</v>
      </c>
      <c r="P441" s="2">
        <f t="shared" si="126"/>
        <v>0</v>
      </c>
      <c r="Q441" s="68" t="s">
        <v>16</v>
      </c>
      <c r="R441" s="68"/>
    </row>
    <row r="442" spans="1:18" ht="15">
      <c r="A442" s="69"/>
      <c r="B442" s="70"/>
      <c r="C442" s="34"/>
      <c r="D442" s="5" t="s">
        <v>176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68"/>
      <c r="R442" s="68"/>
    </row>
    <row r="443" spans="1:18" ht="15">
      <c r="A443" s="69"/>
      <c r="B443" s="70"/>
      <c r="C443" s="34"/>
      <c r="D443" s="5" t="s">
        <v>0</v>
      </c>
      <c r="E443" s="2">
        <f>G443+I443+K443+M443</f>
        <v>0</v>
      </c>
      <c r="F443" s="2">
        <f>H443+J443+L443+N443</f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68"/>
      <c r="R443" s="68"/>
    </row>
    <row r="444" spans="1:18" ht="15">
      <c r="A444" s="69"/>
      <c r="B444" s="70"/>
      <c r="C444" s="34"/>
      <c r="D444" s="5" t="s">
        <v>1</v>
      </c>
      <c r="E444" s="2">
        <f aca="true" t="shared" si="127" ref="E444:E452">G444+I444+K444+M444</f>
        <v>0</v>
      </c>
      <c r="F444" s="2">
        <f aca="true" t="shared" si="128" ref="F444:F452">H444+J444+L444+N444</f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68"/>
      <c r="R444" s="68"/>
    </row>
    <row r="445" spans="1:18" ht="15">
      <c r="A445" s="69"/>
      <c r="B445" s="70"/>
      <c r="C445" s="34"/>
      <c r="D445" s="5" t="s">
        <v>31</v>
      </c>
      <c r="E445" s="2">
        <f t="shared" si="127"/>
        <v>0</v>
      </c>
      <c r="F445" s="2">
        <f t="shared" si="128"/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68"/>
      <c r="R445" s="68"/>
    </row>
    <row r="446" spans="1:18" ht="15">
      <c r="A446" s="69"/>
      <c r="B446" s="70"/>
      <c r="C446" s="34"/>
      <c r="D446" s="5" t="s">
        <v>32</v>
      </c>
      <c r="E446" s="2">
        <f t="shared" si="127"/>
        <v>0</v>
      </c>
      <c r="F446" s="2">
        <f t="shared" si="128"/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68"/>
      <c r="R446" s="68"/>
    </row>
    <row r="447" spans="1:18" ht="15">
      <c r="A447" s="69"/>
      <c r="B447" s="70"/>
      <c r="C447" s="34"/>
      <c r="D447" s="5" t="s">
        <v>33</v>
      </c>
      <c r="E447" s="2">
        <f t="shared" si="127"/>
        <v>0</v>
      </c>
      <c r="F447" s="2">
        <f t="shared" si="128"/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68"/>
      <c r="R447" s="68"/>
    </row>
    <row r="448" spans="1:18" ht="15">
      <c r="A448" s="69"/>
      <c r="B448" s="70"/>
      <c r="C448" s="34"/>
      <c r="D448" s="5" t="s">
        <v>36</v>
      </c>
      <c r="E448" s="2">
        <f t="shared" si="127"/>
        <v>0</v>
      </c>
      <c r="F448" s="2">
        <f t="shared" si="128"/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68"/>
      <c r="R448" s="68"/>
    </row>
    <row r="449" spans="1:18" ht="15">
      <c r="A449" s="69"/>
      <c r="B449" s="70"/>
      <c r="C449" s="34"/>
      <c r="D449" s="5" t="s">
        <v>37</v>
      </c>
      <c r="E449" s="2">
        <f t="shared" si="127"/>
        <v>0</v>
      </c>
      <c r="F449" s="2">
        <f t="shared" si="128"/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68"/>
      <c r="R449" s="68"/>
    </row>
    <row r="450" spans="1:18" ht="15">
      <c r="A450" s="69"/>
      <c r="B450" s="70"/>
      <c r="C450" s="34"/>
      <c r="D450" s="5" t="s">
        <v>38</v>
      </c>
      <c r="E450" s="2">
        <f t="shared" si="127"/>
        <v>0</v>
      </c>
      <c r="F450" s="2">
        <f t="shared" si="128"/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68"/>
      <c r="R450" s="68"/>
    </row>
    <row r="451" spans="1:18" ht="15">
      <c r="A451" s="69"/>
      <c r="B451" s="70"/>
      <c r="C451" s="34"/>
      <c r="D451" s="5" t="s">
        <v>39</v>
      </c>
      <c r="E451" s="2">
        <f t="shared" si="127"/>
        <v>184511.52</v>
      </c>
      <c r="F451" s="2">
        <f t="shared" si="128"/>
        <v>0</v>
      </c>
      <c r="G451" s="2">
        <f>120000*1.537596</f>
        <v>184511.52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600</v>
      </c>
      <c r="P451" s="2">
        <v>0</v>
      </c>
      <c r="Q451" s="68"/>
      <c r="R451" s="68"/>
    </row>
    <row r="452" spans="1:18" ht="15">
      <c r="A452" s="69"/>
      <c r="B452" s="70"/>
      <c r="C452" s="34"/>
      <c r="D452" s="5" t="s">
        <v>40</v>
      </c>
      <c r="E452" s="2">
        <f t="shared" si="127"/>
        <v>184511.52</v>
      </c>
      <c r="F452" s="2">
        <f t="shared" si="128"/>
        <v>0</v>
      </c>
      <c r="G452" s="2">
        <f>120000*1.537596</f>
        <v>184511.52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68"/>
      <c r="R452" s="68"/>
    </row>
    <row r="453" spans="1:18" ht="15">
      <c r="A453" s="102" t="s">
        <v>203</v>
      </c>
      <c r="B453" s="110" t="s">
        <v>204</v>
      </c>
      <c r="C453" s="111"/>
      <c r="D453" s="100" t="s">
        <v>13</v>
      </c>
      <c r="E453" s="101">
        <f aca="true" t="shared" si="129" ref="E453:P453">SUM(E455:E464)</f>
        <v>7211.4</v>
      </c>
      <c r="F453" s="101">
        <f t="shared" si="129"/>
        <v>0</v>
      </c>
      <c r="G453" s="101">
        <f t="shared" si="129"/>
        <v>7211.4</v>
      </c>
      <c r="H453" s="101">
        <f t="shared" si="129"/>
        <v>0</v>
      </c>
      <c r="I453" s="101">
        <f t="shared" si="129"/>
        <v>0</v>
      </c>
      <c r="J453" s="101">
        <f t="shared" si="129"/>
        <v>0</v>
      </c>
      <c r="K453" s="101">
        <f t="shared" si="129"/>
        <v>0</v>
      </c>
      <c r="L453" s="101">
        <f t="shared" si="129"/>
        <v>0</v>
      </c>
      <c r="M453" s="101">
        <f t="shared" si="129"/>
        <v>0</v>
      </c>
      <c r="N453" s="101">
        <f t="shared" si="129"/>
        <v>0</v>
      </c>
      <c r="O453" s="101">
        <f t="shared" si="129"/>
        <v>0</v>
      </c>
      <c r="P453" s="101">
        <f t="shared" si="129"/>
        <v>0</v>
      </c>
      <c r="Q453" s="68" t="s">
        <v>16</v>
      </c>
      <c r="R453" s="68"/>
    </row>
    <row r="454" spans="1:18" ht="15">
      <c r="A454" s="112"/>
      <c r="B454" s="113"/>
      <c r="C454" s="111"/>
      <c r="D454" s="100" t="s">
        <v>176</v>
      </c>
      <c r="E454" s="101">
        <v>0</v>
      </c>
      <c r="F454" s="101">
        <v>0</v>
      </c>
      <c r="G454" s="101">
        <v>0</v>
      </c>
      <c r="H454" s="101">
        <v>0</v>
      </c>
      <c r="I454" s="101">
        <v>0</v>
      </c>
      <c r="J454" s="101">
        <v>0</v>
      </c>
      <c r="K454" s="101">
        <v>0</v>
      </c>
      <c r="L454" s="101">
        <v>0</v>
      </c>
      <c r="M454" s="101">
        <v>0</v>
      </c>
      <c r="N454" s="101">
        <v>0</v>
      </c>
      <c r="O454" s="101">
        <v>0</v>
      </c>
      <c r="P454" s="101">
        <v>0</v>
      </c>
      <c r="Q454" s="68"/>
      <c r="R454" s="68"/>
    </row>
    <row r="455" spans="1:18" ht="15">
      <c r="A455" s="112"/>
      <c r="B455" s="113"/>
      <c r="C455" s="111"/>
      <c r="D455" s="100" t="s">
        <v>0</v>
      </c>
      <c r="E455" s="101">
        <f>G455+I455+K455+M455</f>
        <v>0</v>
      </c>
      <c r="F455" s="101">
        <f>H455+J455+L455+N455</f>
        <v>0</v>
      </c>
      <c r="G455" s="101">
        <v>0</v>
      </c>
      <c r="H455" s="101">
        <v>0</v>
      </c>
      <c r="I455" s="101">
        <v>0</v>
      </c>
      <c r="J455" s="101">
        <v>0</v>
      </c>
      <c r="K455" s="101">
        <v>0</v>
      </c>
      <c r="L455" s="101">
        <v>0</v>
      </c>
      <c r="M455" s="101">
        <v>0</v>
      </c>
      <c r="N455" s="101">
        <v>0</v>
      </c>
      <c r="O455" s="101">
        <v>0</v>
      </c>
      <c r="P455" s="101">
        <v>0</v>
      </c>
      <c r="Q455" s="68"/>
      <c r="R455" s="68"/>
    </row>
    <row r="456" spans="1:18" ht="15">
      <c r="A456" s="112"/>
      <c r="B456" s="113"/>
      <c r="C456" s="111"/>
      <c r="D456" s="100" t="s">
        <v>1</v>
      </c>
      <c r="E456" s="101">
        <f>G456+I456+K456+M456</f>
        <v>7211.4</v>
      </c>
      <c r="F456" s="101">
        <f aca="true" t="shared" si="130" ref="F456:F464">H456+J456+L456+N456</f>
        <v>0</v>
      </c>
      <c r="G456" s="101">
        <v>7211.4</v>
      </c>
      <c r="H456" s="101">
        <v>0</v>
      </c>
      <c r="I456" s="101">
        <v>0</v>
      </c>
      <c r="J456" s="101">
        <v>0</v>
      </c>
      <c r="K456" s="101">
        <v>0</v>
      </c>
      <c r="L456" s="101">
        <v>0</v>
      </c>
      <c r="M456" s="101">
        <v>0</v>
      </c>
      <c r="N456" s="101">
        <v>0</v>
      </c>
      <c r="O456" s="101">
        <v>0</v>
      </c>
      <c r="P456" s="101">
        <v>0</v>
      </c>
      <c r="Q456" s="68"/>
      <c r="R456" s="68"/>
    </row>
    <row r="457" spans="1:18" ht="15">
      <c r="A457" s="112"/>
      <c r="B457" s="113"/>
      <c r="C457" s="111"/>
      <c r="D457" s="100" t="s">
        <v>31</v>
      </c>
      <c r="E457" s="101">
        <f>G457+I457+K457+M457</f>
        <v>0</v>
      </c>
      <c r="F457" s="101">
        <f t="shared" si="130"/>
        <v>0</v>
      </c>
      <c r="G457" s="101">
        <v>0</v>
      </c>
      <c r="H457" s="101">
        <v>0</v>
      </c>
      <c r="I457" s="101">
        <v>0</v>
      </c>
      <c r="J457" s="101">
        <v>0</v>
      </c>
      <c r="K457" s="101">
        <v>0</v>
      </c>
      <c r="L457" s="101">
        <v>0</v>
      </c>
      <c r="M457" s="101">
        <v>0</v>
      </c>
      <c r="N457" s="101">
        <v>0</v>
      </c>
      <c r="O457" s="101">
        <v>0</v>
      </c>
      <c r="P457" s="101">
        <v>0</v>
      </c>
      <c r="Q457" s="68"/>
      <c r="R457" s="68"/>
    </row>
    <row r="458" spans="1:18" ht="15">
      <c r="A458" s="112"/>
      <c r="B458" s="113"/>
      <c r="C458" s="111"/>
      <c r="D458" s="100" t="s">
        <v>32</v>
      </c>
      <c r="E458" s="101">
        <v>0</v>
      </c>
      <c r="F458" s="101">
        <f t="shared" si="130"/>
        <v>0</v>
      </c>
      <c r="G458" s="101">
        <v>0</v>
      </c>
      <c r="H458" s="101">
        <v>0</v>
      </c>
      <c r="I458" s="101">
        <v>0</v>
      </c>
      <c r="J458" s="101">
        <v>0</v>
      </c>
      <c r="K458" s="101">
        <v>0</v>
      </c>
      <c r="L458" s="101">
        <v>0</v>
      </c>
      <c r="M458" s="101">
        <v>0</v>
      </c>
      <c r="N458" s="101">
        <v>0</v>
      </c>
      <c r="O458" s="101">
        <v>0</v>
      </c>
      <c r="P458" s="101">
        <v>0</v>
      </c>
      <c r="Q458" s="68"/>
      <c r="R458" s="68"/>
    </row>
    <row r="459" spans="1:18" ht="15">
      <c r="A459" s="112"/>
      <c r="B459" s="113"/>
      <c r="C459" s="111"/>
      <c r="D459" s="100" t="s">
        <v>33</v>
      </c>
      <c r="E459" s="101">
        <v>0</v>
      </c>
      <c r="F459" s="101">
        <f t="shared" si="130"/>
        <v>0</v>
      </c>
      <c r="G459" s="101">
        <v>0</v>
      </c>
      <c r="H459" s="101">
        <v>0</v>
      </c>
      <c r="I459" s="101">
        <v>0</v>
      </c>
      <c r="J459" s="101">
        <v>0</v>
      </c>
      <c r="K459" s="101">
        <v>0</v>
      </c>
      <c r="L459" s="101">
        <v>0</v>
      </c>
      <c r="M459" s="101">
        <v>0</v>
      </c>
      <c r="N459" s="101">
        <v>0</v>
      </c>
      <c r="O459" s="101">
        <v>0</v>
      </c>
      <c r="P459" s="101">
        <v>0</v>
      </c>
      <c r="Q459" s="68"/>
      <c r="R459" s="68"/>
    </row>
    <row r="460" spans="1:18" ht="15">
      <c r="A460" s="112"/>
      <c r="B460" s="113"/>
      <c r="C460" s="111"/>
      <c r="D460" s="100" t="s">
        <v>36</v>
      </c>
      <c r="E460" s="101">
        <f>G460+I460+K460+M460</f>
        <v>0</v>
      </c>
      <c r="F460" s="101">
        <f t="shared" si="130"/>
        <v>0</v>
      </c>
      <c r="G460" s="101">
        <v>0</v>
      </c>
      <c r="H460" s="101">
        <v>0</v>
      </c>
      <c r="I460" s="101">
        <v>0</v>
      </c>
      <c r="J460" s="101">
        <v>0</v>
      </c>
      <c r="K460" s="101">
        <v>0</v>
      </c>
      <c r="L460" s="101">
        <v>0</v>
      </c>
      <c r="M460" s="101">
        <v>0</v>
      </c>
      <c r="N460" s="101">
        <v>0</v>
      </c>
      <c r="O460" s="101">
        <v>0</v>
      </c>
      <c r="P460" s="101">
        <v>0</v>
      </c>
      <c r="Q460" s="68"/>
      <c r="R460" s="68"/>
    </row>
    <row r="461" spans="1:18" ht="15">
      <c r="A461" s="112"/>
      <c r="B461" s="113"/>
      <c r="C461" s="111"/>
      <c r="D461" s="100" t="s">
        <v>37</v>
      </c>
      <c r="E461" s="101">
        <v>0</v>
      </c>
      <c r="F461" s="101">
        <f t="shared" si="130"/>
        <v>0</v>
      </c>
      <c r="G461" s="101">
        <v>0</v>
      </c>
      <c r="H461" s="101">
        <v>0</v>
      </c>
      <c r="I461" s="101">
        <v>0</v>
      </c>
      <c r="J461" s="101">
        <v>0</v>
      </c>
      <c r="K461" s="101">
        <v>0</v>
      </c>
      <c r="L461" s="101">
        <v>0</v>
      </c>
      <c r="M461" s="101">
        <v>0</v>
      </c>
      <c r="N461" s="101">
        <v>0</v>
      </c>
      <c r="O461" s="101">
        <v>0</v>
      </c>
      <c r="P461" s="101">
        <v>0</v>
      </c>
      <c r="Q461" s="68"/>
      <c r="R461" s="68"/>
    </row>
    <row r="462" spans="1:18" ht="15">
      <c r="A462" s="112"/>
      <c r="B462" s="113"/>
      <c r="C462" s="111"/>
      <c r="D462" s="100" t="s">
        <v>38</v>
      </c>
      <c r="E462" s="101">
        <f>G462+I462+K462+M462</f>
        <v>0</v>
      </c>
      <c r="F462" s="101">
        <f t="shared" si="130"/>
        <v>0</v>
      </c>
      <c r="G462" s="101">
        <v>0</v>
      </c>
      <c r="H462" s="101">
        <v>0</v>
      </c>
      <c r="I462" s="101">
        <v>0</v>
      </c>
      <c r="J462" s="101">
        <v>0</v>
      </c>
      <c r="K462" s="101">
        <v>0</v>
      </c>
      <c r="L462" s="101">
        <v>0</v>
      </c>
      <c r="M462" s="101">
        <v>0</v>
      </c>
      <c r="N462" s="101">
        <v>0</v>
      </c>
      <c r="O462" s="101">
        <v>0</v>
      </c>
      <c r="P462" s="101">
        <v>0</v>
      </c>
      <c r="Q462" s="68"/>
      <c r="R462" s="68"/>
    </row>
    <row r="463" spans="1:18" ht="15">
      <c r="A463" s="112"/>
      <c r="B463" s="113"/>
      <c r="C463" s="111"/>
      <c r="D463" s="100" t="s">
        <v>39</v>
      </c>
      <c r="E463" s="101">
        <f>G463+I463+K463+M463</f>
        <v>0</v>
      </c>
      <c r="F463" s="101">
        <f t="shared" si="130"/>
        <v>0</v>
      </c>
      <c r="G463" s="101">
        <v>0</v>
      </c>
      <c r="H463" s="101">
        <v>0</v>
      </c>
      <c r="I463" s="101">
        <v>0</v>
      </c>
      <c r="J463" s="101">
        <v>0</v>
      </c>
      <c r="K463" s="101">
        <v>0</v>
      </c>
      <c r="L463" s="101">
        <v>0</v>
      </c>
      <c r="M463" s="101">
        <v>0</v>
      </c>
      <c r="N463" s="101">
        <v>0</v>
      </c>
      <c r="O463" s="101">
        <v>0</v>
      </c>
      <c r="P463" s="101">
        <v>0</v>
      </c>
      <c r="Q463" s="68"/>
      <c r="R463" s="68"/>
    </row>
    <row r="464" spans="1:18" ht="15">
      <c r="A464" s="112"/>
      <c r="B464" s="114"/>
      <c r="C464" s="111"/>
      <c r="D464" s="100" t="s">
        <v>40</v>
      </c>
      <c r="E464" s="101">
        <f>G464+I464+K464+M464</f>
        <v>0</v>
      </c>
      <c r="F464" s="101">
        <f t="shared" si="130"/>
        <v>0</v>
      </c>
      <c r="G464" s="101">
        <v>0</v>
      </c>
      <c r="H464" s="101">
        <v>0</v>
      </c>
      <c r="I464" s="101">
        <v>0</v>
      </c>
      <c r="J464" s="101">
        <v>0</v>
      </c>
      <c r="K464" s="101">
        <v>0</v>
      </c>
      <c r="L464" s="101">
        <v>0</v>
      </c>
      <c r="M464" s="101">
        <v>0</v>
      </c>
      <c r="N464" s="101">
        <v>0</v>
      </c>
      <c r="O464" s="101">
        <v>0</v>
      </c>
      <c r="P464" s="101">
        <v>0</v>
      </c>
      <c r="Q464" s="68"/>
      <c r="R464" s="68"/>
    </row>
    <row r="465" spans="1:18" ht="15" customHeight="1">
      <c r="A465" s="112"/>
      <c r="B465" s="115" t="s">
        <v>205</v>
      </c>
      <c r="C465" s="111"/>
      <c r="D465" s="100" t="s">
        <v>13</v>
      </c>
      <c r="E465" s="101">
        <f aca="true" t="shared" si="131" ref="E465:P465">SUM(E467:E476)</f>
        <v>138145.69999999998</v>
      </c>
      <c r="F465" s="101">
        <f t="shared" si="131"/>
        <v>0</v>
      </c>
      <c r="G465" s="101">
        <f t="shared" si="131"/>
        <v>138145.69999999998</v>
      </c>
      <c r="H465" s="101">
        <f t="shared" si="131"/>
        <v>0</v>
      </c>
      <c r="I465" s="101">
        <f t="shared" si="131"/>
        <v>0</v>
      </c>
      <c r="J465" s="101">
        <f t="shared" si="131"/>
        <v>0</v>
      </c>
      <c r="K465" s="101">
        <f t="shared" si="131"/>
        <v>0</v>
      </c>
      <c r="L465" s="101">
        <f t="shared" si="131"/>
        <v>0</v>
      </c>
      <c r="M465" s="101">
        <f t="shared" si="131"/>
        <v>0</v>
      </c>
      <c r="N465" s="101">
        <f t="shared" si="131"/>
        <v>0</v>
      </c>
      <c r="O465" s="101">
        <f t="shared" si="131"/>
        <v>250</v>
      </c>
      <c r="P465" s="101">
        <f t="shared" si="131"/>
        <v>0</v>
      </c>
      <c r="Q465" s="68" t="s">
        <v>16</v>
      </c>
      <c r="R465" s="68"/>
    </row>
    <row r="466" spans="1:18" ht="15">
      <c r="A466" s="112"/>
      <c r="B466" s="115"/>
      <c r="C466" s="111"/>
      <c r="D466" s="100" t="s">
        <v>176</v>
      </c>
      <c r="E466" s="101">
        <v>0</v>
      </c>
      <c r="F466" s="101">
        <v>0</v>
      </c>
      <c r="G466" s="101">
        <v>0</v>
      </c>
      <c r="H466" s="101">
        <v>0</v>
      </c>
      <c r="I466" s="101">
        <v>0</v>
      </c>
      <c r="J466" s="101">
        <v>0</v>
      </c>
      <c r="K466" s="101">
        <v>0</v>
      </c>
      <c r="L466" s="101">
        <v>0</v>
      </c>
      <c r="M466" s="101">
        <v>0</v>
      </c>
      <c r="N466" s="101">
        <v>0</v>
      </c>
      <c r="O466" s="101">
        <v>0</v>
      </c>
      <c r="P466" s="101">
        <v>0</v>
      </c>
      <c r="Q466" s="68"/>
      <c r="R466" s="68"/>
    </row>
    <row r="467" spans="1:18" ht="15">
      <c r="A467" s="112"/>
      <c r="B467" s="115"/>
      <c r="C467" s="111"/>
      <c r="D467" s="100" t="s">
        <v>0</v>
      </c>
      <c r="E467" s="101">
        <f>G467+I467+K467+M467</f>
        <v>0</v>
      </c>
      <c r="F467" s="101">
        <f>H467+J467+L467+N467</f>
        <v>0</v>
      </c>
      <c r="G467" s="101">
        <v>0</v>
      </c>
      <c r="H467" s="101">
        <v>0</v>
      </c>
      <c r="I467" s="101">
        <v>0</v>
      </c>
      <c r="J467" s="101">
        <v>0</v>
      </c>
      <c r="K467" s="101">
        <v>0</v>
      </c>
      <c r="L467" s="101">
        <v>0</v>
      </c>
      <c r="M467" s="101">
        <v>0</v>
      </c>
      <c r="N467" s="101">
        <v>0</v>
      </c>
      <c r="O467" s="101">
        <v>0</v>
      </c>
      <c r="P467" s="101">
        <v>0</v>
      </c>
      <c r="Q467" s="68"/>
      <c r="R467" s="68"/>
    </row>
    <row r="468" spans="1:18" ht="15">
      <c r="A468" s="112"/>
      <c r="B468" s="115"/>
      <c r="C468" s="111"/>
      <c r="D468" s="100" t="s">
        <v>1</v>
      </c>
      <c r="E468" s="101">
        <f aca="true" t="shared" si="132" ref="E468:F476">G468+I468+K468+M468</f>
        <v>0</v>
      </c>
      <c r="F468" s="101">
        <f t="shared" si="132"/>
        <v>0</v>
      </c>
      <c r="G468" s="101">
        <v>0</v>
      </c>
      <c r="H468" s="101">
        <v>0</v>
      </c>
      <c r="I468" s="101">
        <v>0</v>
      </c>
      <c r="J468" s="101">
        <v>0</v>
      </c>
      <c r="K468" s="101">
        <v>0</v>
      </c>
      <c r="L468" s="101">
        <v>0</v>
      </c>
      <c r="M468" s="101">
        <v>0</v>
      </c>
      <c r="N468" s="101">
        <v>0</v>
      </c>
      <c r="O468" s="101">
        <v>0</v>
      </c>
      <c r="P468" s="101">
        <v>0</v>
      </c>
      <c r="Q468" s="68"/>
      <c r="R468" s="68"/>
    </row>
    <row r="469" spans="1:18" ht="15">
      <c r="A469" s="112"/>
      <c r="B469" s="115"/>
      <c r="C469" s="111"/>
      <c r="D469" s="100" t="s">
        <v>31</v>
      </c>
      <c r="E469" s="101">
        <f t="shared" si="132"/>
        <v>0</v>
      </c>
      <c r="F469" s="101">
        <f t="shared" si="132"/>
        <v>0</v>
      </c>
      <c r="G469" s="101">
        <v>0</v>
      </c>
      <c r="H469" s="101">
        <v>0</v>
      </c>
      <c r="I469" s="101">
        <v>0</v>
      </c>
      <c r="J469" s="101">
        <v>0</v>
      </c>
      <c r="K469" s="101">
        <v>0</v>
      </c>
      <c r="L469" s="101">
        <v>0</v>
      </c>
      <c r="M469" s="101">
        <v>0</v>
      </c>
      <c r="N469" s="101">
        <v>0</v>
      </c>
      <c r="O469" s="101">
        <v>0</v>
      </c>
      <c r="P469" s="101">
        <v>0</v>
      </c>
      <c r="Q469" s="68"/>
      <c r="R469" s="68"/>
    </row>
    <row r="470" spans="1:18" ht="15">
      <c r="A470" s="112"/>
      <c r="B470" s="115"/>
      <c r="C470" s="111"/>
      <c r="D470" s="100" t="s">
        <v>32</v>
      </c>
      <c r="E470" s="101">
        <v>0</v>
      </c>
      <c r="F470" s="101">
        <f t="shared" si="132"/>
        <v>0</v>
      </c>
      <c r="G470" s="101">
        <v>0</v>
      </c>
      <c r="H470" s="101">
        <v>0</v>
      </c>
      <c r="I470" s="101">
        <v>0</v>
      </c>
      <c r="J470" s="101">
        <v>0</v>
      </c>
      <c r="K470" s="101">
        <v>0</v>
      </c>
      <c r="L470" s="101">
        <v>0</v>
      </c>
      <c r="M470" s="101">
        <v>0</v>
      </c>
      <c r="N470" s="101">
        <v>0</v>
      </c>
      <c r="O470" s="101">
        <v>0</v>
      </c>
      <c r="P470" s="101">
        <v>0</v>
      </c>
      <c r="Q470" s="68"/>
      <c r="R470" s="68"/>
    </row>
    <row r="471" spans="1:18" ht="15">
      <c r="A471" s="112"/>
      <c r="B471" s="115"/>
      <c r="C471" s="111"/>
      <c r="D471" s="100" t="s">
        <v>33</v>
      </c>
      <c r="E471" s="101">
        <v>0</v>
      </c>
      <c r="F471" s="101">
        <f t="shared" si="132"/>
        <v>0</v>
      </c>
      <c r="G471" s="101">
        <v>0</v>
      </c>
      <c r="H471" s="101">
        <v>0</v>
      </c>
      <c r="I471" s="101">
        <v>0</v>
      </c>
      <c r="J471" s="101">
        <v>0</v>
      </c>
      <c r="K471" s="101">
        <v>0</v>
      </c>
      <c r="L471" s="101">
        <v>0</v>
      </c>
      <c r="M471" s="101">
        <v>0</v>
      </c>
      <c r="N471" s="101">
        <v>0</v>
      </c>
      <c r="O471" s="101">
        <v>0</v>
      </c>
      <c r="P471" s="101">
        <v>0</v>
      </c>
      <c r="Q471" s="68"/>
      <c r="R471" s="68"/>
    </row>
    <row r="472" spans="1:18" ht="15">
      <c r="A472" s="112"/>
      <c r="B472" s="115"/>
      <c r="C472" s="111"/>
      <c r="D472" s="100" t="s">
        <v>36</v>
      </c>
      <c r="E472" s="101">
        <f>G472+I472+K472+M472</f>
        <v>0</v>
      </c>
      <c r="F472" s="101">
        <f t="shared" si="132"/>
        <v>0</v>
      </c>
      <c r="G472" s="101">
        <v>0</v>
      </c>
      <c r="H472" s="101">
        <v>0</v>
      </c>
      <c r="I472" s="101">
        <v>0</v>
      </c>
      <c r="J472" s="101">
        <v>0</v>
      </c>
      <c r="K472" s="101">
        <v>0</v>
      </c>
      <c r="L472" s="101">
        <v>0</v>
      </c>
      <c r="M472" s="101">
        <v>0</v>
      </c>
      <c r="N472" s="101">
        <v>0</v>
      </c>
      <c r="O472" s="101">
        <v>0</v>
      </c>
      <c r="P472" s="101">
        <v>0</v>
      </c>
      <c r="Q472" s="68"/>
      <c r="R472" s="68"/>
    </row>
    <row r="473" spans="1:18" ht="15">
      <c r="A473" s="112"/>
      <c r="B473" s="115"/>
      <c r="C473" s="111"/>
      <c r="D473" s="100" t="s">
        <v>37</v>
      </c>
      <c r="E473" s="101">
        <f>G473+I473+K473+M473</f>
        <v>138145.69999999998</v>
      </c>
      <c r="F473" s="101">
        <f t="shared" si="132"/>
        <v>0</v>
      </c>
      <c r="G473" s="101">
        <f>100000*1.381457</f>
        <v>138145.69999999998</v>
      </c>
      <c r="H473" s="101">
        <v>0</v>
      </c>
      <c r="I473" s="101">
        <v>0</v>
      </c>
      <c r="J473" s="101">
        <v>0</v>
      </c>
      <c r="K473" s="101">
        <v>0</v>
      </c>
      <c r="L473" s="101">
        <v>0</v>
      </c>
      <c r="M473" s="101">
        <v>0</v>
      </c>
      <c r="N473" s="101">
        <v>0</v>
      </c>
      <c r="O473" s="101">
        <v>250</v>
      </c>
      <c r="P473" s="101">
        <v>0</v>
      </c>
      <c r="Q473" s="68"/>
      <c r="R473" s="68"/>
    </row>
    <row r="474" spans="1:18" ht="15">
      <c r="A474" s="112"/>
      <c r="B474" s="115"/>
      <c r="C474" s="111"/>
      <c r="D474" s="100" t="s">
        <v>38</v>
      </c>
      <c r="E474" s="101">
        <f t="shared" si="132"/>
        <v>0</v>
      </c>
      <c r="F474" s="101">
        <f t="shared" si="132"/>
        <v>0</v>
      </c>
      <c r="G474" s="101">
        <v>0</v>
      </c>
      <c r="H474" s="101">
        <v>0</v>
      </c>
      <c r="I474" s="101">
        <v>0</v>
      </c>
      <c r="J474" s="101">
        <v>0</v>
      </c>
      <c r="K474" s="101">
        <v>0</v>
      </c>
      <c r="L474" s="101">
        <v>0</v>
      </c>
      <c r="M474" s="101">
        <v>0</v>
      </c>
      <c r="N474" s="101">
        <v>0</v>
      </c>
      <c r="O474" s="101">
        <v>0</v>
      </c>
      <c r="P474" s="101">
        <v>0</v>
      </c>
      <c r="Q474" s="68"/>
      <c r="R474" s="68"/>
    </row>
    <row r="475" spans="1:18" ht="15">
      <c r="A475" s="112"/>
      <c r="B475" s="115"/>
      <c r="C475" s="111"/>
      <c r="D475" s="100" t="s">
        <v>39</v>
      </c>
      <c r="E475" s="101">
        <f t="shared" si="132"/>
        <v>0</v>
      </c>
      <c r="F475" s="101">
        <f t="shared" si="132"/>
        <v>0</v>
      </c>
      <c r="G475" s="101">
        <v>0</v>
      </c>
      <c r="H475" s="101">
        <v>0</v>
      </c>
      <c r="I475" s="101">
        <v>0</v>
      </c>
      <c r="J475" s="101">
        <v>0</v>
      </c>
      <c r="K475" s="101">
        <v>0</v>
      </c>
      <c r="L475" s="101">
        <v>0</v>
      </c>
      <c r="M475" s="101">
        <v>0</v>
      </c>
      <c r="N475" s="101">
        <v>0</v>
      </c>
      <c r="O475" s="101">
        <v>0</v>
      </c>
      <c r="P475" s="101">
        <v>0</v>
      </c>
      <c r="Q475" s="68"/>
      <c r="R475" s="68"/>
    </row>
    <row r="476" spans="1:18" ht="15">
      <c r="A476" s="116"/>
      <c r="B476" s="115"/>
      <c r="C476" s="111"/>
      <c r="D476" s="100" t="s">
        <v>40</v>
      </c>
      <c r="E476" s="101">
        <f t="shared" si="132"/>
        <v>0</v>
      </c>
      <c r="F476" s="101">
        <f t="shared" si="132"/>
        <v>0</v>
      </c>
      <c r="G476" s="101">
        <v>0</v>
      </c>
      <c r="H476" s="101">
        <v>0</v>
      </c>
      <c r="I476" s="101">
        <v>0</v>
      </c>
      <c r="J476" s="101">
        <v>0</v>
      </c>
      <c r="K476" s="101">
        <v>0</v>
      </c>
      <c r="L476" s="101">
        <v>0</v>
      </c>
      <c r="M476" s="101">
        <v>0</v>
      </c>
      <c r="N476" s="101">
        <v>0</v>
      </c>
      <c r="O476" s="101">
        <v>0</v>
      </c>
      <c r="P476" s="101">
        <v>0</v>
      </c>
      <c r="Q476" s="68"/>
      <c r="R476" s="68"/>
    </row>
    <row r="477" spans="1:18" s="6" customFormat="1" ht="14.25">
      <c r="A477" s="73" t="s">
        <v>52</v>
      </c>
      <c r="B477" s="76" t="s">
        <v>186</v>
      </c>
      <c r="C477" s="30"/>
      <c r="D477" s="4" t="s">
        <v>13</v>
      </c>
      <c r="E477" s="1">
        <f aca="true" t="shared" si="133" ref="E477:P477">SUM(E479:E488)</f>
        <v>32547.5</v>
      </c>
      <c r="F477" s="1">
        <f t="shared" si="133"/>
        <v>8047.5</v>
      </c>
      <c r="G477" s="1">
        <f t="shared" si="133"/>
        <v>32547.5</v>
      </c>
      <c r="H477" s="1">
        <f t="shared" si="133"/>
        <v>8047.5</v>
      </c>
      <c r="I477" s="1">
        <f t="shared" si="133"/>
        <v>0</v>
      </c>
      <c r="J477" s="1">
        <f t="shared" si="133"/>
        <v>0</v>
      </c>
      <c r="K477" s="1">
        <f t="shared" si="133"/>
        <v>0</v>
      </c>
      <c r="L477" s="1">
        <f t="shared" si="133"/>
        <v>0</v>
      </c>
      <c r="M477" s="1">
        <f t="shared" si="133"/>
        <v>0</v>
      </c>
      <c r="N477" s="1">
        <f t="shared" si="133"/>
        <v>0</v>
      </c>
      <c r="O477" s="1">
        <f t="shared" si="133"/>
        <v>945</v>
      </c>
      <c r="P477" s="1">
        <f t="shared" si="133"/>
        <v>245</v>
      </c>
      <c r="Q477" s="71" t="s">
        <v>58</v>
      </c>
      <c r="R477" s="71"/>
    </row>
    <row r="478" spans="1:18" s="6" customFormat="1" ht="28.5">
      <c r="A478" s="73"/>
      <c r="B478" s="76"/>
      <c r="C478" s="30"/>
      <c r="D478" s="4" t="s">
        <v>176</v>
      </c>
      <c r="E478" s="1">
        <v>0</v>
      </c>
      <c r="F478" s="1">
        <v>0</v>
      </c>
      <c r="G478" s="1">
        <f aca="true" t="shared" si="134" ref="G478:O478">G490+G502+G514+G526+G538+G550+G562+G574+G586+G598+G610+G622+G634+G646</f>
        <v>0</v>
      </c>
      <c r="H478" s="1">
        <f t="shared" si="134"/>
        <v>0</v>
      </c>
      <c r="I478" s="1">
        <f t="shared" si="134"/>
        <v>0</v>
      </c>
      <c r="J478" s="1">
        <f t="shared" si="134"/>
        <v>0</v>
      </c>
      <c r="K478" s="1">
        <f t="shared" si="134"/>
        <v>0</v>
      </c>
      <c r="L478" s="1">
        <f t="shared" si="134"/>
        <v>0</v>
      </c>
      <c r="M478" s="1">
        <f t="shared" si="134"/>
        <v>0</v>
      </c>
      <c r="N478" s="1">
        <f t="shared" si="134"/>
        <v>0</v>
      </c>
      <c r="O478" s="1">
        <f t="shared" si="134"/>
        <v>0</v>
      </c>
      <c r="P478" s="1">
        <f>P490+P502+P514+P526+P538+P550+P562+P574+P586+P598+P610+P622+P634+P646</f>
        <v>0</v>
      </c>
      <c r="Q478" s="71"/>
      <c r="R478" s="71"/>
    </row>
    <row r="479" spans="1:18" s="6" customFormat="1" ht="28.5">
      <c r="A479" s="73"/>
      <c r="B479" s="76"/>
      <c r="C479" s="30"/>
      <c r="D479" s="4" t="s">
        <v>0</v>
      </c>
      <c r="E479" s="1">
        <f>G479+I479+K479+M479</f>
        <v>0</v>
      </c>
      <c r="F479" s="1">
        <f>H479+J479+L479+N479</f>
        <v>0</v>
      </c>
      <c r="G479" s="1">
        <f aca="true" t="shared" si="135" ref="G479:P479">G491+G503+G515+G527+G539+G551+G563+G575+G587+G599+G611+G623+G635+G647</f>
        <v>0</v>
      </c>
      <c r="H479" s="1">
        <f t="shared" si="135"/>
        <v>0</v>
      </c>
      <c r="I479" s="1">
        <f t="shared" si="135"/>
        <v>0</v>
      </c>
      <c r="J479" s="1">
        <f t="shared" si="135"/>
        <v>0</v>
      </c>
      <c r="K479" s="1">
        <f t="shared" si="135"/>
        <v>0</v>
      </c>
      <c r="L479" s="1">
        <f t="shared" si="135"/>
        <v>0</v>
      </c>
      <c r="M479" s="1">
        <f t="shared" si="135"/>
        <v>0</v>
      </c>
      <c r="N479" s="1">
        <f t="shared" si="135"/>
        <v>0</v>
      </c>
      <c r="O479" s="1">
        <f t="shared" si="135"/>
        <v>0</v>
      </c>
      <c r="P479" s="1">
        <f t="shared" si="135"/>
        <v>0</v>
      </c>
      <c r="Q479" s="71"/>
      <c r="R479" s="71"/>
    </row>
    <row r="480" spans="1:18" s="6" customFormat="1" ht="28.5">
      <c r="A480" s="73"/>
      <c r="B480" s="76"/>
      <c r="C480" s="30"/>
      <c r="D480" s="4" t="s">
        <v>1</v>
      </c>
      <c r="E480" s="1">
        <f aca="true" t="shared" si="136" ref="E480:E488">G480+I480+K480+M480</f>
        <v>8047.5</v>
      </c>
      <c r="F480" s="97">
        <f aca="true" t="shared" si="137" ref="F480:F488">H480+J480+L480+N480</f>
        <v>8047.5</v>
      </c>
      <c r="G480" s="1">
        <f aca="true" t="shared" si="138" ref="G480:P480">G492+G504+G516+G528+G540+G552+G564+G576+G588+G600+G612+G624+G636+G648</f>
        <v>8047.5</v>
      </c>
      <c r="H480" s="97">
        <f t="shared" si="138"/>
        <v>8047.5</v>
      </c>
      <c r="I480" s="1">
        <f t="shared" si="138"/>
        <v>0</v>
      </c>
      <c r="J480" s="1">
        <f t="shared" si="138"/>
        <v>0</v>
      </c>
      <c r="K480" s="1">
        <f t="shared" si="138"/>
        <v>0</v>
      </c>
      <c r="L480" s="1">
        <f t="shared" si="138"/>
        <v>0</v>
      </c>
      <c r="M480" s="1">
        <f t="shared" si="138"/>
        <v>0</v>
      </c>
      <c r="N480" s="1">
        <f t="shared" si="138"/>
        <v>0</v>
      </c>
      <c r="O480" s="97">
        <f t="shared" si="138"/>
        <v>245</v>
      </c>
      <c r="P480" s="97">
        <f t="shared" si="138"/>
        <v>245</v>
      </c>
      <c r="Q480" s="71"/>
      <c r="R480" s="71"/>
    </row>
    <row r="481" spans="1:18" s="6" customFormat="1" ht="28.5">
      <c r="A481" s="73"/>
      <c r="B481" s="76"/>
      <c r="C481" s="30"/>
      <c r="D481" s="4" t="s">
        <v>31</v>
      </c>
      <c r="E481" s="1">
        <f t="shared" si="136"/>
        <v>8750</v>
      </c>
      <c r="F481" s="1">
        <f t="shared" si="137"/>
        <v>0</v>
      </c>
      <c r="G481" s="1">
        <f>O481*35</f>
        <v>8750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250</v>
      </c>
      <c r="P481" s="1">
        <v>0</v>
      </c>
      <c r="Q481" s="71"/>
      <c r="R481" s="71"/>
    </row>
    <row r="482" spans="1:18" s="6" customFormat="1" ht="29.25" customHeight="1">
      <c r="A482" s="73"/>
      <c r="B482" s="76"/>
      <c r="C482" s="30"/>
      <c r="D482" s="4" t="s">
        <v>32</v>
      </c>
      <c r="E482" s="1">
        <f t="shared" si="136"/>
        <v>8750</v>
      </c>
      <c r="F482" s="1">
        <f t="shared" si="137"/>
        <v>0</v>
      </c>
      <c r="G482" s="1">
        <f>O482*35</f>
        <v>8750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250</v>
      </c>
      <c r="P482" s="1">
        <v>0</v>
      </c>
      <c r="Q482" s="71"/>
      <c r="R482" s="71"/>
    </row>
    <row r="483" spans="1:18" s="6" customFormat="1" ht="28.5">
      <c r="A483" s="73"/>
      <c r="B483" s="76"/>
      <c r="C483" s="30"/>
      <c r="D483" s="4" t="s">
        <v>33</v>
      </c>
      <c r="E483" s="1">
        <f t="shared" si="136"/>
        <v>7000</v>
      </c>
      <c r="F483" s="1">
        <f t="shared" si="137"/>
        <v>0</v>
      </c>
      <c r="G483" s="1">
        <f>O483*35</f>
        <v>7000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200</v>
      </c>
      <c r="P483" s="1">
        <v>0</v>
      </c>
      <c r="Q483" s="71"/>
      <c r="R483" s="71"/>
    </row>
    <row r="484" spans="1:18" s="6" customFormat="1" ht="28.5">
      <c r="A484" s="73"/>
      <c r="B484" s="76"/>
      <c r="C484" s="30"/>
      <c r="D484" s="4" t="s">
        <v>36</v>
      </c>
      <c r="E484" s="1">
        <f t="shared" si="136"/>
        <v>0</v>
      </c>
      <c r="F484" s="1">
        <f t="shared" si="137"/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71"/>
      <c r="R484" s="71"/>
    </row>
    <row r="485" spans="1:18" s="6" customFormat="1" ht="28.5">
      <c r="A485" s="73"/>
      <c r="B485" s="76"/>
      <c r="C485" s="30"/>
      <c r="D485" s="4" t="s">
        <v>37</v>
      </c>
      <c r="E485" s="1">
        <f t="shared" si="136"/>
        <v>0</v>
      </c>
      <c r="F485" s="1">
        <f t="shared" si="137"/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71"/>
      <c r="R485" s="71"/>
    </row>
    <row r="486" spans="1:18" s="6" customFormat="1" ht="28.5">
      <c r="A486" s="73"/>
      <c r="B486" s="76"/>
      <c r="C486" s="30"/>
      <c r="D486" s="4" t="s">
        <v>38</v>
      </c>
      <c r="E486" s="1">
        <f t="shared" si="136"/>
        <v>0</v>
      </c>
      <c r="F486" s="1">
        <f t="shared" si="137"/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71"/>
      <c r="R486" s="71"/>
    </row>
    <row r="487" spans="1:18" s="6" customFormat="1" ht="28.5">
      <c r="A487" s="73"/>
      <c r="B487" s="76"/>
      <c r="C487" s="30"/>
      <c r="D487" s="4" t="s">
        <v>39</v>
      </c>
      <c r="E487" s="1">
        <f t="shared" si="136"/>
        <v>0</v>
      </c>
      <c r="F487" s="1">
        <f t="shared" si="137"/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71"/>
      <c r="R487" s="71"/>
    </row>
    <row r="488" spans="1:18" s="6" customFormat="1" ht="28.5">
      <c r="A488" s="73"/>
      <c r="B488" s="76"/>
      <c r="C488" s="30"/>
      <c r="D488" s="4" t="s">
        <v>40</v>
      </c>
      <c r="E488" s="1">
        <f t="shared" si="136"/>
        <v>0</v>
      </c>
      <c r="F488" s="1">
        <f t="shared" si="137"/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71"/>
      <c r="R488" s="71"/>
    </row>
    <row r="489" spans="1:21" s="6" customFormat="1" ht="14.25" customHeight="1">
      <c r="A489" s="102" t="s">
        <v>54</v>
      </c>
      <c r="B489" s="117" t="s">
        <v>207</v>
      </c>
      <c r="C489" s="3"/>
      <c r="D489" s="4" t="s">
        <v>13</v>
      </c>
      <c r="E489" s="1">
        <f aca="true" t="shared" si="139" ref="E489:P489">SUM(E491:E500)</f>
        <v>5050</v>
      </c>
      <c r="F489" s="1">
        <f t="shared" si="139"/>
        <v>50</v>
      </c>
      <c r="G489" s="1">
        <f t="shared" si="139"/>
        <v>5050</v>
      </c>
      <c r="H489" s="1">
        <f t="shared" si="139"/>
        <v>50</v>
      </c>
      <c r="I489" s="1">
        <f t="shared" si="139"/>
        <v>0</v>
      </c>
      <c r="J489" s="1">
        <f t="shared" si="139"/>
        <v>0</v>
      </c>
      <c r="K489" s="1">
        <f t="shared" si="139"/>
        <v>0</v>
      </c>
      <c r="L489" s="1">
        <f t="shared" si="139"/>
        <v>0</v>
      </c>
      <c r="M489" s="1">
        <f t="shared" si="139"/>
        <v>0</v>
      </c>
      <c r="N489" s="1">
        <f t="shared" si="139"/>
        <v>0</v>
      </c>
      <c r="O489" s="1">
        <f t="shared" si="139"/>
        <v>0</v>
      </c>
      <c r="P489" s="1">
        <f t="shared" si="139"/>
        <v>0</v>
      </c>
      <c r="Q489" s="68" t="s">
        <v>16</v>
      </c>
      <c r="R489" s="68"/>
      <c r="U489" s="7"/>
    </row>
    <row r="490" spans="1:21" s="6" customFormat="1" ht="14.25" customHeight="1">
      <c r="A490" s="112"/>
      <c r="B490" s="117"/>
      <c r="C490" s="3"/>
      <c r="D490" s="5" t="s">
        <v>176</v>
      </c>
      <c r="E490" s="2">
        <f aca="true" t="shared" si="140" ref="E490:E500">G490+I490+K490+M490</f>
        <v>0</v>
      </c>
      <c r="F490" s="2">
        <f aca="true" t="shared" si="141" ref="F490:F500">H490+J490+L490+N490</f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68"/>
      <c r="R490" s="68"/>
      <c r="U490" s="7"/>
    </row>
    <row r="491" spans="1:21" ht="15">
      <c r="A491" s="112"/>
      <c r="B491" s="117"/>
      <c r="C491" s="3"/>
      <c r="D491" s="5" t="s">
        <v>0</v>
      </c>
      <c r="E491" s="2">
        <f t="shared" si="140"/>
        <v>0</v>
      </c>
      <c r="F491" s="2">
        <f t="shared" si="141"/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68"/>
      <c r="R491" s="68"/>
      <c r="U491" s="9"/>
    </row>
    <row r="492" spans="1:21" ht="15">
      <c r="A492" s="112"/>
      <c r="B492" s="117"/>
      <c r="C492" s="3"/>
      <c r="D492" s="100" t="s">
        <v>1</v>
      </c>
      <c r="E492" s="101">
        <f t="shared" si="140"/>
        <v>50</v>
      </c>
      <c r="F492" s="101">
        <f t="shared" si="141"/>
        <v>50</v>
      </c>
      <c r="G492" s="101">
        <v>50</v>
      </c>
      <c r="H492" s="101">
        <v>50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68"/>
      <c r="R492" s="68"/>
      <c r="U492" s="9"/>
    </row>
    <row r="493" spans="1:21" ht="15">
      <c r="A493" s="112"/>
      <c r="B493" s="117"/>
      <c r="C493" s="3"/>
      <c r="D493" s="5" t="s">
        <v>31</v>
      </c>
      <c r="E493" s="2">
        <f t="shared" si="140"/>
        <v>5000</v>
      </c>
      <c r="F493" s="2">
        <f t="shared" si="141"/>
        <v>0</v>
      </c>
      <c r="G493" s="2">
        <v>5000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68"/>
      <c r="R493" s="68"/>
      <c r="U493" s="9"/>
    </row>
    <row r="494" spans="1:21" ht="15">
      <c r="A494" s="112"/>
      <c r="B494" s="117"/>
      <c r="C494" s="3"/>
      <c r="D494" s="5" t="s">
        <v>32</v>
      </c>
      <c r="E494" s="2">
        <f t="shared" si="140"/>
        <v>0</v>
      </c>
      <c r="F494" s="2">
        <f t="shared" si="141"/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68"/>
      <c r="R494" s="68"/>
      <c r="U494" s="9"/>
    </row>
    <row r="495" spans="1:21" ht="15">
      <c r="A495" s="112"/>
      <c r="B495" s="117"/>
      <c r="C495" s="3"/>
      <c r="D495" s="5" t="s">
        <v>33</v>
      </c>
      <c r="E495" s="2">
        <f t="shared" si="140"/>
        <v>0</v>
      </c>
      <c r="F495" s="2">
        <f t="shared" si="141"/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68"/>
      <c r="R495" s="68"/>
      <c r="U495" s="9"/>
    </row>
    <row r="496" spans="1:21" ht="15">
      <c r="A496" s="112"/>
      <c r="B496" s="117"/>
      <c r="C496" s="3"/>
      <c r="D496" s="5" t="s">
        <v>36</v>
      </c>
      <c r="E496" s="2">
        <f t="shared" si="140"/>
        <v>0</v>
      </c>
      <c r="F496" s="2">
        <f t="shared" si="141"/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68"/>
      <c r="R496" s="68"/>
      <c r="U496" s="9"/>
    </row>
    <row r="497" spans="1:21" ht="15">
      <c r="A497" s="112"/>
      <c r="B497" s="117"/>
      <c r="C497" s="3"/>
      <c r="D497" s="5" t="s">
        <v>37</v>
      </c>
      <c r="E497" s="2">
        <f t="shared" si="140"/>
        <v>0</v>
      </c>
      <c r="F497" s="2">
        <f t="shared" si="141"/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68"/>
      <c r="R497" s="68"/>
      <c r="U497" s="9"/>
    </row>
    <row r="498" spans="1:18" ht="15">
      <c r="A498" s="112"/>
      <c r="B498" s="117"/>
      <c r="C498" s="3"/>
      <c r="D498" s="5" t="s">
        <v>38</v>
      </c>
      <c r="E498" s="2">
        <f t="shared" si="140"/>
        <v>0</v>
      </c>
      <c r="F498" s="2">
        <f t="shared" si="141"/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68"/>
      <c r="R498" s="68"/>
    </row>
    <row r="499" spans="1:18" ht="15">
      <c r="A499" s="112"/>
      <c r="B499" s="117"/>
      <c r="C499" s="3"/>
      <c r="D499" s="5" t="s">
        <v>39</v>
      </c>
      <c r="E499" s="2">
        <f t="shared" si="140"/>
        <v>0</v>
      </c>
      <c r="F499" s="2">
        <f t="shared" si="141"/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68"/>
      <c r="R499" s="68"/>
    </row>
    <row r="500" spans="1:18" ht="15">
      <c r="A500" s="112"/>
      <c r="B500" s="117"/>
      <c r="C500" s="3"/>
      <c r="D500" s="5" t="s">
        <v>40</v>
      </c>
      <c r="E500" s="2">
        <f t="shared" si="140"/>
        <v>0</v>
      </c>
      <c r="F500" s="2">
        <f t="shared" si="141"/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68"/>
      <c r="R500" s="68"/>
    </row>
    <row r="501" spans="1:21" s="6" customFormat="1" ht="14.25" customHeight="1">
      <c r="A501" s="112"/>
      <c r="B501" s="117" t="s">
        <v>206</v>
      </c>
      <c r="C501" s="3"/>
      <c r="D501" s="4" t="s">
        <v>13</v>
      </c>
      <c r="E501" s="1">
        <f aca="true" t="shared" si="142" ref="E501:P501">SUM(E503:E512)</f>
        <v>754.8</v>
      </c>
      <c r="F501" s="1">
        <f t="shared" si="142"/>
        <v>754.8</v>
      </c>
      <c r="G501" s="1">
        <f t="shared" si="142"/>
        <v>754.8</v>
      </c>
      <c r="H501" s="1">
        <f t="shared" si="142"/>
        <v>754.8</v>
      </c>
      <c r="I501" s="1">
        <f t="shared" si="142"/>
        <v>0</v>
      </c>
      <c r="J501" s="1">
        <f t="shared" si="142"/>
        <v>0</v>
      </c>
      <c r="K501" s="1">
        <f t="shared" si="142"/>
        <v>0</v>
      </c>
      <c r="L501" s="1">
        <f t="shared" si="142"/>
        <v>0</v>
      </c>
      <c r="M501" s="1">
        <f t="shared" si="142"/>
        <v>0</v>
      </c>
      <c r="N501" s="1">
        <f t="shared" si="142"/>
        <v>0</v>
      </c>
      <c r="O501" s="1">
        <f t="shared" si="142"/>
        <v>30</v>
      </c>
      <c r="P501" s="1">
        <f t="shared" si="142"/>
        <v>30</v>
      </c>
      <c r="Q501" s="68" t="s">
        <v>16</v>
      </c>
      <c r="R501" s="68"/>
      <c r="U501" s="7"/>
    </row>
    <row r="502" spans="1:21" s="6" customFormat="1" ht="14.25" customHeight="1">
      <c r="A502" s="112"/>
      <c r="B502" s="117"/>
      <c r="C502" s="3"/>
      <c r="D502" s="5" t="s">
        <v>176</v>
      </c>
      <c r="E502" s="2">
        <f aca="true" t="shared" si="143" ref="E502:E512">G502+I502+K502+M502</f>
        <v>0</v>
      </c>
      <c r="F502" s="2">
        <f aca="true" t="shared" si="144" ref="F502:F512">H502+J502+L502+N502</f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68"/>
      <c r="R502" s="68"/>
      <c r="U502" s="7"/>
    </row>
    <row r="503" spans="1:21" ht="15">
      <c r="A503" s="112"/>
      <c r="B503" s="117"/>
      <c r="C503" s="3"/>
      <c r="D503" s="5" t="s">
        <v>0</v>
      </c>
      <c r="E503" s="2">
        <f t="shared" si="143"/>
        <v>0</v>
      </c>
      <c r="F503" s="2">
        <f t="shared" si="144"/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68"/>
      <c r="R503" s="68"/>
      <c r="U503" s="9"/>
    </row>
    <row r="504" spans="1:21" ht="15">
      <c r="A504" s="112"/>
      <c r="B504" s="117"/>
      <c r="C504" s="3"/>
      <c r="D504" s="100" t="s">
        <v>1</v>
      </c>
      <c r="E504" s="101">
        <f t="shared" si="143"/>
        <v>754.8</v>
      </c>
      <c r="F504" s="101">
        <f t="shared" si="144"/>
        <v>754.8</v>
      </c>
      <c r="G504" s="101">
        <v>754.8</v>
      </c>
      <c r="H504" s="101">
        <v>754.8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101">
        <v>30</v>
      </c>
      <c r="P504" s="101">
        <v>30</v>
      </c>
      <c r="Q504" s="68"/>
      <c r="R504" s="68"/>
      <c r="U504" s="9"/>
    </row>
    <row r="505" spans="1:21" ht="15">
      <c r="A505" s="112"/>
      <c r="B505" s="117"/>
      <c r="C505" s="3"/>
      <c r="D505" s="5" t="s">
        <v>31</v>
      </c>
      <c r="E505" s="2">
        <f t="shared" si="143"/>
        <v>0</v>
      </c>
      <c r="F505" s="2">
        <f t="shared" si="144"/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68"/>
      <c r="R505" s="68"/>
      <c r="U505" s="9"/>
    </row>
    <row r="506" spans="1:21" ht="15">
      <c r="A506" s="112"/>
      <c r="B506" s="117"/>
      <c r="C506" s="3"/>
      <c r="D506" s="5" t="s">
        <v>32</v>
      </c>
      <c r="E506" s="2">
        <f t="shared" si="143"/>
        <v>0</v>
      </c>
      <c r="F506" s="2">
        <f t="shared" si="144"/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68"/>
      <c r="R506" s="68"/>
      <c r="U506" s="9"/>
    </row>
    <row r="507" spans="1:21" ht="15">
      <c r="A507" s="112"/>
      <c r="B507" s="117"/>
      <c r="C507" s="3"/>
      <c r="D507" s="5" t="s">
        <v>33</v>
      </c>
      <c r="E507" s="2">
        <f t="shared" si="143"/>
        <v>0</v>
      </c>
      <c r="F507" s="2">
        <f t="shared" si="144"/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68"/>
      <c r="R507" s="68"/>
      <c r="U507" s="9"/>
    </row>
    <row r="508" spans="1:21" ht="15">
      <c r="A508" s="112"/>
      <c r="B508" s="117"/>
      <c r="C508" s="3"/>
      <c r="D508" s="5" t="s">
        <v>36</v>
      </c>
      <c r="E508" s="2">
        <f t="shared" si="143"/>
        <v>0</v>
      </c>
      <c r="F508" s="2">
        <f t="shared" si="144"/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68"/>
      <c r="R508" s="68"/>
      <c r="U508" s="9"/>
    </row>
    <row r="509" spans="1:21" ht="15">
      <c r="A509" s="112"/>
      <c r="B509" s="117"/>
      <c r="C509" s="3"/>
      <c r="D509" s="5" t="s">
        <v>37</v>
      </c>
      <c r="E509" s="2">
        <f t="shared" si="143"/>
        <v>0</v>
      </c>
      <c r="F509" s="2">
        <f t="shared" si="144"/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68"/>
      <c r="R509" s="68"/>
      <c r="U509" s="9"/>
    </row>
    <row r="510" spans="1:18" ht="15">
      <c r="A510" s="112"/>
      <c r="B510" s="117"/>
      <c r="C510" s="3"/>
      <c r="D510" s="5" t="s">
        <v>38</v>
      </c>
      <c r="E510" s="2">
        <f t="shared" si="143"/>
        <v>0</v>
      </c>
      <c r="F510" s="2">
        <f t="shared" si="144"/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68"/>
      <c r="R510" s="68"/>
    </row>
    <row r="511" spans="1:18" ht="15">
      <c r="A511" s="112"/>
      <c r="B511" s="117"/>
      <c r="C511" s="3"/>
      <c r="D511" s="5" t="s">
        <v>39</v>
      </c>
      <c r="E511" s="2">
        <f t="shared" si="143"/>
        <v>0</v>
      </c>
      <c r="F511" s="2">
        <f t="shared" si="144"/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68"/>
      <c r="R511" s="68"/>
    </row>
    <row r="512" spans="1:18" ht="15">
      <c r="A512" s="116"/>
      <c r="B512" s="117"/>
      <c r="C512" s="3"/>
      <c r="D512" s="5" t="s">
        <v>40</v>
      </c>
      <c r="E512" s="2">
        <f t="shared" si="143"/>
        <v>0</v>
      </c>
      <c r="F512" s="2">
        <f t="shared" si="144"/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68"/>
      <c r="R512" s="68"/>
    </row>
    <row r="513" spans="1:21" s="6" customFormat="1" ht="15" customHeight="1">
      <c r="A513" s="102" t="s">
        <v>208</v>
      </c>
      <c r="B513" s="117" t="s">
        <v>209</v>
      </c>
      <c r="C513" s="3"/>
      <c r="D513" s="4" t="s">
        <v>13</v>
      </c>
      <c r="E513" s="1">
        <f aca="true" t="shared" si="145" ref="E513:P513">SUM(E515:E524)</f>
        <v>2364.3</v>
      </c>
      <c r="F513" s="1">
        <f t="shared" si="145"/>
        <v>2364.3</v>
      </c>
      <c r="G513" s="1">
        <f t="shared" si="145"/>
        <v>2364.3</v>
      </c>
      <c r="H513" s="1">
        <f t="shared" si="145"/>
        <v>2364.3</v>
      </c>
      <c r="I513" s="1">
        <f t="shared" si="145"/>
        <v>0</v>
      </c>
      <c r="J513" s="1">
        <f t="shared" si="145"/>
        <v>0</v>
      </c>
      <c r="K513" s="1">
        <f t="shared" si="145"/>
        <v>0</v>
      </c>
      <c r="L513" s="1">
        <f t="shared" si="145"/>
        <v>0</v>
      </c>
      <c r="M513" s="1">
        <f t="shared" si="145"/>
        <v>0</v>
      </c>
      <c r="N513" s="1">
        <f t="shared" si="145"/>
        <v>0</v>
      </c>
      <c r="O513" s="1">
        <f t="shared" si="145"/>
        <v>50</v>
      </c>
      <c r="P513" s="1">
        <f t="shared" si="145"/>
        <v>50</v>
      </c>
      <c r="Q513" s="68" t="s">
        <v>16</v>
      </c>
      <c r="R513" s="68"/>
      <c r="U513" s="7"/>
    </row>
    <row r="514" spans="1:21" s="6" customFormat="1" ht="15" customHeight="1">
      <c r="A514" s="112"/>
      <c r="B514" s="117"/>
      <c r="C514" s="3"/>
      <c r="D514" s="5" t="s">
        <v>176</v>
      </c>
      <c r="E514" s="2">
        <f aca="true" t="shared" si="146" ref="E514:E524">G514+I514+K514+M514</f>
        <v>0</v>
      </c>
      <c r="F514" s="2">
        <f aca="true" t="shared" si="147" ref="F514:F520">H514+J514+L514+N514</f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68"/>
      <c r="R514" s="68"/>
      <c r="U514" s="7"/>
    </row>
    <row r="515" spans="1:21" ht="15">
      <c r="A515" s="112"/>
      <c r="B515" s="117"/>
      <c r="C515" s="3"/>
      <c r="D515" s="5" t="s">
        <v>0</v>
      </c>
      <c r="E515" s="2">
        <f t="shared" si="146"/>
        <v>0</v>
      </c>
      <c r="F515" s="2">
        <f t="shared" si="147"/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68"/>
      <c r="R515" s="68"/>
      <c r="U515" s="9"/>
    </row>
    <row r="516" spans="1:21" ht="15">
      <c r="A516" s="112"/>
      <c r="B516" s="117"/>
      <c r="C516" s="3"/>
      <c r="D516" s="100" t="s">
        <v>1</v>
      </c>
      <c r="E516" s="101">
        <f t="shared" si="146"/>
        <v>2364.3</v>
      </c>
      <c r="F516" s="101">
        <f t="shared" si="147"/>
        <v>2364.3</v>
      </c>
      <c r="G516" s="101">
        <v>2364.3</v>
      </c>
      <c r="H516" s="101">
        <v>2364.3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101">
        <v>50</v>
      </c>
      <c r="P516" s="101">
        <v>50</v>
      </c>
      <c r="Q516" s="68"/>
      <c r="R516" s="68"/>
      <c r="U516" s="9"/>
    </row>
    <row r="517" spans="1:21" ht="15">
      <c r="A517" s="112"/>
      <c r="B517" s="117"/>
      <c r="C517" s="3"/>
      <c r="D517" s="5" t="s">
        <v>31</v>
      </c>
      <c r="E517" s="2">
        <f t="shared" si="146"/>
        <v>0</v>
      </c>
      <c r="F517" s="2">
        <f t="shared" si="147"/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68"/>
      <c r="R517" s="68"/>
      <c r="U517" s="9"/>
    </row>
    <row r="518" spans="1:21" ht="15">
      <c r="A518" s="112"/>
      <c r="B518" s="117"/>
      <c r="C518" s="3"/>
      <c r="D518" s="5" t="s">
        <v>32</v>
      </c>
      <c r="E518" s="2">
        <f t="shared" si="146"/>
        <v>0</v>
      </c>
      <c r="F518" s="2">
        <f t="shared" si="147"/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68"/>
      <c r="R518" s="68"/>
      <c r="U518" s="9"/>
    </row>
    <row r="519" spans="1:21" ht="15">
      <c r="A519" s="112"/>
      <c r="B519" s="117"/>
      <c r="C519" s="3"/>
      <c r="D519" s="5" t="s">
        <v>33</v>
      </c>
      <c r="E519" s="2">
        <f t="shared" si="146"/>
        <v>0</v>
      </c>
      <c r="F519" s="2">
        <f t="shared" si="147"/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68"/>
      <c r="R519" s="68"/>
      <c r="U519" s="9"/>
    </row>
    <row r="520" spans="1:21" ht="15">
      <c r="A520" s="112"/>
      <c r="B520" s="117"/>
      <c r="C520" s="3"/>
      <c r="D520" s="5" t="s">
        <v>36</v>
      </c>
      <c r="E520" s="2">
        <f t="shared" si="146"/>
        <v>0</v>
      </c>
      <c r="F520" s="2">
        <f t="shared" si="147"/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68"/>
      <c r="R520" s="68"/>
      <c r="U520" s="9"/>
    </row>
    <row r="521" spans="1:21" ht="15">
      <c r="A521" s="112"/>
      <c r="B521" s="117"/>
      <c r="C521" s="3"/>
      <c r="D521" s="5" t="s">
        <v>37</v>
      </c>
      <c r="E521" s="2">
        <f t="shared" si="146"/>
        <v>0</v>
      </c>
      <c r="F521" s="2">
        <f>H521+J521+L521+N521</f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68"/>
      <c r="R521" s="68"/>
      <c r="U521" s="9"/>
    </row>
    <row r="522" spans="1:18" ht="15">
      <c r="A522" s="112"/>
      <c r="B522" s="117"/>
      <c r="C522" s="3"/>
      <c r="D522" s="5" t="s">
        <v>38</v>
      </c>
      <c r="E522" s="2">
        <f t="shared" si="146"/>
        <v>0</v>
      </c>
      <c r="F522" s="2">
        <f>H522+J522+L522+N522</f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68"/>
      <c r="R522" s="68"/>
    </row>
    <row r="523" spans="1:18" ht="15">
      <c r="A523" s="112"/>
      <c r="B523" s="117"/>
      <c r="C523" s="3"/>
      <c r="D523" s="5" t="s">
        <v>39</v>
      </c>
      <c r="E523" s="2">
        <f t="shared" si="146"/>
        <v>0</v>
      </c>
      <c r="F523" s="2">
        <f>H523+J523+L523+N523</f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68"/>
      <c r="R523" s="68"/>
    </row>
    <row r="524" spans="1:18" ht="15">
      <c r="A524" s="112"/>
      <c r="B524" s="117"/>
      <c r="C524" s="3"/>
      <c r="D524" s="5" t="s">
        <v>40</v>
      </c>
      <c r="E524" s="2">
        <f t="shared" si="146"/>
        <v>0</v>
      </c>
      <c r="F524" s="2">
        <f>H524+J524+L524+N524</f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68"/>
      <c r="R524" s="68"/>
    </row>
    <row r="525" spans="1:21" s="6" customFormat="1" ht="15" customHeight="1">
      <c r="A525" s="112"/>
      <c r="B525" s="117" t="s">
        <v>210</v>
      </c>
      <c r="C525" s="3"/>
      <c r="D525" s="4" t="s">
        <v>13</v>
      </c>
      <c r="E525" s="1">
        <f aca="true" t="shared" si="148" ref="E525:P525">SUM(E527:E536)</f>
        <v>50</v>
      </c>
      <c r="F525" s="1">
        <f t="shared" si="148"/>
        <v>50</v>
      </c>
      <c r="G525" s="1">
        <f t="shared" si="148"/>
        <v>50</v>
      </c>
      <c r="H525" s="1">
        <f t="shared" si="148"/>
        <v>50</v>
      </c>
      <c r="I525" s="1">
        <f t="shared" si="148"/>
        <v>0</v>
      </c>
      <c r="J525" s="1">
        <f t="shared" si="148"/>
        <v>0</v>
      </c>
      <c r="K525" s="1">
        <f t="shared" si="148"/>
        <v>0</v>
      </c>
      <c r="L525" s="1">
        <f t="shared" si="148"/>
        <v>0</v>
      </c>
      <c r="M525" s="1">
        <f t="shared" si="148"/>
        <v>0</v>
      </c>
      <c r="N525" s="1">
        <f t="shared" si="148"/>
        <v>0</v>
      </c>
      <c r="O525" s="1">
        <f t="shared" si="148"/>
        <v>0</v>
      </c>
      <c r="P525" s="1">
        <f t="shared" si="148"/>
        <v>0</v>
      </c>
      <c r="Q525" s="68" t="s">
        <v>16</v>
      </c>
      <c r="R525" s="68"/>
      <c r="U525" s="7"/>
    </row>
    <row r="526" spans="1:21" s="6" customFormat="1" ht="15" customHeight="1">
      <c r="A526" s="112"/>
      <c r="B526" s="117"/>
      <c r="C526" s="3"/>
      <c r="D526" s="5" t="s">
        <v>176</v>
      </c>
      <c r="E526" s="2">
        <f aca="true" t="shared" si="149" ref="E526:E536">G526+I526+K526+M526</f>
        <v>0</v>
      </c>
      <c r="F526" s="2">
        <f aca="true" t="shared" si="150" ref="F526:F532">H526+J526+L526+N526</f>
        <v>0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68"/>
      <c r="R526" s="68"/>
      <c r="U526" s="7"/>
    </row>
    <row r="527" spans="1:21" ht="15">
      <c r="A527" s="112"/>
      <c r="B527" s="117"/>
      <c r="C527" s="3"/>
      <c r="D527" s="5" t="s">
        <v>0</v>
      </c>
      <c r="E527" s="2">
        <f t="shared" si="149"/>
        <v>0</v>
      </c>
      <c r="F527" s="2">
        <f t="shared" si="150"/>
        <v>0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68"/>
      <c r="R527" s="68"/>
      <c r="U527" s="9"/>
    </row>
    <row r="528" spans="1:21" ht="15">
      <c r="A528" s="112"/>
      <c r="B528" s="117"/>
      <c r="C528" s="3"/>
      <c r="D528" s="100" t="s">
        <v>1</v>
      </c>
      <c r="E528" s="101">
        <f t="shared" si="149"/>
        <v>50</v>
      </c>
      <c r="F528" s="101">
        <f t="shared" si="150"/>
        <v>50</v>
      </c>
      <c r="G528" s="101">
        <v>50</v>
      </c>
      <c r="H528" s="101">
        <v>50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68"/>
      <c r="R528" s="68"/>
      <c r="U528" s="9"/>
    </row>
    <row r="529" spans="1:21" ht="15">
      <c r="A529" s="112"/>
      <c r="B529" s="117"/>
      <c r="C529" s="3"/>
      <c r="D529" s="5" t="s">
        <v>31</v>
      </c>
      <c r="E529" s="2">
        <f t="shared" si="149"/>
        <v>0</v>
      </c>
      <c r="F529" s="2">
        <f t="shared" si="150"/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68"/>
      <c r="R529" s="68"/>
      <c r="U529" s="9"/>
    </row>
    <row r="530" spans="1:21" ht="15">
      <c r="A530" s="112"/>
      <c r="B530" s="117"/>
      <c r="C530" s="3"/>
      <c r="D530" s="5" t="s">
        <v>32</v>
      </c>
      <c r="E530" s="2">
        <f t="shared" si="149"/>
        <v>0</v>
      </c>
      <c r="F530" s="2">
        <f t="shared" si="150"/>
        <v>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68"/>
      <c r="R530" s="68"/>
      <c r="U530" s="9"/>
    </row>
    <row r="531" spans="1:21" ht="15">
      <c r="A531" s="112"/>
      <c r="B531" s="117"/>
      <c r="C531" s="3"/>
      <c r="D531" s="5" t="s">
        <v>33</v>
      </c>
      <c r="E531" s="2">
        <f t="shared" si="149"/>
        <v>0</v>
      </c>
      <c r="F531" s="2">
        <f t="shared" si="150"/>
        <v>0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68"/>
      <c r="R531" s="68"/>
      <c r="U531" s="9"/>
    </row>
    <row r="532" spans="1:21" ht="15">
      <c r="A532" s="112"/>
      <c r="B532" s="117"/>
      <c r="C532" s="3"/>
      <c r="D532" s="5" t="s">
        <v>36</v>
      </c>
      <c r="E532" s="2">
        <f t="shared" si="149"/>
        <v>0</v>
      </c>
      <c r="F532" s="2">
        <f t="shared" si="150"/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68"/>
      <c r="R532" s="68"/>
      <c r="U532" s="9"/>
    </row>
    <row r="533" spans="1:21" ht="15">
      <c r="A533" s="112"/>
      <c r="B533" s="117"/>
      <c r="C533" s="3"/>
      <c r="D533" s="5" t="s">
        <v>37</v>
      </c>
      <c r="E533" s="2">
        <f t="shared" si="149"/>
        <v>0</v>
      </c>
      <c r="F533" s="2">
        <f>H533+J533+L533+N533</f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68"/>
      <c r="R533" s="68"/>
      <c r="U533" s="9"/>
    </row>
    <row r="534" spans="1:18" ht="15">
      <c r="A534" s="112"/>
      <c r="B534" s="117"/>
      <c r="C534" s="3"/>
      <c r="D534" s="5" t="s">
        <v>38</v>
      </c>
      <c r="E534" s="2">
        <f t="shared" si="149"/>
        <v>0</v>
      </c>
      <c r="F534" s="2">
        <f>H534+J534+L534+N534</f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68"/>
      <c r="R534" s="68"/>
    </row>
    <row r="535" spans="1:18" ht="15">
      <c r="A535" s="112"/>
      <c r="B535" s="117"/>
      <c r="C535" s="3"/>
      <c r="D535" s="5" t="s">
        <v>39</v>
      </c>
      <c r="E535" s="2">
        <f t="shared" si="149"/>
        <v>0</v>
      </c>
      <c r="F535" s="2">
        <f>H535+J535+L535+N535</f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68"/>
      <c r="R535" s="68"/>
    </row>
    <row r="536" spans="1:18" ht="15">
      <c r="A536" s="116"/>
      <c r="B536" s="117"/>
      <c r="C536" s="3"/>
      <c r="D536" s="5" t="s">
        <v>40</v>
      </c>
      <c r="E536" s="2">
        <f t="shared" si="149"/>
        <v>0</v>
      </c>
      <c r="F536" s="2">
        <f>H536+J536+L536+N536</f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68"/>
      <c r="R536" s="68"/>
    </row>
    <row r="537" spans="1:21" s="6" customFormat="1" ht="15" customHeight="1">
      <c r="A537" s="102" t="s">
        <v>211</v>
      </c>
      <c r="B537" s="117" t="s">
        <v>213</v>
      </c>
      <c r="C537" s="3"/>
      <c r="D537" s="4" t="s">
        <v>13</v>
      </c>
      <c r="E537" s="1">
        <f aca="true" t="shared" si="151" ref="E537:P537">SUM(E539:E548)</f>
        <v>1559.5</v>
      </c>
      <c r="F537" s="1">
        <f t="shared" si="151"/>
        <v>1559.5</v>
      </c>
      <c r="G537" s="1">
        <f t="shared" si="151"/>
        <v>1559.5</v>
      </c>
      <c r="H537" s="1">
        <f t="shared" si="151"/>
        <v>1559.5</v>
      </c>
      <c r="I537" s="1">
        <f t="shared" si="151"/>
        <v>0</v>
      </c>
      <c r="J537" s="1">
        <f t="shared" si="151"/>
        <v>0</v>
      </c>
      <c r="K537" s="1">
        <f t="shared" si="151"/>
        <v>0</v>
      </c>
      <c r="L537" s="1">
        <f t="shared" si="151"/>
        <v>0</v>
      </c>
      <c r="M537" s="1">
        <f t="shared" si="151"/>
        <v>0</v>
      </c>
      <c r="N537" s="1">
        <f t="shared" si="151"/>
        <v>0</v>
      </c>
      <c r="O537" s="1">
        <f t="shared" si="151"/>
        <v>50</v>
      </c>
      <c r="P537" s="1">
        <f t="shared" si="151"/>
        <v>50</v>
      </c>
      <c r="Q537" s="68" t="s">
        <v>16</v>
      </c>
      <c r="R537" s="68"/>
      <c r="U537" s="7"/>
    </row>
    <row r="538" spans="1:21" s="6" customFormat="1" ht="15" customHeight="1">
      <c r="A538" s="112"/>
      <c r="B538" s="117"/>
      <c r="C538" s="3"/>
      <c r="D538" s="5" t="s">
        <v>176</v>
      </c>
      <c r="E538" s="2">
        <f aca="true" t="shared" si="152" ref="E538:E548">G538+I538+K538+M538</f>
        <v>0</v>
      </c>
      <c r="F538" s="2">
        <f aca="true" t="shared" si="153" ref="F538:F548">H538+J538+L538+N538</f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68"/>
      <c r="R538" s="68"/>
      <c r="U538" s="7"/>
    </row>
    <row r="539" spans="1:21" ht="15">
      <c r="A539" s="112"/>
      <c r="B539" s="117"/>
      <c r="C539" s="3"/>
      <c r="D539" s="5" t="s">
        <v>0</v>
      </c>
      <c r="E539" s="2">
        <f t="shared" si="152"/>
        <v>0</v>
      </c>
      <c r="F539" s="2">
        <f t="shared" si="153"/>
        <v>0</v>
      </c>
      <c r="G539" s="2">
        <v>0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68"/>
      <c r="R539" s="68"/>
      <c r="U539" s="9"/>
    </row>
    <row r="540" spans="1:21" ht="15">
      <c r="A540" s="112"/>
      <c r="B540" s="117"/>
      <c r="C540" s="3"/>
      <c r="D540" s="100" t="s">
        <v>1</v>
      </c>
      <c r="E540" s="101">
        <f t="shared" si="152"/>
        <v>1559.5</v>
      </c>
      <c r="F540" s="101">
        <f t="shared" si="153"/>
        <v>1559.5</v>
      </c>
      <c r="G540" s="101">
        <v>1559.5</v>
      </c>
      <c r="H540" s="101">
        <v>1559.5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101">
        <v>50</v>
      </c>
      <c r="P540" s="101">
        <v>50</v>
      </c>
      <c r="Q540" s="68"/>
      <c r="R540" s="68"/>
      <c r="U540" s="9"/>
    </row>
    <row r="541" spans="1:21" ht="15">
      <c r="A541" s="112"/>
      <c r="B541" s="117"/>
      <c r="C541" s="3"/>
      <c r="D541" s="5" t="s">
        <v>31</v>
      </c>
      <c r="E541" s="2">
        <f t="shared" si="152"/>
        <v>0</v>
      </c>
      <c r="F541" s="2">
        <f t="shared" si="153"/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68"/>
      <c r="R541" s="68"/>
      <c r="U541" s="9"/>
    </row>
    <row r="542" spans="1:21" ht="15">
      <c r="A542" s="112"/>
      <c r="B542" s="117"/>
      <c r="C542" s="3"/>
      <c r="D542" s="5" t="s">
        <v>32</v>
      </c>
      <c r="E542" s="2">
        <f t="shared" si="152"/>
        <v>0</v>
      </c>
      <c r="F542" s="2">
        <f t="shared" si="153"/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68"/>
      <c r="R542" s="68"/>
      <c r="U542" s="9"/>
    </row>
    <row r="543" spans="1:21" ht="15">
      <c r="A543" s="112"/>
      <c r="B543" s="117"/>
      <c r="C543" s="3"/>
      <c r="D543" s="5" t="s">
        <v>33</v>
      </c>
      <c r="E543" s="2">
        <f t="shared" si="152"/>
        <v>0</v>
      </c>
      <c r="F543" s="2">
        <f t="shared" si="153"/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68"/>
      <c r="R543" s="68"/>
      <c r="U543" s="9"/>
    </row>
    <row r="544" spans="1:21" ht="15">
      <c r="A544" s="112"/>
      <c r="B544" s="117"/>
      <c r="C544" s="3"/>
      <c r="D544" s="5" t="s">
        <v>36</v>
      </c>
      <c r="E544" s="2">
        <f t="shared" si="152"/>
        <v>0</v>
      </c>
      <c r="F544" s="2">
        <f t="shared" si="153"/>
        <v>0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68"/>
      <c r="R544" s="68"/>
      <c r="U544" s="9"/>
    </row>
    <row r="545" spans="1:21" ht="15">
      <c r="A545" s="112"/>
      <c r="B545" s="117"/>
      <c r="C545" s="3"/>
      <c r="D545" s="5" t="s">
        <v>37</v>
      </c>
      <c r="E545" s="2">
        <f t="shared" si="152"/>
        <v>0</v>
      </c>
      <c r="F545" s="2">
        <f t="shared" si="153"/>
        <v>0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68"/>
      <c r="R545" s="68"/>
      <c r="U545" s="9"/>
    </row>
    <row r="546" spans="1:18" ht="15">
      <c r="A546" s="112"/>
      <c r="B546" s="117"/>
      <c r="C546" s="3"/>
      <c r="D546" s="5" t="s">
        <v>38</v>
      </c>
      <c r="E546" s="2">
        <f t="shared" si="152"/>
        <v>0</v>
      </c>
      <c r="F546" s="2">
        <f t="shared" si="153"/>
        <v>0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68"/>
      <c r="R546" s="68"/>
    </row>
    <row r="547" spans="1:18" ht="15">
      <c r="A547" s="112"/>
      <c r="B547" s="117"/>
      <c r="C547" s="3"/>
      <c r="D547" s="5" t="s">
        <v>39</v>
      </c>
      <c r="E547" s="2">
        <f t="shared" si="152"/>
        <v>0</v>
      </c>
      <c r="F547" s="2">
        <f t="shared" si="153"/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68"/>
      <c r="R547" s="68"/>
    </row>
    <row r="548" spans="1:18" ht="15">
      <c r="A548" s="112"/>
      <c r="B548" s="117"/>
      <c r="C548" s="3"/>
      <c r="D548" s="5" t="s">
        <v>40</v>
      </c>
      <c r="E548" s="2">
        <f t="shared" si="152"/>
        <v>0</v>
      </c>
      <c r="F548" s="2">
        <f t="shared" si="153"/>
        <v>0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68"/>
      <c r="R548" s="68"/>
    </row>
    <row r="549" spans="1:21" s="6" customFormat="1" ht="15" customHeight="1">
      <c r="A549" s="112"/>
      <c r="B549" s="117" t="s">
        <v>214</v>
      </c>
      <c r="C549" s="3"/>
      <c r="D549" s="4" t="s">
        <v>13</v>
      </c>
      <c r="E549" s="1">
        <f aca="true" t="shared" si="154" ref="E549:P549">SUM(E551:E560)</f>
        <v>50</v>
      </c>
      <c r="F549" s="1">
        <f t="shared" si="154"/>
        <v>50</v>
      </c>
      <c r="G549" s="1">
        <f t="shared" si="154"/>
        <v>50</v>
      </c>
      <c r="H549" s="1">
        <f t="shared" si="154"/>
        <v>50</v>
      </c>
      <c r="I549" s="1">
        <f t="shared" si="154"/>
        <v>0</v>
      </c>
      <c r="J549" s="1">
        <f t="shared" si="154"/>
        <v>0</v>
      </c>
      <c r="K549" s="1">
        <f t="shared" si="154"/>
        <v>0</v>
      </c>
      <c r="L549" s="1">
        <f t="shared" si="154"/>
        <v>0</v>
      </c>
      <c r="M549" s="1">
        <f t="shared" si="154"/>
        <v>0</v>
      </c>
      <c r="N549" s="1">
        <f t="shared" si="154"/>
        <v>0</v>
      </c>
      <c r="O549" s="1">
        <f t="shared" si="154"/>
        <v>0</v>
      </c>
      <c r="P549" s="1">
        <f t="shared" si="154"/>
        <v>0</v>
      </c>
      <c r="Q549" s="68" t="s">
        <v>16</v>
      </c>
      <c r="R549" s="68"/>
      <c r="U549" s="7"/>
    </row>
    <row r="550" spans="1:21" s="6" customFormat="1" ht="15" customHeight="1">
      <c r="A550" s="112"/>
      <c r="B550" s="117"/>
      <c r="C550" s="3"/>
      <c r="D550" s="5" t="s">
        <v>176</v>
      </c>
      <c r="E550" s="2">
        <f aca="true" t="shared" si="155" ref="E550:E560">G550+I550+K550+M550</f>
        <v>0</v>
      </c>
      <c r="F550" s="2">
        <f aca="true" t="shared" si="156" ref="F550:F560">H550+J550+L550+N550</f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68"/>
      <c r="R550" s="68"/>
      <c r="U550" s="7"/>
    </row>
    <row r="551" spans="1:21" ht="15">
      <c r="A551" s="112"/>
      <c r="B551" s="117"/>
      <c r="C551" s="3"/>
      <c r="D551" s="5" t="s">
        <v>0</v>
      </c>
      <c r="E551" s="2">
        <f t="shared" si="155"/>
        <v>0</v>
      </c>
      <c r="F551" s="2">
        <f t="shared" si="156"/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68"/>
      <c r="R551" s="68"/>
      <c r="U551" s="9"/>
    </row>
    <row r="552" spans="1:21" ht="15">
      <c r="A552" s="112"/>
      <c r="B552" s="117"/>
      <c r="C552" s="3"/>
      <c r="D552" s="100" t="s">
        <v>1</v>
      </c>
      <c r="E552" s="101">
        <f t="shared" si="155"/>
        <v>50</v>
      </c>
      <c r="F552" s="101">
        <f t="shared" si="156"/>
        <v>50</v>
      </c>
      <c r="G552" s="101">
        <v>50</v>
      </c>
      <c r="H552" s="101">
        <v>50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68"/>
      <c r="R552" s="68"/>
      <c r="U552" s="9"/>
    </row>
    <row r="553" spans="1:21" ht="15">
      <c r="A553" s="112"/>
      <c r="B553" s="117"/>
      <c r="C553" s="3"/>
      <c r="D553" s="5" t="s">
        <v>31</v>
      </c>
      <c r="E553" s="2">
        <f t="shared" si="155"/>
        <v>0</v>
      </c>
      <c r="F553" s="2">
        <f t="shared" si="156"/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68"/>
      <c r="R553" s="68"/>
      <c r="U553" s="9"/>
    </row>
    <row r="554" spans="1:21" ht="15">
      <c r="A554" s="112"/>
      <c r="B554" s="117"/>
      <c r="C554" s="3"/>
      <c r="D554" s="5" t="s">
        <v>32</v>
      </c>
      <c r="E554" s="2">
        <f t="shared" si="155"/>
        <v>0</v>
      </c>
      <c r="F554" s="2">
        <f t="shared" si="156"/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68"/>
      <c r="R554" s="68"/>
      <c r="U554" s="9"/>
    </row>
    <row r="555" spans="1:21" ht="15">
      <c r="A555" s="112"/>
      <c r="B555" s="117"/>
      <c r="C555" s="3"/>
      <c r="D555" s="5" t="s">
        <v>33</v>
      </c>
      <c r="E555" s="2">
        <f t="shared" si="155"/>
        <v>0</v>
      </c>
      <c r="F555" s="2">
        <f t="shared" si="156"/>
        <v>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68"/>
      <c r="R555" s="68"/>
      <c r="U555" s="9"/>
    </row>
    <row r="556" spans="1:21" ht="15">
      <c r="A556" s="112"/>
      <c r="B556" s="117"/>
      <c r="C556" s="3"/>
      <c r="D556" s="5" t="s">
        <v>36</v>
      </c>
      <c r="E556" s="2">
        <f t="shared" si="155"/>
        <v>0</v>
      </c>
      <c r="F556" s="2">
        <f t="shared" si="156"/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68"/>
      <c r="R556" s="68"/>
      <c r="U556" s="9"/>
    </row>
    <row r="557" spans="1:21" ht="15">
      <c r="A557" s="112"/>
      <c r="B557" s="117"/>
      <c r="C557" s="3"/>
      <c r="D557" s="5" t="s">
        <v>37</v>
      </c>
      <c r="E557" s="2">
        <f t="shared" si="155"/>
        <v>0</v>
      </c>
      <c r="F557" s="2">
        <f t="shared" si="156"/>
        <v>0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68"/>
      <c r="R557" s="68"/>
      <c r="U557" s="9"/>
    </row>
    <row r="558" spans="1:18" ht="15">
      <c r="A558" s="112"/>
      <c r="B558" s="117"/>
      <c r="C558" s="3"/>
      <c r="D558" s="5" t="s">
        <v>38</v>
      </c>
      <c r="E558" s="2">
        <f t="shared" si="155"/>
        <v>0</v>
      </c>
      <c r="F558" s="2">
        <f t="shared" si="156"/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68"/>
      <c r="R558" s="68"/>
    </row>
    <row r="559" spans="1:18" ht="15">
      <c r="A559" s="112"/>
      <c r="B559" s="117"/>
      <c r="C559" s="3"/>
      <c r="D559" s="5" t="s">
        <v>39</v>
      </c>
      <c r="E559" s="2">
        <f t="shared" si="155"/>
        <v>0</v>
      </c>
      <c r="F559" s="2">
        <f t="shared" si="156"/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68"/>
      <c r="R559" s="68"/>
    </row>
    <row r="560" spans="1:18" ht="15">
      <c r="A560" s="116"/>
      <c r="B560" s="117"/>
      <c r="C560" s="3"/>
      <c r="D560" s="5" t="s">
        <v>40</v>
      </c>
      <c r="E560" s="2">
        <f t="shared" si="155"/>
        <v>0</v>
      </c>
      <c r="F560" s="2">
        <f t="shared" si="156"/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68"/>
      <c r="R560" s="68"/>
    </row>
    <row r="561" spans="1:21" s="6" customFormat="1" ht="15" customHeight="1">
      <c r="A561" s="102" t="s">
        <v>212</v>
      </c>
      <c r="B561" s="117" t="s">
        <v>215</v>
      </c>
      <c r="C561" s="3"/>
      <c r="D561" s="4" t="s">
        <v>13</v>
      </c>
      <c r="E561" s="1">
        <f aca="true" t="shared" si="157" ref="E561:P561">SUM(E563:E572)</f>
        <v>754.8</v>
      </c>
      <c r="F561" s="1">
        <f t="shared" si="157"/>
        <v>754.8</v>
      </c>
      <c r="G561" s="1">
        <f t="shared" si="157"/>
        <v>754.8</v>
      </c>
      <c r="H561" s="1">
        <f t="shared" si="157"/>
        <v>754.8</v>
      </c>
      <c r="I561" s="1">
        <f t="shared" si="157"/>
        <v>0</v>
      </c>
      <c r="J561" s="1">
        <f t="shared" si="157"/>
        <v>0</v>
      </c>
      <c r="K561" s="1">
        <f t="shared" si="157"/>
        <v>0</v>
      </c>
      <c r="L561" s="1">
        <f t="shared" si="157"/>
        <v>0</v>
      </c>
      <c r="M561" s="1">
        <f t="shared" si="157"/>
        <v>0</v>
      </c>
      <c r="N561" s="1">
        <f t="shared" si="157"/>
        <v>0</v>
      </c>
      <c r="O561" s="1">
        <f t="shared" si="157"/>
        <v>25</v>
      </c>
      <c r="P561" s="1">
        <f t="shared" si="157"/>
        <v>25</v>
      </c>
      <c r="Q561" s="68" t="s">
        <v>16</v>
      </c>
      <c r="R561" s="68"/>
      <c r="U561" s="7"/>
    </row>
    <row r="562" spans="1:21" s="6" customFormat="1" ht="15" customHeight="1">
      <c r="A562" s="112"/>
      <c r="B562" s="117"/>
      <c r="C562" s="3"/>
      <c r="D562" s="5" t="s">
        <v>176</v>
      </c>
      <c r="E562" s="2">
        <f aca="true" t="shared" si="158" ref="E562:E572">G562+I562+K562+M562</f>
        <v>0</v>
      </c>
      <c r="F562" s="2">
        <f aca="true" t="shared" si="159" ref="F562:F572">H562+J562+L562+N562</f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68"/>
      <c r="R562" s="68"/>
      <c r="U562" s="7"/>
    </row>
    <row r="563" spans="1:21" ht="15">
      <c r="A563" s="112"/>
      <c r="B563" s="117"/>
      <c r="C563" s="3"/>
      <c r="D563" s="5" t="s">
        <v>0</v>
      </c>
      <c r="E563" s="2">
        <f t="shared" si="158"/>
        <v>0</v>
      </c>
      <c r="F563" s="2">
        <f t="shared" si="159"/>
        <v>0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68"/>
      <c r="R563" s="68"/>
      <c r="U563" s="9"/>
    </row>
    <row r="564" spans="1:21" ht="15">
      <c r="A564" s="112"/>
      <c r="B564" s="117"/>
      <c r="C564" s="3"/>
      <c r="D564" s="100" t="s">
        <v>1</v>
      </c>
      <c r="E564" s="101">
        <f t="shared" si="158"/>
        <v>754.8</v>
      </c>
      <c r="F564" s="101">
        <f t="shared" si="159"/>
        <v>754.8</v>
      </c>
      <c r="G564" s="101">
        <v>754.8</v>
      </c>
      <c r="H564" s="101">
        <v>754.8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101">
        <v>25</v>
      </c>
      <c r="P564" s="101">
        <v>25</v>
      </c>
      <c r="Q564" s="68"/>
      <c r="R564" s="68"/>
      <c r="U564" s="9"/>
    </row>
    <row r="565" spans="1:21" ht="15">
      <c r="A565" s="112"/>
      <c r="B565" s="117"/>
      <c r="C565" s="3"/>
      <c r="D565" s="5" t="s">
        <v>31</v>
      </c>
      <c r="E565" s="2">
        <f t="shared" si="158"/>
        <v>0</v>
      </c>
      <c r="F565" s="2">
        <f t="shared" si="159"/>
        <v>0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68"/>
      <c r="R565" s="68"/>
      <c r="U565" s="9"/>
    </row>
    <row r="566" spans="1:21" ht="15">
      <c r="A566" s="112"/>
      <c r="B566" s="117"/>
      <c r="C566" s="3"/>
      <c r="D566" s="5" t="s">
        <v>32</v>
      </c>
      <c r="E566" s="2">
        <f t="shared" si="158"/>
        <v>0</v>
      </c>
      <c r="F566" s="2">
        <f t="shared" si="159"/>
        <v>0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68"/>
      <c r="R566" s="68"/>
      <c r="U566" s="9"/>
    </row>
    <row r="567" spans="1:21" ht="15">
      <c r="A567" s="112"/>
      <c r="B567" s="117"/>
      <c r="C567" s="3"/>
      <c r="D567" s="5" t="s">
        <v>33</v>
      </c>
      <c r="E567" s="2">
        <f t="shared" si="158"/>
        <v>0</v>
      </c>
      <c r="F567" s="2">
        <f t="shared" si="159"/>
        <v>0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68"/>
      <c r="R567" s="68"/>
      <c r="U567" s="9"/>
    </row>
    <row r="568" spans="1:21" ht="15">
      <c r="A568" s="112"/>
      <c r="B568" s="117"/>
      <c r="C568" s="3"/>
      <c r="D568" s="5" t="s">
        <v>36</v>
      </c>
      <c r="E568" s="2">
        <f t="shared" si="158"/>
        <v>0</v>
      </c>
      <c r="F568" s="2">
        <f t="shared" si="159"/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68"/>
      <c r="R568" s="68"/>
      <c r="U568" s="9"/>
    </row>
    <row r="569" spans="1:21" ht="15">
      <c r="A569" s="112"/>
      <c r="B569" s="117"/>
      <c r="C569" s="3"/>
      <c r="D569" s="5" t="s">
        <v>37</v>
      </c>
      <c r="E569" s="2">
        <f t="shared" si="158"/>
        <v>0</v>
      </c>
      <c r="F569" s="2">
        <f t="shared" si="159"/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68"/>
      <c r="R569" s="68"/>
      <c r="U569" s="9"/>
    </row>
    <row r="570" spans="1:18" ht="15">
      <c r="A570" s="112"/>
      <c r="B570" s="117"/>
      <c r="C570" s="3"/>
      <c r="D570" s="5" t="s">
        <v>38</v>
      </c>
      <c r="E570" s="2">
        <f t="shared" si="158"/>
        <v>0</v>
      </c>
      <c r="F570" s="2">
        <f t="shared" si="159"/>
        <v>0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68"/>
      <c r="R570" s="68"/>
    </row>
    <row r="571" spans="1:18" ht="15">
      <c r="A571" s="112"/>
      <c r="B571" s="117"/>
      <c r="C571" s="3"/>
      <c r="D571" s="5" t="s">
        <v>39</v>
      </c>
      <c r="E571" s="2">
        <f t="shared" si="158"/>
        <v>0</v>
      </c>
      <c r="F571" s="2">
        <f t="shared" si="159"/>
        <v>0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68"/>
      <c r="R571" s="68"/>
    </row>
    <row r="572" spans="1:18" ht="15">
      <c r="A572" s="112"/>
      <c r="B572" s="117"/>
      <c r="C572" s="3"/>
      <c r="D572" s="5" t="s">
        <v>40</v>
      </c>
      <c r="E572" s="2">
        <f t="shared" si="158"/>
        <v>0</v>
      </c>
      <c r="F572" s="2">
        <f t="shared" si="159"/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68"/>
      <c r="R572" s="68"/>
    </row>
    <row r="573" spans="1:21" s="6" customFormat="1" ht="15" customHeight="1">
      <c r="A573" s="112"/>
      <c r="B573" s="117" t="s">
        <v>216</v>
      </c>
      <c r="C573" s="3"/>
      <c r="D573" s="4" t="s">
        <v>13</v>
      </c>
      <c r="E573" s="1">
        <f aca="true" t="shared" si="160" ref="E573:P573">SUM(E575:E584)</f>
        <v>50</v>
      </c>
      <c r="F573" s="1">
        <f t="shared" si="160"/>
        <v>50</v>
      </c>
      <c r="G573" s="1">
        <f t="shared" si="160"/>
        <v>50</v>
      </c>
      <c r="H573" s="1">
        <f t="shared" si="160"/>
        <v>50</v>
      </c>
      <c r="I573" s="1">
        <f t="shared" si="160"/>
        <v>0</v>
      </c>
      <c r="J573" s="1">
        <f t="shared" si="160"/>
        <v>0</v>
      </c>
      <c r="K573" s="1">
        <f t="shared" si="160"/>
        <v>0</v>
      </c>
      <c r="L573" s="1">
        <f t="shared" si="160"/>
        <v>0</v>
      </c>
      <c r="M573" s="1">
        <f t="shared" si="160"/>
        <v>0</v>
      </c>
      <c r="N573" s="1">
        <f t="shared" si="160"/>
        <v>0</v>
      </c>
      <c r="O573" s="1">
        <f t="shared" si="160"/>
        <v>0</v>
      </c>
      <c r="P573" s="1">
        <f t="shared" si="160"/>
        <v>0</v>
      </c>
      <c r="Q573" s="68" t="s">
        <v>16</v>
      </c>
      <c r="R573" s="68"/>
      <c r="U573" s="7"/>
    </row>
    <row r="574" spans="1:21" s="6" customFormat="1" ht="15" customHeight="1">
      <c r="A574" s="112"/>
      <c r="B574" s="117"/>
      <c r="C574" s="3"/>
      <c r="D574" s="5" t="s">
        <v>176</v>
      </c>
      <c r="E574" s="2">
        <f aca="true" t="shared" si="161" ref="E574:E584">G574+I574+K574+M574</f>
        <v>0</v>
      </c>
      <c r="F574" s="2">
        <f aca="true" t="shared" si="162" ref="F574:F584">H574+J574+L574+N574</f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68"/>
      <c r="R574" s="68"/>
      <c r="U574" s="7"/>
    </row>
    <row r="575" spans="1:21" ht="15">
      <c r="A575" s="112"/>
      <c r="B575" s="117"/>
      <c r="C575" s="3"/>
      <c r="D575" s="5" t="s">
        <v>0</v>
      </c>
      <c r="E575" s="2">
        <f t="shared" si="161"/>
        <v>0</v>
      </c>
      <c r="F575" s="2">
        <f t="shared" si="162"/>
        <v>0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68"/>
      <c r="R575" s="68"/>
      <c r="U575" s="9"/>
    </row>
    <row r="576" spans="1:21" ht="15">
      <c r="A576" s="112"/>
      <c r="B576" s="117"/>
      <c r="C576" s="3"/>
      <c r="D576" s="100" t="s">
        <v>1</v>
      </c>
      <c r="E576" s="101">
        <f t="shared" si="161"/>
        <v>50</v>
      </c>
      <c r="F576" s="101">
        <f t="shared" si="162"/>
        <v>50</v>
      </c>
      <c r="G576" s="101">
        <v>50</v>
      </c>
      <c r="H576" s="101">
        <v>50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68"/>
      <c r="R576" s="68"/>
      <c r="U576" s="9"/>
    </row>
    <row r="577" spans="1:21" ht="15">
      <c r="A577" s="112"/>
      <c r="B577" s="117"/>
      <c r="C577" s="3"/>
      <c r="D577" s="5" t="s">
        <v>31</v>
      </c>
      <c r="E577" s="2">
        <f t="shared" si="161"/>
        <v>0</v>
      </c>
      <c r="F577" s="2">
        <f t="shared" si="162"/>
        <v>0</v>
      </c>
      <c r="G577" s="2">
        <v>0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68"/>
      <c r="R577" s="68"/>
      <c r="U577" s="9"/>
    </row>
    <row r="578" spans="1:21" ht="15">
      <c r="A578" s="112"/>
      <c r="B578" s="117"/>
      <c r="C578" s="3"/>
      <c r="D578" s="5" t="s">
        <v>32</v>
      </c>
      <c r="E578" s="2">
        <f t="shared" si="161"/>
        <v>0</v>
      </c>
      <c r="F578" s="2">
        <f t="shared" si="162"/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68"/>
      <c r="R578" s="68"/>
      <c r="U578" s="9"/>
    </row>
    <row r="579" spans="1:21" ht="15">
      <c r="A579" s="112"/>
      <c r="B579" s="117"/>
      <c r="C579" s="3"/>
      <c r="D579" s="5" t="s">
        <v>33</v>
      </c>
      <c r="E579" s="2">
        <f t="shared" si="161"/>
        <v>0</v>
      </c>
      <c r="F579" s="2">
        <f t="shared" si="162"/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68"/>
      <c r="R579" s="68"/>
      <c r="U579" s="9"/>
    </row>
    <row r="580" spans="1:21" ht="15">
      <c r="A580" s="112"/>
      <c r="B580" s="117"/>
      <c r="C580" s="3"/>
      <c r="D580" s="5" t="s">
        <v>36</v>
      </c>
      <c r="E580" s="2">
        <f t="shared" si="161"/>
        <v>0</v>
      </c>
      <c r="F580" s="2">
        <f t="shared" si="162"/>
        <v>0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68"/>
      <c r="R580" s="68"/>
      <c r="U580" s="9"/>
    </row>
    <row r="581" spans="1:21" ht="15">
      <c r="A581" s="112"/>
      <c r="B581" s="117"/>
      <c r="C581" s="3"/>
      <c r="D581" s="5" t="s">
        <v>37</v>
      </c>
      <c r="E581" s="2">
        <f t="shared" si="161"/>
        <v>0</v>
      </c>
      <c r="F581" s="2">
        <f t="shared" si="162"/>
        <v>0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68"/>
      <c r="R581" s="68"/>
      <c r="U581" s="9"/>
    </row>
    <row r="582" spans="1:18" ht="15">
      <c r="A582" s="112"/>
      <c r="B582" s="117"/>
      <c r="C582" s="3"/>
      <c r="D582" s="5" t="s">
        <v>38</v>
      </c>
      <c r="E582" s="2">
        <f t="shared" si="161"/>
        <v>0</v>
      </c>
      <c r="F582" s="2">
        <f t="shared" si="162"/>
        <v>0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68"/>
      <c r="R582" s="68"/>
    </row>
    <row r="583" spans="1:18" ht="15">
      <c r="A583" s="112"/>
      <c r="B583" s="117"/>
      <c r="C583" s="3"/>
      <c r="D583" s="5" t="s">
        <v>39</v>
      </c>
      <c r="E583" s="2">
        <f t="shared" si="161"/>
        <v>0</v>
      </c>
      <c r="F583" s="2">
        <f t="shared" si="162"/>
        <v>0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68"/>
      <c r="R583" s="68"/>
    </row>
    <row r="584" spans="1:18" ht="15">
      <c r="A584" s="116"/>
      <c r="B584" s="117"/>
      <c r="C584" s="3"/>
      <c r="D584" s="5" t="s">
        <v>40</v>
      </c>
      <c r="E584" s="2">
        <f t="shared" si="161"/>
        <v>0</v>
      </c>
      <c r="F584" s="2">
        <f t="shared" si="162"/>
        <v>0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68"/>
      <c r="R584" s="68"/>
    </row>
    <row r="585" spans="1:21" s="6" customFormat="1" ht="15" customHeight="1">
      <c r="A585" s="102" t="s">
        <v>217</v>
      </c>
      <c r="B585" s="117" t="s">
        <v>220</v>
      </c>
      <c r="C585" s="3"/>
      <c r="D585" s="4" t="s">
        <v>13</v>
      </c>
      <c r="E585" s="1">
        <f aca="true" t="shared" si="163" ref="E585:P585">SUM(E587:E596)</f>
        <v>754.7</v>
      </c>
      <c r="F585" s="1">
        <f t="shared" si="163"/>
        <v>754.7</v>
      </c>
      <c r="G585" s="1">
        <f t="shared" si="163"/>
        <v>754.7</v>
      </c>
      <c r="H585" s="1">
        <f t="shared" si="163"/>
        <v>754.7</v>
      </c>
      <c r="I585" s="1">
        <f t="shared" si="163"/>
        <v>0</v>
      </c>
      <c r="J585" s="1">
        <f t="shared" si="163"/>
        <v>0</v>
      </c>
      <c r="K585" s="1">
        <f t="shared" si="163"/>
        <v>0</v>
      </c>
      <c r="L585" s="1">
        <f t="shared" si="163"/>
        <v>0</v>
      </c>
      <c r="M585" s="1">
        <f t="shared" si="163"/>
        <v>0</v>
      </c>
      <c r="N585" s="1">
        <f t="shared" si="163"/>
        <v>0</v>
      </c>
      <c r="O585" s="1">
        <f t="shared" si="163"/>
        <v>25</v>
      </c>
      <c r="P585" s="1">
        <f t="shared" si="163"/>
        <v>25</v>
      </c>
      <c r="Q585" s="68" t="s">
        <v>16</v>
      </c>
      <c r="R585" s="68"/>
      <c r="U585" s="7"/>
    </row>
    <row r="586" spans="1:21" s="6" customFormat="1" ht="15" customHeight="1">
      <c r="A586" s="112"/>
      <c r="B586" s="117"/>
      <c r="C586" s="3"/>
      <c r="D586" s="5" t="s">
        <v>176</v>
      </c>
      <c r="E586" s="2">
        <f aca="true" t="shared" si="164" ref="E586:E596">G586+I586+K586+M586</f>
        <v>0</v>
      </c>
      <c r="F586" s="2">
        <f aca="true" t="shared" si="165" ref="F586:F596">H586+J586+L586+N586</f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68"/>
      <c r="R586" s="68"/>
      <c r="U586" s="7"/>
    </row>
    <row r="587" spans="1:21" ht="15">
      <c r="A587" s="112"/>
      <c r="B587" s="117"/>
      <c r="C587" s="3"/>
      <c r="D587" s="5" t="s">
        <v>0</v>
      </c>
      <c r="E587" s="2">
        <f t="shared" si="164"/>
        <v>0</v>
      </c>
      <c r="F587" s="2">
        <f t="shared" si="165"/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68"/>
      <c r="R587" s="68"/>
      <c r="U587" s="9"/>
    </row>
    <row r="588" spans="1:21" ht="15">
      <c r="A588" s="112"/>
      <c r="B588" s="117"/>
      <c r="C588" s="3"/>
      <c r="D588" s="100" t="s">
        <v>1</v>
      </c>
      <c r="E588" s="101">
        <f t="shared" si="164"/>
        <v>754.7</v>
      </c>
      <c r="F588" s="101">
        <f t="shared" si="165"/>
        <v>754.7</v>
      </c>
      <c r="G588" s="101">
        <v>754.7</v>
      </c>
      <c r="H588" s="101">
        <v>754.7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101">
        <v>25</v>
      </c>
      <c r="P588" s="101">
        <v>25</v>
      </c>
      <c r="Q588" s="68"/>
      <c r="R588" s="68"/>
      <c r="U588" s="9"/>
    </row>
    <row r="589" spans="1:21" ht="15">
      <c r="A589" s="112"/>
      <c r="B589" s="117"/>
      <c r="C589" s="3"/>
      <c r="D589" s="5" t="s">
        <v>31</v>
      </c>
      <c r="E589" s="2">
        <f t="shared" si="164"/>
        <v>0</v>
      </c>
      <c r="F589" s="2">
        <f t="shared" si="165"/>
        <v>0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  <c r="Q589" s="68"/>
      <c r="R589" s="68"/>
      <c r="U589" s="9"/>
    </row>
    <row r="590" spans="1:21" ht="15">
      <c r="A590" s="112"/>
      <c r="B590" s="117"/>
      <c r="C590" s="3"/>
      <c r="D590" s="5" t="s">
        <v>32</v>
      </c>
      <c r="E590" s="2">
        <f t="shared" si="164"/>
        <v>0</v>
      </c>
      <c r="F590" s="2">
        <f t="shared" si="165"/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68"/>
      <c r="R590" s="68"/>
      <c r="U590" s="9"/>
    </row>
    <row r="591" spans="1:21" ht="15">
      <c r="A591" s="112"/>
      <c r="B591" s="117"/>
      <c r="C591" s="3"/>
      <c r="D591" s="5" t="s">
        <v>33</v>
      </c>
      <c r="E591" s="2">
        <f t="shared" si="164"/>
        <v>0</v>
      </c>
      <c r="F591" s="2">
        <f t="shared" si="165"/>
        <v>0</v>
      </c>
      <c r="G591" s="2">
        <v>0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  <c r="O591" s="2">
        <v>0</v>
      </c>
      <c r="P591" s="2">
        <v>0</v>
      </c>
      <c r="Q591" s="68"/>
      <c r="R591" s="68"/>
      <c r="U591" s="9"/>
    </row>
    <row r="592" spans="1:21" ht="15">
      <c r="A592" s="112"/>
      <c r="B592" s="117"/>
      <c r="C592" s="3"/>
      <c r="D592" s="5" t="s">
        <v>36</v>
      </c>
      <c r="E592" s="2">
        <f t="shared" si="164"/>
        <v>0</v>
      </c>
      <c r="F592" s="2">
        <f t="shared" si="165"/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68"/>
      <c r="R592" s="68"/>
      <c r="U592" s="9"/>
    </row>
    <row r="593" spans="1:21" ht="15">
      <c r="A593" s="112"/>
      <c r="B593" s="117"/>
      <c r="C593" s="3"/>
      <c r="D593" s="5" t="s">
        <v>37</v>
      </c>
      <c r="E593" s="2">
        <f t="shared" si="164"/>
        <v>0</v>
      </c>
      <c r="F593" s="2">
        <f t="shared" si="165"/>
        <v>0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  <c r="Q593" s="68"/>
      <c r="R593" s="68"/>
      <c r="U593" s="9"/>
    </row>
    <row r="594" spans="1:18" ht="15">
      <c r="A594" s="112"/>
      <c r="B594" s="117"/>
      <c r="C594" s="3"/>
      <c r="D594" s="5" t="s">
        <v>38</v>
      </c>
      <c r="E594" s="2">
        <f t="shared" si="164"/>
        <v>0</v>
      </c>
      <c r="F594" s="2">
        <f t="shared" si="165"/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68"/>
      <c r="R594" s="68"/>
    </row>
    <row r="595" spans="1:18" ht="15">
      <c r="A595" s="112"/>
      <c r="B595" s="117"/>
      <c r="C595" s="3"/>
      <c r="D595" s="5" t="s">
        <v>39</v>
      </c>
      <c r="E595" s="2">
        <f t="shared" si="164"/>
        <v>0</v>
      </c>
      <c r="F595" s="2">
        <f t="shared" si="165"/>
        <v>0</v>
      </c>
      <c r="G595" s="2">
        <v>0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68"/>
      <c r="R595" s="68"/>
    </row>
    <row r="596" spans="1:18" ht="15">
      <c r="A596" s="112"/>
      <c r="B596" s="117"/>
      <c r="C596" s="3"/>
      <c r="D596" s="5" t="s">
        <v>40</v>
      </c>
      <c r="E596" s="2">
        <f t="shared" si="164"/>
        <v>0</v>
      </c>
      <c r="F596" s="2">
        <f t="shared" si="165"/>
        <v>0</v>
      </c>
      <c r="G596" s="2">
        <v>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68"/>
      <c r="R596" s="68"/>
    </row>
    <row r="597" spans="1:21" s="6" customFormat="1" ht="15" customHeight="1">
      <c r="A597" s="112"/>
      <c r="B597" s="117" t="s">
        <v>221</v>
      </c>
      <c r="C597" s="3"/>
      <c r="D597" s="4" t="s">
        <v>13</v>
      </c>
      <c r="E597" s="1">
        <f aca="true" t="shared" si="166" ref="E597:P597">SUM(E599:E608)</f>
        <v>50</v>
      </c>
      <c r="F597" s="1">
        <f t="shared" si="166"/>
        <v>50</v>
      </c>
      <c r="G597" s="1">
        <f t="shared" si="166"/>
        <v>50</v>
      </c>
      <c r="H597" s="1">
        <f t="shared" si="166"/>
        <v>50</v>
      </c>
      <c r="I597" s="1">
        <f t="shared" si="166"/>
        <v>0</v>
      </c>
      <c r="J597" s="1">
        <f t="shared" si="166"/>
        <v>0</v>
      </c>
      <c r="K597" s="1">
        <f t="shared" si="166"/>
        <v>0</v>
      </c>
      <c r="L597" s="1">
        <f t="shared" si="166"/>
        <v>0</v>
      </c>
      <c r="M597" s="1">
        <f t="shared" si="166"/>
        <v>0</v>
      </c>
      <c r="N597" s="1">
        <f t="shared" si="166"/>
        <v>0</v>
      </c>
      <c r="O597" s="1">
        <f t="shared" si="166"/>
        <v>0</v>
      </c>
      <c r="P597" s="1">
        <f t="shared" si="166"/>
        <v>0</v>
      </c>
      <c r="Q597" s="68" t="s">
        <v>16</v>
      </c>
      <c r="R597" s="68"/>
      <c r="U597" s="7"/>
    </row>
    <row r="598" spans="1:21" s="6" customFormat="1" ht="15" customHeight="1">
      <c r="A598" s="112"/>
      <c r="B598" s="117"/>
      <c r="C598" s="3"/>
      <c r="D598" s="5" t="s">
        <v>176</v>
      </c>
      <c r="E598" s="2">
        <f aca="true" t="shared" si="167" ref="E598:E608">G598+I598+K598+M598</f>
        <v>0</v>
      </c>
      <c r="F598" s="2">
        <f aca="true" t="shared" si="168" ref="F598:F608">H598+J598+L598+N598</f>
        <v>0</v>
      </c>
      <c r="G598" s="2">
        <v>0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v>0</v>
      </c>
      <c r="O598" s="2">
        <v>0</v>
      </c>
      <c r="P598" s="2">
        <v>0</v>
      </c>
      <c r="Q598" s="68"/>
      <c r="R598" s="68"/>
      <c r="U598" s="7"/>
    </row>
    <row r="599" spans="1:21" ht="15">
      <c r="A599" s="112"/>
      <c r="B599" s="117"/>
      <c r="C599" s="3"/>
      <c r="D599" s="5" t="s">
        <v>0</v>
      </c>
      <c r="E599" s="2">
        <f t="shared" si="167"/>
        <v>0</v>
      </c>
      <c r="F599" s="2">
        <f t="shared" si="168"/>
        <v>0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68"/>
      <c r="R599" s="68"/>
      <c r="U599" s="9"/>
    </row>
    <row r="600" spans="1:21" ht="15">
      <c r="A600" s="112"/>
      <c r="B600" s="117"/>
      <c r="C600" s="3"/>
      <c r="D600" s="100" t="s">
        <v>1</v>
      </c>
      <c r="E600" s="101">
        <f t="shared" si="167"/>
        <v>50</v>
      </c>
      <c r="F600" s="101">
        <f t="shared" si="168"/>
        <v>50</v>
      </c>
      <c r="G600" s="101">
        <v>50</v>
      </c>
      <c r="H600" s="101">
        <v>50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68"/>
      <c r="R600" s="68"/>
      <c r="U600" s="9"/>
    </row>
    <row r="601" spans="1:21" ht="15">
      <c r="A601" s="112"/>
      <c r="B601" s="117"/>
      <c r="C601" s="3"/>
      <c r="D601" s="5" t="s">
        <v>31</v>
      </c>
      <c r="E601" s="2">
        <f t="shared" si="167"/>
        <v>0</v>
      </c>
      <c r="F601" s="2">
        <f t="shared" si="168"/>
        <v>0</v>
      </c>
      <c r="G601" s="2">
        <v>0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68"/>
      <c r="R601" s="68"/>
      <c r="U601" s="9"/>
    </row>
    <row r="602" spans="1:21" ht="15">
      <c r="A602" s="112"/>
      <c r="B602" s="117"/>
      <c r="C602" s="3"/>
      <c r="D602" s="5" t="s">
        <v>32</v>
      </c>
      <c r="E602" s="2">
        <f t="shared" si="167"/>
        <v>0</v>
      </c>
      <c r="F602" s="2">
        <f t="shared" si="168"/>
        <v>0</v>
      </c>
      <c r="G602" s="2">
        <v>0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68"/>
      <c r="R602" s="68"/>
      <c r="U602" s="9"/>
    </row>
    <row r="603" spans="1:21" ht="15">
      <c r="A603" s="112"/>
      <c r="B603" s="117"/>
      <c r="C603" s="3"/>
      <c r="D603" s="5" t="s">
        <v>33</v>
      </c>
      <c r="E603" s="2">
        <f t="shared" si="167"/>
        <v>0</v>
      </c>
      <c r="F603" s="2">
        <f t="shared" si="168"/>
        <v>0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68"/>
      <c r="R603" s="68"/>
      <c r="U603" s="9"/>
    </row>
    <row r="604" spans="1:21" ht="15">
      <c r="A604" s="112"/>
      <c r="B604" s="117"/>
      <c r="C604" s="3"/>
      <c r="D604" s="5" t="s">
        <v>36</v>
      </c>
      <c r="E604" s="2">
        <f t="shared" si="167"/>
        <v>0</v>
      </c>
      <c r="F604" s="2">
        <f t="shared" si="168"/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68"/>
      <c r="R604" s="68"/>
      <c r="U604" s="9"/>
    </row>
    <row r="605" spans="1:21" ht="15">
      <c r="A605" s="112"/>
      <c r="B605" s="117"/>
      <c r="C605" s="3"/>
      <c r="D605" s="5" t="s">
        <v>37</v>
      </c>
      <c r="E605" s="2">
        <f t="shared" si="167"/>
        <v>0</v>
      </c>
      <c r="F605" s="2">
        <f t="shared" si="168"/>
        <v>0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68"/>
      <c r="R605" s="68"/>
      <c r="U605" s="9"/>
    </row>
    <row r="606" spans="1:18" ht="15">
      <c r="A606" s="112"/>
      <c r="B606" s="117"/>
      <c r="C606" s="3"/>
      <c r="D606" s="5" t="s">
        <v>38</v>
      </c>
      <c r="E606" s="2">
        <f t="shared" si="167"/>
        <v>0</v>
      </c>
      <c r="F606" s="2">
        <f t="shared" si="168"/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68"/>
      <c r="R606" s="68"/>
    </row>
    <row r="607" spans="1:18" ht="15">
      <c r="A607" s="112"/>
      <c r="B607" s="117"/>
      <c r="C607" s="3"/>
      <c r="D607" s="5" t="s">
        <v>39</v>
      </c>
      <c r="E607" s="2">
        <f t="shared" si="167"/>
        <v>0</v>
      </c>
      <c r="F607" s="2">
        <f t="shared" si="168"/>
        <v>0</v>
      </c>
      <c r="G607" s="2">
        <v>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68"/>
      <c r="R607" s="68"/>
    </row>
    <row r="608" spans="1:18" ht="15">
      <c r="A608" s="116"/>
      <c r="B608" s="117"/>
      <c r="C608" s="3"/>
      <c r="D608" s="5" t="s">
        <v>40</v>
      </c>
      <c r="E608" s="2">
        <f t="shared" si="167"/>
        <v>0</v>
      </c>
      <c r="F608" s="2">
        <f t="shared" si="168"/>
        <v>0</v>
      </c>
      <c r="G608" s="2">
        <v>0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68"/>
      <c r="R608" s="68"/>
    </row>
    <row r="609" spans="1:21" s="6" customFormat="1" ht="15" customHeight="1">
      <c r="A609" s="102" t="s">
        <v>218</v>
      </c>
      <c r="B609" s="117" t="s">
        <v>222</v>
      </c>
      <c r="C609" s="3"/>
      <c r="D609" s="4" t="s">
        <v>13</v>
      </c>
      <c r="E609" s="1">
        <f aca="true" t="shared" si="169" ref="E609:P609">SUM(E611:E620)</f>
        <v>754.7</v>
      </c>
      <c r="F609" s="1">
        <f t="shared" si="169"/>
        <v>754.7</v>
      </c>
      <c r="G609" s="1">
        <f t="shared" si="169"/>
        <v>754.7</v>
      </c>
      <c r="H609" s="1">
        <f t="shared" si="169"/>
        <v>754.7</v>
      </c>
      <c r="I609" s="1">
        <f t="shared" si="169"/>
        <v>0</v>
      </c>
      <c r="J609" s="1">
        <f t="shared" si="169"/>
        <v>0</v>
      </c>
      <c r="K609" s="1">
        <f t="shared" si="169"/>
        <v>0</v>
      </c>
      <c r="L609" s="1">
        <f t="shared" si="169"/>
        <v>0</v>
      </c>
      <c r="M609" s="1">
        <f t="shared" si="169"/>
        <v>0</v>
      </c>
      <c r="N609" s="1">
        <f t="shared" si="169"/>
        <v>0</v>
      </c>
      <c r="O609" s="1">
        <f t="shared" si="169"/>
        <v>25</v>
      </c>
      <c r="P609" s="1">
        <f t="shared" si="169"/>
        <v>25</v>
      </c>
      <c r="Q609" s="68" t="s">
        <v>16</v>
      </c>
      <c r="R609" s="68"/>
      <c r="U609" s="7"/>
    </row>
    <row r="610" spans="1:21" s="6" customFormat="1" ht="15" customHeight="1">
      <c r="A610" s="112"/>
      <c r="B610" s="117"/>
      <c r="C610" s="3"/>
      <c r="D610" s="5" t="s">
        <v>176</v>
      </c>
      <c r="E610" s="2">
        <f aca="true" t="shared" si="170" ref="E610:E620">G610+I610+K610+M610</f>
        <v>0</v>
      </c>
      <c r="F610" s="2">
        <f aca="true" t="shared" si="171" ref="F610:F620">H610+J610+L610+N610</f>
        <v>0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68"/>
      <c r="R610" s="68"/>
      <c r="U610" s="7"/>
    </row>
    <row r="611" spans="1:21" ht="15">
      <c r="A611" s="112"/>
      <c r="B611" s="117"/>
      <c r="C611" s="3"/>
      <c r="D611" s="5" t="s">
        <v>0</v>
      </c>
      <c r="E611" s="2">
        <f t="shared" si="170"/>
        <v>0</v>
      </c>
      <c r="F611" s="2">
        <f t="shared" si="171"/>
        <v>0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68"/>
      <c r="R611" s="68"/>
      <c r="U611" s="9"/>
    </row>
    <row r="612" spans="1:21" ht="15">
      <c r="A612" s="112"/>
      <c r="B612" s="117"/>
      <c r="C612" s="3"/>
      <c r="D612" s="100" t="s">
        <v>1</v>
      </c>
      <c r="E612" s="101">
        <f t="shared" si="170"/>
        <v>754.7</v>
      </c>
      <c r="F612" s="101">
        <f t="shared" si="171"/>
        <v>754.7</v>
      </c>
      <c r="G612" s="101">
        <v>754.7</v>
      </c>
      <c r="H612" s="101">
        <v>754.7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0</v>
      </c>
      <c r="O612" s="101">
        <v>25</v>
      </c>
      <c r="P612" s="101">
        <v>25</v>
      </c>
      <c r="Q612" s="68"/>
      <c r="R612" s="68"/>
      <c r="U612" s="9"/>
    </row>
    <row r="613" spans="1:21" ht="15">
      <c r="A613" s="112"/>
      <c r="B613" s="117"/>
      <c r="C613" s="3"/>
      <c r="D613" s="5" t="s">
        <v>31</v>
      </c>
      <c r="E613" s="2">
        <f t="shared" si="170"/>
        <v>0</v>
      </c>
      <c r="F613" s="2">
        <f t="shared" si="171"/>
        <v>0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68"/>
      <c r="R613" s="68"/>
      <c r="U613" s="9"/>
    </row>
    <row r="614" spans="1:21" ht="15">
      <c r="A614" s="112"/>
      <c r="B614" s="117"/>
      <c r="C614" s="3"/>
      <c r="D614" s="5" t="s">
        <v>32</v>
      </c>
      <c r="E614" s="2">
        <f t="shared" si="170"/>
        <v>0</v>
      </c>
      <c r="F614" s="2">
        <f t="shared" si="171"/>
        <v>0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68"/>
      <c r="R614" s="68"/>
      <c r="U614" s="9"/>
    </row>
    <row r="615" spans="1:21" ht="15">
      <c r="A615" s="112"/>
      <c r="B615" s="117"/>
      <c r="C615" s="3"/>
      <c r="D615" s="5" t="s">
        <v>33</v>
      </c>
      <c r="E615" s="2">
        <f t="shared" si="170"/>
        <v>0</v>
      </c>
      <c r="F615" s="2">
        <f t="shared" si="171"/>
        <v>0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68"/>
      <c r="R615" s="68"/>
      <c r="U615" s="9"/>
    </row>
    <row r="616" spans="1:21" ht="15">
      <c r="A616" s="112"/>
      <c r="B616" s="117"/>
      <c r="C616" s="3"/>
      <c r="D616" s="5" t="s">
        <v>36</v>
      </c>
      <c r="E616" s="2">
        <f t="shared" si="170"/>
        <v>0</v>
      </c>
      <c r="F616" s="2">
        <f t="shared" si="171"/>
        <v>0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68"/>
      <c r="R616" s="68"/>
      <c r="U616" s="9"/>
    </row>
    <row r="617" spans="1:21" ht="15">
      <c r="A617" s="112"/>
      <c r="B617" s="117"/>
      <c r="C617" s="3"/>
      <c r="D617" s="5" t="s">
        <v>37</v>
      </c>
      <c r="E617" s="2">
        <f t="shared" si="170"/>
        <v>0</v>
      </c>
      <c r="F617" s="2">
        <f t="shared" si="171"/>
        <v>0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68"/>
      <c r="R617" s="68"/>
      <c r="U617" s="9"/>
    </row>
    <row r="618" spans="1:18" ht="15">
      <c r="A618" s="112"/>
      <c r="B618" s="117"/>
      <c r="C618" s="3"/>
      <c r="D618" s="5" t="s">
        <v>38</v>
      </c>
      <c r="E618" s="2">
        <f t="shared" si="170"/>
        <v>0</v>
      </c>
      <c r="F618" s="2">
        <f t="shared" si="171"/>
        <v>0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68"/>
      <c r="R618" s="68"/>
    </row>
    <row r="619" spans="1:18" ht="15">
      <c r="A619" s="112"/>
      <c r="B619" s="117"/>
      <c r="C619" s="3"/>
      <c r="D619" s="5" t="s">
        <v>39</v>
      </c>
      <c r="E619" s="2">
        <f t="shared" si="170"/>
        <v>0</v>
      </c>
      <c r="F619" s="2">
        <f t="shared" si="171"/>
        <v>0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68"/>
      <c r="R619" s="68"/>
    </row>
    <row r="620" spans="1:18" ht="15">
      <c r="A620" s="112"/>
      <c r="B620" s="117"/>
      <c r="C620" s="3"/>
      <c r="D620" s="5" t="s">
        <v>40</v>
      </c>
      <c r="E620" s="2">
        <f t="shared" si="170"/>
        <v>0</v>
      </c>
      <c r="F620" s="2">
        <f t="shared" si="171"/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68"/>
      <c r="R620" s="68"/>
    </row>
    <row r="621" spans="1:21" s="6" customFormat="1" ht="15" customHeight="1">
      <c r="A621" s="112"/>
      <c r="B621" s="117" t="s">
        <v>223</v>
      </c>
      <c r="C621" s="3"/>
      <c r="D621" s="4" t="s">
        <v>13</v>
      </c>
      <c r="E621" s="1">
        <f aca="true" t="shared" si="172" ref="E621:P621">SUM(E623:E632)</f>
        <v>50</v>
      </c>
      <c r="F621" s="1">
        <f t="shared" si="172"/>
        <v>50</v>
      </c>
      <c r="G621" s="1">
        <f t="shared" si="172"/>
        <v>50</v>
      </c>
      <c r="H621" s="1">
        <f t="shared" si="172"/>
        <v>50</v>
      </c>
      <c r="I621" s="1">
        <f t="shared" si="172"/>
        <v>0</v>
      </c>
      <c r="J621" s="1">
        <f t="shared" si="172"/>
        <v>0</v>
      </c>
      <c r="K621" s="1">
        <f t="shared" si="172"/>
        <v>0</v>
      </c>
      <c r="L621" s="1">
        <f t="shared" si="172"/>
        <v>0</v>
      </c>
      <c r="M621" s="1">
        <f t="shared" si="172"/>
        <v>0</v>
      </c>
      <c r="N621" s="1">
        <f t="shared" si="172"/>
        <v>0</v>
      </c>
      <c r="O621" s="1">
        <f t="shared" si="172"/>
        <v>0</v>
      </c>
      <c r="P621" s="1">
        <f t="shared" si="172"/>
        <v>0</v>
      </c>
      <c r="Q621" s="68" t="s">
        <v>16</v>
      </c>
      <c r="R621" s="68"/>
      <c r="U621" s="7"/>
    </row>
    <row r="622" spans="1:21" s="6" customFormat="1" ht="15" customHeight="1">
      <c r="A622" s="112"/>
      <c r="B622" s="117"/>
      <c r="C622" s="3"/>
      <c r="D622" s="5" t="s">
        <v>176</v>
      </c>
      <c r="E622" s="2">
        <f aca="true" t="shared" si="173" ref="E622:E632">G622+I622+K622+M622</f>
        <v>0</v>
      </c>
      <c r="F622" s="2">
        <f aca="true" t="shared" si="174" ref="F622:F632">H622+J622+L622+N622</f>
        <v>0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68"/>
      <c r="R622" s="68"/>
      <c r="U622" s="7"/>
    </row>
    <row r="623" spans="1:21" ht="15">
      <c r="A623" s="112"/>
      <c r="B623" s="117"/>
      <c r="C623" s="3"/>
      <c r="D623" s="5" t="s">
        <v>0</v>
      </c>
      <c r="E623" s="2">
        <f t="shared" si="173"/>
        <v>0</v>
      </c>
      <c r="F623" s="2">
        <f t="shared" si="174"/>
        <v>0</v>
      </c>
      <c r="G623" s="2">
        <v>0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68"/>
      <c r="R623" s="68"/>
      <c r="U623" s="9"/>
    </row>
    <row r="624" spans="1:21" ht="15">
      <c r="A624" s="112"/>
      <c r="B624" s="117"/>
      <c r="C624" s="3"/>
      <c r="D624" s="100" t="s">
        <v>1</v>
      </c>
      <c r="E624" s="101">
        <f t="shared" si="173"/>
        <v>50</v>
      </c>
      <c r="F624" s="101">
        <f t="shared" si="174"/>
        <v>50</v>
      </c>
      <c r="G624" s="101">
        <v>50</v>
      </c>
      <c r="H624" s="101">
        <v>50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68"/>
      <c r="R624" s="68"/>
      <c r="U624" s="9"/>
    </row>
    <row r="625" spans="1:21" ht="15">
      <c r="A625" s="112"/>
      <c r="B625" s="117"/>
      <c r="C625" s="3"/>
      <c r="D625" s="5" t="s">
        <v>31</v>
      </c>
      <c r="E625" s="2">
        <f t="shared" si="173"/>
        <v>0</v>
      </c>
      <c r="F625" s="2">
        <f t="shared" si="174"/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68"/>
      <c r="R625" s="68"/>
      <c r="U625" s="9"/>
    </row>
    <row r="626" spans="1:21" ht="15">
      <c r="A626" s="112"/>
      <c r="B626" s="117"/>
      <c r="C626" s="3"/>
      <c r="D626" s="5" t="s">
        <v>32</v>
      </c>
      <c r="E626" s="2">
        <f t="shared" si="173"/>
        <v>0</v>
      </c>
      <c r="F626" s="2">
        <f t="shared" si="174"/>
        <v>0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68"/>
      <c r="R626" s="68"/>
      <c r="U626" s="9"/>
    </row>
    <row r="627" spans="1:21" ht="15">
      <c r="A627" s="112"/>
      <c r="B627" s="117"/>
      <c r="C627" s="3"/>
      <c r="D627" s="5" t="s">
        <v>33</v>
      </c>
      <c r="E627" s="2">
        <f t="shared" si="173"/>
        <v>0</v>
      </c>
      <c r="F627" s="2">
        <f t="shared" si="174"/>
        <v>0</v>
      </c>
      <c r="G627" s="2">
        <v>0</v>
      </c>
      <c r="H627" s="2">
        <v>0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68"/>
      <c r="R627" s="68"/>
      <c r="U627" s="9"/>
    </row>
    <row r="628" spans="1:21" ht="15">
      <c r="A628" s="112"/>
      <c r="B628" s="117"/>
      <c r="C628" s="3"/>
      <c r="D628" s="5" t="s">
        <v>36</v>
      </c>
      <c r="E628" s="2">
        <f t="shared" si="173"/>
        <v>0</v>
      </c>
      <c r="F628" s="2">
        <f t="shared" si="174"/>
        <v>0</v>
      </c>
      <c r="G628" s="2">
        <v>0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68"/>
      <c r="R628" s="68"/>
      <c r="U628" s="9"/>
    </row>
    <row r="629" spans="1:21" ht="15">
      <c r="A629" s="112"/>
      <c r="B629" s="117"/>
      <c r="C629" s="3"/>
      <c r="D629" s="5" t="s">
        <v>37</v>
      </c>
      <c r="E629" s="2">
        <f t="shared" si="173"/>
        <v>0</v>
      </c>
      <c r="F629" s="2">
        <f t="shared" si="174"/>
        <v>0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68"/>
      <c r="R629" s="68"/>
      <c r="U629" s="9"/>
    </row>
    <row r="630" spans="1:18" ht="15">
      <c r="A630" s="112"/>
      <c r="B630" s="117"/>
      <c r="C630" s="3"/>
      <c r="D630" s="5" t="s">
        <v>38</v>
      </c>
      <c r="E630" s="2">
        <f t="shared" si="173"/>
        <v>0</v>
      </c>
      <c r="F630" s="2">
        <f t="shared" si="174"/>
        <v>0</v>
      </c>
      <c r="G630" s="2">
        <v>0</v>
      </c>
      <c r="H630" s="2">
        <v>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68"/>
      <c r="R630" s="68"/>
    </row>
    <row r="631" spans="1:18" ht="15">
      <c r="A631" s="112"/>
      <c r="B631" s="117"/>
      <c r="C631" s="3"/>
      <c r="D631" s="5" t="s">
        <v>39</v>
      </c>
      <c r="E631" s="2">
        <f t="shared" si="173"/>
        <v>0</v>
      </c>
      <c r="F631" s="2">
        <f t="shared" si="174"/>
        <v>0</v>
      </c>
      <c r="G631" s="2">
        <v>0</v>
      </c>
      <c r="H631" s="2">
        <v>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68"/>
      <c r="R631" s="68"/>
    </row>
    <row r="632" spans="1:18" ht="15">
      <c r="A632" s="116"/>
      <c r="B632" s="117"/>
      <c r="C632" s="3"/>
      <c r="D632" s="5" t="s">
        <v>40</v>
      </c>
      <c r="E632" s="2">
        <f t="shared" si="173"/>
        <v>0</v>
      </c>
      <c r="F632" s="2">
        <f t="shared" si="174"/>
        <v>0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68"/>
      <c r="R632" s="68"/>
    </row>
    <row r="633" spans="1:21" s="6" customFormat="1" ht="15" customHeight="1">
      <c r="A633" s="102" t="s">
        <v>219</v>
      </c>
      <c r="B633" s="117" t="s">
        <v>224</v>
      </c>
      <c r="C633" s="3"/>
      <c r="D633" s="4" t="s">
        <v>13</v>
      </c>
      <c r="E633" s="1">
        <f aca="true" t="shared" si="175" ref="E633:P633">SUM(E635:E644)</f>
        <v>754.7</v>
      </c>
      <c r="F633" s="1">
        <f t="shared" si="175"/>
        <v>754.7</v>
      </c>
      <c r="G633" s="1">
        <f t="shared" si="175"/>
        <v>754.7</v>
      </c>
      <c r="H633" s="1">
        <f t="shared" si="175"/>
        <v>754.7</v>
      </c>
      <c r="I633" s="1">
        <f t="shared" si="175"/>
        <v>0</v>
      </c>
      <c r="J633" s="1">
        <f t="shared" si="175"/>
        <v>0</v>
      </c>
      <c r="K633" s="1">
        <f t="shared" si="175"/>
        <v>0</v>
      </c>
      <c r="L633" s="1">
        <f t="shared" si="175"/>
        <v>0</v>
      </c>
      <c r="M633" s="1">
        <f t="shared" si="175"/>
        <v>0</v>
      </c>
      <c r="N633" s="1">
        <f t="shared" si="175"/>
        <v>0</v>
      </c>
      <c r="O633" s="1">
        <f t="shared" si="175"/>
        <v>40</v>
      </c>
      <c r="P633" s="1">
        <f t="shared" si="175"/>
        <v>40</v>
      </c>
      <c r="Q633" s="68" t="s">
        <v>16</v>
      </c>
      <c r="R633" s="68"/>
      <c r="U633" s="7"/>
    </row>
    <row r="634" spans="1:21" s="6" customFormat="1" ht="15" customHeight="1">
      <c r="A634" s="112"/>
      <c r="B634" s="117"/>
      <c r="C634" s="3"/>
      <c r="D634" s="5" t="s">
        <v>176</v>
      </c>
      <c r="E634" s="2">
        <f aca="true" t="shared" si="176" ref="E634:E644">G634+I634+K634+M634</f>
        <v>0</v>
      </c>
      <c r="F634" s="2">
        <f aca="true" t="shared" si="177" ref="F634:F644">H634+J634+L634+N634</f>
        <v>0</v>
      </c>
      <c r="G634" s="2">
        <v>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68"/>
      <c r="R634" s="68"/>
      <c r="U634" s="7"/>
    </row>
    <row r="635" spans="1:21" ht="15">
      <c r="A635" s="112"/>
      <c r="B635" s="117"/>
      <c r="C635" s="3"/>
      <c r="D635" s="5" t="s">
        <v>0</v>
      </c>
      <c r="E635" s="2">
        <f t="shared" si="176"/>
        <v>0</v>
      </c>
      <c r="F635" s="2">
        <f t="shared" si="177"/>
        <v>0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68"/>
      <c r="R635" s="68"/>
      <c r="U635" s="9"/>
    </row>
    <row r="636" spans="1:21" ht="15">
      <c r="A636" s="112"/>
      <c r="B636" s="117"/>
      <c r="C636" s="3"/>
      <c r="D636" s="100" t="s">
        <v>1</v>
      </c>
      <c r="E636" s="101">
        <f t="shared" si="176"/>
        <v>754.7</v>
      </c>
      <c r="F636" s="101">
        <f t="shared" si="177"/>
        <v>754.7</v>
      </c>
      <c r="G636" s="101">
        <v>754.7</v>
      </c>
      <c r="H636" s="101">
        <v>754.7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101">
        <v>40</v>
      </c>
      <c r="P636" s="101">
        <v>40</v>
      </c>
      <c r="Q636" s="68"/>
      <c r="R636" s="68"/>
      <c r="U636" s="9"/>
    </row>
    <row r="637" spans="1:21" ht="15">
      <c r="A637" s="112"/>
      <c r="B637" s="117"/>
      <c r="C637" s="3"/>
      <c r="D637" s="5" t="s">
        <v>31</v>
      </c>
      <c r="E637" s="2">
        <f t="shared" si="176"/>
        <v>0</v>
      </c>
      <c r="F637" s="2">
        <f t="shared" si="177"/>
        <v>0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68"/>
      <c r="R637" s="68"/>
      <c r="U637" s="9"/>
    </row>
    <row r="638" spans="1:21" ht="15">
      <c r="A638" s="112"/>
      <c r="B638" s="117"/>
      <c r="C638" s="3"/>
      <c r="D638" s="5" t="s">
        <v>32</v>
      </c>
      <c r="E638" s="2">
        <f t="shared" si="176"/>
        <v>0</v>
      </c>
      <c r="F638" s="2">
        <f t="shared" si="177"/>
        <v>0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68"/>
      <c r="R638" s="68"/>
      <c r="U638" s="9"/>
    </row>
    <row r="639" spans="1:21" ht="15">
      <c r="A639" s="112"/>
      <c r="B639" s="117"/>
      <c r="C639" s="3"/>
      <c r="D639" s="5" t="s">
        <v>33</v>
      </c>
      <c r="E639" s="2">
        <f t="shared" si="176"/>
        <v>0</v>
      </c>
      <c r="F639" s="2">
        <f t="shared" si="177"/>
        <v>0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68"/>
      <c r="R639" s="68"/>
      <c r="U639" s="9"/>
    </row>
    <row r="640" spans="1:21" ht="15">
      <c r="A640" s="112"/>
      <c r="B640" s="117"/>
      <c r="C640" s="3"/>
      <c r="D640" s="5" t="s">
        <v>36</v>
      </c>
      <c r="E640" s="2">
        <f t="shared" si="176"/>
        <v>0</v>
      </c>
      <c r="F640" s="2">
        <f t="shared" si="177"/>
        <v>0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  <c r="P640" s="2">
        <v>0</v>
      </c>
      <c r="Q640" s="68"/>
      <c r="R640" s="68"/>
      <c r="U640" s="9"/>
    </row>
    <row r="641" spans="1:21" ht="15">
      <c r="A641" s="112"/>
      <c r="B641" s="117"/>
      <c r="C641" s="3"/>
      <c r="D641" s="5" t="s">
        <v>37</v>
      </c>
      <c r="E641" s="2">
        <f t="shared" si="176"/>
        <v>0</v>
      </c>
      <c r="F641" s="2">
        <f t="shared" si="177"/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68"/>
      <c r="R641" s="68"/>
      <c r="U641" s="9"/>
    </row>
    <row r="642" spans="1:18" ht="15">
      <c r="A642" s="112"/>
      <c r="B642" s="117"/>
      <c r="C642" s="3"/>
      <c r="D642" s="5" t="s">
        <v>38</v>
      </c>
      <c r="E642" s="2">
        <f t="shared" si="176"/>
        <v>0</v>
      </c>
      <c r="F642" s="2">
        <f t="shared" si="177"/>
        <v>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68"/>
      <c r="R642" s="68"/>
    </row>
    <row r="643" spans="1:18" ht="15">
      <c r="A643" s="112"/>
      <c r="B643" s="117"/>
      <c r="C643" s="3"/>
      <c r="D643" s="5" t="s">
        <v>39</v>
      </c>
      <c r="E643" s="2">
        <f t="shared" si="176"/>
        <v>0</v>
      </c>
      <c r="F643" s="2">
        <f t="shared" si="177"/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68"/>
      <c r="R643" s="68"/>
    </row>
    <row r="644" spans="1:18" ht="15">
      <c r="A644" s="112"/>
      <c r="B644" s="117"/>
      <c r="C644" s="3"/>
      <c r="D644" s="5" t="s">
        <v>40</v>
      </c>
      <c r="E644" s="2">
        <f t="shared" si="176"/>
        <v>0</v>
      </c>
      <c r="F644" s="2">
        <f t="shared" si="177"/>
        <v>0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68"/>
      <c r="R644" s="68"/>
    </row>
    <row r="645" spans="1:21" s="6" customFormat="1" ht="15" customHeight="1">
      <c r="A645" s="112"/>
      <c r="B645" s="117" t="s">
        <v>225</v>
      </c>
      <c r="C645" s="3"/>
      <c r="D645" s="4" t="s">
        <v>13</v>
      </c>
      <c r="E645" s="1">
        <f aca="true" t="shared" si="178" ref="E645:P645">SUM(E647:E656)</f>
        <v>50</v>
      </c>
      <c r="F645" s="1">
        <f t="shared" si="178"/>
        <v>50</v>
      </c>
      <c r="G645" s="1">
        <f t="shared" si="178"/>
        <v>50</v>
      </c>
      <c r="H645" s="1">
        <f t="shared" si="178"/>
        <v>50</v>
      </c>
      <c r="I645" s="1">
        <f t="shared" si="178"/>
        <v>0</v>
      </c>
      <c r="J645" s="1">
        <f t="shared" si="178"/>
        <v>0</v>
      </c>
      <c r="K645" s="1">
        <f t="shared" si="178"/>
        <v>0</v>
      </c>
      <c r="L645" s="1">
        <f t="shared" si="178"/>
        <v>0</v>
      </c>
      <c r="M645" s="1">
        <f t="shared" si="178"/>
        <v>0</v>
      </c>
      <c r="N645" s="1">
        <f t="shared" si="178"/>
        <v>0</v>
      </c>
      <c r="O645" s="1">
        <f t="shared" si="178"/>
        <v>0</v>
      </c>
      <c r="P645" s="1">
        <f t="shared" si="178"/>
        <v>0</v>
      </c>
      <c r="Q645" s="68" t="s">
        <v>16</v>
      </c>
      <c r="R645" s="68"/>
      <c r="U645" s="7"/>
    </row>
    <row r="646" spans="1:21" s="6" customFormat="1" ht="15" customHeight="1">
      <c r="A646" s="112"/>
      <c r="B646" s="117"/>
      <c r="C646" s="3"/>
      <c r="D646" s="5" t="s">
        <v>176</v>
      </c>
      <c r="E646" s="2">
        <f aca="true" t="shared" si="179" ref="E646:E656">G646+I646+K646+M646</f>
        <v>0</v>
      </c>
      <c r="F646" s="2">
        <f aca="true" t="shared" si="180" ref="F646:F656">H646+J646+L646+N646</f>
        <v>0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68"/>
      <c r="R646" s="68"/>
      <c r="U646" s="7"/>
    </row>
    <row r="647" spans="1:21" ht="15">
      <c r="A647" s="112"/>
      <c r="B647" s="117"/>
      <c r="C647" s="3"/>
      <c r="D647" s="5" t="s">
        <v>0</v>
      </c>
      <c r="E647" s="2">
        <f t="shared" si="179"/>
        <v>0</v>
      </c>
      <c r="F647" s="2">
        <f t="shared" si="180"/>
        <v>0</v>
      </c>
      <c r="G647" s="2">
        <v>0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68"/>
      <c r="R647" s="68"/>
      <c r="U647" s="9"/>
    </row>
    <row r="648" spans="1:21" ht="15">
      <c r="A648" s="112"/>
      <c r="B648" s="117"/>
      <c r="C648" s="3"/>
      <c r="D648" s="100" t="s">
        <v>1</v>
      </c>
      <c r="E648" s="101">
        <f t="shared" si="179"/>
        <v>50</v>
      </c>
      <c r="F648" s="101">
        <f t="shared" si="180"/>
        <v>50</v>
      </c>
      <c r="G648" s="101">
        <v>50</v>
      </c>
      <c r="H648" s="101">
        <v>50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68"/>
      <c r="R648" s="68"/>
      <c r="U648" s="9"/>
    </row>
    <row r="649" spans="1:21" ht="15">
      <c r="A649" s="112"/>
      <c r="B649" s="117"/>
      <c r="C649" s="3"/>
      <c r="D649" s="5" t="s">
        <v>31</v>
      </c>
      <c r="E649" s="2">
        <f t="shared" si="179"/>
        <v>0</v>
      </c>
      <c r="F649" s="2">
        <f t="shared" si="180"/>
        <v>0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68"/>
      <c r="R649" s="68"/>
      <c r="U649" s="9"/>
    </row>
    <row r="650" spans="1:21" ht="15">
      <c r="A650" s="112"/>
      <c r="B650" s="117"/>
      <c r="C650" s="3"/>
      <c r="D650" s="5" t="s">
        <v>32</v>
      </c>
      <c r="E650" s="2">
        <f t="shared" si="179"/>
        <v>0</v>
      </c>
      <c r="F650" s="2">
        <f t="shared" si="180"/>
        <v>0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68"/>
      <c r="R650" s="68"/>
      <c r="U650" s="9"/>
    </row>
    <row r="651" spans="1:21" ht="15">
      <c r="A651" s="112"/>
      <c r="B651" s="117"/>
      <c r="C651" s="3"/>
      <c r="D651" s="5" t="s">
        <v>33</v>
      </c>
      <c r="E651" s="2">
        <f t="shared" si="179"/>
        <v>0</v>
      </c>
      <c r="F651" s="2">
        <f t="shared" si="180"/>
        <v>0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2">
        <v>0</v>
      </c>
      <c r="O651" s="2">
        <v>0</v>
      </c>
      <c r="P651" s="2">
        <v>0</v>
      </c>
      <c r="Q651" s="68"/>
      <c r="R651" s="68"/>
      <c r="U651" s="9"/>
    </row>
    <row r="652" spans="1:21" ht="15">
      <c r="A652" s="112"/>
      <c r="B652" s="117"/>
      <c r="C652" s="3"/>
      <c r="D652" s="5" t="s">
        <v>36</v>
      </c>
      <c r="E652" s="2">
        <f t="shared" si="179"/>
        <v>0</v>
      </c>
      <c r="F652" s="2">
        <f t="shared" si="180"/>
        <v>0</v>
      </c>
      <c r="G652" s="2">
        <v>0</v>
      </c>
      <c r="H652" s="2">
        <v>0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68"/>
      <c r="R652" s="68"/>
      <c r="U652" s="9"/>
    </row>
    <row r="653" spans="1:21" ht="15">
      <c r="A653" s="112"/>
      <c r="B653" s="117"/>
      <c r="C653" s="3"/>
      <c r="D653" s="5" t="s">
        <v>37</v>
      </c>
      <c r="E653" s="2">
        <f t="shared" si="179"/>
        <v>0</v>
      </c>
      <c r="F653" s="2">
        <f t="shared" si="180"/>
        <v>0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  <c r="Q653" s="68"/>
      <c r="R653" s="68"/>
      <c r="U653" s="9"/>
    </row>
    <row r="654" spans="1:18" ht="15">
      <c r="A654" s="112"/>
      <c r="B654" s="117"/>
      <c r="C654" s="3"/>
      <c r="D654" s="5" t="s">
        <v>38</v>
      </c>
      <c r="E654" s="2">
        <f t="shared" si="179"/>
        <v>0</v>
      </c>
      <c r="F654" s="2">
        <f t="shared" si="180"/>
        <v>0</v>
      </c>
      <c r="G654" s="2">
        <v>0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68"/>
      <c r="R654" s="68"/>
    </row>
    <row r="655" spans="1:18" ht="15">
      <c r="A655" s="112"/>
      <c r="B655" s="117"/>
      <c r="C655" s="3"/>
      <c r="D655" s="5" t="s">
        <v>39</v>
      </c>
      <c r="E655" s="2">
        <f t="shared" si="179"/>
        <v>0</v>
      </c>
      <c r="F655" s="2">
        <f t="shared" si="180"/>
        <v>0</v>
      </c>
      <c r="G655" s="2">
        <v>0</v>
      </c>
      <c r="H655" s="2">
        <v>0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68"/>
      <c r="R655" s="68"/>
    </row>
    <row r="656" spans="1:18" ht="15">
      <c r="A656" s="116"/>
      <c r="B656" s="117"/>
      <c r="C656" s="3"/>
      <c r="D656" s="5" t="s">
        <v>40</v>
      </c>
      <c r="E656" s="2">
        <f t="shared" si="179"/>
        <v>0</v>
      </c>
      <c r="F656" s="2">
        <f t="shared" si="180"/>
        <v>0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68"/>
      <c r="R656" s="68"/>
    </row>
    <row r="657" spans="1:18" s="6" customFormat="1" ht="14.25">
      <c r="A657" s="73" t="s">
        <v>53</v>
      </c>
      <c r="B657" s="76" t="s">
        <v>192</v>
      </c>
      <c r="C657" s="30"/>
      <c r="D657" s="4" t="s">
        <v>13</v>
      </c>
      <c r="E657" s="1">
        <f aca="true" t="shared" si="181" ref="E657:P657">SUM(E659:E668)</f>
        <v>33600</v>
      </c>
      <c r="F657" s="1">
        <f t="shared" si="181"/>
        <v>0</v>
      </c>
      <c r="G657" s="1">
        <f t="shared" si="181"/>
        <v>33600</v>
      </c>
      <c r="H657" s="1">
        <f t="shared" si="181"/>
        <v>0</v>
      </c>
      <c r="I657" s="1">
        <f t="shared" si="181"/>
        <v>0</v>
      </c>
      <c r="J657" s="1">
        <f t="shared" si="181"/>
        <v>0</v>
      </c>
      <c r="K657" s="1">
        <f t="shared" si="181"/>
        <v>0</v>
      </c>
      <c r="L657" s="1">
        <f t="shared" si="181"/>
        <v>0</v>
      </c>
      <c r="M657" s="1">
        <f t="shared" si="181"/>
        <v>0</v>
      </c>
      <c r="N657" s="1">
        <f t="shared" si="181"/>
        <v>0</v>
      </c>
      <c r="O657" s="1">
        <f t="shared" si="181"/>
        <v>960</v>
      </c>
      <c r="P657" s="1">
        <f t="shared" si="181"/>
        <v>0</v>
      </c>
      <c r="Q657" s="71" t="s">
        <v>58</v>
      </c>
      <c r="R657" s="71"/>
    </row>
    <row r="658" spans="1:18" s="6" customFormat="1" ht="28.5">
      <c r="A658" s="73"/>
      <c r="B658" s="76"/>
      <c r="C658" s="30"/>
      <c r="D658" s="4" t="s">
        <v>176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71"/>
      <c r="R658" s="71"/>
    </row>
    <row r="659" spans="1:18" s="6" customFormat="1" ht="28.5">
      <c r="A659" s="73"/>
      <c r="B659" s="52"/>
      <c r="C659" s="35"/>
      <c r="D659" s="4" t="s">
        <v>0</v>
      </c>
      <c r="E659" s="1">
        <f>G659+I659+K659+M659</f>
        <v>0</v>
      </c>
      <c r="F659" s="1">
        <f>H659+J659+L659+N659</f>
        <v>0</v>
      </c>
      <c r="G659" s="1">
        <f>G671+G682+G695+G706+G719+G731</f>
        <v>0</v>
      </c>
      <c r="H659" s="1">
        <f aca="true" t="shared" si="182" ref="H659:P659">H671+H682+H695+H706+H719+H731</f>
        <v>0</v>
      </c>
      <c r="I659" s="1">
        <f t="shared" si="182"/>
        <v>0</v>
      </c>
      <c r="J659" s="1">
        <f t="shared" si="182"/>
        <v>0</v>
      </c>
      <c r="K659" s="1">
        <f t="shared" si="182"/>
        <v>0</v>
      </c>
      <c r="L659" s="1">
        <f t="shared" si="182"/>
        <v>0</v>
      </c>
      <c r="M659" s="1">
        <f t="shared" si="182"/>
        <v>0</v>
      </c>
      <c r="N659" s="1">
        <f t="shared" si="182"/>
        <v>0</v>
      </c>
      <c r="O659" s="1">
        <f t="shared" si="182"/>
        <v>0</v>
      </c>
      <c r="P659" s="1">
        <f t="shared" si="182"/>
        <v>0</v>
      </c>
      <c r="Q659" s="71"/>
      <c r="R659" s="71"/>
    </row>
    <row r="660" spans="1:18" s="6" customFormat="1" ht="28.5">
      <c r="A660" s="73"/>
      <c r="B660" s="52"/>
      <c r="C660" s="35"/>
      <c r="D660" s="4" t="s">
        <v>1</v>
      </c>
      <c r="E660" s="1">
        <f aca="true" t="shared" si="183" ref="E660:E668">G660+I660+K660+M660</f>
        <v>0</v>
      </c>
      <c r="F660" s="1">
        <f aca="true" t="shared" si="184" ref="F660:F668">H660+J660+L660+N660</f>
        <v>0</v>
      </c>
      <c r="G660" s="1">
        <f aca="true" t="shared" si="185" ref="G660:P660">G672+G684+G696+G708+G720+G732</f>
        <v>0</v>
      </c>
      <c r="H660" s="1">
        <f t="shared" si="185"/>
        <v>0</v>
      </c>
      <c r="I660" s="1">
        <f t="shared" si="185"/>
        <v>0</v>
      </c>
      <c r="J660" s="1">
        <f t="shared" si="185"/>
        <v>0</v>
      </c>
      <c r="K660" s="1">
        <f t="shared" si="185"/>
        <v>0</v>
      </c>
      <c r="L660" s="1">
        <f t="shared" si="185"/>
        <v>0</v>
      </c>
      <c r="M660" s="1">
        <f t="shared" si="185"/>
        <v>0</v>
      </c>
      <c r="N660" s="1">
        <f t="shared" si="185"/>
        <v>0</v>
      </c>
      <c r="O660" s="1">
        <f t="shared" si="185"/>
        <v>0</v>
      </c>
      <c r="P660" s="1">
        <f t="shared" si="185"/>
        <v>0</v>
      </c>
      <c r="Q660" s="71"/>
      <c r="R660" s="71"/>
    </row>
    <row r="661" spans="1:18" s="6" customFormat="1" ht="28.5">
      <c r="A661" s="73"/>
      <c r="B661" s="52"/>
      <c r="C661" s="35"/>
      <c r="D661" s="4" t="s">
        <v>31</v>
      </c>
      <c r="E661" s="1">
        <f t="shared" si="183"/>
        <v>0</v>
      </c>
      <c r="F661" s="1">
        <f t="shared" si="184"/>
        <v>0</v>
      </c>
      <c r="G661" s="1">
        <f aca="true" t="shared" si="186" ref="G661:P661">G673+G685+G697+G709+G721+G733</f>
        <v>0</v>
      </c>
      <c r="H661" s="1">
        <f t="shared" si="186"/>
        <v>0</v>
      </c>
      <c r="I661" s="1">
        <f t="shared" si="186"/>
        <v>0</v>
      </c>
      <c r="J661" s="1">
        <f t="shared" si="186"/>
        <v>0</v>
      </c>
      <c r="K661" s="1">
        <f t="shared" si="186"/>
        <v>0</v>
      </c>
      <c r="L661" s="1">
        <f t="shared" si="186"/>
        <v>0</v>
      </c>
      <c r="M661" s="1">
        <f t="shared" si="186"/>
        <v>0</v>
      </c>
      <c r="N661" s="1">
        <f t="shared" si="186"/>
        <v>0</v>
      </c>
      <c r="O661" s="1">
        <f t="shared" si="186"/>
        <v>0</v>
      </c>
      <c r="P661" s="1">
        <f t="shared" si="186"/>
        <v>0</v>
      </c>
      <c r="Q661" s="71"/>
      <c r="R661" s="71"/>
    </row>
    <row r="662" spans="1:18" s="6" customFormat="1" ht="28.5">
      <c r="A662" s="73"/>
      <c r="B662" s="52"/>
      <c r="C662" s="35"/>
      <c r="D662" s="4" t="s">
        <v>32</v>
      </c>
      <c r="E662" s="1">
        <f t="shared" si="183"/>
        <v>22400</v>
      </c>
      <c r="F662" s="1">
        <f t="shared" si="184"/>
        <v>0</v>
      </c>
      <c r="G662" s="1">
        <f aca="true" t="shared" si="187" ref="G662:P662">G674+G686+G698+G710+G722+G734</f>
        <v>22400</v>
      </c>
      <c r="H662" s="1">
        <f t="shared" si="187"/>
        <v>0</v>
      </c>
      <c r="I662" s="1">
        <f t="shared" si="187"/>
        <v>0</v>
      </c>
      <c r="J662" s="1">
        <f t="shared" si="187"/>
        <v>0</v>
      </c>
      <c r="K662" s="1">
        <f t="shared" si="187"/>
        <v>0</v>
      </c>
      <c r="L662" s="1">
        <f t="shared" si="187"/>
        <v>0</v>
      </c>
      <c r="M662" s="1">
        <f t="shared" si="187"/>
        <v>0</v>
      </c>
      <c r="N662" s="1">
        <f t="shared" si="187"/>
        <v>0</v>
      </c>
      <c r="O662" s="1">
        <f t="shared" si="187"/>
        <v>640</v>
      </c>
      <c r="P662" s="1">
        <f t="shared" si="187"/>
        <v>0</v>
      </c>
      <c r="Q662" s="71"/>
      <c r="R662" s="71"/>
    </row>
    <row r="663" spans="1:18" s="6" customFormat="1" ht="28.5">
      <c r="A663" s="73"/>
      <c r="B663" s="52"/>
      <c r="C663" s="35"/>
      <c r="D663" s="4" t="s">
        <v>33</v>
      </c>
      <c r="E663" s="1">
        <f t="shared" si="183"/>
        <v>11200</v>
      </c>
      <c r="F663" s="1">
        <f t="shared" si="184"/>
        <v>0</v>
      </c>
      <c r="G663" s="1">
        <f aca="true" t="shared" si="188" ref="G663:P663">G675+G687+G699+G711+G723+G735</f>
        <v>11200</v>
      </c>
      <c r="H663" s="1">
        <f t="shared" si="188"/>
        <v>0</v>
      </c>
      <c r="I663" s="1">
        <f t="shared" si="188"/>
        <v>0</v>
      </c>
      <c r="J663" s="1">
        <f t="shared" si="188"/>
        <v>0</v>
      </c>
      <c r="K663" s="1">
        <f t="shared" si="188"/>
        <v>0</v>
      </c>
      <c r="L663" s="1">
        <f t="shared" si="188"/>
        <v>0</v>
      </c>
      <c r="M663" s="1">
        <f t="shared" si="188"/>
        <v>0</v>
      </c>
      <c r="N663" s="1">
        <f t="shared" si="188"/>
        <v>0</v>
      </c>
      <c r="O663" s="1">
        <f t="shared" si="188"/>
        <v>320</v>
      </c>
      <c r="P663" s="1">
        <f t="shared" si="188"/>
        <v>0</v>
      </c>
      <c r="Q663" s="71"/>
      <c r="R663" s="71"/>
    </row>
    <row r="664" spans="1:18" s="6" customFormat="1" ht="28.5">
      <c r="A664" s="73"/>
      <c r="B664" s="52"/>
      <c r="C664" s="35"/>
      <c r="D664" s="4" t="s">
        <v>36</v>
      </c>
      <c r="E664" s="1">
        <f t="shared" si="183"/>
        <v>0</v>
      </c>
      <c r="F664" s="1">
        <f t="shared" si="184"/>
        <v>0</v>
      </c>
      <c r="G664" s="1">
        <f aca="true" t="shared" si="189" ref="G664:P664">G676+G688+G700+G712+G724+G736</f>
        <v>0</v>
      </c>
      <c r="H664" s="1">
        <f t="shared" si="189"/>
        <v>0</v>
      </c>
      <c r="I664" s="1">
        <f t="shared" si="189"/>
        <v>0</v>
      </c>
      <c r="J664" s="1">
        <f t="shared" si="189"/>
        <v>0</v>
      </c>
      <c r="K664" s="1">
        <f t="shared" si="189"/>
        <v>0</v>
      </c>
      <c r="L664" s="1">
        <f t="shared" si="189"/>
        <v>0</v>
      </c>
      <c r="M664" s="1">
        <f t="shared" si="189"/>
        <v>0</v>
      </c>
      <c r="N664" s="1">
        <f t="shared" si="189"/>
        <v>0</v>
      </c>
      <c r="O664" s="1">
        <f t="shared" si="189"/>
        <v>0</v>
      </c>
      <c r="P664" s="1">
        <f t="shared" si="189"/>
        <v>0</v>
      </c>
      <c r="Q664" s="71"/>
      <c r="R664" s="71"/>
    </row>
    <row r="665" spans="1:18" s="6" customFormat="1" ht="28.5">
      <c r="A665" s="73"/>
      <c r="B665" s="52"/>
      <c r="C665" s="35"/>
      <c r="D665" s="4" t="s">
        <v>37</v>
      </c>
      <c r="E665" s="1">
        <f t="shared" si="183"/>
        <v>0</v>
      </c>
      <c r="F665" s="1">
        <f t="shared" si="184"/>
        <v>0</v>
      </c>
      <c r="G665" s="1">
        <f aca="true" t="shared" si="190" ref="G665:P665">G677+G689+G701+G713+G725+G737</f>
        <v>0</v>
      </c>
      <c r="H665" s="1">
        <f t="shared" si="190"/>
        <v>0</v>
      </c>
      <c r="I665" s="1">
        <f t="shared" si="190"/>
        <v>0</v>
      </c>
      <c r="J665" s="1">
        <f t="shared" si="190"/>
        <v>0</v>
      </c>
      <c r="K665" s="1">
        <f t="shared" si="190"/>
        <v>0</v>
      </c>
      <c r="L665" s="1">
        <f t="shared" si="190"/>
        <v>0</v>
      </c>
      <c r="M665" s="1">
        <f t="shared" si="190"/>
        <v>0</v>
      </c>
      <c r="N665" s="1">
        <f t="shared" si="190"/>
        <v>0</v>
      </c>
      <c r="O665" s="1">
        <f t="shared" si="190"/>
        <v>0</v>
      </c>
      <c r="P665" s="1">
        <f t="shared" si="190"/>
        <v>0</v>
      </c>
      <c r="Q665" s="71"/>
      <c r="R665" s="71"/>
    </row>
    <row r="666" spans="1:18" s="6" customFormat="1" ht="28.5">
      <c r="A666" s="73"/>
      <c r="B666" s="52"/>
      <c r="C666" s="35"/>
      <c r="D666" s="4" t="s">
        <v>38</v>
      </c>
      <c r="E666" s="1">
        <f t="shared" si="183"/>
        <v>0</v>
      </c>
      <c r="F666" s="1">
        <f t="shared" si="184"/>
        <v>0</v>
      </c>
      <c r="G666" s="1">
        <f aca="true" t="shared" si="191" ref="G666:P666">G678+G690+G702+G714+G726+G738</f>
        <v>0</v>
      </c>
      <c r="H666" s="1">
        <f t="shared" si="191"/>
        <v>0</v>
      </c>
      <c r="I666" s="1">
        <f t="shared" si="191"/>
        <v>0</v>
      </c>
      <c r="J666" s="1">
        <f t="shared" si="191"/>
        <v>0</v>
      </c>
      <c r="K666" s="1">
        <f t="shared" si="191"/>
        <v>0</v>
      </c>
      <c r="L666" s="1">
        <f t="shared" si="191"/>
        <v>0</v>
      </c>
      <c r="M666" s="1">
        <f t="shared" si="191"/>
        <v>0</v>
      </c>
      <c r="N666" s="1">
        <f t="shared" si="191"/>
        <v>0</v>
      </c>
      <c r="O666" s="1">
        <f t="shared" si="191"/>
        <v>0</v>
      </c>
      <c r="P666" s="1">
        <f t="shared" si="191"/>
        <v>0</v>
      </c>
      <c r="Q666" s="71"/>
      <c r="R666" s="71"/>
    </row>
    <row r="667" spans="1:18" s="6" customFormat="1" ht="28.5">
      <c r="A667" s="73"/>
      <c r="B667" s="52"/>
      <c r="C667" s="35"/>
      <c r="D667" s="4" t="s">
        <v>39</v>
      </c>
      <c r="E667" s="1">
        <f t="shared" si="183"/>
        <v>0</v>
      </c>
      <c r="F667" s="1">
        <f t="shared" si="184"/>
        <v>0</v>
      </c>
      <c r="G667" s="1">
        <f aca="true" t="shared" si="192" ref="G667:P667">G679+G691+G703+G715+G727+G739</f>
        <v>0</v>
      </c>
      <c r="H667" s="1">
        <f t="shared" si="192"/>
        <v>0</v>
      </c>
      <c r="I667" s="1">
        <f t="shared" si="192"/>
        <v>0</v>
      </c>
      <c r="J667" s="1">
        <f t="shared" si="192"/>
        <v>0</v>
      </c>
      <c r="K667" s="1">
        <f t="shared" si="192"/>
        <v>0</v>
      </c>
      <c r="L667" s="1">
        <f t="shared" si="192"/>
        <v>0</v>
      </c>
      <c r="M667" s="1">
        <f t="shared" si="192"/>
        <v>0</v>
      </c>
      <c r="N667" s="1">
        <f t="shared" si="192"/>
        <v>0</v>
      </c>
      <c r="O667" s="1">
        <f t="shared" si="192"/>
        <v>0</v>
      </c>
      <c r="P667" s="1">
        <f t="shared" si="192"/>
        <v>0</v>
      </c>
      <c r="Q667" s="71"/>
      <c r="R667" s="71"/>
    </row>
    <row r="668" spans="1:18" s="6" customFormat="1" ht="28.5">
      <c r="A668" s="73"/>
      <c r="B668" s="52"/>
      <c r="C668" s="35"/>
      <c r="D668" s="4" t="s">
        <v>40</v>
      </c>
      <c r="E668" s="1">
        <f t="shared" si="183"/>
        <v>0</v>
      </c>
      <c r="F668" s="1">
        <f t="shared" si="184"/>
        <v>0</v>
      </c>
      <c r="G668" s="1">
        <f aca="true" t="shared" si="193" ref="G668:P668">G680+G692+G704+G716+G728+G740</f>
        <v>0</v>
      </c>
      <c r="H668" s="1">
        <f t="shared" si="193"/>
        <v>0</v>
      </c>
      <c r="I668" s="1">
        <f t="shared" si="193"/>
        <v>0</v>
      </c>
      <c r="J668" s="1">
        <f t="shared" si="193"/>
        <v>0</v>
      </c>
      <c r="K668" s="1">
        <f t="shared" si="193"/>
        <v>0</v>
      </c>
      <c r="L668" s="1">
        <f t="shared" si="193"/>
        <v>0</v>
      </c>
      <c r="M668" s="1">
        <f t="shared" si="193"/>
        <v>0</v>
      </c>
      <c r="N668" s="1">
        <f t="shared" si="193"/>
        <v>0</v>
      </c>
      <c r="O668" s="1">
        <f t="shared" si="193"/>
        <v>0</v>
      </c>
      <c r="P668" s="1">
        <f t="shared" si="193"/>
        <v>0</v>
      </c>
      <c r="Q668" s="71"/>
      <c r="R668" s="71"/>
    </row>
    <row r="669" spans="1:18" ht="15">
      <c r="A669" s="69" t="s">
        <v>55</v>
      </c>
      <c r="B669" s="70" t="s">
        <v>102</v>
      </c>
      <c r="C669" s="34"/>
      <c r="D669" s="5" t="s">
        <v>13</v>
      </c>
      <c r="E669" s="2">
        <f aca="true" t="shared" si="194" ref="E669:P669">SUM(E671:E680)</f>
        <v>5600</v>
      </c>
      <c r="F669" s="2">
        <f t="shared" si="194"/>
        <v>0</v>
      </c>
      <c r="G669" s="2">
        <f t="shared" si="194"/>
        <v>5600</v>
      </c>
      <c r="H669" s="2">
        <f t="shared" si="194"/>
        <v>0</v>
      </c>
      <c r="I669" s="2">
        <f t="shared" si="194"/>
        <v>0</v>
      </c>
      <c r="J669" s="2">
        <f t="shared" si="194"/>
        <v>0</v>
      </c>
      <c r="K669" s="2">
        <f t="shared" si="194"/>
        <v>0</v>
      </c>
      <c r="L669" s="2">
        <f t="shared" si="194"/>
        <v>0</v>
      </c>
      <c r="M669" s="2">
        <f t="shared" si="194"/>
        <v>0</v>
      </c>
      <c r="N669" s="2">
        <f t="shared" si="194"/>
        <v>0</v>
      </c>
      <c r="O669" s="2">
        <f t="shared" si="194"/>
        <v>160</v>
      </c>
      <c r="P669" s="2">
        <f t="shared" si="194"/>
        <v>0</v>
      </c>
      <c r="Q669" s="68" t="s">
        <v>58</v>
      </c>
      <c r="R669" s="68"/>
    </row>
    <row r="670" spans="1:18" ht="15">
      <c r="A670" s="69"/>
      <c r="B670" s="70"/>
      <c r="C670" s="34"/>
      <c r="D670" s="5" t="s">
        <v>176</v>
      </c>
      <c r="E670" s="2">
        <v>0</v>
      </c>
      <c r="F670" s="2">
        <v>0</v>
      </c>
      <c r="G670" s="2">
        <v>0</v>
      </c>
      <c r="H670" s="2">
        <v>0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  <c r="Q670" s="68"/>
      <c r="R670" s="68"/>
    </row>
    <row r="671" spans="1:18" ht="15">
      <c r="A671" s="69"/>
      <c r="B671" s="74"/>
      <c r="C671" s="36"/>
      <c r="D671" s="5" t="s">
        <v>0</v>
      </c>
      <c r="E671" s="2">
        <f>G671+I671+K671+M671</f>
        <v>0</v>
      </c>
      <c r="F671" s="2">
        <f>H671+J671+L671+N671</f>
        <v>0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>
        <v>0</v>
      </c>
      <c r="O671" s="2">
        <v>0</v>
      </c>
      <c r="P671" s="2">
        <v>0</v>
      </c>
      <c r="Q671" s="68"/>
      <c r="R671" s="68"/>
    </row>
    <row r="672" spans="1:18" ht="15">
      <c r="A672" s="69"/>
      <c r="B672" s="74"/>
      <c r="C672" s="36"/>
      <c r="D672" s="5" t="s">
        <v>1</v>
      </c>
      <c r="E672" s="2">
        <f aca="true" t="shared" si="195" ref="E672:E680">G672+I672+K672+M672</f>
        <v>0</v>
      </c>
      <c r="F672" s="2">
        <f aca="true" t="shared" si="196" ref="F672:F680">H672+J672+L672+N672</f>
        <v>0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68"/>
      <c r="R672" s="68"/>
    </row>
    <row r="673" spans="1:18" ht="15">
      <c r="A673" s="69"/>
      <c r="B673" s="74"/>
      <c r="C673" s="36"/>
      <c r="D673" s="5" t="s">
        <v>31</v>
      </c>
      <c r="E673" s="2">
        <f t="shared" si="195"/>
        <v>0</v>
      </c>
      <c r="F673" s="2">
        <f t="shared" si="196"/>
        <v>0</v>
      </c>
      <c r="G673" s="2">
        <v>0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68"/>
      <c r="R673" s="68"/>
    </row>
    <row r="674" spans="1:18" ht="15">
      <c r="A674" s="69"/>
      <c r="B674" s="74"/>
      <c r="C674" s="36"/>
      <c r="D674" s="5" t="s">
        <v>32</v>
      </c>
      <c r="E674" s="2">
        <f t="shared" si="195"/>
        <v>5600</v>
      </c>
      <c r="F674" s="2">
        <f t="shared" si="196"/>
        <v>0</v>
      </c>
      <c r="G674" s="2">
        <v>5600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  <c r="O674" s="2">
        <v>160</v>
      </c>
      <c r="P674" s="2">
        <v>0</v>
      </c>
      <c r="Q674" s="68"/>
      <c r="R674" s="68"/>
    </row>
    <row r="675" spans="1:18" ht="15">
      <c r="A675" s="69"/>
      <c r="B675" s="74"/>
      <c r="C675" s="36"/>
      <c r="D675" s="5" t="s">
        <v>33</v>
      </c>
      <c r="E675" s="2">
        <f t="shared" si="195"/>
        <v>0</v>
      </c>
      <c r="F675" s="2">
        <f t="shared" si="196"/>
        <v>0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68"/>
      <c r="R675" s="68"/>
    </row>
    <row r="676" spans="1:18" ht="15">
      <c r="A676" s="69"/>
      <c r="B676" s="74"/>
      <c r="C676" s="36"/>
      <c r="D676" s="5" t="s">
        <v>36</v>
      </c>
      <c r="E676" s="2">
        <f t="shared" si="195"/>
        <v>0</v>
      </c>
      <c r="F676" s="2">
        <f t="shared" si="196"/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68"/>
      <c r="R676" s="68"/>
    </row>
    <row r="677" spans="1:18" ht="15">
      <c r="A677" s="69"/>
      <c r="B677" s="74"/>
      <c r="C677" s="36"/>
      <c r="D677" s="5" t="s">
        <v>37</v>
      </c>
      <c r="E677" s="2">
        <f t="shared" si="195"/>
        <v>0</v>
      </c>
      <c r="F677" s="2">
        <f t="shared" si="196"/>
        <v>0</v>
      </c>
      <c r="G677" s="2">
        <v>0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0</v>
      </c>
      <c r="O677" s="2">
        <v>0</v>
      </c>
      <c r="P677" s="2">
        <v>0</v>
      </c>
      <c r="Q677" s="68"/>
      <c r="R677" s="68"/>
    </row>
    <row r="678" spans="1:18" ht="15">
      <c r="A678" s="69"/>
      <c r="B678" s="74"/>
      <c r="C678" s="36"/>
      <c r="D678" s="5" t="s">
        <v>38</v>
      </c>
      <c r="E678" s="2">
        <f t="shared" si="195"/>
        <v>0</v>
      </c>
      <c r="F678" s="2">
        <f t="shared" si="196"/>
        <v>0</v>
      </c>
      <c r="G678" s="2">
        <v>0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0</v>
      </c>
      <c r="O678" s="2">
        <v>0</v>
      </c>
      <c r="P678" s="2">
        <v>0</v>
      </c>
      <c r="Q678" s="68"/>
      <c r="R678" s="68"/>
    </row>
    <row r="679" spans="1:18" ht="15">
      <c r="A679" s="69"/>
      <c r="B679" s="74"/>
      <c r="C679" s="36"/>
      <c r="D679" s="5" t="s">
        <v>39</v>
      </c>
      <c r="E679" s="2">
        <f t="shared" si="195"/>
        <v>0</v>
      </c>
      <c r="F679" s="2">
        <f t="shared" si="196"/>
        <v>0</v>
      </c>
      <c r="G679" s="2">
        <v>0</v>
      </c>
      <c r="H679" s="2">
        <v>0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0</v>
      </c>
      <c r="O679" s="2">
        <v>0</v>
      </c>
      <c r="P679" s="2">
        <v>0</v>
      </c>
      <c r="Q679" s="68"/>
      <c r="R679" s="68"/>
    </row>
    <row r="680" spans="1:18" ht="15">
      <c r="A680" s="69"/>
      <c r="B680" s="74"/>
      <c r="C680" s="36"/>
      <c r="D680" s="5" t="s">
        <v>40</v>
      </c>
      <c r="E680" s="2">
        <f t="shared" si="195"/>
        <v>0</v>
      </c>
      <c r="F680" s="2">
        <f t="shared" si="196"/>
        <v>0</v>
      </c>
      <c r="G680" s="2">
        <v>0</v>
      </c>
      <c r="H680" s="2">
        <v>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0</v>
      </c>
      <c r="O680" s="2">
        <v>0</v>
      </c>
      <c r="P680" s="2">
        <v>0</v>
      </c>
      <c r="Q680" s="68"/>
      <c r="R680" s="68"/>
    </row>
    <row r="681" spans="1:18" ht="15">
      <c r="A681" s="69" t="s">
        <v>56</v>
      </c>
      <c r="B681" s="70" t="s">
        <v>103</v>
      </c>
      <c r="C681" s="34"/>
      <c r="D681" s="5" t="s">
        <v>13</v>
      </c>
      <c r="E681" s="2">
        <f aca="true" t="shared" si="197" ref="E681:P681">SUM(E682:E692)</f>
        <v>5600</v>
      </c>
      <c r="F681" s="2">
        <f t="shared" si="197"/>
        <v>0</v>
      </c>
      <c r="G681" s="2">
        <f t="shared" si="197"/>
        <v>5600</v>
      </c>
      <c r="H681" s="2">
        <f t="shared" si="197"/>
        <v>0</v>
      </c>
      <c r="I681" s="2">
        <f t="shared" si="197"/>
        <v>0</v>
      </c>
      <c r="J681" s="2">
        <f t="shared" si="197"/>
        <v>0</v>
      </c>
      <c r="K681" s="2">
        <f t="shared" si="197"/>
        <v>0</v>
      </c>
      <c r="L681" s="2">
        <f t="shared" si="197"/>
        <v>0</v>
      </c>
      <c r="M681" s="2">
        <f t="shared" si="197"/>
        <v>0</v>
      </c>
      <c r="N681" s="2">
        <f t="shared" si="197"/>
        <v>0</v>
      </c>
      <c r="O681" s="2">
        <f t="shared" si="197"/>
        <v>160</v>
      </c>
      <c r="P681" s="2">
        <f t="shared" si="197"/>
        <v>0</v>
      </c>
      <c r="Q681" s="68" t="s">
        <v>58</v>
      </c>
      <c r="R681" s="68"/>
    </row>
    <row r="682" spans="1:18" ht="15">
      <c r="A682" s="69"/>
      <c r="B682" s="74"/>
      <c r="C682" s="36"/>
      <c r="D682" s="5" t="s">
        <v>176</v>
      </c>
      <c r="E682" s="2">
        <f>G682+I682+K682+M682</f>
        <v>0</v>
      </c>
      <c r="F682" s="2">
        <f>H682+J682+L682+N682</f>
        <v>0</v>
      </c>
      <c r="G682" s="2">
        <v>0</v>
      </c>
      <c r="H682" s="2">
        <v>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68"/>
      <c r="R682" s="68"/>
    </row>
    <row r="683" spans="1:18" ht="15">
      <c r="A683" s="69"/>
      <c r="B683" s="74"/>
      <c r="C683" s="36"/>
      <c r="D683" s="5" t="s">
        <v>0</v>
      </c>
      <c r="E683" s="2">
        <v>0</v>
      </c>
      <c r="F683" s="2">
        <v>0</v>
      </c>
      <c r="G683" s="2">
        <v>0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68"/>
      <c r="R683" s="68"/>
    </row>
    <row r="684" spans="1:18" ht="15">
      <c r="A684" s="69"/>
      <c r="B684" s="74"/>
      <c r="C684" s="36"/>
      <c r="D684" s="5" t="s">
        <v>1</v>
      </c>
      <c r="E684" s="2">
        <f aca="true" t="shared" si="198" ref="E684:E692">G684+I684+K684+M684</f>
        <v>0</v>
      </c>
      <c r="F684" s="2">
        <f aca="true" t="shared" si="199" ref="F684:F692">H684+J684+L684+N684</f>
        <v>0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68"/>
      <c r="R684" s="68"/>
    </row>
    <row r="685" spans="1:18" ht="15">
      <c r="A685" s="69"/>
      <c r="B685" s="74"/>
      <c r="C685" s="36"/>
      <c r="D685" s="5" t="s">
        <v>31</v>
      </c>
      <c r="E685" s="2">
        <f t="shared" si="198"/>
        <v>0</v>
      </c>
      <c r="F685" s="2">
        <f t="shared" si="199"/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68"/>
      <c r="R685" s="68"/>
    </row>
    <row r="686" spans="1:18" ht="15">
      <c r="A686" s="69"/>
      <c r="B686" s="74"/>
      <c r="C686" s="36"/>
      <c r="D686" s="5" t="s">
        <v>32</v>
      </c>
      <c r="E686" s="2">
        <f t="shared" si="198"/>
        <v>5600</v>
      </c>
      <c r="F686" s="2">
        <f t="shared" si="199"/>
        <v>0</v>
      </c>
      <c r="G686" s="2">
        <v>5600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160</v>
      </c>
      <c r="P686" s="2">
        <v>0</v>
      </c>
      <c r="Q686" s="68"/>
      <c r="R686" s="68"/>
    </row>
    <row r="687" spans="1:18" ht="15">
      <c r="A687" s="69"/>
      <c r="B687" s="74"/>
      <c r="C687" s="36"/>
      <c r="D687" s="5" t="s">
        <v>33</v>
      </c>
      <c r="E687" s="2">
        <f t="shared" si="198"/>
        <v>0</v>
      </c>
      <c r="F687" s="2">
        <f t="shared" si="199"/>
        <v>0</v>
      </c>
      <c r="G687" s="2">
        <v>0</v>
      </c>
      <c r="H687" s="2">
        <v>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2">
        <v>0</v>
      </c>
      <c r="O687" s="2">
        <v>0</v>
      </c>
      <c r="P687" s="2">
        <v>0</v>
      </c>
      <c r="Q687" s="68"/>
      <c r="R687" s="68"/>
    </row>
    <row r="688" spans="1:18" ht="15">
      <c r="A688" s="69"/>
      <c r="B688" s="74"/>
      <c r="C688" s="36"/>
      <c r="D688" s="5" t="s">
        <v>36</v>
      </c>
      <c r="E688" s="2">
        <f t="shared" si="198"/>
        <v>0</v>
      </c>
      <c r="F688" s="2">
        <f t="shared" si="199"/>
        <v>0</v>
      </c>
      <c r="G688" s="2">
        <v>0</v>
      </c>
      <c r="H688" s="2">
        <v>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">
        <v>0</v>
      </c>
      <c r="O688" s="2">
        <v>0</v>
      </c>
      <c r="P688" s="2">
        <v>0</v>
      </c>
      <c r="Q688" s="68"/>
      <c r="R688" s="68"/>
    </row>
    <row r="689" spans="1:18" ht="15">
      <c r="A689" s="69"/>
      <c r="B689" s="74"/>
      <c r="C689" s="36"/>
      <c r="D689" s="5" t="s">
        <v>37</v>
      </c>
      <c r="E689" s="2">
        <f t="shared" si="198"/>
        <v>0</v>
      </c>
      <c r="F689" s="2">
        <f t="shared" si="199"/>
        <v>0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  <c r="Q689" s="68"/>
      <c r="R689" s="68"/>
    </row>
    <row r="690" spans="1:18" ht="15">
      <c r="A690" s="69"/>
      <c r="B690" s="74"/>
      <c r="C690" s="36"/>
      <c r="D690" s="5" t="s">
        <v>38</v>
      </c>
      <c r="E690" s="2">
        <f t="shared" si="198"/>
        <v>0</v>
      </c>
      <c r="F690" s="2">
        <f t="shared" si="199"/>
        <v>0</v>
      </c>
      <c r="G690" s="2">
        <v>0</v>
      </c>
      <c r="H690" s="2">
        <v>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  <c r="Q690" s="68"/>
      <c r="R690" s="68"/>
    </row>
    <row r="691" spans="1:18" ht="15">
      <c r="A691" s="69"/>
      <c r="B691" s="74"/>
      <c r="C691" s="36"/>
      <c r="D691" s="5" t="s">
        <v>39</v>
      </c>
      <c r="E691" s="2">
        <f t="shared" si="198"/>
        <v>0</v>
      </c>
      <c r="F691" s="2">
        <f t="shared" si="199"/>
        <v>0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68"/>
      <c r="R691" s="68"/>
    </row>
    <row r="692" spans="1:18" ht="15">
      <c r="A692" s="69"/>
      <c r="B692" s="74"/>
      <c r="C692" s="36"/>
      <c r="D692" s="5" t="s">
        <v>40</v>
      </c>
      <c r="E692" s="2">
        <f t="shared" si="198"/>
        <v>0</v>
      </c>
      <c r="F692" s="2">
        <f t="shared" si="199"/>
        <v>0</v>
      </c>
      <c r="G692" s="2">
        <v>0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68"/>
      <c r="R692" s="68"/>
    </row>
    <row r="693" spans="1:18" ht="15">
      <c r="A693" s="65" t="s">
        <v>59</v>
      </c>
      <c r="B693" s="70" t="s">
        <v>104</v>
      </c>
      <c r="C693" s="34"/>
      <c r="D693" s="5" t="s">
        <v>13</v>
      </c>
      <c r="E693" s="2">
        <f aca="true" t="shared" si="200" ref="E693:P693">SUM(E695:E704)</f>
        <v>5600</v>
      </c>
      <c r="F693" s="2">
        <f t="shared" si="200"/>
        <v>0</v>
      </c>
      <c r="G693" s="2">
        <f t="shared" si="200"/>
        <v>5600</v>
      </c>
      <c r="H693" s="2">
        <f t="shared" si="200"/>
        <v>0</v>
      </c>
      <c r="I693" s="2">
        <f t="shared" si="200"/>
        <v>0</v>
      </c>
      <c r="J693" s="2">
        <f t="shared" si="200"/>
        <v>0</v>
      </c>
      <c r="K693" s="2">
        <f t="shared" si="200"/>
        <v>0</v>
      </c>
      <c r="L693" s="2">
        <f t="shared" si="200"/>
        <v>0</v>
      </c>
      <c r="M693" s="2">
        <f t="shared" si="200"/>
        <v>0</v>
      </c>
      <c r="N693" s="2">
        <f t="shared" si="200"/>
        <v>0</v>
      </c>
      <c r="O693" s="2">
        <f t="shared" si="200"/>
        <v>160</v>
      </c>
      <c r="P693" s="2">
        <f t="shared" si="200"/>
        <v>0</v>
      </c>
      <c r="Q693" s="68" t="s">
        <v>58</v>
      </c>
      <c r="R693" s="68"/>
    </row>
    <row r="694" spans="1:18" ht="15">
      <c r="A694" s="66"/>
      <c r="B694" s="70"/>
      <c r="C694" s="34"/>
      <c r="D694" s="5" t="s">
        <v>176</v>
      </c>
      <c r="E694" s="2">
        <v>0</v>
      </c>
      <c r="F694" s="2">
        <v>0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68"/>
      <c r="R694" s="68"/>
    </row>
    <row r="695" spans="1:18" ht="15">
      <c r="A695" s="66"/>
      <c r="B695" s="74"/>
      <c r="C695" s="36"/>
      <c r="D695" s="5" t="s">
        <v>0</v>
      </c>
      <c r="E695" s="2">
        <f>G695+I695+K695+M695</f>
        <v>0</v>
      </c>
      <c r="F695" s="2">
        <f>H695+J695+L695+N695</f>
        <v>0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68"/>
      <c r="R695" s="68"/>
    </row>
    <row r="696" spans="1:18" ht="15">
      <c r="A696" s="66"/>
      <c r="B696" s="74"/>
      <c r="C696" s="36"/>
      <c r="D696" s="5" t="s">
        <v>1</v>
      </c>
      <c r="E696" s="2">
        <f aca="true" t="shared" si="201" ref="E696:E704">G696+I696+K696+M696</f>
        <v>0</v>
      </c>
      <c r="F696" s="2">
        <f aca="true" t="shared" si="202" ref="F696:F704">H696+J696+L696+N696</f>
        <v>0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68"/>
      <c r="R696" s="68"/>
    </row>
    <row r="697" spans="1:18" ht="15">
      <c r="A697" s="66"/>
      <c r="B697" s="74"/>
      <c r="C697" s="36"/>
      <c r="D697" s="5" t="s">
        <v>31</v>
      </c>
      <c r="E697" s="2">
        <f t="shared" si="201"/>
        <v>0</v>
      </c>
      <c r="F697" s="2">
        <f t="shared" si="202"/>
        <v>0</v>
      </c>
      <c r="G697" s="2">
        <v>0</v>
      </c>
      <c r="H697" s="2">
        <v>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68"/>
      <c r="R697" s="68"/>
    </row>
    <row r="698" spans="1:18" ht="15">
      <c r="A698" s="66"/>
      <c r="B698" s="74"/>
      <c r="C698" s="36"/>
      <c r="D698" s="5" t="s">
        <v>32</v>
      </c>
      <c r="E698" s="2">
        <f t="shared" si="201"/>
        <v>5600</v>
      </c>
      <c r="F698" s="2">
        <f t="shared" si="202"/>
        <v>0</v>
      </c>
      <c r="G698" s="2">
        <v>5600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>
        <v>0</v>
      </c>
      <c r="O698" s="2">
        <v>160</v>
      </c>
      <c r="P698" s="2">
        <v>0</v>
      </c>
      <c r="Q698" s="68"/>
      <c r="R698" s="68"/>
    </row>
    <row r="699" spans="1:18" ht="15">
      <c r="A699" s="66"/>
      <c r="B699" s="74"/>
      <c r="C699" s="36"/>
      <c r="D699" s="5" t="s">
        <v>33</v>
      </c>
      <c r="E699" s="2">
        <f t="shared" si="201"/>
        <v>0</v>
      </c>
      <c r="F699" s="2">
        <f t="shared" si="202"/>
        <v>0</v>
      </c>
      <c r="G699" s="2">
        <v>0</v>
      </c>
      <c r="H699" s="2">
        <v>0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2">
        <v>0</v>
      </c>
      <c r="O699" s="2">
        <v>0</v>
      </c>
      <c r="P699" s="2">
        <v>0</v>
      </c>
      <c r="Q699" s="68"/>
      <c r="R699" s="68"/>
    </row>
    <row r="700" spans="1:18" ht="15">
      <c r="A700" s="66"/>
      <c r="B700" s="74"/>
      <c r="C700" s="36"/>
      <c r="D700" s="5" t="s">
        <v>36</v>
      </c>
      <c r="E700" s="2">
        <f t="shared" si="201"/>
        <v>0</v>
      </c>
      <c r="F700" s="2">
        <f t="shared" si="202"/>
        <v>0</v>
      </c>
      <c r="G700" s="2">
        <v>0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68"/>
      <c r="R700" s="68"/>
    </row>
    <row r="701" spans="1:18" ht="15">
      <c r="A701" s="66"/>
      <c r="B701" s="74"/>
      <c r="C701" s="36"/>
      <c r="D701" s="5" t="s">
        <v>37</v>
      </c>
      <c r="E701" s="2">
        <f t="shared" si="201"/>
        <v>0</v>
      </c>
      <c r="F701" s="2">
        <f t="shared" si="202"/>
        <v>0</v>
      </c>
      <c r="G701" s="2">
        <v>0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  <c r="Q701" s="68"/>
      <c r="R701" s="68"/>
    </row>
    <row r="702" spans="1:18" ht="15">
      <c r="A702" s="66"/>
      <c r="B702" s="74"/>
      <c r="C702" s="36"/>
      <c r="D702" s="5" t="s">
        <v>38</v>
      </c>
      <c r="E702" s="2">
        <f t="shared" si="201"/>
        <v>0</v>
      </c>
      <c r="F702" s="2">
        <f t="shared" si="202"/>
        <v>0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68"/>
      <c r="R702" s="68"/>
    </row>
    <row r="703" spans="1:18" ht="15">
      <c r="A703" s="66"/>
      <c r="B703" s="74"/>
      <c r="C703" s="36"/>
      <c r="D703" s="5" t="s">
        <v>39</v>
      </c>
      <c r="E703" s="2">
        <f t="shared" si="201"/>
        <v>0</v>
      </c>
      <c r="F703" s="2">
        <f t="shared" si="202"/>
        <v>0</v>
      </c>
      <c r="G703" s="2">
        <v>0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0</v>
      </c>
      <c r="O703" s="2">
        <v>0</v>
      </c>
      <c r="P703" s="2">
        <v>0</v>
      </c>
      <c r="Q703" s="68"/>
      <c r="R703" s="68"/>
    </row>
    <row r="704" spans="1:18" ht="15">
      <c r="A704" s="67"/>
      <c r="B704" s="74"/>
      <c r="C704" s="36"/>
      <c r="D704" s="5" t="s">
        <v>40</v>
      </c>
      <c r="E704" s="2">
        <f t="shared" si="201"/>
        <v>0</v>
      </c>
      <c r="F704" s="2">
        <f t="shared" si="202"/>
        <v>0</v>
      </c>
      <c r="G704" s="2">
        <v>0</v>
      </c>
      <c r="H704" s="2">
        <v>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v>0</v>
      </c>
      <c r="O704" s="2">
        <v>0</v>
      </c>
      <c r="P704" s="2">
        <v>0</v>
      </c>
      <c r="Q704" s="68"/>
      <c r="R704" s="68"/>
    </row>
    <row r="705" spans="1:18" ht="15">
      <c r="A705" s="69" t="s">
        <v>60</v>
      </c>
      <c r="B705" s="70" t="s">
        <v>105</v>
      </c>
      <c r="C705" s="34"/>
      <c r="D705" s="5" t="s">
        <v>13</v>
      </c>
      <c r="E705" s="2">
        <f aca="true" t="shared" si="203" ref="E705:P705">SUM(E706:E716)</f>
        <v>5600</v>
      </c>
      <c r="F705" s="2">
        <f t="shared" si="203"/>
        <v>0</v>
      </c>
      <c r="G705" s="2">
        <f t="shared" si="203"/>
        <v>5600</v>
      </c>
      <c r="H705" s="2">
        <f t="shared" si="203"/>
        <v>0</v>
      </c>
      <c r="I705" s="2">
        <f t="shared" si="203"/>
        <v>0</v>
      </c>
      <c r="J705" s="2">
        <f t="shared" si="203"/>
        <v>0</v>
      </c>
      <c r="K705" s="2">
        <f t="shared" si="203"/>
        <v>0</v>
      </c>
      <c r="L705" s="2">
        <f t="shared" si="203"/>
        <v>0</v>
      </c>
      <c r="M705" s="2">
        <f t="shared" si="203"/>
        <v>0</v>
      </c>
      <c r="N705" s="2">
        <f t="shared" si="203"/>
        <v>0</v>
      </c>
      <c r="O705" s="2">
        <f t="shared" si="203"/>
        <v>160</v>
      </c>
      <c r="P705" s="2">
        <f t="shared" si="203"/>
        <v>0</v>
      </c>
      <c r="Q705" s="68" t="s">
        <v>58</v>
      </c>
      <c r="R705" s="68"/>
    </row>
    <row r="706" spans="1:18" ht="15">
      <c r="A706" s="69"/>
      <c r="B706" s="74"/>
      <c r="C706" s="36"/>
      <c r="D706" s="5" t="s">
        <v>176</v>
      </c>
      <c r="E706" s="2">
        <f>G706+I706+K706+M706</f>
        <v>0</v>
      </c>
      <c r="F706" s="2">
        <f>H706+J706+L706+N706</f>
        <v>0</v>
      </c>
      <c r="G706" s="2">
        <v>0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68"/>
      <c r="R706" s="68"/>
    </row>
    <row r="707" spans="1:18" ht="15">
      <c r="A707" s="69"/>
      <c r="B707" s="74"/>
      <c r="C707" s="36"/>
      <c r="D707" s="5" t="s">
        <v>0</v>
      </c>
      <c r="E707" s="2">
        <v>0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>
        <v>0</v>
      </c>
      <c r="O707" s="2">
        <v>0</v>
      </c>
      <c r="P707" s="2">
        <v>0</v>
      </c>
      <c r="Q707" s="68"/>
      <c r="R707" s="68"/>
    </row>
    <row r="708" spans="1:18" ht="15.75" customHeight="1">
      <c r="A708" s="69"/>
      <c r="B708" s="74"/>
      <c r="C708" s="36"/>
      <c r="D708" s="5" t="s">
        <v>1</v>
      </c>
      <c r="E708" s="2">
        <f aca="true" t="shared" si="204" ref="E708:E716">G708+I708+K708+M708</f>
        <v>0</v>
      </c>
      <c r="F708" s="2">
        <f aca="true" t="shared" si="205" ref="F708:F716">H708+J708+L708+N708</f>
        <v>0</v>
      </c>
      <c r="G708" s="2">
        <v>0</v>
      </c>
      <c r="H708" s="2">
        <v>0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2">
        <v>0</v>
      </c>
      <c r="O708" s="2">
        <v>0</v>
      </c>
      <c r="P708" s="2">
        <v>0</v>
      </c>
      <c r="Q708" s="68"/>
      <c r="R708" s="68"/>
    </row>
    <row r="709" spans="1:18" ht="15">
      <c r="A709" s="69"/>
      <c r="B709" s="74"/>
      <c r="C709" s="36"/>
      <c r="D709" s="5" t="s">
        <v>31</v>
      </c>
      <c r="E709" s="2">
        <f t="shared" si="204"/>
        <v>0</v>
      </c>
      <c r="F709" s="2">
        <f t="shared" si="205"/>
        <v>0</v>
      </c>
      <c r="G709" s="2">
        <v>0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  <c r="O709" s="2">
        <v>0</v>
      </c>
      <c r="P709" s="2">
        <v>0</v>
      </c>
      <c r="Q709" s="68"/>
      <c r="R709" s="68"/>
    </row>
    <row r="710" spans="1:18" ht="15">
      <c r="A710" s="69"/>
      <c r="B710" s="74"/>
      <c r="C710" s="36"/>
      <c r="D710" s="5" t="s">
        <v>32</v>
      </c>
      <c r="E710" s="2">
        <f t="shared" si="204"/>
        <v>5600</v>
      </c>
      <c r="F710" s="2">
        <f t="shared" si="205"/>
        <v>0</v>
      </c>
      <c r="G710" s="2">
        <v>5600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v>0</v>
      </c>
      <c r="O710" s="2">
        <v>160</v>
      </c>
      <c r="P710" s="2">
        <v>0</v>
      </c>
      <c r="Q710" s="68"/>
      <c r="R710" s="68"/>
    </row>
    <row r="711" spans="1:18" ht="15">
      <c r="A711" s="69"/>
      <c r="B711" s="74"/>
      <c r="C711" s="36"/>
      <c r="D711" s="5" t="s">
        <v>33</v>
      </c>
      <c r="E711" s="2">
        <f t="shared" si="204"/>
        <v>0</v>
      </c>
      <c r="F711" s="2">
        <f t="shared" si="205"/>
        <v>0</v>
      </c>
      <c r="G711" s="2">
        <v>0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0</v>
      </c>
      <c r="O711" s="2">
        <v>0</v>
      </c>
      <c r="P711" s="2">
        <v>0</v>
      </c>
      <c r="Q711" s="68"/>
      <c r="R711" s="68"/>
    </row>
    <row r="712" spans="1:18" ht="15">
      <c r="A712" s="69"/>
      <c r="B712" s="74"/>
      <c r="C712" s="36"/>
      <c r="D712" s="5" t="s">
        <v>36</v>
      </c>
      <c r="E712" s="2">
        <f t="shared" si="204"/>
        <v>0</v>
      </c>
      <c r="F712" s="2">
        <f t="shared" si="205"/>
        <v>0</v>
      </c>
      <c r="G712" s="2">
        <v>0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68"/>
      <c r="R712" s="68"/>
    </row>
    <row r="713" spans="1:18" ht="15">
      <c r="A713" s="69"/>
      <c r="B713" s="74"/>
      <c r="C713" s="36"/>
      <c r="D713" s="5" t="s">
        <v>37</v>
      </c>
      <c r="E713" s="2">
        <f t="shared" si="204"/>
        <v>0</v>
      </c>
      <c r="F713" s="2">
        <f t="shared" si="205"/>
        <v>0</v>
      </c>
      <c r="G713" s="2">
        <v>0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0</v>
      </c>
      <c r="O713" s="2">
        <v>0</v>
      </c>
      <c r="P713" s="2">
        <v>0</v>
      </c>
      <c r="Q713" s="68"/>
      <c r="R713" s="68"/>
    </row>
    <row r="714" spans="1:18" ht="15">
      <c r="A714" s="69"/>
      <c r="B714" s="74"/>
      <c r="C714" s="36"/>
      <c r="D714" s="5" t="s">
        <v>38</v>
      </c>
      <c r="E714" s="2">
        <f t="shared" si="204"/>
        <v>0</v>
      </c>
      <c r="F714" s="2">
        <f t="shared" si="205"/>
        <v>0</v>
      </c>
      <c r="G714" s="2">
        <v>0</v>
      </c>
      <c r="H714" s="2">
        <v>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0</v>
      </c>
      <c r="O714" s="2">
        <v>0</v>
      </c>
      <c r="P714" s="2">
        <v>0</v>
      </c>
      <c r="Q714" s="68"/>
      <c r="R714" s="68"/>
    </row>
    <row r="715" spans="1:18" ht="15">
      <c r="A715" s="69"/>
      <c r="B715" s="74"/>
      <c r="C715" s="36"/>
      <c r="D715" s="5" t="s">
        <v>39</v>
      </c>
      <c r="E715" s="2">
        <f t="shared" si="204"/>
        <v>0</v>
      </c>
      <c r="F715" s="2">
        <f t="shared" si="205"/>
        <v>0</v>
      </c>
      <c r="G715" s="2">
        <v>0</v>
      </c>
      <c r="H715" s="2">
        <v>0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68"/>
      <c r="R715" s="68"/>
    </row>
    <row r="716" spans="1:18" ht="15">
      <c r="A716" s="69"/>
      <c r="B716" s="74"/>
      <c r="C716" s="36"/>
      <c r="D716" s="5" t="s">
        <v>40</v>
      </c>
      <c r="E716" s="2">
        <f t="shared" si="204"/>
        <v>0</v>
      </c>
      <c r="F716" s="2">
        <f t="shared" si="205"/>
        <v>0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  <c r="Q716" s="68"/>
      <c r="R716" s="68"/>
    </row>
    <row r="717" spans="1:18" ht="15">
      <c r="A717" s="69" t="s">
        <v>61</v>
      </c>
      <c r="B717" s="70" t="s">
        <v>106</v>
      </c>
      <c r="C717" s="34"/>
      <c r="D717" s="5" t="s">
        <v>13</v>
      </c>
      <c r="E717" s="2">
        <f aca="true" t="shared" si="206" ref="E717:P717">SUM(E719:E728)</f>
        <v>5600</v>
      </c>
      <c r="F717" s="2">
        <f t="shared" si="206"/>
        <v>0</v>
      </c>
      <c r="G717" s="2">
        <f t="shared" si="206"/>
        <v>5600</v>
      </c>
      <c r="H717" s="2">
        <f t="shared" si="206"/>
        <v>0</v>
      </c>
      <c r="I717" s="2">
        <f t="shared" si="206"/>
        <v>0</v>
      </c>
      <c r="J717" s="2">
        <f t="shared" si="206"/>
        <v>0</v>
      </c>
      <c r="K717" s="2">
        <f t="shared" si="206"/>
        <v>0</v>
      </c>
      <c r="L717" s="2">
        <f t="shared" si="206"/>
        <v>0</v>
      </c>
      <c r="M717" s="2">
        <f t="shared" si="206"/>
        <v>0</v>
      </c>
      <c r="N717" s="2">
        <f t="shared" si="206"/>
        <v>0</v>
      </c>
      <c r="O717" s="2">
        <f t="shared" si="206"/>
        <v>160</v>
      </c>
      <c r="P717" s="2">
        <f t="shared" si="206"/>
        <v>0</v>
      </c>
      <c r="Q717" s="68" t="s">
        <v>58</v>
      </c>
      <c r="R717" s="68"/>
    </row>
    <row r="718" spans="1:18" ht="15">
      <c r="A718" s="69"/>
      <c r="B718" s="70"/>
      <c r="C718" s="34"/>
      <c r="D718" s="5" t="s">
        <v>176</v>
      </c>
      <c r="E718" s="2">
        <f>G718+I718+K718+M718</f>
        <v>0</v>
      </c>
      <c r="F718" s="2">
        <f>H718+J718+L718+N718</f>
        <v>0</v>
      </c>
      <c r="G718" s="2">
        <v>0</v>
      </c>
      <c r="H718" s="2">
        <v>0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2">
        <v>0</v>
      </c>
      <c r="O718" s="2">
        <v>0</v>
      </c>
      <c r="P718" s="2">
        <v>0</v>
      </c>
      <c r="Q718" s="68"/>
      <c r="R718" s="68"/>
    </row>
    <row r="719" spans="1:18" ht="15">
      <c r="A719" s="69"/>
      <c r="B719" s="74"/>
      <c r="C719" s="36"/>
      <c r="D719" s="5" t="s">
        <v>0</v>
      </c>
      <c r="E719" s="2">
        <f>G719+I719+K719+M719</f>
        <v>0</v>
      </c>
      <c r="F719" s="2">
        <f>H719+J719+L719+N719</f>
        <v>0</v>
      </c>
      <c r="G719" s="2">
        <v>0</v>
      </c>
      <c r="H719" s="2">
        <v>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68"/>
      <c r="R719" s="68"/>
    </row>
    <row r="720" spans="1:18" ht="15">
      <c r="A720" s="69"/>
      <c r="B720" s="74"/>
      <c r="C720" s="36"/>
      <c r="D720" s="5" t="s">
        <v>1</v>
      </c>
      <c r="E720" s="2">
        <f aca="true" t="shared" si="207" ref="E720:E728">G720+I720+K720+M720</f>
        <v>0</v>
      </c>
      <c r="F720" s="2">
        <f aca="true" t="shared" si="208" ref="F720:F728">H720+J720+L720+N720</f>
        <v>0</v>
      </c>
      <c r="G720" s="2">
        <v>0</v>
      </c>
      <c r="H720" s="2">
        <v>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68"/>
      <c r="R720" s="68"/>
    </row>
    <row r="721" spans="1:18" ht="15">
      <c r="A721" s="69"/>
      <c r="B721" s="74"/>
      <c r="C721" s="36"/>
      <c r="D721" s="5" t="s">
        <v>31</v>
      </c>
      <c r="E721" s="2">
        <f t="shared" si="207"/>
        <v>0</v>
      </c>
      <c r="F721" s="2">
        <f t="shared" si="208"/>
        <v>0</v>
      </c>
      <c r="G721" s="2">
        <v>0</v>
      </c>
      <c r="H721" s="2">
        <v>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68"/>
      <c r="R721" s="68"/>
    </row>
    <row r="722" spans="1:18" ht="15">
      <c r="A722" s="69"/>
      <c r="B722" s="74"/>
      <c r="C722" s="36"/>
      <c r="D722" s="5" t="s">
        <v>32</v>
      </c>
      <c r="E722" s="2">
        <f t="shared" si="207"/>
        <v>0</v>
      </c>
      <c r="F722" s="2">
        <f t="shared" si="208"/>
        <v>0</v>
      </c>
      <c r="G722" s="2">
        <v>0</v>
      </c>
      <c r="H722" s="2">
        <v>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68"/>
      <c r="R722" s="68"/>
    </row>
    <row r="723" spans="1:18" ht="15">
      <c r="A723" s="69"/>
      <c r="B723" s="74"/>
      <c r="C723" s="36"/>
      <c r="D723" s="5" t="s">
        <v>33</v>
      </c>
      <c r="E723" s="2">
        <f t="shared" si="207"/>
        <v>5600</v>
      </c>
      <c r="F723" s="2">
        <f t="shared" si="208"/>
        <v>0</v>
      </c>
      <c r="G723" s="2">
        <v>5600</v>
      </c>
      <c r="H723" s="2">
        <v>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160</v>
      </c>
      <c r="P723" s="2">
        <v>0</v>
      </c>
      <c r="Q723" s="68"/>
      <c r="R723" s="68"/>
    </row>
    <row r="724" spans="1:18" ht="15">
      <c r="A724" s="69"/>
      <c r="B724" s="74"/>
      <c r="C724" s="36"/>
      <c r="D724" s="5" t="s">
        <v>36</v>
      </c>
      <c r="E724" s="2">
        <f t="shared" si="207"/>
        <v>0</v>
      </c>
      <c r="F724" s="2">
        <f t="shared" si="208"/>
        <v>0</v>
      </c>
      <c r="G724" s="2">
        <v>0</v>
      </c>
      <c r="H724" s="2">
        <v>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68"/>
      <c r="R724" s="68"/>
    </row>
    <row r="725" spans="1:18" ht="15">
      <c r="A725" s="69"/>
      <c r="B725" s="74"/>
      <c r="C725" s="36"/>
      <c r="D725" s="5" t="s">
        <v>37</v>
      </c>
      <c r="E725" s="2">
        <f t="shared" si="207"/>
        <v>0</v>
      </c>
      <c r="F725" s="2">
        <f t="shared" si="208"/>
        <v>0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  <c r="Q725" s="68"/>
      <c r="R725" s="68"/>
    </row>
    <row r="726" spans="1:18" ht="15">
      <c r="A726" s="69"/>
      <c r="B726" s="74"/>
      <c r="C726" s="36"/>
      <c r="D726" s="5" t="s">
        <v>38</v>
      </c>
      <c r="E726" s="2">
        <f t="shared" si="207"/>
        <v>0</v>
      </c>
      <c r="F726" s="2">
        <f t="shared" si="208"/>
        <v>0</v>
      </c>
      <c r="G726" s="2">
        <v>0</v>
      </c>
      <c r="H726" s="2">
        <v>0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68"/>
      <c r="R726" s="68"/>
    </row>
    <row r="727" spans="1:18" ht="15">
      <c r="A727" s="69"/>
      <c r="B727" s="74"/>
      <c r="C727" s="36"/>
      <c r="D727" s="5" t="s">
        <v>39</v>
      </c>
      <c r="E727" s="2">
        <f t="shared" si="207"/>
        <v>0</v>
      </c>
      <c r="F727" s="2">
        <f t="shared" si="208"/>
        <v>0</v>
      </c>
      <c r="G727" s="2">
        <v>0</v>
      </c>
      <c r="H727" s="2">
        <v>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  <c r="Q727" s="68"/>
      <c r="R727" s="68"/>
    </row>
    <row r="728" spans="1:18" ht="15">
      <c r="A728" s="69"/>
      <c r="B728" s="74"/>
      <c r="C728" s="36"/>
      <c r="D728" s="5" t="s">
        <v>40</v>
      </c>
      <c r="E728" s="2">
        <f t="shared" si="207"/>
        <v>0</v>
      </c>
      <c r="F728" s="2">
        <f t="shared" si="208"/>
        <v>0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68"/>
      <c r="R728" s="68"/>
    </row>
    <row r="729" spans="1:18" ht="15">
      <c r="A729" s="69" t="s">
        <v>101</v>
      </c>
      <c r="B729" s="70" t="s">
        <v>107</v>
      </c>
      <c r="C729" s="34"/>
      <c r="D729" s="5" t="s">
        <v>13</v>
      </c>
      <c r="E729" s="2">
        <f aca="true" t="shared" si="209" ref="E729:P729">SUM(E731:E740)</f>
        <v>5600</v>
      </c>
      <c r="F729" s="2">
        <f t="shared" si="209"/>
        <v>0</v>
      </c>
      <c r="G729" s="2">
        <f t="shared" si="209"/>
        <v>5600</v>
      </c>
      <c r="H729" s="2">
        <f t="shared" si="209"/>
        <v>0</v>
      </c>
      <c r="I729" s="2">
        <f t="shared" si="209"/>
        <v>0</v>
      </c>
      <c r="J729" s="2">
        <f t="shared" si="209"/>
        <v>0</v>
      </c>
      <c r="K729" s="2">
        <f t="shared" si="209"/>
        <v>0</v>
      </c>
      <c r="L729" s="2">
        <f t="shared" si="209"/>
        <v>0</v>
      </c>
      <c r="M729" s="2">
        <f t="shared" si="209"/>
        <v>0</v>
      </c>
      <c r="N729" s="2">
        <f t="shared" si="209"/>
        <v>0</v>
      </c>
      <c r="O729" s="2">
        <f t="shared" si="209"/>
        <v>160</v>
      </c>
      <c r="P729" s="2">
        <f t="shared" si="209"/>
        <v>0</v>
      </c>
      <c r="Q729" s="68" t="s">
        <v>58</v>
      </c>
      <c r="R729" s="68"/>
    </row>
    <row r="730" spans="1:18" ht="15">
      <c r="A730" s="69"/>
      <c r="B730" s="70"/>
      <c r="C730" s="34"/>
      <c r="D730" s="5" t="s">
        <v>176</v>
      </c>
      <c r="E730" s="2">
        <f>G730+I730+K730+M730</f>
        <v>0</v>
      </c>
      <c r="F730" s="2">
        <f>H730+J730+L730+N730</f>
        <v>0</v>
      </c>
      <c r="G730" s="2">
        <v>0</v>
      </c>
      <c r="H730" s="2">
        <v>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68"/>
      <c r="R730" s="68"/>
    </row>
    <row r="731" spans="1:18" ht="15">
      <c r="A731" s="69"/>
      <c r="B731" s="74"/>
      <c r="C731" s="36"/>
      <c r="D731" s="5" t="s">
        <v>0</v>
      </c>
      <c r="E731" s="2">
        <f>G731+I731+K731+M731</f>
        <v>0</v>
      </c>
      <c r="F731" s="2">
        <f>H731+J731+L731+N731</f>
        <v>0</v>
      </c>
      <c r="G731" s="2">
        <v>0</v>
      </c>
      <c r="H731" s="2">
        <v>0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68"/>
      <c r="R731" s="68"/>
    </row>
    <row r="732" spans="1:18" ht="15">
      <c r="A732" s="69"/>
      <c r="B732" s="74"/>
      <c r="C732" s="36"/>
      <c r="D732" s="5" t="s">
        <v>1</v>
      </c>
      <c r="E732" s="2">
        <f aca="true" t="shared" si="210" ref="E732:E740">G732+I732+K732+M732</f>
        <v>0</v>
      </c>
      <c r="F732" s="2">
        <f aca="true" t="shared" si="211" ref="F732:F740">H732+J732+L732+N732</f>
        <v>0</v>
      </c>
      <c r="G732" s="2">
        <v>0</v>
      </c>
      <c r="H732" s="2">
        <v>0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68"/>
      <c r="R732" s="68"/>
    </row>
    <row r="733" spans="1:18" ht="15">
      <c r="A733" s="69"/>
      <c r="B733" s="74"/>
      <c r="C733" s="36"/>
      <c r="D733" s="5" t="s">
        <v>31</v>
      </c>
      <c r="E733" s="2">
        <f t="shared" si="210"/>
        <v>0</v>
      </c>
      <c r="F733" s="2">
        <f t="shared" si="211"/>
        <v>0</v>
      </c>
      <c r="G733" s="2">
        <v>0</v>
      </c>
      <c r="H733" s="2">
        <v>0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  <c r="Q733" s="68"/>
      <c r="R733" s="68"/>
    </row>
    <row r="734" spans="1:18" ht="15">
      <c r="A734" s="69"/>
      <c r="B734" s="74"/>
      <c r="C734" s="36"/>
      <c r="D734" s="5" t="s">
        <v>32</v>
      </c>
      <c r="E734" s="2">
        <f t="shared" si="210"/>
        <v>0</v>
      </c>
      <c r="F734" s="2">
        <f t="shared" si="211"/>
        <v>0</v>
      </c>
      <c r="G734" s="2">
        <v>0</v>
      </c>
      <c r="H734" s="2">
        <v>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  <c r="Q734" s="68"/>
      <c r="R734" s="68"/>
    </row>
    <row r="735" spans="1:18" ht="15">
      <c r="A735" s="69"/>
      <c r="B735" s="74"/>
      <c r="C735" s="36"/>
      <c r="D735" s="5" t="s">
        <v>33</v>
      </c>
      <c r="E735" s="2">
        <f t="shared" si="210"/>
        <v>5600</v>
      </c>
      <c r="F735" s="2">
        <f t="shared" si="211"/>
        <v>0</v>
      </c>
      <c r="G735" s="2">
        <v>5600</v>
      </c>
      <c r="H735" s="2">
        <v>0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2">
        <v>160</v>
      </c>
      <c r="P735" s="2">
        <v>0</v>
      </c>
      <c r="Q735" s="68"/>
      <c r="R735" s="68"/>
    </row>
    <row r="736" spans="1:18" ht="15">
      <c r="A736" s="69"/>
      <c r="B736" s="74"/>
      <c r="C736" s="36"/>
      <c r="D736" s="5" t="s">
        <v>36</v>
      </c>
      <c r="E736" s="2">
        <f t="shared" si="210"/>
        <v>0</v>
      </c>
      <c r="F736" s="2">
        <f t="shared" si="211"/>
        <v>0</v>
      </c>
      <c r="G736" s="2">
        <v>0</v>
      </c>
      <c r="H736" s="2">
        <v>0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2">
        <v>0</v>
      </c>
      <c r="O736" s="2">
        <v>0</v>
      </c>
      <c r="P736" s="2">
        <v>0</v>
      </c>
      <c r="Q736" s="68"/>
      <c r="R736" s="68"/>
    </row>
    <row r="737" spans="1:18" ht="15">
      <c r="A737" s="69"/>
      <c r="B737" s="74"/>
      <c r="C737" s="36"/>
      <c r="D737" s="5" t="s">
        <v>37</v>
      </c>
      <c r="E737" s="2">
        <f t="shared" si="210"/>
        <v>0</v>
      </c>
      <c r="F737" s="2">
        <f t="shared" si="211"/>
        <v>0</v>
      </c>
      <c r="G737" s="2">
        <v>0</v>
      </c>
      <c r="H737" s="2">
        <v>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68"/>
      <c r="R737" s="68"/>
    </row>
    <row r="738" spans="1:18" ht="15">
      <c r="A738" s="69"/>
      <c r="B738" s="74"/>
      <c r="C738" s="36"/>
      <c r="D738" s="5" t="s">
        <v>38</v>
      </c>
      <c r="E738" s="2">
        <f t="shared" si="210"/>
        <v>0</v>
      </c>
      <c r="F738" s="2">
        <f t="shared" si="211"/>
        <v>0</v>
      </c>
      <c r="G738" s="2">
        <v>0</v>
      </c>
      <c r="H738" s="2">
        <v>0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68"/>
      <c r="R738" s="68"/>
    </row>
    <row r="739" spans="1:18" ht="15">
      <c r="A739" s="69"/>
      <c r="B739" s="74"/>
      <c r="C739" s="36"/>
      <c r="D739" s="5" t="s">
        <v>39</v>
      </c>
      <c r="E739" s="2">
        <f t="shared" si="210"/>
        <v>0</v>
      </c>
      <c r="F739" s="2">
        <f t="shared" si="211"/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0</v>
      </c>
      <c r="O739" s="2">
        <v>0</v>
      </c>
      <c r="P739" s="2">
        <v>0</v>
      </c>
      <c r="Q739" s="68"/>
      <c r="R739" s="68"/>
    </row>
    <row r="740" spans="1:18" ht="15">
      <c r="A740" s="69"/>
      <c r="B740" s="74"/>
      <c r="C740" s="36"/>
      <c r="D740" s="5" t="s">
        <v>40</v>
      </c>
      <c r="E740" s="2">
        <f t="shared" si="210"/>
        <v>0</v>
      </c>
      <c r="F740" s="2">
        <f t="shared" si="211"/>
        <v>0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0</v>
      </c>
      <c r="O740" s="2">
        <v>0</v>
      </c>
      <c r="P740" s="2">
        <v>0</v>
      </c>
      <c r="Q740" s="68"/>
      <c r="R740" s="68"/>
    </row>
    <row r="741" spans="1:18" s="6" customFormat="1" ht="14.25">
      <c r="A741" s="73" t="s">
        <v>57</v>
      </c>
      <c r="B741" s="76" t="s">
        <v>108</v>
      </c>
      <c r="C741" s="30"/>
      <c r="D741" s="4" t="s">
        <v>13</v>
      </c>
      <c r="E741" s="1">
        <f aca="true" t="shared" si="212" ref="E741:P741">SUM(E743:E752)</f>
        <v>14000</v>
      </c>
      <c r="F741" s="1">
        <f t="shared" si="212"/>
        <v>0</v>
      </c>
      <c r="G741" s="1">
        <f t="shared" si="212"/>
        <v>14000</v>
      </c>
      <c r="H741" s="1">
        <f t="shared" si="212"/>
        <v>0</v>
      </c>
      <c r="I741" s="1">
        <f t="shared" si="212"/>
        <v>0</v>
      </c>
      <c r="J741" s="1">
        <f t="shared" si="212"/>
        <v>0</v>
      </c>
      <c r="K741" s="1">
        <f t="shared" si="212"/>
        <v>0</v>
      </c>
      <c r="L741" s="1">
        <f t="shared" si="212"/>
        <v>0</v>
      </c>
      <c r="M741" s="1">
        <f t="shared" si="212"/>
        <v>0</v>
      </c>
      <c r="N741" s="1">
        <f t="shared" si="212"/>
        <v>0</v>
      </c>
      <c r="O741" s="1">
        <f t="shared" si="212"/>
        <v>400</v>
      </c>
      <c r="P741" s="1">
        <f t="shared" si="212"/>
        <v>0</v>
      </c>
      <c r="Q741" s="71" t="s">
        <v>58</v>
      </c>
      <c r="R741" s="71"/>
    </row>
    <row r="742" spans="1:18" s="6" customFormat="1" ht="28.5">
      <c r="A742" s="73"/>
      <c r="B742" s="76"/>
      <c r="C742" s="30"/>
      <c r="D742" s="4" t="s">
        <v>176</v>
      </c>
      <c r="E742" s="1">
        <f>G742+I742+K742+M742</f>
        <v>0</v>
      </c>
      <c r="F742" s="1">
        <f>H742+J742+L742+N742</f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71"/>
      <c r="R742" s="71"/>
    </row>
    <row r="743" spans="1:18" s="6" customFormat="1" ht="28.5">
      <c r="A743" s="73"/>
      <c r="B743" s="52"/>
      <c r="C743" s="35"/>
      <c r="D743" s="4" t="s">
        <v>0</v>
      </c>
      <c r="E743" s="1">
        <f>G743+I743+K743+M743</f>
        <v>0</v>
      </c>
      <c r="F743" s="1">
        <f>H743+J743+L743+N743</f>
        <v>0</v>
      </c>
      <c r="G743" s="1">
        <f>G754</f>
        <v>0</v>
      </c>
      <c r="H743" s="1">
        <f aca="true" t="shared" si="213" ref="H743:P743">H754</f>
        <v>0</v>
      </c>
      <c r="I743" s="1">
        <f t="shared" si="213"/>
        <v>0</v>
      </c>
      <c r="J743" s="1">
        <f t="shared" si="213"/>
        <v>0</v>
      </c>
      <c r="K743" s="1">
        <f t="shared" si="213"/>
        <v>0</v>
      </c>
      <c r="L743" s="1">
        <f t="shared" si="213"/>
        <v>0</v>
      </c>
      <c r="M743" s="1">
        <f t="shared" si="213"/>
        <v>0</v>
      </c>
      <c r="N743" s="1">
        <f t="shared" si="213"/>
        <v>0</v>
      </c>
      <c r="O743" s="1">
        <f t="shared" si="213"/>
        <v>0</v>
      </c>
      <c r="P743" s="1">
        <f t="shared" si="213"/>
        <v>0</v>
      </c>
      <c r="Q743" s="71"/>
      <c r="R743" s="71"/>
    </row>
    <row r="744" spans="1:18" s="6" customFormat="1" ht="28.5">
      <c r="A744" s="73"/>
      <c r="B744" s="52"/>
      <c r="C744" s="35"/>
      <c r="D744" s="4" t="s">
        <v>1</v>
      </c>
      <c r="E744" s="1">
        <f aca="true" t="shared" si="214" ref="E744:E752">G744+I744+K744+M744</f>
        <v>0</v>
      </c>
      <c r="F744" s="1">
        <f aca="true" t="shared" si="215" ref="F744:F752">H744+J744+L744+N744</f>
        <v>0</v>
      </c>
      <c r="G744" s="1">
        <f aca="true" t="shared" si="216" ref="G744:P744">G755</f>
        <v>0</v>
      </c>
      <c r="H744" s="1">
        <f t="shared" si="216"/>
        <v>0</v>
      </c>
      <c r="I744" s="1">
        <f t="shared" si="216"/>
        <v>0</v>
      </c>
      <c r="J744" s="1">
        <f t="shared" si="216"/>
        <v>0</v>
      </c>
      <c r="K744" s="1">
        <v>0</v>
      </c>
      <c r="L744" s="1">
        <f t="shared" si="216"/>
        <v>0</v>
      </c>
      <c r="M744" s="1">
        <f t="shared" si="216"/>
        <v>0</v>
      </c>
      <c r="N744" s="1">
        <f t="shared" si="216"/>
        <v>0</v>
      </c>
      <c r="O744" s="1">
        <v>0</v>
      </c>
      <c r="P744" s="1">
        <f t="shared" si="216"/>
        <v>0</v>
      </c>
      <c r="Q744" s="71"/>
      <c r="R744" s="71"/>
    </row>
    <row r="745" spans="1:18" s="6" customFormat="1" ht="28.5">
      <c r="A745" s="73"/>
      <c r="B745" s="52"/>
      <c r="C745" s="35"/>
      <c r="D745" s="4" t="s">
        <v>31</v>
      </c>
      <c r="E745" s="1">
        <f t="shared" si="214"/>
        <v>0</v>
      </c>
      <c r="F745" s="1">
        <f t="shared" si="215"/>
        <v>0</v>
      </c>
      <c r="G745" s="1">
        <v>0</v>
      </c>
      <c r="H745" s="1">
        <f aca="true" t="shared" si="217" ref="H745:P745">H756</f>
        <v>0</v>
      </c>
      <c r="I745" s="1">
        <f t="shared" si="217"/>
        <v>0</v>
      </c>
      <c r="J745" s="1">
        <f t="shared" si="217"/>
        <v>0</v>
      </c>
      <c r="K745" s="1">
        <v>0</v>
      </c>
      <c r="L745" s="1">
        <f t="shared" si="217"/>
        <v>0</v>
      </c>
      <c r="M745" s="1">
        <f t="shared" si="217"/>
        <v>0</v>
      </c>
      <c r="N745" s="1">
        <f t="shared" si="217"/>
        <v>0</v>
      </c>
      <c r="O745" s="1">
        <v>0</v>
      </c>
      <c r="P745" s="1">
        <f t="shared" si="217"/>
        <v>0</v>
      </c>
      <c r="Q745" s="71"/>
      <c r="R745" s="71"/>
    </row>
    <row r="746" spans="1:18" s="6" customFormat="1" ht="28.5">
      <c r="A746" s="73"/>
      <c r="B746" s="52"/>
      <c r="C746" s="35"/>
      <c r="D746" s="4" t="s">
        <v>32</v>
      </c>
      <c r="E746" s="1">
        <f t="shared" si="214"/>
        <v>9100</v>
      </c>
      <c r="F746" s="1">
        <f t="shared" si="215"/>
        <v>0</v>
      </c>
      <c r="G746" s="1">
        <v>9100</v>
      </c>
      <c r="H746" s="1">
        <f aca="true" t="shared" si="218" ref="H746:P746">H757</f>
        <v>0</v>
      </c>
      <c r="I746" s="1">
        <f t="shared" si="218"/>
        <v>0</v>
      </c>
      <c r="J746" s="1">
        <f t="shared" si="218"/>
        <v>0</v>
      </c>
      <c r="K746" s="1">
        <v>0</v>
      </c>
      <c r="L746" s="1">
        <f t="shared" si="218"/>
        <v>0</v>
      </c>
      <c r="M746" s="1">
        <f t="shared" si="218"/>
        <v>0</v>
      </c>
      <c r="N746" s="1">
        <f t="shared" si="218"/>
        <v>0</v>
      </c>
      <c r="O746" s="1">
        <v>260</v>
      </c>
      <c r="P746" s="1">
        <f t="shared" si="218"/>
        <v>0</v>
      </c>
      <c r="Q746" s="71"/>
      <c r="R746" s="71"/>
    </row>
    <row r="747" spans="1:18" s="6" customFormat="1" ht="28.5">
      <c r="A747" s="73"/>
      <c r="B747" s="52"/>
      <c r="C747" s="35"/>
      <c r="D747" s="4" t="s">
        <v>33</v>
      </c>
      <c r="E747" s="1">
        <f t="shared" si="214"/>
        <v>4900</v>
      </c>
      <c r="F747" s="1">
        <f t="shared" si="215"/>
        <v>0</v>
      </c>
      <c r="G747" s="1">
        <v>4900</v>
      </c>
      <c r="H747" s="1">
        <f aca="true" t="shared" si="219" ref="H747:P747">H758</f>
        <v>0</v>
      </c>
      <c r="I747" s="1">
        <f t="shared" si="219"/>
        <v>0</v>
      </c>
      <c r="J747" s="1">
        <f t="shared" si="219"/>
        <v>0</v>
      </c>
      <c r="K747" s="1">
        <v>0</v>
      </c>
      <c r="L747" s="1">
        <f t="shared" si="219"/>
        <v>0</v>
      </c>
      <c r="M747" s="1">
        <f t="shared" si="219"/>
        <v>0</v>
      </c>
      <c r="N747" s="1">
        <f t="shared" si="219"/>
        <v>0</v>
      </c>
      <c r="O747" s="1">
        <v>140</v>
      </c>
      <c r="P747" s="1">
        <f t="shared" si="219"/>
        <v>0</v>
      </c>
      <c r="Q747" s="71"/>
      <c r="R747" s="71"/>
    </row>
    <row r="748" spans="1:18" s="6" customFormat="1" ht="28.5">
      <c r="A748" s="73"/>
      <c r="B748" s="52"/>
      <c r="C748" s="35"/>
      <c r="D748" s="4" t="s">
        <v>36</v>
      </c>
      <c r="E748" s="1">
        <f t="shared" si="214"/>
        <v>0</v>
      </c>
      <c r="F748" s="1">
        <f t="shared" si="215"/>
        <v>0</v>
      </c>
      <c r="G748" s="1">
        <f aca="true" t="shared" si="220" ref="G748:P748">G759</f>
        <v>0</v>
      </c>
      <c r="H748" s="1">
        <f t="shared" si="220"/>
        <v>0</v>
      </c>
      <c r="I748" s="1">
        <f t="shared" si="220"/>
        <v>0</v>
      </c>
      <c r="J748" s="1">
        <f t="shared" si="220"/>
        <v>0</v>
      </c>
      <c r="K748" s="1">
        <f t="shared" si="220"/>
        <v>0</v>
      </c>
      <c r="L748" s="1">
        <f t="shared" si="220"/>
        <v>0</v>
      </c>
      <c r="M748" s="1">
        <f t="shared" si="220"/>
        <v>0</v>
      </c>
      <c r="N748" s="1">
        <f t="shared" si="220"/>
        <v>0</v>
      </c>
      <c r="O748" s="1">
        <f t="shared" si="220"/>
        <v>0</v>
      </c>
      <c r="P748" s="1">
        <f t="shared" si="220"/>
        <v>0</v>
      </c>
      <c r="Q748" s="71"/>
      <c r="R748" s="71"/>
    </row>
    <row r="749" spans="1:18" s="6" customFormat="1" ht="28.5">
      <c r="A749" s="73"/>
      <c r="B749" s="52"/>
      <c r="C749" s="35"/>
      <c r="D749" s="4" t="s">
        <v>37</v>
      </c>
      <c r="E749" s="1">
        <f t="shared" si="214"/>
        <v>0</v>
      </c>
      <c r="F749" s="1">
        <f t="shared" si="215"/>
        <v>0</v>
      </c>
      <c r="G749" s="1">
        <f aca="true" t="shared" si="221" ref="G749:P749">G760</f>
        <v>0</v>
      </c>
      <c r="H749" s="1">
        <f t="shared" si="221"/>
        <v>0</v>
      </c>
      <c r="I749" s="1">
        <f t="shared" si="221"/>
        <v>0</v>
      </c>
      <c r="J749" s="1">
        <f t="shared" si="221"/>
        <v>0</v>
      </c>
      <c r="K749" s="1">
        <f t="shared" si="221"/>
        <v>0</v>
      </c>
      <c r="L749" s="1">
        <f t="shared" si="221"/>
        <v>0</v>
      </c>
      <c r="M749" s="1">
        <f t="shared" si="221"/>
        <v>0</v>
      </c>
      <c r="N749" s="1">
        <f t="shared" si="221"/>
        <v>0</v>
      </c>
      <c r="O749" s="1">
        <f t="shared" si="221"/>
        <v>0</v>
      </c>
      <c r="P749" s="1">
        <f t="shared" si="221"/>
        <v>0</v>
      </c>
      <c r="Q749" s="71"/>
      <c r="R749" s="71"/>
    </row>
    <row r="750" spans="1:18" s="6" customFormat="1" ht="28.5">
      <c r="A750" s="73"/>
      <c r="B750" s="52"/>
      <c r="C750" s="35"/>
      <c r="D750" s="4" t="s">
        <v>38</v>
      </c>
      <c r="E750" s="1">
        <f t="shared" si="214"/>
        <v>0</v>
      </c>
      <c r="F750" s="1">
        <f t="shared" si="215"/>
        <v>0</v>
      </c>
      <c r="G750" s="1">
        <f aca="true" t="shared" si="222" ref="G750:P750">G761</f>
        <v>0</v>
      </c>
      <c r="H750" s="1">
        <f t="shared" si="222"/>
        <v>0</v>
      </c>
      <c r="I750" s="1">
        <f t="shared" si="222"/>
        <v>0</v>
      </c>
      <c r="J750" s="1">
        <f t="shared" si="222"/>
        <v>0</v>
      </c>
      <c r="K750" s="1">
        <f t="shared" si="222"/>
        <v>0</v>
      </c>
      <c r="L750" s="1">
        <f t="shared" si="222"/>
        <v>0</v>
      </c>
      <c r="M750" s="1">
        <f t="shared" si="222"/>
        <v>0</v>
      </c>
      <c r="N750" s="1">
        <f t="shared" si="222"/>
        <v>0</v>
      </c>
      <c r="O750" s="1">
        <f t="shared" si="222"/>
        <v>0</v>
      </c>
      <c r="P750" s="1">
        <f t="shared" si="222"/>
        <v>0</v>
      </c>
      <c r="Q750" s="71"/>
      <c r="R750" s="71"/>
    </row>
    <row r="751" spans="1:18" s="6" customFormat="1" ht="28.5">
      <c r="A751" s="73"/>
      <c r="B751" s="52"/>
      <c r="C751" s="35"/>
      <c r="D751" s="4" t="s">
        <v>39</v>
      </c>
      <c r="E751" s="1">
        <f t="shared" si="214"/>
        <v>0</v>
      </c>
      <c r="F751" s="1">
        <f t="shared" si="215"/>
        <v>0</v>
      </c>
      <c r="G751" s="1">
        <f aca="true" t="shared" si="223" ref="G751:P751">G762</f>
        <v>0</v>
      </c>
      <c r="H751" s="1">
        <f t="shared" si="223"/>
        <v>0</v>
      </c>
      <c r="I751" s="1">
        <f t="shared" si="223"/>
        <v>0</v>
      </c>
      <c r="J751" s="1">
        <f t="shared" si="223"/>
        <v>0</v>
      </c>
      <c r="K751" s="1">
        <f t="shared" si="223"/>
        <v>0</v>
      </c>
      <c r="L751" s="1">
        <f t="shared" si="223"/>
        <v>0</v>
      </c>
      <c r="M751" s="1">
        <f t="shared" si="223"/>
        <v>0</v>
      </c>
      <c r="N751" s="1">
        <f t="shared" si="223"/>
        <v>0</v>
      </c>
      <c r="O751" s="1">
        <f t="shared" si="223"/>
        <v>0</v>
      </c>
      <c r="P751" s="1">
        <f t="shared" si="223"/>
        <v>0</v>
      </c>
      <c r="Q751" s="71"/>
      <c r="R751" s="71"/>
    </row>
    <row r="752" spans="1:18" s="6" customFormat="1" ht="28.5">
      <c r="A752" s="73"/>
      <c r="B752" s="52"/>
      <c r="C752" s="35"/>
      <c r="D752" s="4" t="s">
        <v>40</v>
      </c>
      <c r="E752" s="1">
        <f t="shared" si="214"/>
        <v>0</v>
      </c>
      <c r="F752" s="1">
        <f t="shared" si="215"/>
        <v>0</v>
      </c>
      <c r="G752" s="1">
        <f aca="true" t="shared" si="224" ref="G752:P752">G763</f>
        <v>0</v>
      </c>
      <c r="H752" s="1">
        <f t="shared" si="224"/>
        <v>0</v>
      </c>
      <c r="I752" s="1">
        <f t="shared" si="224"/>
        <v>0</v>
      </c>
      <c r="J752" s="1">
        <f t="shared" si="224"/>
        <v>0</v>
      </c>
      <c r="K752" s="1">
        <f t="shared" si="224"/>
        <v>0</v>
      </c>
      <c r="L752" s="1">
        <f t="shared" si="224"/>
        <v>0</v>
      </c>
      <c r="M752" s="1">
        <f t="shared" si="224"/>
        <v>0</v>
      </c>
      <c r="N752" s="1">
        <f t="shared" si="224"/>
        <v>0</v>
      </c>
      <c r="O752" s="1">
        <f t="shared" si="224"/>
        <v>0</v>
      </c>
      <c r="P752" s="1">
        <f t="shared" si="224"/>
        <v>0</v>
      </c>
      <c r="Q752" s="71"/>
      <c r="R752" s="71"/>
    </row>
    <row r="753" spans="1:18" ht="15" hidden="1">
      <c r="A753" s="69" t="s">
        <v>57</v>
      </c>
      <c r="B753" s="70" t="s">
        <v>109</v>
      </c>
      <c r="C753" s="34"/>
      <c r="D753" s="5" t="s">
        <v>13</v>
      </c>
      <c r="E753" s="2">
        <f aca="true" t="shared" si="225" ref="E753:P753">SUM(E754:E763)</f>
        <v>67500</v>
      </c>
      <c r="F753" s="2">
        <f t="shared" si="225"/>
        <v>0</v>
      </c>
      <c r="G753" s="2">
        <f t="shared" si="225"/>
        <v>0</v>
      </c>
      <c r="H753" s="2">
        <f t="shared" si="225"/>
        <v>0</v>
      </c>
      <c r="I753" s="2">
        <f t="shared" si="225"/>
        <v>0</v>
      </c>
      <c r="J753" s="2">
        <f t="shared" si="225"/>
        <v>0</v>
      </c>
      <c r="K753" s="2">
        <f t="shared" si="225"/>
        <v>67500</v>
      </c>
      <c r="L753" s="2">
        <f t="shared" si="225"/>
        <v>0</v>
      </c>
      <c r="M753" s="2">
        <f t="shared" si="225"/>
        <v>0</v>
      </c>
      <c r="N753" s="2">
        <f t="shared" si="225"/>
        <v>0</v>
      </c>
      <c r="O753" s="2">
        <f t="shared" si="225"/>
        <v>500</v>
      </c>
      <c r="P753" s="2">
        <f t="shared" si="225"/>
        <v>0</v>
      </c>
      <c r="Q753" s="68" t="s">
        <v>58</v>
      </c>
      <c r="R753" s="68"/>
    </row>
    <row r="754" spans="1:18" ht="15" hidden="1">
      <c r="A754" s="69"/>
      <c r="B754" s="74"/>
      <c r="C754" s="36"/>
      <c r="D754" s="5" t="s">
        <v>0</v>
      </c>
      <c r="E754" s="2">
        <f>G754+I754+K754+M754</f>
        <v>0</v>
      </c>
      <c r="F754" s="2">
        <f>H754+J754+L754+N754</f>
        <v>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68"/>
      <c r="R754" s="68"/>
    </row>
    <row r="755" spans="1:18" ht="15" hidden="1">
      <c r="A755" s="69"/>
      <c r="B755" s="74"/>
      <c r="C755" s="36"/>
      <c r="D755" s="5" t="s">
        <v>1</v>
      </c>
      <c r="E755" s="2">
        <f aca="true" t="shared" si="226" ref="E755:E763">G755+I755+K755+M755</f>
        <v>16875</v>
      </c>
      <c r="F755" s="2">
        <f aca="true" t="shared" si="227" ref="F755:F763">H755+J755+L755+N755</f>
        <v>0</v>
      </c>
      <c r="G755" s="2">
        <v>0</v>
      </c>
      <c r="H755" s="2">
        <v>0</v>
      </c>
      <c r="I755" s="2">
        <v>0</v>
      </c>
      <c r="J755" s="2">
        <v>0</v>
      </c>
      <c r="K755" s="2">
        <v>16875</v>
      </c>
      <c r="L755" s="2">
        <v>0</v>
      </c>
      <c r="M755" s="2">
        <v>0</v>
      </c>
      <c r="N755" s="2">
        <v>0</v>
      </c>
      <c r="O755" s="2">
        <v>125</v>
      </c>
      <c r="P755" s="2">
        <v>0</v>
      </c>
      <c r="Q755" s="68"/>
      <c r="R755" s="68"/>
    </row>
    <row r="756" spans="1:18" ht="15" hidden="1">
      <c r="A756" s="69"/>
      <c r="B756" s="74"/>
      <c r="C756" s="36"/>
      <c r="D756" s="5" t="s">
        <v>31</v>
      </c>
      <c r="E756" s="2">
        <f t="shared" si="226"/>
        <v>16875</v>
      </c>
      <c r="F756" s="2">
        <f t="shared" si="227"/>
        <v>0</v>
      </c>
      <c r="G756" s="2">
        <v>0</v>
      </c>
      <c r="H756" s="2">
        <v>0</v>
      </c>
      <c r="I756" s="2">
        <v>0</v>
      </c>
      <c r="J756" s="2">
        <v>0</v>
      </c>
      <c r="K756" s="2">
        <v>16875</v>
      </c>
      <c r="L756" s="2">
        <v>0</v>
      </c>
      <c r="M756" s="2">
        <v>0</v>
      </c>
      <c r="N756" s="2">
        <v>0</v>
      </c>
      <c r="O756" s="2">
        <v>125</v>
      </c>
      <c r="P756" s="2">
        <v>0</v>
      </c>
      <c r="Q756" s="68"/>
      <c r="R756" s="68"/>
    </row>
    <row r="757" spans="1:18" ht="15" hidden="1">
      <c r="A757" s="69"/>
      <c r="B757" s="74"/>
      <c r="C757" s="36"/>
      <c r="D757" s="5" t="s">
        <v>32</v>
      </c>
      <c r="E757" s="2">
        <f t="shared" si="226"/>
        <v>16875</v>
      </c>
      <c r="F757" s="2">
        <f t="shared" si="227"/>
        <v>0</v>
      </c>
      <c r="G757" s="2">
        <v>0</v>
      </c>
      <c r="H757" s="2">
        <v>0</v>
      </c>
      <c r="I757" s="2">
        <v>0</v>
      </c>
      <c r="J757" s="2">
        <v>0</v>
      </c>
      <c r="K757" s="2">
        <v>16875</v>
      </c>
      <c r="L757" s="2">
        <v>0</v>
      </c>
      <c r="M757" s="2">
        <v>0</v>
      </c>
      <c r="N757" s="2">
        <v>0</v>
      </c>
      <c r="O757" s="2">
        <v>125</v>
      </c>
      <c r="P757" s="2">
        <v>0</v>
      </c>
      <c r="Q757" s="68"/>
      <c r="R757" s="68"/>
    </row>
    <row r="758" spans="1:18" ht="15" hidden="1">
      <c r="A758" s="69"/>
      <c r="B758" s="74"/>
      <c r="C758" s="36"/>
      <c r="D758" s="5" t="s">
        <v>33</v>
      </c>
      <c r="E758" s="2">
        <f t="shared" si="226"/>
        <v>16875</v>
      </c>
      <c r="F758" s="2">
        <f t="shared" si="227"/>
        <v>0</v>
      </c>
      <c r="G758" s="2">
        <v>0</v>
      </c>
      <c r="H758" s="2">
        <v>0</v>
      </c>
      <c r="I758" s="2">
        <v>0</v>
      </c>
      <c r="J758" s="2">
        <v>0</v>
      </c>
      <c r="K758" s="2">
        <v>16875</v>
      </c>
      <c r="L758" s="2">
        <v>0</v>
      </c>
      <c r="M758" s="2">
        <v>0</v>
      </c>
      <c r="N758" s="2">
        <v>0</v>
      </c>
      <c r="O758" s="2">
        <v>125</v>
      </c>
      <c r="P758" s="2">
        <v>0</v>
      </c>
      <c r="Q758" s="68"/>
      <c r="R758" s="68"/>
    </row>
    <row r="759" spans="1:18" ht="15" hidden="1">
      <c r="A759" s="69"/>
      <c r="B759" s="74"/>
      <c r="C759" s="36"/>
      <c r="D759" s="5" t="s">
        <v>36</v>
      </c>
      <c r="E759" s="2">
        <f t="shared" si="226"/>
        <v>0</v>
      </c>
      <c r="F759" s="2">
        <f t="shared" si="227"/>
        <v>0</v>
      </c>
      <c r="G759" s="2">
        <v>0</v>
      </c>
      <c r="H759" s="2">
        <v>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68"/>
      <c r="R759" s="68"/>
    </row>
    <row r="760" spans="1:18" ht="15" hidden="1">
      <c r="A760" s="69"/>
      <c r="B760" s="74"/>
      <c r="C760" s="36"/>
      <c r="D760" s="5" t="s">
        <v>37</v>
      </c>
      <c r="E760" s="2">
        <f t="shared" si="226"/>
        <v>0</v>
      </c>
      <c r="F760" s="2">
        <f t="shared" si="227"/>
        <v>0</v>
      </c>
      <c r="G760" s="2">
        <v>0</v>
      </c>
      <c r="H760" s="2">
        <v>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68"/>
      <c r="R760" s="68"/>
    </row>
    <row r="761" spans="1:18" ht="15" hidden="1">
      <c r="A761" s="69"/>
      <c r="B761" s="74"/>
      <c r="C761" s="36"/>
      <c r="D761" s="5" t="s">
        <v>38</v>
      </c>
      <c r="E761" s="2">
        <f t="shared" si="226"/>
        <v>0</v>
      </c>
      <c r="F761" s="2">
        <f t="shared" si="227"/>
        <v>0</v>
      </c>
      <c r="G761" s="2">
        <v>0</v>
      </c>
      <c r="H761" s="2">
        <v>0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68"/>
      <c r="R761" s="68"/>
    </row>
    <row r="762" spans="1:18" ht="15" hidden="1">
      <c r="A762" s="69"/>
      <c r="B762" s="74"/>
      <c r="C762" s="36"/>
      <c r="D762" s="5" t="s">
        <v>39</v>
      </c>
      <c r="E762" s="2">
        <f t="shared" si="226"/>
        <v>0</v>
      </c>
      <c r="F762" s="2">
        <f t="shared" si="227"/>
        <v>0</v>
      </c>
      <c r="G762" s="2">
        <v>0</v>
      </c>
      <c r="H762" s="2">
        <v>0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68"/>
      <c r="R762" s="68"/>
    </row>
    <row r="763" spans="1:18" ht="17.25" customHeight="1" hidden="1">
      <c r="A763" s="69"/>
      <c r="B763" s="74"/>
      <c r="C763" s="36"/>
      <c r="D763" s="5" t="s">
        <v>40</v>
      </c>
      <c r="E763" s="2">
        <f t="shared" si="226"/>
        <v>0</v>
      </c>
      <c r="F763" s="2">
        <f t="shared" si="227"/>
        <v>0</v>
      </c>
      <c r="G763" s="2">
        <v>0</v>
      </c>
      <c r="H763" s="2">
        <v>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68"/>
      <c r="R763" s="68"/>
    </row>
    <row r="764" spans="1:18" s="6" customFormat="1" ht="14.25">
      <c r="A764" s="73" t="s">
        <v>62</v>
      </c>
      <c r="B764" s="76" t="s">
        <v>110</v>
      </c>
      <c r="C764" s="30"/>
      <c r="D764" s="4" t="s">
        <v>13</v>
      </c>
      <c r="E764" s="1">
        <f aca="true" t="shared" si="228" ref="E764:P764">SUM(E766:E775)</f>
        <v>52500</v>
      </c>
      <c r="F764" s="1">
        <f t="shared" si="228"/>
        <v>0</v>
      </c>
      <c r="G764" s="1">
        <f t="shared" si="228"/>
        <v>52500</v>
      </c>
      <c r="H764" s="1">
        <f t="shared" si="228"/>
        <v>0</v>
      </c>
      <c r="I764" s="1">
        <f t="shared" si="228"/>
        <v>0</v>
      </c>
      <c r="J764" s="1">
        <f t="shared" si="228"/>
        <v>0</v>
      </c>
      <c r="K764" s="1">
        <f t="shared" si="228"/>
        <v>0</v>
      </c>
      <c r="L764" s="1">
        <f t="shared" si="228"/>
        <v>0</v>
      </c>
      <c r="M764" s="1">
        <f t="shared" si="228"/>
        <v>0</v>
      </c>
      <c r="N764" s="1">
        <f t="shared" si="228"/>
        <v>0</v>
      </c>
      <c r="O764" s="1">
        <f t="shared" si="228"/>
        <v>1500</v>
      </c>
      <c r="P764" s="1">
        <f t="shared" si="228"/>
        <v>0</v>
      </c>
      <c r="Q764" s="71" t="s">
        <v>58</v>
      </c>
      <c r="R764" s="71"/>
    </row>
    <row r="765" spans="1:18" s="6" customFormat="1" ht="28.5">
      <c r="A765" s="73"/>
      <c r="B765" s="76"/>
      <c r="C765" s="30"/>
      <c r="D765" s="4" t="s">
        <v>176</v>
      </c>
      <c r="E765" s="1">
        <f>G765+I765+K765+M765</f>
        <v>0</v>
      </c>
      <c r="F765" s="1">
        <f>H765+J765+L765+N765</f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71"/>
      <c r="R765" s="71"/>
    </row>
    <row r="766" spans="1:18" s="6" customFormat="1" ht="28.5">
      <c r="A766" s="73"/>
      <c r="B766" s="52"/>
      <c r="C766" s="35"/>
      <c r="D766" s="4" t="s">
        <v>0</v>
      </c>
      <c r="E766" s="1">
        <f>G766+I766+K766+M766</f>
        <v>0</v>
      </c>
      <c r="F766" s="1">
        <f>H766+J766+L766+N766</f>
        <v>0</v>
      </c>
      <c r="G766" s="1">
        <f aca="true" t="shared" si="229" ref="G766:G775">G778+G790+G802+G814+G826</f>
        <v>0</v>
      </c>
      <c r="H766" s="1">
        <f aca="true" t="shared" si="230" ref="H766:P766">H778+H790+H802+H814+H826</f>
        <v>0</v>
      </c>
      <c r="I766" s="1">
        <f t="shared" si="230"/>
        <v>0</v>
      </c>
      <c r="J766" s="1">
        <f t="shared" si="230"/>
        <v>0</v>
      </c>
      <c r="K766" s="1">
        <f t="shared" si="230"/>
        <v>0</v>
      </c>
      <c r="L766" s="1">
        <f t="shared" si="230"/>
        <v>0</v>
      </c>
      <c r="M766" s="1">
        <f t="shared" si="230"/>
        <v>0</v>
      </c>
      <c r="N766" s="1">
        <f t="shared" si="230"/>
        <v>0</v>
      </c>
      <c r="O766" s="1">
        <f t="shared" si="230"/>
        <v>0</v>
      </c>
      <c r="P766" s="1">
        <f t="shared" si="230"/>
        <v>0</v>
      </c>
      <c r="Q766" s="71"/>
      <c r="R766" s="71"/>
    </row>
    <row r="767" spans="1:18" s="6" customFormat="1" ht="28.5">
      <c r="A767" s="73"/>
      <c r="B767" s="52"/>
      <c r="C767" s="35"/>
      <c r="D767" s="4" t="s">
        <v>1</v>
      </c>
      <c r="E767" s="1">
        <f aca="true" t="shared" si="231" ref="E767:E775">G767+I767+K767+M767</f>
        <v>0</v>
      </c>
      <c r="F767" s="1">
        <f aca="true" t="shared" si="232" ref="F767:F775">H767+J767+L767+N767</f>
        <v>0</v>
      </c>
      <c r="G767" s="1">
        <f t="shared" si="229"/>
        <v>0</v>
      </c>
      <c r="H767" s="1">
        <f aca="true" t="shared" si="233" ref="H767:P767">H779+H791+H803+H815+H827</f>
        <v>0</v>
      </c>
      <c r="I767" s="1">
        <f t="shared" si="233"/>
        <v>0</v>
      </c>
      <c r="J767" s="1">
        <f t="shared" si="233"/>
        <v>0</v>
      </c>
      <c r="K767" s="1">
        <f t="shared" si="233"/>
        <v>0</v>
      </c>
      <c r="L767" s="1">
        <f t="shared" si="233"/>
        <v>0</v>
      </c>
      <c r="M767" s="1">
        <f t="shared" si="233"/>
        <v>0</v>
      </c>
      <c r="N767" s="1">
        <f t="shared" si="233"/>
        <v>0</v>
      </c>
      <c r="O767" s="1">
        <f t="shared" si="233"/>
        <v>0</v>
      </c>
      <c r="P767" s="1">
        <f t="shared" si="233"/>
        <v>0</v>
      </c>
      <c r="Q767" s="71"/>
      <c r="R767" s="71"/>
    </row>
    <row r="768" spans="1:18" s="6" customFormat="1" ht="28.5">
      <c r="A768" s="73"/>
      <c r="B768" s="52"/>
      <c r="C768" s="35"/>
      <c r="D768" s="4" t="s">
        <v>31</v>
      </c>
      <c r="E768" s="1">
        <f t="shared" si="231"/>
        <v>10500</v>
      </c>
      <c r="F768" s="1">
        <f t="shared" si="232"/>
        <v>0</v>
      </c>
      <c r="G768" s="1">
        <f t="shared" si="229"/>
        <v>10500</v>
      </c>
      <c r="H768" s="1">
        <f aca="true" t="shared" si="234" ref="H768:P768">H780+H792+H804+H816+H828</f>
        <v>0</v>
      </c>
      <c r="I768" s="1">
        <f t="shared" si="234"/>
        <v>0</v>
      </c>
      <c r="J768" s="1">
        <f t="shared" si="234"/>
        <v>0</v>
      </c>
      <c r="K768" s="1">
        <f t="shared" si="234"/>
        <v>0</v>
      </c>
      <c r="L768" s="1">
        <f t="shared" si="234"/>
        <v>0</v>
      </c>
      <c r="M768" s="1">
        <f t="shared" si="234"/>
        <v>0</v>
      </c>
      <c r="N768" s="1">
        <f t="shared" si="234"/>
        <v>0</v>
      </c>
      <c r="O768" s="1">
        <f t="shared" si="234"/>
        <v>300</v>
      </c>
      <c r="P768" s="1">
        <f t="shared" si="234"/>
        <v>0</v>
      </c>
      <c r="Q768" s="71"/>
      <c r="R768" s="71"/>
    </row>
    <row r="769" spans="1:18" s="6" customFormat="1" ht="28.5">
      <c r="A769" s="73"/>
      <c r="B769" s="52"/>
      <c r="C769" s="35"/>
      <c r="D769" s="4" t="s">
        <v>32</v>
      </c>
      <c r="E769" s="1">
        <f t="shared" si="231"/>
        <v>10500</v>
      </c>
      <c r="F769" s="1">
        <f t="shared" si="232"/>
        <v>0</v>
      </c>
      <c r="G769" s="1">
        <f t="shared" si="229"/>
        <v>10500</v>
      </c>
      <c r="H769" s="1">
        <f aca="true" t="shared" si="235" ref="H769:P769">H781+H793+H805+H817+H829</f>
        <v>0</v>
      </c>
      <c r="I769" s="1">
        <f t="shared" si="235"/>
        <v>0</v>
      </c>
      <c r="J769" s="1">
        <f t="shared" si="235"/>
        <v>0</v>
      </c>
      <c r="K769" s="1">
        <f t="shared" si="235"/>
        <v>0</v>
      </c>
      <c r="L769" s="1">
        <f t="shared" si="235"/>
        <v>0</v>
      </c>
      <c r="M769" s="1">
        <f t="shared" si="235"/>
        <v>0</v>
      </c>
      <c r="N769" s="1">
        <f t="shared" si="235"/>
        <v>0</v>
      </c>
      <c r="O769" s="1">
        <f t="shared" si="235"/>
        <v>300</v>
      </c>
      <c r="P769" s="1">
        <f t="shared" si="235"/>
        <v>0</v>
      </c>
      <c r="Q769" s="71"/>
      <c r="R769" s="71"/>
    </row>
    <row r="770" spans="1:18" s="6" customFormat="1" ht="28.5">
      <c r="A770" s="73"/>
      <c r="B770" s="52"/>
      <c r="C770" s="35"/>
      <c r="D770" s="4" t="s">
        <v>33</v>
      </c>
      <c r="E770" s="1">
        <f t="shared" si="231"/>
        <v>10500</v>
      </c>
      <c r="F770" s="1">
        <f t="shared" si="232"/>
        <v>0</v>
      </c>
      <c r="G770" s="1">
        <f t="shared" si="229"/>
        <v>10500</v>
      </c>
      <c r="H770" s="1">
        <f aca="true" t="shared" si="236" ref="H770:P770">H782+H794+H806+H818+H830</f>
        <v>0</v>
      </c>
      <c r="I770" s="1">
        <f t="shared" si="236"/>
        <v>0</v>
      </c>
      <c r="J770" s="1">
        <f t="shared" si="236"/>
        <v>0</v>
      </c>
      <c r="K770" s="1">
        <f t="shared" si="236"/>
        <v>0</v>
      </c>
      <c r="L770" s="1">
        <f t="shared" si="236"/>
        <v>0</v>
      </c>
      <c r="M770" s="1">
        <f t="shared" si="236"/>
        <v>0</v>
      </c>
      <c r="N770" s="1">
        <f t="shared" si="236"/>
        <v>0</v>
      </c>
      <c r="O770" s="1">
        <f t="shared" si="236"/>
        <v>300</v>
      </c>
      <c r="P770" s="1">
        <f t="shared" si="236"/>
        <v>0</v>
      </c>
      <c r="Q770" s="71"/>
      <c r="R770" s="71"/>
    </row>
    <row r="771" spans="1:18" s="6" customFormat="1" ht="28.5">
      <c r="A771" s="73"/>
      <c r="B771" s="52"/>
      <c r="C771" s="35"/>
      <c r="D771" s="4" t="s">
        <v>36</v>
      </c>
      <c r="E771" s="1">
        <f t="shared" si="231"/>
        <v>10500</v>
      </c>
      <c r="F771" s="1">
        <f t="shared" si="232"/>
        <v>0</v>
      </c>
      <c r="G771" s="1">
        <f t="shared" si="229"/>
        <v>10500</v>
      </c>
      <c r="H771" s="1">
        <f aca="true" t="shared" si="237" ref="H771:P771">H783+H795+H807+H819+H831</f>
        <v>0</v>
      </c>
      <c r="I771" s="1">
        <f t="shared" si="237"/>
        <v>0</v>
      </c>
      <c r="J771" s="1">
        <f t="shared" si="237"/>
        <v>0</v>
      </c>
      <c r="K771" s="1">
        <f t="shared" si="237"/>
        <v>0</v>
      </c>
      <c r="L771" s="1">
        <f t="shared" si="237"/>
        <v>0</v>
      </c>
      <c r="M771" s="1">
        <f t="shared" si="237"/>
        <v>0</v>
      </c>
      <c r="N771" s="1">
        <f t="shared" si="237"/>
        <v>0</v>
      </c>
      <c r="O771" s="1">
        <f t="shared" si="237"/>
        <v>300</v>
      </c>
      <c r="P771" s="1">
        <f t="shared" si="237"/>
        <v>0</v>
      </c>
      <c r="Q771" s="71"/>
      <c r="R771" s="71"/>
    </row>
    <row r="772" spans="1:18" s="6" customFormat="1" ht="28.5">
      <c r="A772" s="73"/>
      <c r="B772" s="52"/>
      <c r="C772" s="35"/>
      <c r="D772" s="4" t="s">
        <v>37</v>
      </c>
      <c r="E772" s="1">
        <f t="shared" si="231"/>
        <v>10500</v>
      </c>
      <c r="F772" s="1">
        <f t="shared" si="232"/>
        <v>0</v>
      </c>
      <c r="G772" s="1">
        <f t="shared" si="229"/>
        <v>10500</v>
      </c>
      <c r="H772" s="1">
        <f aca="true" t="shared" si="238" ref="H772:P772">H784+H796+H808+H820+H832</f>
        <v>0</v>
      </c>
      <c r="I772" s="1">
        <f t="shared" si="238"/>
        <v>0</v>
      </c>
      <c r="J772" s="1">
        <f t="shared" si="238"/>
        <v>0</v>
      </c>
      <c r="K772" s="1">
        <f t="shared" si="238"/>
        <v>0</v>
      </c>
      <c r="L772" s="1">
        <f t="shared" si="238"/>
        <v>0</v>
      </c>
      <c r="M772" s="1">
        <f t="shared" si="238"/>
        <v>0</v>
      </c>
      <c r="N772" s="1">
        <f t="shared" si="238"/>
        <v>0</v>
      </c>
      <c r="O772" s="1">
        <f t="shared" si="238"/>
        <v>300</v>
      </c>
      <c r="P772" s="1">
        <f t="shared" si="238"/>
        <v>0</v>
      </c>
      <c r="Q772" s="71"/>
      <c r="R772" s="71"/>
    </row>
    <row r="773" spans="1:18" s="6" customFormat="1" ht="28.5">
      <c r="A773" s="73"/>
      <c r="B773" s="52"/>
      <c r="C773" s="35"/>
      <c r="D773" s="4" t="s">
        <v>38</v>
      </c>
      <c r="E773" s="1">
        <f t="shared" si="231"/>
        <v>0</v>
      </c>
      <c r="F773" s="1">
        <f t="shared" si="232"/>
        <v>0</v>
      </c>
      <c r="G773" s="1">
        <f t="shared" si="229"/>
        <v>0</v>
      </c>
      <c r="H773" s="1">
        <f aca="true" t="shared" si="239" ref="H773:P773">H785+H797+H809+H821+H833</f>
        <v>0</v>
      </c>
      <c r="I773" s="1">
        <f t="shared" si="239"/>
        <v>0</v>
      </c>
      <c r="J773" s="1">
        <f t="shared" si="239"/>
        <v>0</v>
      </c>
      <c r="K773" s="1">
        <f t="shared" si="239"/>
        <v>0</v>
      </c>
      <c r="L773" s="1">
        <f t="shared" si="239"/>
        <v>0</v>
      </c>
      <c r="M773" s="1">
        <f t="shared" si="239"/>
        <v>0</v>
      </c>
      <c r="N773" s="1">
        <f t="shared" si="239"/>
        <v>0</v>
      </c>
      <c r="O773" s="1">
        <f t="shared" si="239"/>
        <v>0</v>
      </c>
      <c r="P773" s="1">
        <f t="shared" si="239"/>
        <v>0</v>
      </c>
      <c r="Q773" s="71"/>
      <c r="R773" s="71"/>
    </row>
    <row r="774" spans="1:18" s="6" customFormat="1" ht="28.5">
      <c r="A774" s="73"/>
      <c r="B774" s="52"/>
      <c r="C774" s="35"/>
      <c r="D774" s="4" t="s">
        <v>39</v>
      </c>
      <c r="E774" s="1">
        <f t="shared" si="231"/>
        <v>0</v>
      </c>
      <c r="F774" s="1">
        <f t="shared" si="232"/>
        <v>0</v>
      </c>
      <c r="G774" s="1">
        <f t="shared" si="229"/>
        <v>0</v>
      </c>
      <c r="H774" s="1">
        <f aca="true" t="shared" si="240" ref="H774:P774">H786+H798+H810+H822+H834</f>
        <v>0</v>
      </c>
      <c r="I774" s="1">
        <f t="shared" si="240"/>
        <v>0</v>
      </c>
      <c r="J774" s="1">
        <f t="shared" si="240"/>
        <v>0</v>
      </c>
      <c r="K774" s="1">
        <f t="shared" si="240"/>
        <v>0</v>
      </c>
      <c r="L774" s="1">
        <f t="shared" si="240"/>
        <v>0</v>
      </c>
      <c r="M774" s="1">
        <f t="shared" si="240"/>
        <v>0</v>
      </c>
      <c r="N774" s="1">
        <f t="shared" si="240"/>
        <v>0</v>
      </c>
      <c r="O774" s="1">
        <f t="shared" si="240"/>
        <v>0</v>
      </c>
      <c r="P774" s="1">
        <f t="shared" si="240"/>
        <v>0</v>
      </c>
      <c r="Q774" s="71"/>
      <c r="R774" s="71"/>
    </row>
    <row r="775" spans="1:18" s="6" customFormat="1" ht="28.5">
      <c r="A775" s="73"/>
      <c r="B775" s="52"/>
      <c r="C775" s="35"/>
      <c r="D775" s="4" t="s">
        <v>40</v>
      </c>
      <c r="E775" s="1">
        <f t="shared" si="231"/>
        <v>0</v>
      </c>
      <c r="F775" s="1">
        <f t="shared" si="232"/>
        <v>0</v>
      </c>
      <c r="G775" s="1">
        <f t="shared" si="229"/>
        <v>0</v>
      </c>
      <c r="H775" s="1">
        <f aca="true" t="shared" si="241" ref="H775:P775">H787+H799+H811+H823+H835</f>
        <v>0</v>
      </c>
      <c r="I775" s="1">
        <f t="shared" si="241"/>
        <v>0</v>
      </c>
      <c r="J775" s="1">
        <f t="shared" si="241"/>
        <v>0</v>
      </c>
      <c r="K775" s="1">
        <f t="shared" si="241"/>
        <v>0</v>
      </c>
      <c r="L775" s="1">
        <f t="shared" si="241"/>
        <v>0</v>
      </c>
      <c r="M775" s="1">
        <f t="shared" si="241"/>
        <v>0</v>
      </c>
      <c r="N775" s="1">
        <f t="shared" si="241"/>
        <v>0</v>
      </c>
      <c r="O775" s="1">
        <f t="shared" si="241"/>
        <v>0</v>
      </c>
      <c r="P775" s="1">
        <f t="shared" si="241"/>
        <v>0</v>
      </c>
      <c r="Q775" s="71"/>
      <c r="R775" s="71"/>
    </row>
    <row r="776" spans="1:18" s="6" customFormat="1" ht="15">
      <c r="A776" s="69" t="s">
        <v>63</v>
      </c>
      <c r="B776" s="70" t="s">
        <v>111</v>
      </c>
      <c r="C776" s="34"/>
      <c r="D776" s="5" t="s">
        <v>13</v>
      </c>
      <c r="E776" s="2">
        <f aca="true" t="shared" si="242" ref="E776:P776">SUM(E778:E787)</f>
        <v>10500</v>
      </c>
      <c r="F776" s="2">
        <f t="shared" si="242"/>
        <v>0</v>
      </c>
      <c r="G776" s="2">
        <f t="shared" si="242"/>
        <v>10500</v>
      </c>
      <c r="H776" s="2">
        <f t="shared" si="242"/>
        <v>0</v>
      </c>
      <c r="I776" s="2">
        <f t="shared" si="242"/>
        <v>0</v>
      </c>
      <c r="J776" s="2">
        <f t="shared" si="242"/>
        <v>0</v>
      </c>
      <c r="K776" s="2">
        <f t="shared" si="242"/>
        <v>0</v>
      </c>
      <c r="L776" s="2">
        <f t="shared" si="242"/>
        <v>0</v>
      </c>
      <c r="M776" s="2">
        <f t="shared" si="242"/>
        <v>0</v>
      </c>
      <c r="N776" s="2">
        <f t="shared" si="242"/>
        <v>0</v>
      </c>
      <c r="O776" s="2">
        <f t="shared" si="242"/>
        <v>300</v>
      </c>
      <c r="P776" s="2">
        <f t="shared" si="242"/>
        <v>0</v>
      </c>
      <c r="Q776" s="68" t="s">
        <v>58</v>
      </c>
      <c r="R776" s="68"/>
    </row>
    <row r="777" spans="1:18" s="6" customFormat="1" ht="15">
      <c r="A777" s="69"/>
      <c r="B777" s="70"/>
      <c r="C777" s="34"/>
      <c r="D777" s="5" t="s">
        <v>176</v>
      </c>
      <c r="E777" s="2">
        <f>G777+I777+K777+M777</f>
        <v>0</v>
      </c>
      <c r="F777" s="2">
        <f>H777+J777+L777+N777</f>
        <v>0</v>
      </c>
      <c r="G777" s="2">
        <v>0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  <c r="O777" s="2">
        <v>0</v>
      </c>
      <c r="P777" s="2">
        <v>0</v>
      </c>
      <c r="Q777" s="68"/>
      <c r="R777" s="68"/>
    </row>
    <row r="778" spans="1:18" s="6" customFormat="1" ht="15">
      <c r="A778" s="69"/>
      <c r="B778" s="74"/>
      <c r="C778" s="36"/>
      <c r="D778" s="5" t="s">
        <v>0</v>
      </c>
      <c r="E778" s="2">
        <f>G778+I778+K778+M778</f>
        <v>0</v>
      </c>
      <c r="F778" s="2">
        <f>H778+J778+L778+N778</f>
        <v>0</v>
      </c>
      <c r="G778" s="2">
        <v>0</v>
      </c>
      <c r="H778" s="2">
        <v>0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2">
        <v>0</v>
      </c>
      <c r="O778" s="2">
        <v>0</v>
      </c>
      <c r="P778" s="2">
        <v>0</v>
      </c>
      <c r="Q778" s="68"/>
      <c r="R778" s="68"/>
    </row>
    <row r="779" spans="1:18" s="6" customFormat="1" ht="15">
      <c r="A779" s="69"/>
      <c r="B779" s="74"/>
      <c r="C779" s="36"/>
      <c r="D779" s="5" t="s">
        <v>1</v>
      </c>
      <c r="E779" s="2">
        <f aca="true" t="shared" si="243" ref="E779:E787">G779+I779+K779+M779</f>
        <v>0</v>
      </c>
      <c r="F779" s="2">
        <f aca="true" t="shared" si="244" ref="F779:F787">H779+J779+L779+N779</f>
        <v>0</v>
      </c>
      <c r="G779" s="2">
        <v>0</v>
      </c>
      <c r="H779" s="2">
        <v>0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2">
        <v>0</v>
      </c>
      <c r="O779" s="2">
        <v>0</v>
      </c>
      <c r="P779" s="2">
        <v>0</v>
      </c>
      <c r="Q779" s="68"/>
      <c r="R779" s="68"/>
    </row>
    <row r="780" spans="1:18" s="6" customFormat="1" ht="15">
      <c r="A780" s="69"/>
      <c r="B780" s="74"/>
      <c r="C780" s="36"/>
      <c r="D780" s="5" t="s">
        <v>31</v>
      </c>
      <c r="E780" s="2">
        <f t="shared" si="243"/>
        <v>10500</v>
      </c>
      <c r="F780" s="2">
        <f t="shared" si="244"/>
        <v>0</v>
      </c>
      <c r="G780" s="2">
        <v>10500</v>
      </c>
      <c r="H780" s="2">
        <v>0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0</v>
      </c>
      <c r="O780" s="2">
        <v>300</v>
      </c>
      <c r="P780" s="2">
        <v>0</v>
      </c>
      <c r="Q780" s="68"/>
      <c r="R780" s="68"/>
    </row>
    <row r="781" spans="1:18" s="6" customFormat="1" ht="15">
      <c r="A781" s="69"/>
      <c r="B781" s="74"/>
      <c r="C781" s="36"/>
      <c r="D781" s="5" t="s">
        <v>32</v>
      </c>
      <c r="E781" s="2">
        <f t="shared" si="243"/>
        <v>0</v>
      </c>
      <c r="F781" s="2">
        <f t="shared" si="244"/>
        <v>0</v>
      </c>
      <c r="G781" s="2">
        <v>0</v>
      </c>
      <c r="H781" s="2">
        <v>0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0</v>
      </c>
      <c r="O781" s="2">
        <v>0</v>
      </c>
      <c r="P781" s="2">
        <v>0</v>
      </c>
      <c r="Q781" s="68"/>
      <c r="R781" s="68"/>
    </row>
    <row r="782" spans="1:18" s="6" customFormat="1" ht="15">
      <c r="A782" s="69"/>
      <c r="B782" s="74"/>
      <c r="C782" s="36"/>
      <c r="D782" s="5" t="s">
        <v>33</v>
      </c>
      <c r="E782" s="2">
        <f t="shared" si="243"/>
        <v>0</v>
      </c>
      <c r="F782" s="2">
        <f t="shared" si="244"/>
        <v>0</v>
      </c>
      <c r="G782" s="2">
        <v>0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0</v>
      </c>
      <c r="O782" s="2">
        <v>0</v>
      </c>
      <c r="P782" s="2">
        <v>0</v>
      </c>
      <c r="Q782" s="68"/>
      <c r="R782" s="68"/>
    </row>
    <row r="783" spans="1:18" s="6" customFormat="1" ht="15">
      <c r="A783" s="69"/>
      <c r="B783" s="74"/>
      <c r="C783" s="36"/>
      <c r="D783" s="5" t="s">
        <v>36</v>
      </c>
      <c r="E783" s="2">
        <f t="shared" si="243"/>
        <v>0</v>
      </c>
      <c r="F783" s="2">
        <f t="shared" si="244"/>
        <v>0</v>
      </c>
      <c r="G783" s="2">
        <v>0</v>
      </c>
      <c r="H783" s="2">
        <v>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68"/>
      <c r="R783" s="68"/>
    </row>
    <row r="784" spans="1:18" s="6" customFormat="1" ht="15">
      <c r="A784" s="69"/>
      <c r="B784" s="74"/>
      <c r="C784" s="36"/>
      <c r="D784" s="5" t="s">
        <v>37</v>
      </c>
      <c r="E784" s="2">
        <f t="shared" si="243"/>
        <v>0</v>
      </c>
      <c r="F784" s="2">
        <f t="shared" si="244"/>
        <v>0</v>
      </c>
      <c r="G784" s="2">
        <v>0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0</v>
      </c>
      <c r="O784" s="2">
        <v>0</v>
      </c>
      <c r="P784" s="2">
        <v>0</v>
      </c>
      <c r="Q784" s="68"/>
      <c r="R784" s="68"/>
    </row>
    <row r="785" spans="1:18" s="6" customFormat="1" ht="15">
      <c r="A785" s="69"/>
      <c r="B785" s="74"/>
      <c r="C785" s="36"/>
      <c r="D785" s="5" t="s">
        <v>38</v>
      </c>
      <c r="E785" s="2">
        <f t="shared" si="243"/>
        <v>0</v>
      </c>
      <c r="F785" s="2">
        <f t="shared" si="244"/>
        <v>0</v>
      </c>
      <c r="G785" s="2">
        <v>0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0</v>
      </c>
      <c r="O785" s="2">
        <v>0</v>
      </c>
      <c r="P785" s="2">
        <v>0</v>
      </c>
      <c r="Q785" s="68"/>
      <c r="R785" s="68"/>
    </row>
    <row r="786" spans="1:18" s="6" customFormat="1" ht="15">
      <c r="A786" s="69"/>
      <c r="B786" s="74"/>
      <c r="C786" s="36"/>
      <c r="D786" s="5" t="s">
        <v>39</v>
      </c>
      <c r="E786" s="2">
        <f t="shared" si="243"/>
        <v>0</v>
      </c>
      <c r="F786" s="2">
        <f t="shared" si="244"/>
        <v>0</v>
      </c>
      <c r="G786" s="2">
        <v>0</v>
      </c>
      <c r="H786" s="2">
        <v>0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2">
        <v>0</v>
      </c>
      <c r="O786" s="2">
        <v>0</v>
      </c>
      <c r="P786" s="2">
        <v>0</v>
      </c>
      <c r="Q786" s="68"/>
      <c r="R786" s="68"/>
    </row>
    <row r="787" spans="1:18" s="6" customFormat="1" ht="15">
      <c r="A787" s="69"/>
      <c r="B787" s="74"/>
      <c r="C787" s="36"/>
      <c r="D787" s="5" t="s">
        <v>40</v>
      </c>
      <c r="E787" s="2">
        <f t="shared" si="243"/>
        <v>0</v>
      </c>
      <c r="F787" s="2">
        <f t="shared" si="244"/>
        <v>0</v>
      </c>
      <c r="G787" s="2">
        <v>0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2">
        <v>0</v>
      </c>
      <c r="P787" s="2">
        <v>0</v>
      </c>
      <c r="Q787" s="68"/>
      <c r="R787" s="68"/>
    </row>
    <row r="788" spans="1:18" s="6" customFormat="1" ht="15">
      <c r="A788" s="69" t="s">
        <v>112</v>
      </c>
      <c r="B788" s="70" t="s">
        <v>116</v>
      </c>
      <c r="C788" s="34"/>
      <c r="D788" s="5" t="s">
        <v>13</v>
      </c>
      <c r="E788" s="2">
        <f aca="true" t="shared" si="245" ref="E788:P788">SUM(E790:E799)</f>
        <v>10500</v>
      </c>
      <c r="F788" s="2">
        <f t="shared" si="245"/>
        <v>0</v>
      </c>
      <c r="G788" s="2">
        <f t="shared" si="245"/>
        <v>10500</v>
      </c>
      <c r="H788" s="2">
        <f t="shared" si="245"/>
        <v>0</v>
      </c>
      <c r="I788" s="2">
        <f t="shared" si="245"/>
        <v>0</v>
      </c>
      <c r="J788" s="2">
        <f t="shared" si="245"/>
        <v>0</v>
      </c>
      <c r="K788" s="2">
        <f t="shared" si="245"/>
        <v>0</v>
      </c>
      <c r="L788" s="2">
        <f t="shared" si="245"/>
        <v>0</v>
      </c>
      <c r="M788" s="2">
        <f t="shared" si="245"/>
        <v>0</v>
      </c>
      <c r="N788" s="2">
        <f t="shared" si="245"/>
        <v>0</v>
      </c>
      <c r="O788" s="2">
        <f t="shared" si="245"/>
        <v>300</v>
      </c>
      <c r="P788" s="2">
        <f t="shared" si="245"/>
        <v>0</v>
      </c>
      <c r="Q788" s="68" t="s">
        <v>58</v>
      </c>
      <c r="R788" s="68"/>
    </row>
    <row r="789" spans="1:18" s="6" customFormat="1" ht="15">
      <c r="A789" s="69"/>
      <c r="B789" s="70"/>
      <c r="C789" s="34"/>
      <c r="D789" s="5" t="s">
        <v>176</v>
      </c>
      <c r="E789" s="2">
        <f>G789+I789+K789+M789</f>
        <v>0</v>
      </c>
      <c r="F789" s="2">
        <f>H789+J789+L789+N789</f>
        <v>0</v>
      </c>
      <c r="G789" s="2">
        <v>0</v>
      </c>
      <c r="H789" s="2">
        <v>0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2">
        <v>0</v>
      </c>
      <c r="O789" s="2">
        <v>0</v>
      </c>
      <c r="P789" s="2">
        <v>0</v>
      </c>
      <c r="Q789" s="68"/>
      <c r="R789" s="68"/>
    </row>
    <row r="790" spans="1:18" s="6" customFormat="1" ht="15">
      <c r="A790" s="69"/>
      <c r="B790" s="74"/>
      <c r="C790" s="36"/>
      <c r="D790" s="5" t="s">
        <v>0</v>
      </c>
      <c r="E790" s="2">
        <f>G790+I790+K790+M790</f>
        <v>0</v>
      </c>
      <c r="F790" s="2">
        <f>H790+J790+L790+N790</f>
        <v>0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0</v>
      </c>
      <c r="O790" s="2">
        <v>0</v>
      </c>
      <c r="P790" s="2">
        <v>0</v>
      </c>
      <c r="Q790" s="68"/>
      <c r="R790" s="68"/>
    </row>
    <row r="791" spans="1:18" s="6" customFormat="1" ht="15">
      <c r="A791" s="69"/>
      <c r="B791" s="74"/>
      <c r="C791" s="36"/>
      <c r="D791" s="5" t="s">
        <v>1</v>
      </c>
      <c r="E791" s="2">
        <f aca="true" t="shared" si="246" ref="E791:E799">G791+I791+K791+M791</f>
        <v>0</v>
      </c>
      <c r="F791" s="2">
        <f aca="true" t="shared" si="247" ref="F791:F799">H791+J791+L791+N791</f>
        <v>0</v>
      </c>
      <c r="G791" s="2">
        <v>0</v>
      </c>
      <c r="H791" s="2">
        <v>0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>
        <v>0</v>
      </c>
      <c r="O791" s="2">
        <v>0</v>
      </c>
      <c r="P791" s="2">
        <v>0</v>
      </c>
      <c r="Q791" s="68"/>
      <c r="R791" s="68"/>
    </row>
    <row r="792" spans="1:18" s="6" customFormat="1" ht="15">
      <c r="A792" s="69"/>
      <c r="B792" s="74"/>
      <c r="C792" s="36"/>
      <c r="D792" s="5" t="s">
        <v>31</v>
      </c>
      <c r="E792" s="2">
        <f t="shared" si="246"/>
        <v>0</v>
      </c>
      <c r="F792" s="2">
        <f t="shared" si="247"/>
        <v>0</v>
      </c>
      <c r="G792" s="2">
        <v>0</v>
      </c>
      <c r="H792" s="2">
        <v>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  <c r="O792" s="2">
        <v>0</v>
      </c>
      <c r="P792" s="2">
        <v>0</v>
      </c>
      <c r="Q792" s="68"/>
      <c r="R792" s="68"/>
    </row>
    <row r="793" spans="1:18" s="6" customFormat="1" ht="15">
      <c r="A793" s="69"/>
      <c r="B793" s="74"/>
      <c r="C793" s="36"/>
      <c r="D793" s="5" t="s">
        <v>32</v>
      </c>
      <c r="E793" s="2">
        <f t="shared" si="246"/>
        <v>10500</v>
      </c>
      <c r="F793" s="2">
        <f t="shared" si="247"/>
        <v>0</v>
      </c>
      <c r="G793" s="2">
        <v>10500</v>
      </c>
      <c r="H793" s="2">
        <v>0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2">
        <v>0</v>
      </c>
      <c r="O793" s="2">
        <v>300</v>
      </c>
      <c r="P793" s="2">
        <v>0</v>
      </c>
      <c r="Q793" s="68"/>
      <c r="R793" s="68"/>
    </row>
    <row r="794" spans="1:18" s="6" customFormat="1" ht="15">
      <c r="A794" s="69"/>
      <c r="B794" s="74"/>
      <c r="C794" s="36"/>
      <c r="D794" s="5" t="s">
        <v>33</v>
      </c>
      <c r="E794" s="2">
        <f t="shared" si="246"/>
        <v>0</v>
      </c>
      <c r="F794" s="2">
        <f t="shared" si="247"/>
        <v>0</v>
      </c>
      <c r="G794" s="2">
        <v>0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  <c r="O794" s="2">
        <v>0</v>
      </c>
      <c r="P794" s="2">
        <v>0</v>
      </c>
      <c r="Q794" s="68"/>
      <c r="R794" s="68"/>
    </row>
    <row r="795" spans="1:18" s="6" customFormat="1" ht="15">
      <c r="A795" s="69"/>
      <c r="B795" s="74"/>
      <c r="C795" s="36"/>
      <c r="D795" s="5" t="s">
        <v>36</v>
      </c>
      <c r="E795" s="2">
        <f t="shared" si="246"/>
        <v>0</v>
      </c>
      <c r="F795" s="2">
        <f t="shared" si="247"/>
        <v>0</v>
      </c>
      <c r="G795" s="2">
        <v>0</v>
      </c>
      <c r="H795" s="2">
        <v>0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  <c r="O795" s="2">
        <v>0</v>
      </c>
      <c r="P795" s="2">
        <v>0</v>
      </c>
      <c r="Q795" s="68"/>
      <c r="R795" s="68"/>
    </row>
    <row r="796" spans="1:18" s="6" customFormat="1" ht="15">
      <c r="A796" s="69"/>
      <c r="B796" s="74"/>
      <c r="C796" s="36"/>
      <c r="D796" s="5" t="s">
        <v>37</v>
      </c>
      <c r="E796" s="2">
        <f t="shared" si="246"/>
        <v>0</v>
      </c>
      <c r="F796" s="2">
        <f t="shared" si="247"/>
        <v>0</v>
      </c>
      <c r="G796" s="2">
        <v>0</v>
      </c>
      <c r="H796" s="2">
        <v>0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0</v>
      </c>
      <c r="O796" s="2">
        <v>0</v>
      </c>
      <c r="P796" s="2">
        <v>0</v>
      </c>
      <c r="Q796" s="68"/>
      <c r="R796" s="68"/>
    </row>
    <row r="797" spans="1:18" s="6" customFormat="1" ht="15">
      <c r="A797" s="69"/>
      <c r="B797" s="74"/>
      <c r="C797" s="36"/>
      <c r="D797" s="5" t="s">
        <v>38</v>
      </c>
      <c r="E797" s="2">
        <f t="shared" si="246"/>
        <v>0</v>
      </c>
      <c r="F797" s="2">
        <f t="shared" si="247"/>
        <v>0</v>
      </c>
      <c r="G797" s="2">
        <v>0</v>
      </c>
      <c r="H797" s="2">
        <v>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2">
        <v>0</v>
      </c>
      <c r="P797" s="2">
        <v>0</v>
      </c>
      <c r="Q797" s="68"/>
      <c r="R797" s="68"/>
    </row>
    <row r="798" spans="1:18" s="6" customFormat="1" ht="15">
      <c r="A798" s="69"/>
      <c r="B798" s="74"/>
      <c r="C798" s="36"/>
      <c r="D798" s="5" t="s">
        <v>39</v>
      </c>
      <c r="E798" s="2">
        <f t="shared" si="246"/>
        <v>0</v>
      </c>
      <c r="F798" s="2">
        <f t="shared" si="247"/>
        <v>0</v>
      </c>
      <c r="G798" s="2">
        <v>0</v>
      </c>
      <c r="H798" s="2">
        <v>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0</v>
      </c>
      <c r="P798" s="2">
        <v>0</v>
      </c>
      <c r="Q798" s="68"/>
      <c r="R798" s="68"/>
    </row>
    <row r="799" spans="1:18" s="6" customFormat="1" ht="15">
      <c r="A799" s="69"/>
      <c r="B799" s="74"/>
      <c r="C799" s="36"/>
      <c r="D799" s="5" t="s">
        <v>40</v>
      </c>
      <c r="E799" s="2">
        <f t="shared" si="246"/>
        <v>0</v>
      </c>
      <c r="F799" s="2">
        <f t="shared" si="247"/>
        <v>0</v>
      </c>
      <c r="G799" s="2">
        <v>0</v>
      </c>
      <c r="H799" s="2">
        <v>0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>
        <v>0</v>
      </c>
      <c r="O799" s="2">
        <v>0</v>
      </c>
      <c r="P799" s="2">
        <v>0</v>
      </c>
      <c r="Q799" s="68"/>
      <c r="R799" s="68"/>
    </row>
    <row r="800" spans="1:18" s="6" customFormat="1" ht="15">
      <c r="A800" s="69" t="s">
        <v>113</v>
      </c>
      <c r="B800" s="70" t="s">
        <v>117</v>
      </c>
      <c r="C800" s="34"/>
      <c r="D800" s="5" t="s">
        <v>13</v>
      </c>
      <c r="E800" s="2">
        <f aca="true" t="shared" si="248" ref="E800:P800">SUM(E802:E811)</f>
        <v>10500</v>
      </c>
      <c r="F800" s="2">
        <f t="shared" si="248"/>
        <v>0</v>
      </c>
      <c r="G800" s="2">
        <f t="shared" si="248"/>
        <v>10500</v>
      </c>
      <c r="H800" s="2">
        <f t="shared" si="248"/>
        <v>0</v>
      </c>
      <c r="I800" s="2">
        <f t="shared" si="248"/>
        <v>0</v>
      </c>
      <c r="J800" s="2">
        <f t="shared" si="248"/>
        <v>0</v>
      </c>
      <c r="K800" s="2">
        <f t="shared" si="248"/>
        <v>0</v>
      </c>
      <c r="L800" s="2">
        <f t="shared" si="248"/>
        <v>0</v>
      </c>
      <c r="M800" s="2">
        <f t="shared" si="248"/>
        <v>0</v>
      </c>
      <c r="N800" s="2">
        <f t="shared" si="248"/>
        <v>0</v>
      </c>
      <c r="O800" s="2">
        <f t="shared" si="248"/>
        <v>300</v>
      </c>
      <c r="P800" s="2">
        <f t="shared" si="248"/>
        <v>0</v>
      </c>
      <c r="Q800" s="68" t="s">
        <v>58</v>
      </c>
      <c r="R800" s="68"/>
    </row>
    <row r="801" spans="1:18" s="6" customFormat="1" ht="15">
      <c r="A801" s="69"/>
      <c r="B801" s="70"/>
      <c r="C801" s="34"/>
      <c r="D801" s="5" t="s">
        <v>176</v>
      </c>
      <c r="E801" s="2">
        <f>G801+I801+K801+M801</f>
        <v>0</v>
      </c>
      <c r="F801" s="2">
        <f>H801+J801+L801+N801</f>
        <v>0</v>
      </c>
      <c r="G801" s="2">
        <v>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  <c r="O801" s="2">
        <v>0</v>
      </c>
      <c r="P801" s="2">
        <v>0</v>
      </c>
      <c r="Q801" s="68"/>
      <c r="R801" s="68"/>
    </row>
    <row r="802" spans="1:18" s="6" customFormat="1" ht="15">
      <c r="A802" s="69"/>
      <c r="B802" s="74"/>
      <c r="C802" s="36"/>
      <c r="D802" s="5" t="s">
        <v>0</v>
      </c>
      <c r="E802" s="2">
        <f>G802+I802+K802+M802</f>
        <v>0</v>
      </c>
      <c r="F802" s="2">
        <f>H802+J802+L802+N802</f>
        <v>0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  <c r="O802" s="2">
        <v>0</v>
      </c>
      <c r="P802" s="2">
        <v>0</v>
      </c>
      <c r="Q802" s="68"/>
      <c r="R802" s="68"/>
    </row>
    <row r="803" spans="1:18" s="6" customFormat="1" ht="15">
      <c r="A803" s="69"/>
      <c r="B803" s="74"/>
      <c r="C803" s="36"/>
      <c r="D803" s="5" t="s">
        <v>1</v>
      </c>
      <c r="E803" s="2">
        <f aca="true" t="shared" si="249" ref="E803:E811">G803+I803+K803+M803</f>
        <v>0</v>
      </c>
      <c r="F803" s="2">
        <f aca="true" t="shared" si="250" ref="F803:F811">H803+J803+L803+N803</f>
        <v>0</v>
      </c>
      <c r="G803" s="2">
        <v>0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0</v>
      </c>
      <c r="O803" s="2">
        <v>0</v>
      </c>
      <c r="P803" s="2">
        <v>0</v>
      </c>
      <c r="Q803" s="68"/>
      <c r="R803" s="68"/>
    </row>
    <row r="804" spans="1:18" s="6" customFormat="1" ht="15">
      <c r="A804" s="69"/>
      <c r="B804" s="74"/>
      <c r="C804" s="36"/>
      <c r="D804" s="5" t="s">
        <v>31</v>
      </c>
      <c r="E804" s="2">
        <f t="shared" si="249"/>
        <v>0</v>
      </c>
      <c r="F804" s="2">
        <f t="shared" si="250"/>
        <v>0</v>
      </c>
      <c r="G804" s="2">
        <v>0</v>
      </c>
      <c r="H804" s="2">
        <v>0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0</v>
      </c>
      <c r="O804" s="2">
        <v>0</v>
      </c>
      <c r="P804" s="2">
        <v>0</v>
      </c>
      <c r="Q804" s="68"/>
      <c r="R804" s="68"/>
    </row>
    <row r="805" spans="1:18" s="6" customFormat="1" ht="15">
      <c r="A805" s="69"/>
      <c r="B805" s="74"/>
      <c r="C805" s="36"/>
      <c r="D805" s="5" t="s">
        <v>32</v>
      </c>
      <c r="E805" s="2">
        <f t="shared" si="249"/>
        <v>0</v>
      </c>
      <c r="F805" s="2">
        <f t="shared" si="250"/>
        <v>0</v>
      </c>
      <c r="G805" s="2">
        <v>0</v>
      </c>
      <c r="H805" s="2">
        <v>0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2">
        <v>0</v>
      </c>
      <c r="O805" s="2">
        <v>0</v>
      </c>
      <c r="P805" s="2">
        <v>0</v>
      </c>
      <c r="Q805" s="68"/>
      <c r="R805" s="68"/>
    </row>
    <row r="806" spans="1:18" s="6" customFormat="1" ht="15">
      <c r="A806" s="69"/>
      <c r="B806" s="74"/>
      <c r="C806" s="36"/>
      <c r="D806" s="5" t="s">
        <v>33</v>
      </c>
      <c r="E806" s="2">
        <f t="shared" si="249"/>
        <v>10500</v>
      </c>
      <c r="F806" s="2">
        <f t="shared" si="250"/>
        <v>0</v>
      </c>
      <c r="G806" s="2">
        <v>10500</v>
      </c>
      <c r="H806" s="2">
        <v>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0</v>
      </c>
      <c r="O806" s="2">
        <v>300</v>
      </c>
      <c r="P806" s="2">
        <v>0</v>
      </c>
      <c r="Q806" s="68"/>
      <c r="R806" s="68"/>
    </row>
    <row r="807" spans="1:18" s="6" customFormat="1" ht="15">
      <c r="A807" s="69"/>
      <c r="B807" s="74"/>
      <c r="C807" s="36"/>
      <c r="D807" s="5" t="s">
        <v>36</v>
      </c>
      <c r="E807" s="2">
        <f t="shared" si="249"/>
        <v>0</v>
      </c>
      <c r="F807" s="2">
        <f t="shared" si="250"/>
        <v>0</v>
      </c>
      <c r="G807" s="2">
        <v>0</v>
      </c>
      <c r="H807" s="2">
        <v>0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2">
        <v>0</v>
      </c>
      <c r="O807" s="2">
        <v>0</v>
      </c>
      <c r="P807" s="2">
        <v>0</v>
      </c>
      <c r="Q807" s="68"/>
      <c r="R807" s="68"/>
    </row>
    <row r="808" spans="1:18" s="6" customFormat="1" ht="15">
      <c r="A808" s="69"/>
      <c r="B808" s="74"/>
      <c r="C808" s="36"/>
      <c r="D808" s="5" t="s">
        <v>37</v>
      </c>
      <c r="E808" s="2">
        <f t="shared" si="249"/>
        <v>0</v>
      </c>
      <c r="F808" s="2">
        <f t="shared" si="250"/>
        <v>0</v>
      </c>
      <c r="G808" s="2">
        <v>0</v>
      </c>
      <c r="H808" s="2">
        <v>0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0</v>
      </c>
      <c r="O808" s="2">
        <v>0</v>
      </c>
      <c r="P808" s="2">
        <v>0</v>
      </c>
      <c r="Q808" s="68"/>
      <c r="R808" s="68"/>
    </row>
    <row r="809" spans="1:18" s="6" customFormat="1" ht="15">
      <c r="A809" s="69"/>
      <c r="B809" s="74"/>
      <c r="C809" s="36"/>
      <c r="D809" s="5" t="s">
        <v>38</v>
      </c>
      <c r="E809" s="2">
        <f t="shared" si="249"/>
        <v>0</v>
      </c>
      <c r="F809" s="2">
        <f t="shared" si="250"/>
        <v>0</v>
      </c>
      <c r="G809" s="2">
        <v>0</v>
      </c>
      <c r="H809" s="2">
        <v>0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2">
        <v>0</v>
      </c>
      <c r="O809" s="2">
        <v>0</v>
      </c>
      <c r="P809" s="2">
        <v>0</v>
      </c>
      <c r="Q809" s="68"/>
      <c r="R809" s="68"/>
    </row>
    <row r="810" spans="1:18" s="6" customFormat="1" ht="15">
      <c r="A810" s="69"/>
      <c r="B810" s="74"/>
      <c r="C810" s="36"/>
      <c r="D810" s="5" t="s">
        <v>39</v>
      </c>
      <c r="E810" s="2">
        <f t="shared" si="249"/>
        <v>0</v>
      </c>
      <c r="F810" s="2">
        <f t="shared" si="250"/>
        <v>0</v>
      </c>
      <c r="G810" s="2">
        <v>0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  <c r="O810" s="2">
        <v>0</v>
      </c>
      <c r="P810" s="2">
        <v>0</v>
      </c>
      <c r="Q810" s="68"/>
      <c r="R810" s="68"/>
    </row>
    <row r="811" spans="1:18" s="6" customFormat="1" ht="24.75" customHeight="1">
      <c r="A811" s="69"/>
      <c r="B811" s="74"/>
      <c r="C811" s="36"/>
      <c r="D811" s="5" t="s">
        <v>40</v>
      </c>
      <c r="E811" s="2">
        <f t="shared" si="249"/>
        <v>0</v>
      </c>
      <c r="F811" s="2">
        <f t="shared" si="250"/>
        <v>0</v>
      </c>
      <c r="G811" s="2">
        <v>0</v>
      </c>
      <c r="H811" s="2">
        <v>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2">
        <v>0</v>
      </c>
      <c r="P811" s="2">
        <v>0</v>
      </c>
      <c r="Q811" s="68"/>
      <c r="R811" s="68"/>
    </row>
    <row r="812" spans="1:18" s="6" customFormat="1" ht="15">
      <c r="A812" s="69" t="s">
        <v>114</v>
      </c>
      <c r="B812" s="70" t="s">
        <v>118</v>
      </c>
      <c r="C812" s="34"/>
      <c r="D812" s="5" t="s">
        <v>13</v>
      </c>
      <c r="E812" s="2">
        <f aca="true" t="shared" si="251" ref="E812:P812">SUM(E814:E823)</f>
        <v>10500</v>
      </c>
      <c r="F812" s="2">
        <f t="shared" si="251"/>
        <v>0</v>
      </c>
      <c r="G812" s="2">
        <f t="shared" si="251"/>
        <v>10500</v>
      </c>
      <c r="H812" s="2">
        <f t="shared" si="251"/>
        <v>0</v>
      </c>
      <c r="I812" s="2">
        <f t="shared" si="251"/>
        <v>0</v>
      </c>
      <c r="J812" s="2">
        <f t="shared" si="251"/>
        <v>0</v>
      </c>
      <c r="K812" s="2">
        <f t="shared" si="251"/>
        <v>0</v>
      </c>
      <c r="L812" s="2">
        <f t="shared" si="251"/>
        <v>0</v>
      </c>
      <c r="M812" s="2">
        <f t="shared" si="251"/>
        <v>0</v>
      </c>
      <c r="N812" s="2">
        <f t="shared" si="251"/>
        <v>0</v>
      </c>
      <c r="O812" s="2">
        <f t="shared" si="251"/>
        <v>300</v>
      </c>
      <c r="P812" s="2">
        <f t="shared" si="251"/>
        <v>0</v>
      </c>
      <c r="Q812" s="68" t="s">
        <v>58</v>
      </c>
      <c r="R812" s="68"/>
    </row>
    <row r="813" spans="1:18" s="6" customFormat="1" ht="15">
      <c r="A813" s="69"/>
      <c r="B813" s="70"/>
      <c r="C813" s="34"/>
      <c r="D813" s="5" t="s">
        <v>176</v>
      </c>
      <c r="E813" s="2">
        <f>G813+I813+K813+M813</f>
        <v>0</v>
      </c>
      <c r="F813" s="2">
        <f>H813+J813+L813+N813</f>
        <v>0</v>
      </c>
      <c r="G813" s="2">
        <v>0</v>
      </c>
      <c r="H813" s="2">
        <v>0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0</v>
      </c>
      <c r="O813" s="2">
        <v>0</v>
      </c>
      <c r="P813" s="2">
        <v>0</v>
      </c>
      <c r="Q813" s="68"/>
      <c r="R813" s="68"/>
    </row>
    <row r="814" spans="1:18" s="6" customFormat="1" ht="15">
      <c r="A814" s="69"/>
      <c r="B814" s="74"/>
      <c r="C814" s="36"/>
      <c r="D814" s="5" t="s">
        <v>0</v>
      </c>
      <c r="E814" s="2">
        <f>G814+I814+K814+M814</f>
        <v>0</v>
      </c>
      <c r="F814" s="2">
        <f>H814+J814+L814+N814</f>
        <v>0</v>
      </c>
      <c r="G814" s="2">
        <v>0</v>
      </c>
      <c r="H814" s="2">
        <v>0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2">
        <v>0</v>
      </c>
      <c r="O814" s="2">
        <v>0</v>
      </c>
      <c r="P814" s="2">
        <v>0</v>
      </c>
      <c r="Q814" s="68"/>
      <c r="R814" s="68"/>
    </row>
    <row r="815" spans="1:18" s="6" customFormat="1" ht="15">
      <c r="A815" s="69"/>
      <c r="B815" s="74"/>
      <c r="C815" s="36"/>
      <c r="D815" s="5" t="s">
        <v>1</v>
      </c>
      <c r="E815" s="2">
        <f aca="true" t="shared" si="252" ref="E815:E823">G815+I815+K815+M815</f>
        <v>0</v>
      </c>
      <c r="F815" s="2">
        <f aca="true" t="shared" si="253" ref="F815:F823">H815+J815+L815+N815</f>
        <v>0</v>
      </c>
      <c r="G815" s="2">
        <v>0</v>
      </c>
      <c r="H815" s="2">
        <v>0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2">
        <v>0</v>
      </c>
      <c r="O815" s="2">
        <v>0</v>
      </c>
      <c r="P815" s="2">
        <v>0</v>
      </c>
      <c r="Q815" s="68"/>
      <c r="R815" s="68"/>
    </row>
    <row r="816" spans="1:18" s="6" customFormat="1" ht="15">
      <c r="A816" s="69"/>
      <c r="B816" s="74"/>
      <c r="C816" s="36"/>
      <c r="D816" s="5" t="s">
        <v>31</v>
      </c>
      <c r="E816" s="2">
        <f t="shared" si="252"/>
        <v>0</v>
      </c>
      <c r="F816" s="2">
        <f t="shared" si="253"/>
        <v>0</v>
      </c>
      <c r="G816" s="2">
        <v>0</v>
      </c>
      <c r="H816" s="2">
        <v>0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2">
        <v>0</v>
      </c>
      <c r="O816" s="2">
        <v>0</v>
      </c>
      <c r="P816" s="2">
        <v>0</v>
      </c>
      <c r="Q816" s="68"/>
      <c r="R816" s="68"/>
    </row>
    <row r="817" spans="1:18" s="6" customFormat="1" ht="15">
      <c r="A817" s="69"/>
      <c r="B817" s="74"/>
      <c r="C817" s="36"/>
      <c r="D817" s="5" t="s">
        <v>32</v>
      </c>
      <c r="E817" s="2">
        <f t="shared" si="252"/>
        <v>0</v>
      </c>
      <c r="F817" s="2">
        <f t="shared" si="253"/>
        <v>0</v>
      </c>
      <c r="G817" s="2">
        <v>0</v>
      </c>
      <c r="H817" s="2">
        <v>0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0</v>
      </c>
      <c r="O817" s="2">
        <v>0</v>
      </c>
      <c r="P817" s="2">
        <v>0</v>
      </c>
      <c r="Q817" s="68"/>
      <c r="R817" s="68"/>
    </row>
    <row r="818" spans="1:18" s="6" customFormat="1" ht="15">
      <c r="A818" s="69"/>
      <c r="B818" s="74"/>
      <c r="C818" s="36"/>
      <c r="D818" s="5" t="s">
        <v>33</v>
      </c>
      <c r="E818" s="2">
        <f t="shared" si="252"/>
        <v>0</v>
      </c>
      <c r="F818" s="2">
        <f t="shared" si="253"/>
        <v>0</v>
      </c>
      <c r="G818" s="2">
        <v>0</v>
      </c>
      <c r="H818" s="2">
        <v>0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2">
        <v>0</v>
      </c>
      <c r="O818" s="2">
        <v>0</v>
      </c>
      <c r="P818" s="2">
        <v>0</v>
      </c>
      <c r="Q818" s="68"/>
      <c r="R818" s="68"/>
    </row>
    <row r="819" spans="1:18" s="6" customFormat="1" ht="15">
      <c r="A819" s="69"/>
      <c r="B819" s="74"/>
      <c r="C819" s="36"/>
      <c r="D819" s="5" t="s">
        <v>36</v>
      </c>
      <c r="E819" s="2">
        <f t="shared" si="252"/>
        <v>10500</v>
      </c>
      <c r="F819" s="2">
        <f t="shared" si="253"/>
        <v>0</v>
      </c>
      <c r="G819" s="2">
        <v>10500</v>
      </c>
      <c r="H819" s="2">
        <v>0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0</v>
      </c>
      <c r="O819" s="2">
        <v>300</v>
      </c>
      <c r="P819" s="2">
        <v>0</v>
      </c>
      <c r="Q819" s="68"/>
      <c r="R819" s="68"/>
    </row>
    <row r="820" spans="1:18" s="6" customFormat="1" ht="15">
      <c r="A820" s="69"/>
      <c r="B820" s="74"/>
      <c r="C820" s="36"/>
      <c r="D820" s="5" t="s">
        <v>37</v>
      </c>
      <c r="E820" s="2">
        <f t="shared" si="252"/>
        <v>0</v>
      </c>
      <c r="F820" s="2">
        <f t="shared" si="253"/>
        <v>0</v>
      </c>
      <c r="G820" s="2">
        <v>0</v>
      </c>
      <c r="H820" s="2">
        <v>0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0</v>
      </c>
      <c r="O820" s="2">
        <v>0</v>
      </c>
      <c r="P820" s="2">
        <v>0</v>
      </c>
      <c r="Q820" s="68"/>
      <c r="R820" s="68"/>
    </row>
    <row r="821" spans="1:18" s="6" customFormat="1" ht="15">
      <c r="A821" s="69"/>
      <c r="B821" s="74"/>
      <c r="C821" s="36"/>
      <c r="D821" s="5" t="s">
        <v>38</v>
      </c>
      <c r="E821" s="2">
        <f t="shared" si="252"/>
        <v>0</v>
      </c>
      <c r="F821" s="2">
        <f t="shared" si="253"/>
        <v>0</v>
      </c>
      <c r="G821" s="2">
        <v>0</v>
      </c>
      <c r="H821" s="2">
        <v>0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0</v>
      </c>
      <c r="O821" s="2">
        <v>0</v>
      </c>
      <c r="P821" s="2">
        <v>0</v>
      </c>
      <c r="Q821" s="68"/>
      <c r="R821" s="68"/>
    </row>
    <row r="822" spans="1:18" s="6" customFormat="1" ht="15">
      <c r="A822" s="69"/>
      <c r="B822" s="74"/>
      <c r="C822" s="36"/>
      <c r="D822" s="5" t="s">
        <v>39</v>
      </c>
      <c r="E822" s="2">
        <f t="shared" si="252"/>
        <v>0</v>
      </c>
      <c r="F822" s="2">
        <f t="shared" si="253"/>
        <v>0</v>
      </c>
      <c r="G822" s="2">
        <v>0</v>
      </c>
      <c r="H822" s="2">
        <v>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0</v>
      </c>
      <c r="O822" s="2">
        <v>0</v>
      </c>
      <c r="P822" s="2">
        <v>0</v>
      </c>
      <c r="Q822" s="68"/>
      <c r="R822" s="68"/>
    </row>
    <row r="823" spans="1:18" s="6" customFormat="1" ht="27.75" customHeight="1">
      <c r="A823" s="69"/>
      <c r="B823" s="74"/>
      <c r="C823" s="36"/>
      <c r="D823" s="5" t="s">
        <v>40</v>
      </c>
      <c r="E823" s="2">
        <f t="shared" si="252"/>
        <v>0</v>
      </c>
      <c r="F823" s="2">
        <f t="shared" si="253"/>
        <v>0</v>
      </c>
      <c r="G823" s="2">
        <v>0</v>
      </c>
      <c r="H823" s="2">
        <v>0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2">
        <v>0</v>
      </c>
      <c r="O823" s="2">
        <v>0</v>
      </c>
      <c r="P823" s="2">
        <v>0</v>
      </c>
      <c r="Q823" s="68"/>
      <c r="R823" s="68"/>
    </row>
    <row r="824" spans="1:18" s="6" customFormat="1" ht="15">
      <c r="A824" s="69" t="s">
        <v>115</v>
      </c>
      <c r="B824" s="70" t="s">
        <v>119</v>
      </c>
      <c r="C824" s="34"/>
      <c r="D824" s="5" t="s">
        <v>13</v>
      </c>
      <c r="E824" s="2">
        <f aca="true" t="shared" si="254" ref="E824:P824">SUM(E826:E835)</f>
        <v>10500</v>
      </c>
      <c r="F824" s="2">
        <f t="shared" si="254"/>
        <v>0</v>
      </c>
      <c r="G824" s="2">
        <f t="shared" si="254"/>
        <v>10500</v>
      </c>
      <c r="H824" s="2">
        <f t="shared" si="254"/>
        <v>0</v>
      </c>
      <c r="I824" s="2">
        <f t="shared" si="254"/>
        <v>0</v>
      </c>
      <c r="J824" s="2">
        <f t="shared" si="254"/>
        <v>0</v>
      </c>
      <c r="K824" s="2">
        <f t="shared" si="254"/>
        <v>0</v>
      </c>
      <c r="L824" s="2">
        <f t="shared" si="254"/>
        <v>0</v>
      </c>
      <c r="M824" s="2">
        <f t="shared" si="254"/>
        <v>0</v>
      </c>
      <c r="N824" s="2">
        <f t="shared" si="254"/>
        <v>0</v>
      </c>
      <c r="O824" s="2">
        <f t="shared" si="254"/>
        <v>300</v>
      </c>
      <c r="P824" s="2">
        <f t="shared" si="254"/>
        <v>0</v>
      </c>
      <c r="Q824" s="68" t="s">
        <v>58</v>
      </c>
      <c r="R824" s="68"/>
    </row>
    <row r="825" spans="1:18" s="6" customFormat="1" ht="15">
      <c r="A825" s="69"/>
      <c r="B825" s="70"/>
      <c r="C825" s="34"/>
      <c r="D825" s="5" t="s">
        <v>176</v>
      </c>
      <c r="E825" s="2">
        <f>G825+I825+K825+M825</f>
        <v>0</v>
      </c>
      <c r="F825" s="2">
        <f>H825+J825+L825+N825</f>
        <v>0</v>
      </c>
      <c r="G825" s="2">
        <v>0</v>
      </c>
      <c r="H825" s="2">
        <v>0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0</v>
      </c>
      <c r="O825" s="2">
        <v>0</v>
      </c>
      <c r="P825" s="2">
        <v>0</v>
      </c>
      <c r="Q825" s="68"/>
      <c r="R825" s="68"/>
    </row>
    <row r="826" spans="1:18" s="6" customFormat="1" ht="15">
      <c r="A826" s="69"/>
      <c r="B826" s="74"/>
      <c r="C826" s="36"/>
      <c r="D826" s="5" t="s">
        <v>0</v>
      </c>
      <c r="E826" s="2">
        <f>G826+I826+K826+M826</f>
        <v>0</v>
      </c>
      <c r="F826" s="2">
        <f>H826+J826+L826+N826</f>
        <v>0</v>
      </c>
      <c r="G826" s="2">
        <v>0</v>
      </c>
      <c r="H826" s="2">
        <v>0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  <c r="O826" s="2">
        <v>0</v>
      </c>
      <c r="P826" s="2">
        <v>0</v>
      </c>
      <c r="Q826" s="68"/>
      <c r="R826" s="68"/>
    </row>
    <row r="827" spans="1:18" s="6" customFormat="1" ht="15">
      <c r="A827" s="69"/>
      <c r="B827" s="74"/>
      <c r="C827" s="36"/>
      <c r="D827" s="5" t="s">
        <v>1</v>
      </c>
      <c r="E827" s="2">
        <f aca="true" t="shared" si="255" ref="E827:E835">G827+I827+K827+M827</f>
        <v>0</v>
      </c>
      <c r="F827" s="2">
        <f aca="true" t="shared" si="256" ref="F827:F835">H827+J827+L827+N827</f>
        <v>0</v>
      </c>
      <c r="G827" s="2">
        <v>0</v>
      </c>
      <c r="H827" s="2">
        <v>0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  <c r="O827" s="2">
        <v>0</v>
      </c>
      <c r="P827" s="2">
        <v>0</v>
      </c>
      <c r="Q827" s="68"/>
      <c r="R827" s="68"/>
    </row>
    <row r="828" spans="1:18" s="6" customFormat="1" ht="15">
      <c r="A828" s="69"/>
      <c r="B828" s="74"/>
      <c r="C828" s="36"/>
      <c r="D828" s="5" t="s">
        <v>31</v>
      </c>
      <c r="E828" s="2">
        <f t="shared" si="255"/>
        <v>0</v>
      </c>
      <c r="F828" s="2">
        <f t="shared" si="256"/>
        <v>0</v>
      </c>
      <c r="G828" s="2">
        <v>0</v>
      </c>
      <c r="H828" s="2">
        <v>0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  <c r="O828" s="2">
        <v>0</v>
      </c>
      <c r="P828" s="2">
        <v>0</v>
      </c>
      <c r="Q828" s="68"/>
      <c r="R828" s="68"/>
    </row>
    <row r="829" spans="1:18" s="6" customFormat="1" ht="15">
      <c r="A829" s="69"/>
      <c r="B829" s="74"/>
      <c r="C829" s="36"/>
      <c r="D829" s="5" t="s">
        <v>32</v>
      </c>
      <c r="E829" s="2">
        <f t="shared" si="255"/>
        <v>0</v>
      </c>
      <c r="F829" s="2">
        <f t="shared" si="256"/>
        <v>0</v>
      </c>
      <c r="G829" s="2">
        <v>0</v>
      </c>
      <c r="H829" s="2">
        <v>0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0</v>
      </c>
      <c r="O829" s="2">
        <v>0</v>
      </c>
      <c r="P829" s="2">
        <v>0</v>
      </c>
      <c r="Q829" s="68"/>
      <c r="R829" s="68"/>
    </row>
    <row r="830" spans="1:18" s="6" customFormat="1" ht="15">
      <c r="A830" s="69"/>
      <c r="B830" s="74"/>
      <c r="C830" s="36"/>
      <c r="D830" s="5" t="s">
        <v>33</v>
      </c>
      <c r="E830" s="2">
        <f t="shared" si="255"/>
        <v>0</v>
      </c>
      <c r="F830" s="2">
        <f t="shared" si="256"/>
        <v>0</v>
      </c>
      <c r="G830" s="2">
        <v>0</v>
      </c>
      <c r="H830" s="2">
        <v>0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2">
        <v>0</v>
      </c>
      <c r="O830" s="2">
        <v>0</v>
      </c>
      <c r="P830" s="2">
        <v>0</v>
      </c>
      <c r="Q830" s="68"/>
      <c r="R830" s="68"/>
    </row>
    <row r="831" spans="1:18" s="6" customFormat="1" ht="15">
      <c r="A831" s="69"/>
      <c r="B831" s="74"/>
      <c r="C831" s="36"/>
      <c r="D831" s="5" t="s">
        <v>36</v>
      </c>
      <c r="E831" s="2">
        <f t="shared" si="255"/>
        <v>0</v>
      </c>
      <c r="F831" s="2">
        <f t="shared" si="256"/>
        <v>0</v>
      </c>
      <c r="G831" s="2">
        <v>0</v>
      </c>
      <c r="H831" s="2">
        <v>0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0</v>
      </c>
      <c r="O831" s="2">
        <v>0</v>
      </c>
      <c r="P831" s="2">
        <v>0</v>
      </c>
      <c r="Q831" s="68"/>
      <c r="R831" s="68"/>
    </row>
    <row r="832" spans="1:18" s="6" customFormat="1" ht="15">
      <c r="A832" s="69"/>
      <c r="B832" s="74"/>
      <c r="C832" s="36"/>
      <c r="D832" s="5" t="s">
        <v>37</v>
      </c>
      <c r="E832" s="2">
        <f t="shared" si="255"/>
        <v>10500</v>
      </c>
      <c r="F832" s="2">
        <f t="shared" si="256"/>
        <v>0</v>
      </c>
      <c r="G832" s="2">
        <v>10500</v>
      </c>
      <c r="H832" s="2">
        <v>0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0</v>
      </c>
      <c r="O832" s="2">
        <v>300</v>
      </c>
      <c r="P832" s="2">
        <v>0</v>
      </c>
      <c r="Q832" s="68"/>
      <c r="R832" s="68"/>
    </row>
    <row r="833" spans="1:18" s="6" customFormat="1" ht="15">
      <c r="A833" s="69"/>
      <c r="B833" s="74"/>
      <c r="C833" s="36"/>
      <c r="D833" s="5" t="s">
        <v>38</v>
      </c>
      <c r="E833" s="2">
        <f t="shared" si="255"/>
        <v>0</v>
      </c>
      <c r="F833" s="2">
        <f t="shared" si="256"/>
        <v>0</v>
      </c>
      <c r="G833" s="2">
        <v>0</v>
      </c>
      <c r="H833" s="2">
        <v>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0</v>
      </c>
      <c r="O833" s="2">
        <v>0</v>
      </c>
      <c r="P833" s="2">
        <v>0</v>
      </c>
      <c r="Q833" s="68"/>
      <c r="R833" s="68"/>
    </row>
    <row r="834" spans="1:18" s="6" customFormat="1" ht="15">
      <c r="A834" s="69"/>
      <c r="B834" s="74"/>
      <c r="C834" s="36"/>
      <c r="D834" s="5" t="s">
        <v>39</v>
      </c>
      <c r="E834" s="2">
        <f t="shared" si="255"/>
        <v>0</v>
      </c>
      <c r="F834" s="2">
        <f t="shared" si="256"/>
        <v>0</v>
      </c>
      <c r="G834" s="2">
        <v>0</v>
      </c>
      <c r="H834" s="2">
        <v>0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  <c r="N834" s="2">
        <v>0</v>
      </c>
      <c r="O834" s="2">
        <v>0</v>
      </c>
      <c r="P834" s="2">
        <v>0</v>
      </c>
      <c r="Q834" s="68"/>
      <c r="R834" s="68"/>
    </row>
    <row r="835" spans="1:18" s="6" customFormat="1" ht="27" customHeight="1">
      <c r="A835" s="69"/>
      <c r="B835" s="74"/>
      <c r="C835" s="36"/>
      <c r="D835" s="5" t="s">
        <v>40</v>
      </c>
      <c r="E835" s="2">
        <f t="shared" si="255"/>
        <v>0</v>
      </c>
      <c r="F835" s="2">
        <f t="shared" si="256"/>
        <v>0</v>
      </c>
      <c r="G835" s="2">
        <v>0</v>
      </c>
      <c r="H835" s="2">
        <v>0</v>
      </c>
      <c r="I835" s="2">
        <v>0</v>
      </c>
      <c r="J835" s="2">
        <v>0</v>
      </c>
      <c r="K835" s="2">
        <v>0</v>
      </c>
      <c r="L835" s="2">
        <v>0</v>
      </c>
      <c r="M835" s="2">
        <v>0</v>
      </c>
      <c r="N835" s="2">
        <v>0</v>
      </c>
      <c r="O835" s="2">
        <v>0</v>
      </c>
      <c r="P835" s="2">
        <v>0</v>
      </c>
      <c r="Q835" s="68"/>
      <c r="R835" s="68"/>
    </row>
    <row r="836" spans="1:18" s="6" customFormat="1" ht="14.25">
      <c r="A836" s="73" t="s">
        <v>132</v>
      </c>
      <c r="B836" s="76" t="s">
        <v>133</v>
      </c>
      <c r="C836" s="30"/>
      <c r="D836" s="4" t="s">
        <v>13</v>
      </c>
      <c r="E836" s="1">
        <f aca="true" t="shared" si="257" ref="E836:P836">SUM(E838:E847)</f>
        <v>73500</v>
      </c>
      <c r="F836" s="1">
        <f t="shared" si="257"/>
        <v>0</v>
      </c>
      <c r="G836" s="1">
        <f t="shared" si="257"/>
        <v>73500</v>
      </c>
      <c r="H836" s="1">
        <f t="shared" si="257"/>
        <v>0</v>
      </c>
      <c r="I836" s="1">
        <f t="shared" si="257"/>
        <v>0</v>
      </c>
      <c r="J836" s="1">
        <f t="shared" si="257"/>
        <v>0</v>
      </c>
      <c r="K836" s="1">
        <f t="shared" si="257"/>
        <v>0</v>
      </c>
      <c r="L836" s="1">
        <f t="shared" si="257"/>
        <v>0</v>
      </c>
      <c r="M836" s="1">
        <f t="shared" si="257"/>
        <v>0</v>
      </c>
      <c r="N836" s="1">
        <f t="shared" si="257"/>
        <v>0</v>
      </c>
      <c r="O836" s="1">
        <f t="shared" si="257"/>
        <v>2100</v>
      </c>
      <c r="P836" s="1">
        <f t="shared" si="257"/>
        <v>0</v>
      </c>
      <c r="Q836" s="71" t="s">
        <v>58</v>
      </c>
      <c r="R836" s="71"/>
    </row>
    <row r="837" spans="1:18" s="6" customFormat="1" ht="28.5">
      <c r="A837" s="73"/>
      <c r="B837" s="76"/>
      <c r="C837" s="30"/>
      <c r="D837" s="4" t="s">
        <v>176</v>
      </c>
      <c r="E837" s="1">
        <f>G837+I837+K837+M837</f>
        <v>0</v>
      </c>
      <c r="F837" s="1">
        <f>H837+J837+L837+N837</f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71"/>
      <c r="R837" s="71"/>
    </row>
    <row r="838" spans="1:18" s="6" customFormat="1" ht="28.5">
      <c r="A838" s="73"/>
      <c r="B838" s="52"/>
      <c r="C838" s="35"/>
      <c r="D838" s="4" t="s">
        <v>0</v>
      </c>
      <c r="E838" s="1">
        <f>G838+I838+K838+M838</f>
        <v>0</v>
      </c>
      <c r="F838" s="1">
        <f>H838+J838+L838+N838</f>
        <v>0</v>
      </c>
      <c r="G838" s="1">
        <f aca="true" t="shared" si="258" ref="G838:G847">G850+G862</f>
        <v>0</v>
      </c>
      <c r="H838" s="1">
        <f aca="true" t="shared" si="259" ref="H838:P838">H850+H862</f>
        <v>0</v>
      </c>
      <c r="I838" s="1">
        <f t="shared" si="259"/>
        <v>0</v>
      </c>
      <c r="J838" s="1">
        <f t="shared" si="259"/>
        <v>0</v>
      </c>
      <c r="K838" s="1">
        <f t="shared" si="259"/>
        <v>0</v>
      </c>
      <c r="L838" s="1">
        <f t="shared" si="259"/>
        <v>0</v>
      </c>
      <c r="M838" s="1">
        <f t="shared" si="259"/>
        <v>0</v>
      </c>
      <c r="N838" s="1">
        <f t="shared" si="259"/>
        <v>0</v>
      </c>
      <c r="O838" s="1">
        <f t="shared" si="259"/>
        <v>0</v>
      </c>
      <c r="P838" s="1">
        <f t="shared" si="259"/>
        <v>0</v>
      </c>
      <c r="Q838" s="71"/>
      <c r="R838" s="71"/>
    </row>
    <row r="839" spans="1:18" s="6" customFormat="1" ht="28.5">
      <c r="A839" s="73"/>
      <c r="B839" s="52"/>
      <c r="C839" s="35"/>
      <c r="D839" s="4" t="s">
        <v>1</v>
      </c>
      <c r="E839" s="1">
        <f aca="true" t="shared" si="260" ref="E839:E847">G839+I839+K839+M839</f>
        <v>0</v>
      </c>
      <c r="F839" s="1">
        <f aca="true" t="shared" si="261" ref="F839:F847">H839+J839+L839+N839</f>
        <v>0</v>
      </c>
      <c r="G839" s="1">
        <f t="shared" si="258"/>
        <v>0</v>
      </c>
      <c r="H839" s="1">
        <f aca="true" t="shared" si="262" ref="H839:P839">H851+H863</f>
        <v>0</v>
      </c>
      <c r="I839" s="1">
        <f t="shared" si="262"/>
        <v>0</v>
      </c>
      <c r="J839" s="1">
        <f t="shared" si="262"/>
        <v>0</v>
      </c>
      <c r="K839" s="1">
        <f t="shared" si="262"/>
        <v>0</v>
      </c>
      <c r="L839" s="1">
        <f t="shared" si="262"/>
        <v>0</v>
      </c>
      <c r="M839" s="1">
        <f t="shared" si="262"/>
        <v>0</v>
      </c>
      <c r="N839" s="1">
        <f t="shared" si="262"/>
        <v>0</v>
      </c>
      <c r="O839" s="1">
        <f t="shared" si="262"/>
        <v>0</v>
      </c>
      <c r="P839" s="1">
        <f t="shared" si="262"/>
        <v>0</v>
      </c>
      <c r="Q839" s="71"/>
      <c r="R839" s="71"/>
    </row>
    <row r="840" spans="1:18" s="6" customFormat="1" ht="28.5">
      <c r="A840" s="73"/>
      <c r="B840" s="52"/>
      <c r="C840" s="35"/>
      <c r="D840" s="4" t="s">
        <v>31</v>
      </c>
      <c r="E840" s="1">
        <f t="shared" si="260"/>
        <v>36750</v>
      </c>
      <c r="F840" s="1">
        <f t="shared" si="261"/>
        <v>0</v>
      </c>
      <c r="G840" s="1">
        <f t="shared" si="258"/>
        <v>36750</v>
      </c>
      <c r="H840" s="1">
        <f aca="true" t="shared" si="263" ref="H840:P840">H852+H864</f>
        <v>0</v>
      </c>
      <c r="I840" s="1">
        <f t="shared" si="263"/>
        <v>0</v>
      </c>
      <c r="J840" s="1">
        <f t="shared" si="263"/>
        <v>0</v>
      </c>
      <c r="K840" s="1">
        <f t="shared" si="263"/>
        <v>0</v>
      </c>
      <c r="L840" s="1">
        <f t="shared" si="263"/>
        <v>0</v>
      </c>
      <c r="M840" s="1">
        <f t="shared" si="263"/>
        <v>0</v>
      </c>
      <c r="N840" s="1">
        <f t="shared" si="263"/>
        <v>0</v>
      </c>
      <c r="O840" s="1">
        <f t="shared" si="263"/>
        <v>1050</v>
      </c>
      <c r="P840" s="1">
        <f t="shared" si="263"/>
        <v>0</v>
      </c>
      <c r="Q840" s="71"/>
      <c r="R840" s="71"/>
    </row>
    <row r="841" spans="1:18" s="6" customFormat="1" ht="28.5">
      <c r="A841" s="73"/>
      <c r="B841" s="52"/>
      <c r="C841" s="35"/>
      <c r="D841" s="4" t="s">
        <v>32</v>
      </c>
      <c r="E841" s="1">
        <f t="shared" si="260"/>
        <v>0</v>
      </c>
      <c r="F841" s="1">
        <f t="shared" si="261"/>
        <v>0</v>
      </c>
      <c r="G841" s="1">
        <f t="shared" si="258"/>
        <v>0</v>
      </c>
      <c r="H841" s="1">
        <f aca="true" t="shared" si="264" ref="H841:P841">H853+H865</f>
        <v>0</v>
      </c>
      <c r="I841" s="1">
        <f t="shared" si="264"/>
        <v>0</v>
      </c>
      <c r="J841" s="1">
        <f t="shared" si="264"/>
        <v>0</v>
      </c>
      <c r="K841" s="1">
        <f t="shared" si="264"/>
        <v>0</v>
      </c>
      <c r="L841" s="1">
        <f t="shared" si="264"/>
        <v>0</v>
      </c>
      <c r="M841" s="1">
        <f t="shared" si="264"/>
        <v>0</v>
      </c>
      <c r="N841" s="1">
        <f t="shared" si="264"/>
        <v>0</v>
      </c>
      <c r="O841" s="1">
        <f t="shared" si="264"/>
        <v>0</v>
      </c>
      <c r="P841" s="1">
        <f t="shared" si="264"/>
        <v>0</v>
      </c>
      <c r="Q841" s="71"/>
      <c r="R841" s="71"/>
    </row>
    <row r="842" spans="1:18" s="6" customFormat="1" ht="28.5">
      <c r="A842" s="73"/>
      <c r="B842" s="52"/>
      <c r="C842" s="35"/>
      <c r="D842" s="4" t="s">
        <v>33</v>
      </c>
      <c r="E842" s="1">
        <f t="shared" si="260"/>
        <v>0</v>
      </c>
      <c r="F842" s="1">
        <f t="shared" si="261"/>
        <v>0</v>
      </c>
      <c r="G842" s="1">
        <f t="shared" si="258"/>
        <v>0</v>
      </c>
      <c r="H842" s="1">
        <f aca="true" t="shared" si="265" ref="H842:P842">H854+H866</f>
        <v>0</v>
      </c>
      <c r="I842" s="1">
        <f t="shared" si="265"/>
        <v>0</v>
      </c>
      <c r="J842" s="1">
        <f t="shared" si="265"/>
        <v>0</v>
      </c>
      <c r="K842" s="1">
        <f t="shared" si="265"/>
        <v>0</v>
      </c>
      <c r="L842" s="1">
        <f t="shared" si="265"/>
        <v>0</v>
      </c>
      <c r="M842" s="1">
        <f t="shared" si="265"/>
        <v>0</v>
      </c>
      <c r="N842" s="1">
        <f t="shared" si="265"/>
        <v>0</v>
      </c>
      <c r="O842" s="1">
        <f t="shared" si="265"/>
        <v>0</v>
      </c>
      <c r="P842" s="1">
        <f t="shared" si="265"/>
        <v>0</v>
      </c>
      <c r="Q842" s="71"/>
      <c r="R842" s="71"/>
    </row>
    <row r="843" spans="1:18" s="6" customFormat="1" ht="28.5">
      <c r="A843" s="73"/>
      <c r="B843" s="52"/>
      <c r="C843" s="35"/>
      <c r="D843" s="4" t="s">
        <v>36</v>
      </c>
      <c r="E843" s="1">
        <f t="shared" si="260"/>
        <v>36750</v>
      </c>
      <c r="F843" s="1">
        <f t="shared" si="261"/>
        <v>0</v>
      </c>
      <c r="G843" s="1">
        <f t="shared" si="258"/>
        <v>36750</v>
      </c>
      <c r="H843" s="1">
        <f aca="true" t="shared" si="266" ref="H843:P843">H855+H867</f>
        <v>0</v>
      </c>
      <c r="I843" s="1">
        <f t="shared" si="266"/>
        <v>0</v>
      </c>
      <c r="J843" s="1">
        <f t="shared" si="266"/>
        <v>0</v>
      </c>
      <c r="K843" s="1">
        <f t="shared" si="266"/>
        <v>0</v>
      </c>
      <c r="L843" s="1">
        <f t="shared" si="266"/>
        <v>0</v>
      </c>
      <c r="M843" s="1">
        <f t="shared" si="266"/>
        <v>0</v>
      </c>
      <c r="N843" s="1">
        <f t="shared" si="266"/>
        <v>0</v>
      </c>
      <c r="O843" s="1">
        <f t="shared" si="266"/>
        <v>1050</v>
      </c>
      <c r="P843" s="1">
        <f t="shared" si="266"/>
        <v>0</v>
      </c>
      <c r="Q843" s="71"/>
      <c r="R843" s="71"/>
    </row>
    <row r="844" spans="1:18" s="6" customFormat="1" ht="28.5">
      <c r="A844" s="73"/>
      <c r="B844" s="52"/>
      <c r="C844" s="35"/>
      <c r="D844" s="4" t="s">
        <v>37</v>
      </c>
      <c r="E844" s="1">
        <f t="shared" si="260"/>
        <v>0</v>
      </c>
      <c r="F844" s="1">
        <f t="shared" si="261"/>
        <v>0</v>
      </c>
      <c r="G844" s="1">
        <f t="shared" si="258"/>
        <v>0</v>
      </c>
      <c r="H844" s="1">
        <f aca="true" t="shared" si="267" ref="H844:P844">H856+H868</f>
        <v>0</v>
      </c>
      <c r="I844" s="1">
        <f t="shared" si="267"/>
        <v>0</v>
      </c>
      <c r="J844" s="1">
        <f t="shared" si="267"/>
        <v>0</v>
      </c>
      <c r="K844" s="1">
        <f t="shared" si="267"/>
        <v>0</v>
      </c>
      <c r="L844" s="1">
        <f t="shared" si="267"/>
        <v>0</v>
      </c>
      <c r="M844" s="1">
        <f t="shared" si="267"/>
        <v>0</v>
      </c>
      <c r="N844" s="1">
        <f t="shared" si="267"/>
        <v>0</v>
      </c>
      <c r="O844" s="1">
        <f t="shared" si="267"/>
        <v>0</v>
      </c>
      <c r="P844" s="1">
        <f t="shared" si="267"/>
        <v>0</v>
      </c>
      <c r="Q844" s="71"/>
      <c r="R844" s="71"/>
    </row>
    <row r="845" spans="1:18" s="6" customFormat="1" ht="28.5">
      <c r="A845" s="73"/>
      <c r="B845" s="52"/>
      <c r="C845" s="35"/>
      <c r="D845" s="4" t="s">
        <v>38</v>
      </c>
      <c r="E845" s="1">
        <f t="shared" si="260"/>
        <v>0</v>
      </c>
      <c r="F845" s="1">
        <f t="shared" si="261"/>
        <v>0</v>
      </c>
      <c r="G845" s="1">
        <f t="shared" si="258"/>
        <v>0</v>
      </c>
      <c r="H845" s="1">
        <f aca="true" t="shared" si="268" ref="H845:P845">H857+H869</f>
        <v>0</v>
      </c>
      <c r="I845" s="1">
        <f t="shared" si="268"/>
        <v>0</v>
      </c>
      <c r="J845" s="1">
        <f t="shared" si="268"/>
        <v>0</v>
      </c>
      <c r="K845" s="1">
        <f t="shared" si="268"/>
        <v>0</v>
      </c>
      <c r="L845" s="1">
        <f t="shared" si="268"/>
        <v>0</v>
      </c>
      <c r="M845" s="1">
        <f t="shared" si="268"/>
        <v>0</v>
      </c>
      <c r="N845" s="1">
        <f t="shared" si="268"/>
        <v>0</v>
      </c>
      <c r="O845" s="1">
        <f t="shared" si="268"/>
        <v>0</v>
      </c>
      <c r="P845" s="1">
        <f t="shared" si="268"/>
        <v>0</v>
      </c>
      <c r="Q845" s="71"/>
      <c r="R845" s="71"/>
    </row>
    <row r="846" spans="1:18" s="6" customFormat="1" ht="28.5">
      <c r="A846" s="73"/>
      <c r="B846" s="52"/>
      <c r="C846" s="35"/>
      <c r="D846" s="4" t="s">
        <v>39</v>
      </c>
      <c r="E846" s="1">
        <f t="shared" si="260"/>
        <v>0</v>
      </c>
      <c r="F846" s="1">
        <f t="shared" si="261"/>
        <v>0</v>
      </c>
      <c r="G846" s="1">
        <f t="shared" si="258"/>
        <v>0</v>
      </c>
      <c r="H846" s="1">
        <f aca="true" t="shared" si="269" ref="H846:P846">H858+H870</f>
        <v>0</v>
      </c>
      <c r="I846" s="1">
        <f t="shared" si="269"/>
        <v>0</v>
      </c>
      <c r="J846" s="1">
        <f t="shared" si="269"/>
        <v>0</v>
      </c>
      <c r="K846" s="1">
        <f t="shared" si="269"/>
        <v>0</v>
      </c>
      <c r="L846" s="1">
        <f t="shared" si="269"/>
        <v>0</v>
      </c>
      <c r="M846" s="1">
        <f t="shared" si="269"/>
        <v>0</v>
      </c>
      <c r="N846" s="1">
        <f t="shared" si="269"/>
        <v>0</v>
      </c>
      <c r="O846" s="1">
        <f t="shared" si="269"/>
        <v>0</v>
      </c>
      <c r="P846" s="1">
        <f t="shared" si="269"/>
        <v>0</v>
      </c>
      <c r="Q846" s="71"/>
      <c r="R846" s="71"/>
    </row>
    <row r="847" spans="1:18" s="6" customFormat="1" ht="28.5">
      <c r="A847" s="73"/>
      <c r="B847" s="52"/>
      <c r="C847" s="35"/>
      <c r="D847" s="4" t="s">
        <v>40</v>
      </c>
      <c r="E847" s="1">
        <f t="shared" si="260"/>
        <v>0</v>
      </c>
      <c r="F847" s="1">
        <f t="shared" si="261"/>
        <v>0</v>
      </c>
      <c r="G847" s="1">
        <f t="shared" si="258"/>
        <v>0</v>
      </c>
      <c r="H847" s="1">
        <f aca="true" t="shared" si="270" ref="H847:P847">H859+H871</f>
        <v>0</v>
      </c>
      <c r="I847" s="1">
        <f t="shared" si="270"/>
        <v>0</v>
      </c>
      <c r="J847" s="1">
        <f t="shared" si="270"/>
        <v>0</v>
      </c>
      <c r="K847" s="1">
        <f t="shared" si="270"/>
        <v>0</v>
      </c>
      <c r="L847" s="1">
        <f t="shared" si="270"/>
        <v>0</v>
      </c>
      <c r="M847" s="1">
        <f t="shared" si="270"/>
        <v>0</v>
      </c>
      <c r="N847" s="1">
        <f t="shared" si="270"/>
        <v>0</v>
      </c>
      <c r="O847" s="1">
        <f t="shared" si="270"/>
        <v>0</v>
      </c>
      <c r="P847" s="1">
        <f t="shared" si="270"/>
        <v>0</v>
      </c>
      <c r="Q847" s="71"/>
      <c r="R847" s="71"/>
    </row>
    <row r="848" spans="1:18" s="6" customFormat="1" ht="15">
      <c r="A848" s="69" t="s">
        <v>134</v>
      </c>
      <c r="B848" s="70" t="s">
        <v>135</v>
      </c>
      <c r="C848" s="34"/>
      <c r="D848" s="5" t="s">
        <v>13</v>
      </c>
      <c r="E848" s="2">
        <f aca="true" t="shared" si="271" ref="E848:P848">SUM(E850:E859)</f>
        <v>36750</v>
      </c>
      <c r="F848" s="2">
        <f t="shared" si="271"/>
        <v>0</v>
      </c>
      <c r="G848" s="2">
        <f t="shared" si="271"/>
        <v>36750</v>
      </c>
      <c r="H848" s="2">
        <f t="shared" si="271"/>
        <v>0</v>
      </c>
      <c r="I848" s="2">
        <f t="shared" si="271"/>
        <v>0</v>
      </c>
      <c r="J848" s="2">
        <f t="shared" si="271"/>
        <v>0</v>
      </c>
      <c r="K848" s="2">
        <f t="shared" si="271"/>
        <v>0</v>
      </c>
      <c r="L848" s="2">
        <f t="shared" si="271"/>
        <v>0</v>
      </c>
      <c r="M848" s="2">
        <f t="shared" si="271"/>
        <v>0</v>
      </c>
      <c r="N848" s="2">
        <f t="shared" si="271"/>
        <v>0</v>
      </c>
      <c r="O848" s="2">
        <f t="shared" si="271"/>
        <v>1050</v>
      </c>
      <c r="P848" s="2">
        <f t="shared" si="271"/>
        <v>0</v>
      </c>
      <c r="Q848" s="68" t="s">
        <v>58</v>
      </c>
      <c r="R848" s="68"/>
    </row>
    <row r="849" spans="1:18" s="6" customFormat="1" ht="15">
      <c r="A849" s="69"/>
      <c r="B849" s="70"/>
      <c r="C849" s="34"/>
      <c r="D849" s="5" t="s">
        <v>176</v>
      </c>
      <c r="E849" s="2">
        <f>G849+I849+K849+M849</f>
        <v>0</v>
      </c>
      <c r="F849" s="2">
        <f>H849+J849+L849+N849</f>
        <v>0</v>
      </c>
      <c r="G849" s="2">
        <v>0</v>
      </c>
      <c r="H849" s="2">
        <v>0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>
        <v>0</v>
      </c>
      <c r="O849" s="2">
        <v>0</v>
      </c>
      <c r="P849" s="2">
        <v>0</v>
      </c>
      <c r="Q849" s="68"/>
      <c r="R849" s="68"/>
    </row>
    <row r="850" spans="1:18" s="6" customFormat="1" ht="15">
      <c r="A850" s="69"/>
      <c r="B850" s="74"/>
      <c r="C850" s="36"/>
      <c r="D850" s="5" t="s">
        <v>0</v>
      </c>
      <c r="E850" s="2">
        <f>G850+I850+K850+M850</f>
        <v>0</v>
      </c>
      <c r="F850" s="2">
        <v>0</v>
      </c>
      <c r="G850" s="2">
        <v>0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 s="2">
        <v>0</v>
      </c>
      <c r="P850" s="2">
        <v>0</v>
      </c>
      <c r="Q850" s="68"/>
      <c r="R850" s="68"/>
    </row>
    <row r="851" spans="1:18" s="6" customFormat="1" ht="15">
      <c r="A851" s="69"/>
      <c r="B851" s="74"/>
      <c r="C851" s="36"/>
      <c r="D851" s="5" t="s">
        <v>1</v>
      </c>
      <c r="E851" s="2">
        <f aca="true" t="shared" si="272" ref="E851:E859">G851+I851+K851+M851</f>
        <v>0</v>
      </c>
      <c r="F851" s="2">
        <v>0</v>
      </c>
      <c r="G851" s="2">
        <v>0</v>
      </c>
      <c r="H851" s="2">
        <v>0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0</v>
      </c>
      <c r="O851" s="2">
        <v>0</v>
      </c>
      <c r="P851" s="2">
        <v>0</v>
      </c>
      <c r="Q851" s="68"/>
      <c r="R851" s="68"/>
    </row>
    <row r="852" spans="1:18" s="6" customFormat="1" ht="15">
      <c r="A852" s="69"/>
      <c r="B852" s="74"/>
      <c r="C852" s="36"/>
      <c r="D852" s="5" t="s">
        <v>31</v>
      </c>
      <c r="E852" s="2">
        <f t="shared" si="272"/>
        <v>36750</v>
      </c>
      <c r="F852" s="2">
        <v>0</v>
      </c>
      <c r="G852" s="2">
        <f>35*O852</f>
        <v>36750</v>
      </c>
      <c r="H852" s="2">
        <v>0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2">
        <v>0</v>
      </c>
      <c r="O852" s="2">
        <v>1050</v>
      </c>
      <c r="P852" s="2">
        <v>0</v>
      </c>
      <c r="Q852" s="68"/>
      <c r="R852" s="68"/>
    </row>
    <row r="853" spans="1:18" s="6" customFormat="1" ht="15">
      <c r="A853" s="69"/>
      <c r="B853" s="74"/>
      <c r="C853" s="36"/>
      <c r="D853" s="5" t="s">
        <v>32</v>
      </c>
      <c r="E853" s="2">
        <f t="shared" si="272"/>
        <v>0</v>
      </c>
      <c r="F853" s="2">
        <v>0</v>
      </c>
      <c r="G853" s="2">
        <v>0</v>
      </c>
      <c r="H853" s="2">
        <v>0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0</v>
      </c>
      <c r="O853" s="2">
        <v>0</v>
      </c>
      <c r="P853" s="2">
        <v>0</v>
      </c>
      <c r="Q853" s="68"/>
      <c r="R853" s="68"/>
    </row>
    <row r="854" spans="1:18" s="6" customFormat="1" ht="15">
      <c r="A854" s="69"/>
      <c r="B854" s="74"/>
      <c r="C854" s="36"/>
      <c r="D854" s="5" t="s">
        <v>33</v>
      </c>
      <c r="E854" s="2">
        <f t="shared" si="272"/>
        <v>0</v>
      </c>
      <c r="F854" s="2">
        <v>0</v>
      </c>
      <c r="G854" s="2">
        <v>0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0</v>
      </c>
      <c r="O854" s="2">
        <v>0</v>
      </c>
      <c r="P854" s="2">
        <v>0</v>
      </c>
      <c r="Q854" s="68"/>
      <c r="R854" s="68"/>
    </row>
    <row r="855" spans="1:18" s="6" customFormat="1" ht="15">
      <c r="A855" s="69"/>
      <c r="B855" s="74"/>
      <c r="C855" s="36"/>
      <c r="D855" s="5" t="s">
        <v>36</v>
      </c>
      <c r="E855" s="2">
        <f t="shared" si="272"/>
        <v>0</v>
      </c>
      <c r="F855" s="2">
        <v>0</v>
      </c>
      <c r="G855" s="2">
        <v>0</v>
      </c>
      <c r="H855" s="2">
        <v>0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0</v>
      </c>
      <c r="O855" s="2">
        <v>0</v>
      </c>
      <c r="P855" s="2">
        <v>0</v>
      </c>
      <c r="Q855" s="68"/>
      <c r="R855" s="68"/>
    </row>
    <row r="856" spans="1:18" s="6" customFormat="1" ht="15">
      <c r="A856" s="69"/>
      <c r="B856" s="74"/>
      <c r="C856" s="36"/>
      <c r="D856" s="5" t="s">
        <v>37</v>
      </c>
      <c r="E856" s="2">
        <f t="shared" si="272"/>
        <v>0</v>
      </c>
      <c r="F856" s="2">
        <v>0</v>
      </c>
      <c r="G856" s="2">
        <v>0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0</v>
      </c>
      <c r="Q856" s="68"/>
      <c r="R856" s="68"/>
    </row>
    <row r="857" spans="1:18" s="6" customFormat="1" ht="15">
      <c r="A857" s="69"/>
      <c r="B857" s="74"/>
      <c r="C857" s="36"/>
      <c r="D857" s="5" t="s">
        <v>38</v>
      </c>
      <c r="E857" s="2">
        <f t="shared" si="272"/>
        <v>0</v>
      </c>
      <c r="F857" s="2">
        <v>0</v>
      </c>
      <c r="G857" s="2">
        <v>0</v>
      </c>
      <c r="H857" s="2">
        <v>0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0</v>
      </c>
      <c r="O857" s="2">
        <v>0</v>
      </c>
      <c r="P857" s="2">
        <v>0</v>
      </c>
      <c r="Q857" s="68"/>
      <c r="R857" s="68"/>
    </row>
    <row r="858" spans="1:18" s="6" customFormat="1" ht="15">
      <c r="A858" s="69"/>
      <c r="B858" s="74"/>
      <c r="C858" s="36"/>
      <c r="D858" s="5" t="s">
        <v>39</v>
      </c>
      <c r="E858" s="2">
        <f t="shared" si="272"/>
        <v>0</v>
      </c>
      <c r="F858" s="2">
        <v>0</v>
      </c>
      <c r="G858" s="2">
        <v>0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0</v>
      </c>
      <c r="O858" s="2">
        <v>0</v>
      </c>
      <c r="P858" s="2">
        <v>0</v>
      </c>
      <c r="Q858" s="68"/>
      <c r="R858" s="68"/>
    </row>
    <row r="859" spans="1:18" s="6" customFormat="1" ht="15">
      <c r="A859" s="69"/>
      <c r="B859" s="74"/>
      <c r="C859" s="36"/>
      <c r="D859" s="5" t="s">
        <v>40</v>
      </c>
      <c r="E859" s="2">
        <f t="shared" si="272"/>
        <v>0</v>
      </c>
      <c r="F859" s="2">
        <v>0</v>
      </c>
      <c r="G859" s="2">
        <v>0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0</v>
      </c>
      <c r="O859" s="2">
        <v>0</v>
      </c>
      <c r="P859" s="2">
        <v>0</v>
      </c>
      <c r="Q859" s="68"/>
      <c r="R859" s="68"/>
    </row>
    <row r="860" spans="1:18" s="6" customFormat="1" ht="15">
      <c r="A860" s="69" t="s">
        <v>142</v>
      </c>
      <c r="B860" s="70" t="s">
        <v>136</v>
      </c>
      <c r="C860" s="34"/>
      <c r="D860" s="5" t="s">
        <v>13</v>
      </c>
      <c r="E860" s="2">
        <f aca="true" t="shared" si="273" ref="E860:P860">SUM(E862:E871)</f>
        <v>36750</v>
      </c>
      <c r="F860" s="2">
        <f t="shared" si="273"/>
        <v>0</v>
      </c>
      <c r="G860" s="2">
        <f t="shared" si="273"/>
        <v>36750</v>
      </c>
      <c r="H860" s="2">
        <f t="shared" si="273"/>
        <v>0</v>
      </c>
      <c r="I860" s="2">
        <f t="shared" si="273"/>
        <v>0</v>
      </c>
      <c r="J860" s="2">
        <f t="shared" si="273"/>
        <v>0</v>
      </c>
      <c r="K860" s="2">
        <f t="shared" si="273"/>
        <v>0</v>
      </c>
      <c r="L860" s="2">
        <f t="shared" si="273"/>
        <v>0</v>
      </c>
      <c r="M860" s="2">
        <f t="shared" si="273"/>
        <v>0</v>
      </c>
      <c r="N860" s="2">
        <f t="shared" si="273"/>
        <v>0</v>
      </c>
      <c r="O860" s="2">
        <f t="shared" si="273"/>
        <v>1050</v>
      </c>
      <c r="P860" s="2">
        <f t="shared" si="273"/>
        <v>0</v>
      </c>
      <c r="Q860" s="68" t="s">
        <v>58</v>
      </c>
      <c r="R860" s="68"/>
    </row>
    <row r="861" spans="1:18" s="6" customFormat="1" ht="15">
      <c r="A861" s="69"/>
      <c r="B861" s="70"/>
      <c r="C861" s="34"/>
      <c r="D861" s="5" t="s">
        <v>176</v>
      </c>
      <c r="E861" s="2">
        <f>G861+I861+K861+M861</f>
        <v>0</v>
      </c>
      <c r="F861" s="2">
        <f>H861+J861+L861+N861</f>
        <v>0</v>
      </c>
      <c r="G861" s="2">
        <v>0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0</v>
      </c>
      <c r="O861" s="2">
        <v>0</v>
      </c>
      <c r="P861" s="2">
        <v>0</v>
      </c>
      <c r="Q861" s="68"/>
      <c r="R861" s="68"/>
    </row>
    <row r="862" spans="1:18" s="6" customFormat="1" ht="15">
      <c r="A862" s="69"/>
      <c r="B862" s="74"/>
      <c r="C862" s="36"/>
      <c r="D862" s="5" t="s">
        <v>0</v>
      </c>
      <c r="E862" s="2">
        <f>G862+I862+K862+M862</f>
        <v>0</v>
      </c>
      <c r="F862" s="2">
        <f>H862+J862+L862+N862</f>
        <v>0</v>
      </c>
      <c r="G862" s="2">
        <v>0</v>
      </c>
      <c r="H862" s="2">
        <f aca="true" t="shared" si="274" ref="H862:J863">H1221</f>
        <v>0</v>
      </c>
      <c r="I862" s="2">
        <f t="shared" si="274"/>
        <v>0</v>
      </c>
      <c r="J862" s="2">
        <f t="shared" si="274"/>
        <v>0</v>
      </c>
      <c r="K862" s="2">
        <v>0</v>
      </c>
      <c r="L862" s="2">
        <f aca="true" t="shared" si="275" ref="L862:P863">L1221</f>
        <v>0</v>
      </c>
      <c r="M862" s="2">
        <f t="shared" si="275"/>
        <v>0</v>
      </c>
      <c r="N862" s="2">
        <f t="shared" si="275"/>
        <v>0</v>
      </c>
      <c r="O862" s="2">
        <f t="shared" si="275"/>
        <v>0</v>
      </c>
      <c r="P862" s="2">
        <f t="shared" si="275"/>
        <v>0</v>
      </c>
      <c r="Q862" s="68"/>
      <c r="R862" s="68"/>
    </row>
    <row r="863" spans="1:18" s="6" customFormat="1" ht="15">
      <c r="A863" s="69"/>
      <c r="B863" s="74"/>
      <c r="C863" s="36"/>
      <c r="D863" s="5" t="s">
        <v>1</v>
      </c>
      <c r="E863" s="2">
        <f aca="true" t="shared" si="276" ref="E863:E871">G863+I863+K863+M863</f>
        <v>0</v>
      </c>
      <c r="F863" s="2">
        <f aca="true" t="shared" si="277" ref="F863:F871">H863+J863+L863+N863</f>
        <v>0</v>
      </c>
      <c r="G863" s="2">
        <v>0</v>
      </c>
      <c r="H863" s="2">
        <f t="shared" si="274"/>
        <v>0</v>
      </c>
      <c r="I863" s="2">
        <f t="shared" si="274"/>
        <v>0</v>
      </c>
      <c r="J863" s="2">
        <f t="shared" si="274"/>
        <v>0</v>
      </c>
      <c r="K863" s="2">
        <v>0</v>
      </c>
      <c r="L863" s="2">
        <f t="shared" si="275"/>
        <v>0</v>
      </c>
      <c r="M863" s="2">
        <f t="shared" si="275"/>
        <v>0</v>
      </c>
      <c r="N863" s="2">
        <f t="shared" si="275"/>
        <v>0</v>
      </c>
      <c r="O863" s="2">
        <f t="shared" si="275"/>
        <v>0</v>
      </c>
      <c r="P863" s="2">
        <f t="shared" si="275"/>
        <v>0</v>
      </c>
      <c r="Q863" s="68"/>
      <c r="R863" s="68"/>
    </row>
    <row r="864" spans="1:18" s="6" customFormat="1" ht="15">
      <c r="A864" s="69"/>
      <c r="B864" s="74"/>
      <c r="C864" s="36"/>
      <c r="D864" s="5" t="s">
        <v>31</v>
      </c>
      <c r="E864" s="2">
        <f t="shared" si="276"/>
        <v>0</v>
      </c>
      <c r="F864" s="2">
        <f t="shared" si="277"/>
        <v>0</v>
      </c>
      <c r="G864" s="2">
        <v>0</v>
      </c>
      <c r="H864" s="2">
        <f aca="true" t="shared" si="278" ref="H864:P864">H1223</f>
        <v>0</v>
      </c>
      <c r="I864" s="2">
        <f t="shared" si="278"/>
        <v>0</v>
      </c>
      <c r="J864" s="2">
        <f t="shared" si="278"/>
        <v>0</v>
      </c>
      <c r="K864" s="2">
        <v>0</v>
      </c>
      <c r="L864" s="2">
        <f t="shared" si="278"/>
        <v>0</v>
      </c>
      <c r="M864" s="2">
        <f t="shared" si="278"/>
        <v>0</v>
      </c>
      <c r="N864" s="2">
        <f t="shared" si="278"/>
        <v>0</v>
      </c>
      <c r="O864" s="2">
        <v>0</v>
      </c>
      <c r="P864" s="2">
        <f t="shared" si="278"/>
        <v>0</v>
      </c>
      <c r="Q864" s="68"/>
      <c r="R864" s="68"/>
    </row>
    <row r="865" spans="1:18" s="6" customFormat="1" ht="15">
      <c r="A865" s="69"/>
      <c r="B865" s="74"/>
      <c r="C865" s="36"/>
      <c r="D865" s="5" t="s">
        <v>32</v>
      </c>
      <c r="E865" s="2">
        <f t="shared" si="276"/>
        <v>0</v>
      </c>
      <c r="F865" s="2">
        <f t="shared" si="277"/>
        <v>0</v>
      </c>
      <c r="G865" s="2">
        <f>35*O865</f>
        <v>0</v>
      </c>
      <c r="H865" s="2">
        <f aca="true" t="shared" si="279" ref="H865:P865">H1224</f>
        <v>0</v>
      </c>
      <c r="I865" s="2">
        <f t="shared" si="279"/>
        <v>0</v>
      </c>
      <c r="J865" s="2">
        <f t="shared" si="279"/>
        <v>0</v>
      </c>
      <c r="K865" s="2">
        <f t="shared" si="279"/>
        <v>0</v>
      </c>
      <c r="L865" s="2">
        <f t="shared" si="279"/>
        <v>0</v>
      </c>
      <c r="M865" s="2">
        <f t="shared" si="279"/>
        <v>0</v>
      </c>
      <c r="N865" s="2">
        <f t="shared" si="279"/>
        <v>0</v>
      </c>
      <c r="O865" s="2">
        <v>0</v>
      </c>
      <c r="P865" s="2">
        <f t="shared" si="279"/>
        <v>0</v>
      </c>
      <c r="Q865" s="68"/>
      <c r="R865" s="68"/>
    </row>
    <row r="866" spans="1:18" s="6" customFormat="1" ht="15">
      <c r="A866" s="69"/>
      <c r="B866" s="74"/>
      <c r="C866" s="36"/>
      <c r="D866" s="5" t="s">
        <v>33</v>
      </c>
      <c r="E866" s="2">
        <f t="shared" si="276"/>
        <v>0</v>
      </c>
      <c r="F866" s="2">
        <f t="shared" si="277"/>
        <v>0</v>
      </c>
      <c r="G866" s="2">
        <f>G1225</f>
        <v>0</v>
      </c>
      <c r="H866" s="2">
        <f>H1225</f>
        <v>0</v>
      </c>
      <c r="I866" s="2">
        <f>I1225</f>
        <v>0</v>
      </c>
      <c r="J866" s="2">
        <f>J1225</f>
        <v>0</v>
      </c>
      <c r="K866" s="2">
        <v>0</v>
      </c>
      <c r="L866" s="2">
        <f aca="true" t="shared" si="280" ref="L866:N867">L1225</f>
        <v>0</v>
      </c>
      <c r="M866" s="2">
        <f t="shared" si="280"/>
        <v>0</v>
      </c>
      <c r="N866" s="2">
        <f t="shared" si="280"/>
        <v>0</v>
      </c>
      <c r="O866" s="2">
        <v>0</v>
      </c>
      <c r="P866" s="2">
        <f>P1225</f>
        <v>0</v>
      </c>
      <c r="Q866" s="68"/>
      <c r="R866" s="68"/>
    </row>
    <row r="867" spans="1:18" s="6" customFormat="1" ht="15">
      <c r="A867" s="69"/>
      <c r="B867" s="74"/>
      <c r="C867" s="36"/>
      <c r="D867" s="5" t="s">
        <v>36</v>
      </c>
      <c r="E867" s="2">
        <f t="shared" si="276"/>
        <v>36750</v>
      </c>
      <c r="F867" s="2">
        <f t="shared" si="277"/>
        <v>0</v>
      </c>
      <c r="G867" s="2">
        <f>35*O867</f>
        <v>36750</v>
      </c>
      <c r="H867" s="2">
        <f>H1226</f>
        <v>0</v>
      </c>
      <c r="I867" s="2">
        <f>I1226</f>
        <v>0</v>
      </c>
      <c r="J867" s="2">
        <f>J1226</f>
        <v>0</v>
      </c>
      <c r="K867" s="2">
        <f>K1226</f>
        <v>0</v>
      </c>
      <c r="L867" s="2">
        <f t="shared" si="280"/>
        <v>0</v>
      </c>
      <c r="M867" s="2">
        <f t="shared" si="280"/>
        <v>0</v>
      </c>
      <c r="N867" s="2">
        <f t="shared" si="280"/>
        <v>0</v>
      </c>
      <c r="O867" s="2">
        <v>1050</v>
      </c>
      <c r="P867" s="2">
        <f>P1226</f>
        <v>0</v>
      </c>
      <c r="Q867" s="68"/>
      <c r="R867" s="68"/>
    </row>
    <row r="868" spans="1:18" s="6" customFormat="1" ht="15">
      <c r="A868" s="69"/>
      <c r="B868" s="74"/>
      <c r="C868" s="36"/>
      <c r="D868" s="5" t="s">
        <v>37</v>
      </c>
      <c r="E868" s="2">
        <f t="shared" si="276"/>
        <v>0</v>
      </c>
      <c r="F868" s="2">
        <f t="shared" si="277"/>
        <v>0</v>
      </c>
      <c r="G868" s="2">
        <f aca="true" t="shared" si="281" ref="G868:P868">G1227</f>
        <v>0</v>
      </c>
      <c r="H868" s="2">
        <f t="shared" si="281"/>
        <v>0</v>
      </c>
      <c r="I868" s="2">
        <f t="shared" si="281"/>
        <v>0</v>
      </c>
      <c r="J868" s="2">
        <f t="shared" si="281"/>
        <v>0</v>
      </c>
      <c r="K868" s="2">
        <f t="shared" si="281"/>
        <v>0</v>
      </c>
      <c r="L868" s="2">
        <f t="shared" si="281"/>
        <v>0</v>
      </c>
      <c r="M868" s="2">
        <f t="shared" si="281"/>
        <v>0</v>
      </c>
      <c r="N868" s="2">
        <f t="shared" si="281"/>
        <v>0</v>
      </c>
      <c r="O868" s="2">
        <f t="shared" si="281"/>
        <v>0</v>
      </c>
      <c r="P868" s="2">
        <f t="shared" si="281"/>
        <v>0</v>
      </c>
      <c r="Q868" s="68"/>
      <c r="R868" s="68"/>
    </row>
    <row r="869" spans="1:18" s="6" customFormat="1" ht="15">
      <c r="A869" s="69"/>
      <c r="B869" s="74"/>
      <c r="C869" s="36"/>
      <c r="D869" s="5" t="s">
        <v>38</v>
      </c>
      <c r="E869" s="2">
        <f t="shared" si="276"/>
        <v>0</v>
      </c>
      <c r="F869" s="2">
        <f t="shared" si="277"/>
        <v>0</v>
      </c>
      <c r="G869" s="2">
        <f aca="true" t="shared" si="282" ref="G869:P869">G1228</f>
        <v>0</v>
      </c>
      <c r="H869" s="2">
        <f t="shared" si="282"/>
        <v>0</v>
      </c>
      <c r="I869" s="2">
        <f t="shared" si="282"/>
        <v>0</v>
      </c>
      <c r="J869" s="2">
        <f t="shared" si="282"/>
        <v>0</v>
      </c>
      <c r="K869" s="2">
        <f t="shared" si="282"/>
        <v>0</v>
      </c>
      <c r="L869" s="2">
        <f t="shared" si="282"/>
        <v>0</v>
      </c>
      <c r="M869" s="2">
        <f t="shared" si="282"/>
        <v>0</v>
      </c>
      <c r="N869" s="2">
        <f t="shared" si="282"/>
        <v>0</v>
      </c>
      <c r="O869" s="2">
        <f t="shared" si="282"/>
        <v>0</v>
      </c>
      <c r="P869" s="2">
        <f t="shared" si="282"/>
        <v>0</v>
      </c>
      <c r="Q869" s="68"/>
      <c r="R869" s="68"/>
    </row>
    <row r="870" spans="1:18" s="6" customFormat="1" ht="15">
      <c r="A870" s="69"/>
      <c r="B870" s="74"/>
      <c r="C870" s="36"/>
      <c r="D870" s="5" t="s">
        <v>39</v>
      </c>
      <c r="E870" s="2">
        <f t="shared" si="276"/>
        <v>0</v>
      </c>
      <c r="F870" s="2">
        <f t="shared" si="277"/>
        <v>0</v>
      </c>
      <c r="G870" s="2">
        <f aca="true" t="shared" si="283" ref="G870:P870">G1229</f>
        <v>0</v>
      </c>
      <c r="H870" s="2">
        <f t="shared" si="283"/>
        <v>0</v>
      </c>
      <c r="I870" s="2">
        <f t="shared" si="283"/>
        <v>0</v>
      </c>
      <c r="J870" s="2">
        <f t="shared" si="283"/>
        <v>0</v>
      </c>
      <c r="K870" s="2">
        <f t="shared" si="283"/>
        <v>0</v>
      </c>
      <c r="L870" s="2">
        <f t="shared" si="283"/>
        <v>0</v>
      </c>
      <c r="M870" s="2">
        <f t="shared" si="283"/>
        <v>0</v>
      </c>
      <c r="N870" s="2">
        <f t="shared" si="283"/>
        <v>0</v>
      </c>
      <c r="O870" s="2">
        <f t="shared" si="283"/>
        <v>0</v>
      </c>
      <c r="P870" s="2">
        <f t="shared" si="283"/>
        <v>0</v>
      </c>
      <c r="Q870" s="68"/>
      <c r="R870" s="68"/>
    </row>
    <row r="871" spans="1:18" s="6" customFormat="1" ht="24.75" customHeight="1">
      <c r="A871" s="69"/>
      <c r="B871" s="74"/>
      <c r="C871" s="36"/>
      <c r="D871" s="5" t="s">
        <v>40</v>
      </c>
      <c r="E871" s="2">
        <f t="shared" si="276"/>
        <v>0</v>
      </c>
      <c r="F871" s="2">
        <f t="shared" si="277"/>
        <v>0</v>
      </c>
      <c r="G871" s="2">
        <f aca="true" t="shared" si="284" ref="G871:P871">G1230</f>
        <v>0</v>
      </c>
      <c r="H871" s="2">
        <f t="shared" si="284"/>
        <v>0</v>
      </c>
      <c r="I871" s="2">
        <f t="shared" si="284"/>
        <v>0</v>
      </c>
      <c r="J871" s="2">
        <f t="shared" si="284"/>
        <v>0</v>
      </c>
      <c r="K871" s="2">
        <f t="shared" si="284"/>
        <v>0</v>
      </c>
      <c r="L871" s="2">
        <f t="shared" si="284"/>
        <v>0</v>
      </c>
      <c r="M871" s="2">
        <f t="shared" si="284"/>
        <v>0</v>
      </c>
      <c r="N871" s="2">
        <f t="shared" si="284"/>
        <v>0</v>
      </c>
      <c r="O871" s="2">
        <f t="shared" si="284"/>
        <v>0</v>
      </c>
      <c r="P871" s="2">
        <f t="shared" si="284"/>
        <v>0</v>
      </c>
      <c r="Q871" s="68"/>
      <c r="R871" s="68"/>
    </row>
    <row r="872" spans="1:18" s="6" customFormat="1" ht="15" customHeight="1">
      <c r="A872" s="73"/>
      <c r="B872" s="88" t="s">
        <v>41</v>
      </c>
      <c r="C872" s="4"/>
      <c r="D872" s="4" t="s">
        <v>13</v>
      </c>
      <c r="E872" s="1">
        <f>SUM(E874:E883)</f>
        <v>24649462.664999995</v>
      </c>
      <c r="F872" s="1">
        <f>SUM(F874:F883)</f>
        <v>8047.5</v>
      </c>
      <c r="G872" s="1">
        <f>SUM(G874:G883)</f>
        <v>1379842.26</v>
      </c>
      <c r="H872" s="1">
        <f aca="true" t="shared" si="285" ref="H872:P872">SUM(H874:H883)</f>
        <v>8047.5</v>
      </c>
      <c r="I872" s="1">
        <f t="shared" si="285"/>
        <v>2182296.9</v>
      </c>
      <c r="J872" s="1">
        <f t="shared" si="285"/>
        <v>0</v>
      </c>
      <c r="K872" s="1">
        <f>SUM(K874:K883)</f>
        <v>21087323.505</v>
      </c>
      <c r="L872" s="1">
        <f t="shared" si="285"/>
        <v>0</v>
      </c>
      <c r="M872" s="1">
        <f t="shared" si="285"/>
        <v>0</v>
      </c>
      <c r="N872" s="1">
        <f t="shared" si="285"/>
        <v>0</v>
      </c>
      <c r="O872" s="1">
        <f t="shared" si="285"/>
        <v>28288</v>
      </c>
      <c r="P872" s="1">
        <f t="shared" si="285"/>
        <v>245</v>
      </c>
      <c r="Q872" s="71"/>
      <c r="R872" s="71"/>
    </row>
    <row r="873" spans="1:18" s="6" customFormat="1" ht="15" customHeight="1">
      <c r="A873" s="73"/>
      <c r="B873" s="89"/>
      <c r="C873" s="4"/>
      <c r="D873" s="4" t="s">
        <v>176</v>
      </c>
      <c r="E873" s="1">
        <f>G873+I873+K873+M873</f>
        <v>0</v>
      </c>
      <c r="F873" s="1">
        <f>H873+J873+L873+N873</f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71"/>
      <c r="R873" s="71"/>
    </row>
    <row r="874" spans="1:18" s="6" customFormat="1" ht="16.5" customHeight="1">
      <c r="A874" s="73"/>
      <c r="B874" s="89"/>
      <c r="C874" s="4"/>
      <c r="D874" s="4" t="s">
        <v>0</v>
      </c>
      <c r="E874" s="1">
        <f>G874+I874+K874+M874</f>
        <v>0</v>
      </c>
      <c r="F874" s="1">
        <f>H874+J874+L874+N874</f>
        <v>0</v>
      </c>
      <c r="G874" s="1">
        <f aca="true" t="shared" si="286" ref="G874:P874">G19+G347+G371+G479+G659+G743+G766+G838</f>
        <v>0</v>
      </c>
      <c r="H874" s="1">
        <f t="shared" si="286"/>
        <v>0</v>
      </c>
      <c r="I874" s="1">
        <f t="shared" si="286"/>
        <v>0</v>
      </c>
      <c r="J874" s="1">
        <f t="shared" si="286"/>
        <v>0</v>
      </c>
      <c r="K874" s="1">
        <f t="shared" si="286"/>
        <v>0</v>
      </c>
      <c r="L874" s="1">
        <f t="shared" si="286"/>
        <v>0</v>
      </c>
      <c r="M874" s="1">
        <f t="shared" si="286"/>
        <v>0</v>
      </c>
      <c r="N874" s="1">
        <f t="shared" si="286"/>
        <v>0</v>
      </c>
      <c r="O874" s="1">
        <f t="shared" si="286"/>
        <v>1.98951966012828E-13</v>
      </c>
      <c r="P874" s="1">
        <f t="shared" si="286"/>
        <v>0</v>
      </c>
      <c r="Q874" s="71"/>
      <c r="R874" s="71"/>
    </row>
    <row r="875" spans="1:19" s="6" customFormat="1" ht="28.5">
      <c r="A875" s="73"/>
      <c r="B875" s="89"/>
      <c r="C875" s="4"/>
      <c r="D875" s="4" t="s">
        <v>1</v>
      </c>
      <c r="E875" s="1">
        <f aca="true" t="shared" si="287" ref="E875:E883">G875+I875+K875+M875</f>
        <v>1385329.5999999999</v>
      </c>
      <c r="F875" s="97">
        <f aca="true" t="shared" si="288" ref="F875:F883">H875+J875+L875+N875</f>
        <v>8047.5</v>
      </c>
      <c r="G875" s="1">
        <f aca="true" t="shared" si="289" ref="G875:P875">G20+G348+G372+G480+G660+G744+G767+G839</f>
        <v>15258.9</v>
      </c>
      <c r="H875" s="1">
        <f t="shared" si="289"/>
        <v>8047.5</v>
      </c>
      <c r="I875" s="1">
        <f t="shared" si="289"/>
        <v>0</v>
      </c>
      <c r="J875" s="1">
        <f t="shared" si="289"/>
        <v>0</v>
      </c>
      <c r="K875" s="1">
        <f>K20+K348+K372+K480+K660+K744+K767+K839</f>
        <v>1370070.7</v>
      </c>
      <c r="L875" s="1">
        <f t="shared" si="289"/>
        <v>0</v>
      </c>
      <c r="M875" s="1">
        <f t="shared" si="289"/>
        <v>0</v>
      </c>
      <c r="N875" s="1">
        <f t="shared" si="289"/>
        <v>0</v>
      </c>
      <c r="O875" s="1">
        <f t="shared" si="289"/>
        <v>2895</v>
      </c>
      <c r="P875" s="97">
        <f t="shared" si="289"/>
        <v>245</v>
      </c>
      <c r="Q875" s="71"/>
      <c r="R875" s="71"/>
      <c r="S875" s="37"/>
    </row>
    <row r="876" spans="1:19" s="6" customFormat="1" ht="28.5">
      <c r="A876" s="73"/>
      <c r="B876" s="89"/>
      <c r="C876" s="4"/>
      <c r="D876" s="4" t="s">
        <v>31</v>
      </c>
      <c r="E876" s="1">
        <f>G876+I876+K876+M876</f>
        <v>1860280.9000000001</v>
      </c>
      <c r="F876" s="1">
        <f t="shared" si="288"/>
        <v>0</v>
      </c>
      <c r="G876" s="1">
        <f aca="true" t="shared" si="290" ref="G876:P876">G21+G349+G373+G481+G661+G745+G768+G840</f>
        <v>122913.1</v>
      </c>
      <c r="H876" s="1">
        <f t="shared" si="290"/>
        <v>0</v>
      </c>
      <c r="I876" s="1">
        <f t="shared" si="290"/>
        <v>0</v>
      </c>
      <c r="J876" s="1">
        <f t="shared" si="290"/>
        <v>0</v>
      </c>
      <c r="K876" s="1">
        <f t="shared" si="290"/>
        <v>1737367.8</v>
      </c>
      <c r="L876" s="1">
        <f t="shared" si="290"/>
        <v>0</v>
      </c>
      <c r="M876" s="1">
        <f t="shared" si="290"/>
        <v>0</v>
      </c>
      <c r="N876" s="1">
        <f t="shared" si="290"/>
        <v>0</v>
      </c>
      <c r="O876" s="1">
        <f t="shared" si="290"/>
        <v>3350</v>
      </c>
      <c r="P876" s="1">
        <f t="shared" si="290"/>
        <v>0</v>
      </c>
      <c r="Q876" s="71"/>
      <c r="R876" s="71"/>
      <c r="S876" s="37"/>
    </row>
    <row r="877" spans="1:19" s="6" customFormat="1" ht="28.5">
      <c r="A877" s="73"/>
      <c r="B877" s="89"/>
      <c r="C877" s="4"/>
      <c r="D877" s="4" t="s">
        <v>32</v>
      </c>
      <c r="E877" s="1">
        <f t="shared" si="287"/>
        <v>1904685.94</v>
      </c>
      <c r="F877" s="1">
        <f t="shared" si="288"/>
        <v>0</v>
      </c>
      <c r="G877" s="1">
        <f aca="true" t="shared" si="291" ref="G877:P877">G22+G350+G374+G482+G662+G746+G769+G841</f>
        <v>163375.02</v>
      </c>
      <c r="H877" s="1">
        <f t="shared" si="291"/>
        <v>0</v>
      </c>
      <c r="I877" s="1">
        <f t="shared" si="291"/>
        <v>388646.2</v>
      </c>
      <c r="J877" s="1">
        <f t="shared" si="291"/>
        <v>0</v>
      </c>
      <c r="K877" s="1">
        <f t="shared" si="291"/>
        <v>1352664.72</v>
      </c>
      <c r="L877" s="1">
        <f t="shared" si="291"/>
        <v>0</v>
      </c>
      <c r="M877" s="1">
        <f t="shared" si="291"/>
        <v>0</v>
      </c>
      <c r="N877" s="1">
        <f t="shared" si="291"/>
        <v>0</v>
      </c>
      <c r="O877" s="1">
        <f t="shared" si="291"/>
        <v>2800</v>
      </c>
      <c r="P877" s="1">
        <f t="shared" si="291"/>
        <v>0</v>
      </c>
      <c r="Q877" s="71"/>
      <c r="R877" s="71"/>
      <c r="S877" s="37"/>
    </row>
    <row r="878" spans="1:19" s="6" customFormat="1" ht="28.5">
      <c r="A878" s="73"/>
      <c r="B878" s="89"/>
      <c r="C878" s="4"/>
      <c r="D878" s="4" t="s">
        <v>33</v>
      </c>
      <c r="E878" s="1">
        <f>G878+I878+K878+M878</f>
        <v>2012745.9200000002</v>
      </c>
      <c r="F878" s="1">
        <f t="shared" si="288"/>
        <v>0</v>
      </c>
      <c r="G878" s="1">
        <f aca="true" t="shared" si="292" ref="G878:P878">G23+G351+G375+G483+G663+G747+G770+G842</f>
        <v>176864.34000000003</v>
      </c>
      <c r="H878" s="1">
        <f t="shared" si="292"/>
        <v>0</v>
      </c>
      <c r="I878" s="1">
        <f t="shared" si="292"/>
        <v>409968</v>
      </c>
      <c r="J878" s="1">
        <f t="shared" si="292"/>
        <v>0</v>
      </c>
      <c r="K878" s="1">
        <f t="shared" si="292"/>
        <v>1425913.58</v>
      </c>
      <c r="L878" s="1">
        <f t="shared" si="292"/>
        <v>0</v>
      </c>
      <c r="M878" s="1">
        <f t="shared" si="292"/>
        <v>0</v>
      </c>
      <c r="N878" s="1">
        <f t="shared" si="292"/>
        <v>0</v>
      </c>
      <c r="O878" s="1">
        <f t="shared" si="292"/>
        <v>3460</v>
      </c>
      <c r="P878" s="1">
        <f t="shared" si="292"/>
        <v>0</v>
      </c>
      <c r="Q878" s="71"/>
      <c r="R878" s="71"/>
      <c r="S878" s="37"/>
    </row>
    <row r="879" spans="1:19" s="6" customFormat="1" ht="28.5">
      <c r="A879" s="73"/>
      <c r="B879" s="89"/>
      <c r="C879" s="4"/>
      <c r="D879" s="4" t="s">
        <v>36</v>
      </c>
      <c r="E879" s="1">
        <f t="shared" si="287"/>
        <v>2674739.065</v>
      </c>
      <c r="F879" s="1">
        <f t="shared" si="288"/>
        <v>0</v>
      </c>
      <c r="G879" s="1">
        <f aca="true" t="shared" si="293" ref="G879:P879">G24+G352+G376+G484+G664+G748+G771+G843</f>
        <v>194043.96</v>
      </c>
      <c r="H879" s="1">
        <f t="shared" si="293"/>
        <v>0</v>
      </c>
      <c r="I879" s="1">
        <f t="shared" si="293"/>
        <v>663286.5</v>
      </c>
      <c r="J879" s="1">
        <f t="shared" si="293"/>
        <v>0</v>
      </c>
      <c r="K879" s="1">
        <f t="shared" si="293"/>
        <v>1817408.605</v>
      </c>
      <c r="L879" s="1">
        <f t="shared" si="293"/>
        <v>0</v>
      </c>
      <c r="M879" s="1">
        <f t="shared" si="293"/>
        <v>0</v>
      </c>
      <c r="N879" s="1">
        <f t="shared" si="293"/>
        <v>0</v>
      </c>
      <c r="O879" s="1">
        <f t="shared" si="293"/>
        <v>4011</v>
      </c>
      <c r="P879" s="1">
        <f t="shared" si="293"/>
        <v>0</v>
      </c>
      <c r="Q879" s="71"/>
      <c r="R879" s="71"/>
      <c r="S879" s="37"/>
    </row>
    <row r="880" spans="1:19" s="6" customFormat="1" ht="28.5">
      <c r="A880" s="73"/>
      <c r="B880" s="89"/>
      <c r="C880" s="4"/>
      <c r="D880" s="4" t="s">
        <v>37</v>
      </c>
      <c r="E880" s="1">
        <f>G880+I880+K880+M880</f>
        <v>3400585.3000000003</v>
      </c>
      <c r="F880" s="1">
        <f t="shared" si="288"/>
        <v>0</v>
      </c>
      <c r="G880" s="1">
        <f aca="true" t="shared" si="294" ref="G880:P880">G25+G353+G377+G485+G665+G749+G772+G844</f>
        <v>192614.19999999998</v>
      </c>
      <c r="H880" s="1">
        <f t="shared" si="294"/>
        <v>0</v>
      </c>
      <c r="I880" s="1">
        <f t="shared" si="294"/>
        <v>471560.8</v>
      </c>
      <c r="J880" s="1">
        <f t="shared" si="294"/>
        <v>0</v>
      </c>
      <c r="K880" s="1">
        <f t="shared" si="294"/>
        <v>2736410.3000000003</v>
      </c>
      <c r="L880" s="1">
        <f t="shared" si="294"/>
        <v>0</v>
      </c>
      <c r="M880" s="1">
        <f t="shared" si="294"/>
        <v>0</v>
      </c>
      <c r="N880" s="1">
        <f t="shared" si="294"/>
        <v>0</v>
      </c>
      <c r="O880" s="1">
        <f t="shared" si="294"/>
        <v>2750</v>
      </c>
      <c r="P880" s="1">
        <f t="shared" si="294"/>
        <v>0</v>
      </c>
      <c r="Q880" s="71"/>
      <c r="R880" s="71"/>
      <c r="S880" s="37"/>
    </row>
    <row r="881" spans="1:19" s="6" customFormat="1" ht="28.5">
      <c r="A881" s="73"/>
      <c r="B881" s="89"/>
      <c r="C881" s="4"/>
      <c r="D881" s="4" t="s">
        <v>38</v>
      </c>
      <c r="E881" s="1">
        <f t="shared" si="287"/>
        <v>3663149.3000000003</v>
      </c>
      <c r="F881" s="1">
        <f t="shared" si="288"/>
        <v>0</v>
      </c>
      <c r="G881" s="1">
        <f aca="true" t="shared" si="295" ref="G881:P881">G26+G354+G378+G486+G666+G750+G773+G845</f>
        <v>145746.7</v>
      </c>
      <c r="H881" s="1">
        <f t="shared" si="295"/>
        <v>0</v>
      </c>
      <c r="I881" s="1">
        <f t="shared" si="295"/>
        <v>248835.4</v>
      </c>
      <c r="J881" s="1">
        <f t="shared" si="295"/>
        <v>0</v>
      </c>
      <c r="K881" s="1">
        <f t="shared" si="295"/>
        <v>3268567.2</v>
      </c>
      <c r="L881" s="1">
        <f t="shared" si="295"/>
        <v>0</v>
      </c>
      <c r="M881" s="1">
        <f t="shared" si="295"/>
        <v>0</v>
      </c>
      <c r="N881" s="1">
        <f t="shared" si="295"/>
        <v>0</v>
      </c>
      <c r="O881" s="1">
        <f t="shared" si="295"/>
        <v>3722</v>
      </c>
      <c r="P881" s="1">
        <f t="shared" si="295"/>
        <v>0</v>
      </c>
      <c r="Q881" s="71"/>
      <c r="R881" s="71"/>
      <c r="S881" s="37"/>
    </row>
    <row r="882" spans="1:19" s="6" customFormat="1" ht="28.5">
      <c r="A882" s="73"/>
      <c r="B882" s="89"/>
      <c r="C882" s="4"/>
      <c r="D882" s="4" t="s">
        <v>39</v>
      </c>
      <c r="E882" s="1">
        <f>G882+I882+K882+M882</f>
        <v>4643539.919999999</v>
      </c>
      <c r="F882" s="1">
        <f t="shared" si="288"/>
        <v>0</v>
      </c>
      <c r="G882" s="1">
        <f aca="true" t="shared" si="296" ref="G882:P882">G27+G355+G379+G487+G667+G751+G774+G846</f>
        <v>184513.52</v>
      </c>
      <c r="H882" s="1">
        <f t="shared" si="296"/>
        <v>0</v>
      </c>
      <c r="I882" s="1">
        <f t="shared" si="296"/>
        <v>0</v>
      </c>
      <c r="J882" s="1">
        <f t="shared" si="296"/>
        <v>0</v>
      </c>
      <c r="K882" s="1">
        <f t="shared" si="296"/>
        <v>4459026.399999999</v>
      </c>
      <c r="L882" s="1">
        <f t="shared" si="296"/>
        <v>0</v>
      </c>
      <c r="M882" s="1">
        <f t="shared" si="296"/>
        <v>0</v>
      </c>
      <c r="N882" s="1">
        <f t="shared" si="296"/>
        <v>0</v>
      </c>
      <c r="O882" s="1">
        <f t="shared" si="296"/>
        <v>3500</v>
      </c>
      <c r="P882" s="1">
        <f t="shared" si="296"/>
        <v>0</v>
      </c>
      <c r="Q882" s="71"/>
      <c r="R882" s="71"/>
      <c r="S882" s="37"/>
    </row>
    <row r="883" spans="1:19" s="6" customFormat="1" ht="28.5">
      <c r="A883" s="73"/>
      <c r="B883" s="90"/>
      <c r="C883" s="4"/>
      <c r="D883" s="4" t="s">
        <v>40</v>
      </c>
      <c r="E883" s="1">
        <f t="shared" si="287"/>
        <v>3104406.7199999997</v>
      </c>
      <c r="F883" s="1">
        <f t="shared" si="288"/>
        <v>0</v>
      </c>
      <c r="G883" s="1">
        <f aca="true" t="shared" si="297" ref="G883:P883">G28+G356+G380+G488+G668+G752+G775+G847</f>
        <v>184512.52</v>
      </c>
      <c r="H883" s="1">
        <f t="shared" si="297"/>
        <v>0</v>
      </c>
      <c r="I883" s="1">
        <f t="shared" si="297"/>
        <v>0</v>
      </c>
      <c r="J883" s="1">
        <f t="shared" si="297"/>
        <v>0</v>
      </c>
      <c r="K883" s="1">
        <f t="shared" si="297"/>
        <v>2919894.1999999997</v>
      </c>
      <c r="L883" s="1">
        <f t="shared" si="297"/>
        <v>0</v>
      </c>
      <c r="M883" s="1">
        <f t="shared" si="297"/>
        <v>0</v>
      </c>
      <c r="N883" s="1">
        <f t="shared" si="297"/>
        <v>0</v>
      </c>
      <c r="O883" s="1">
        <f t="shared" si="297"/>
        <v>1800</v>
      </c>
      <c r="P883" s="1">
        <f t="shared" si="297"/>
        <v>0</v>
      </c>
      <c r="Q883" s="71"/>
      <c r="R883" s="71"/>
      <c r="S883" s="37"/>
    </row>
    <row r="884" spans="1:18" s="6" customFormat="1" ht="38.25" customHeight="1">
      <c r="A884" s="28" t="s">
        <v>17</v>
      </c>
      <c r="B884" s="53" t="s">
        <v>64</v>
      </c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5"/>
      <c r="Q884" s="71"/>
      <c r="R884" s="71"/>
    </row>
    <row r="885" spans="1:18" s="6" customFormat="1" ht="32.25" customHeight="1">
      <c r="A885" s="73" t="s">
        <v>65</v>
      </c>
      <c r="B885" s="75" t="s">
        <v>66</v>
      </c>
      <c r="C885" s="38"/>
      <c r="D885" s="39" t="s">
        <v>13</v>
      </c>
      <c r="E885" s="1">
        <f>SUM(E887:E896)</f>
        <v>2568224.5</v>
      </c>
      <c r="F885" s="1">
        <f>SUM(F887:F896)</f>
        <v>0</v>
      </c>
      <c r="G885" s="1">
        <f>SUM(G887:G896)</f>
        <v>2568224.5</v>
      </c>
      <c r="H885" s="1">
        <f aca="true" t="shared" si="298" ref="H885:P885">SUM(H887:H896)</f>
        <v>0</v>
      </c>
      <c r="I885" s="1">
        <f t="shared" si="298"/>
        <v>0</v>
      </c>
      <c r="J885" s="1">
        <f t="shared" si="298"/>
        <v>0</v>
      </c>
      <c r="K885" s="1">
        <f t="shared" si="298"/>
        <v>0</v>
      </c>
      <c r="L885" s="1">
        <f t="shared" si="298"/>
        <v>0</v>
      </c>
      <c r="M885" s="1">
        <f t="shared" si="298"/>
        <v>0</v>
      </c>
      <c r="N885" s="1">
        <f t="shared" si="298"/>
        <v>0</v>
      </c>
      <c r="O885" s="1">
        <f t="shared" si="298"/>
        <v>8432</v>
      </c>
      <c r="P885" s="1">
        <f t="shared" si="298"/>
        <v>0</v>
      </c>
      <c r="Q885" s="71" t="s">
        <v>16</v>
      </c>
      <c r="R885" s="71"/>
    </row>
    <row r="886" spans="1:18" s="6" customFormat="1" ht="32.25" customHeight="1">
      <c r="A886" s="73"/>
      <c r="B886" s="75"/>
      <c r="C886" s="38"/>
      <c r="D886" s="4" t="s">
        <v>176</v>
      </c>
      <c r="E886" s="1">
        <f>G886+I886+K886+M886</f>
        <v>0</v>
      </c>
      <c r="F886" s="1">
        <f>H886+J886+L886+N886</f>
        <v>0</v>
      </c>
      <c r="G886" s="1">
        <f>G898+G910+G922+G934+G946+G958+G970+G982+G994+G1006+G1018+G1030+G1042+G1054+G1066+G1078+G1090+G1102+G1114+G1126+G1138+G1150+G1162+G1174+G1186</f>
        <v>0</v>
      </c>
      <c r="H886" s="1">
        <f aca="true" t="shared" si="299" ref="H886:P886">H898+H910+H922+H934+H946+H958+H970+H982+H994+H1006+H1018+H1030+H1042+H1054+H1066+H1078+H1090+H1102+H1114+H1126+H1138+H1150+H1162+H1174+H1186</f>
        <v>0</v>
      </c>
      <c r="I886" s="1">
        <f t="shared" si="299"/>
        <v>0</v>
      </c>
      <c r="J886" s="1">
        <f t="shared" si="299"/>
        <v>0</v>
      </c>
      <c r="K886" s="1">
        <f t="shared" si="299"/>
        <v>0</v>
      </c>
      <c r="L886" s="1">
        <f t="shared" si="299"/>
        <v>0</v>
      </c>
      <c r="M886" s="1">
        <f t="shared" si="299"/>
        <v>0</v>
      </c>
      <c r="N886" s="1">
        <f t="shared" si="299"/>
        <v>0</v>
      </c>
      <c r="O886" s="1">
        <f t="shared" si="299"/>
        <v>0</v>
      </c>
      <c r="P886" s="1">
        <f t="shared" si="299"/>
        <v>0</v>
      </c>
      <c r="Q886" s="71"/>
      <c r="R886" s="71"/>
    </row>
    <row r="887" spans="1:18" s="40" customFormat="1" ht="28.5" customHeight="1">
      <c r="A887" s="73"/>
      <c r="B887" s="75"/>
      <c r="C887" s="38"/>
      <c r="D887" s="4" t="s">
        <v>0</v>
      </c>
      <c r="E887" s="1">
        <f>G887+I887+K887+M887</f>
        <v>0</v>
      </c>
      <c r="F887" s="1">
        <f>H887+J887+L887+N887</f>
        <v>0</v>
      </c>
      <c r="G887" s="1">
        <f aca="true" t="shared" si="300" ref="G887:P887">G899+G911+G923+G935+G947+G959+G971+G983+G995+G1007+G1019+G1031+G1043+G1055+G1067+G1079+G1091+G1103+G1115+G1127+G1139+G1151+G1163+G1175+G1187</f>
        <v>0</v>
      </c>
      <c r="H887" s="1">
        <f t="shared" si="300"/>
        <v>0</v>
      </c>
      <c r="I887" s="1">
        <f t="shared" si="300"/>
        <v>0</v>
      </c>
      <c r="J887" s="1">
        <f t="shared" si="300"/>
        <v>0</v>
      </c>
      <c r="K887" s="1">
        <f t="shared" si="300"/>
        <v>0</v>
      </c>
      <c r="L887" s="1">
        <f t="shared" si="300"/>
        <v>0</v>
      </c>
      <c r="M887" s="1">
        <f t="shared" si="300"/>
        <v>0</v>
      </c>
      <c r="N887" s="1">
        <f t="shared" si="300"/>
        <v>0</v>
      </c>
      <c r="O887" s="1">
        <f t="shared" si="300"/>
        <v>0</v>
      </c>
      <c r="P887" s="1">
        <f t="shared" si="300"/>
        <v>0</v>
      </c>
      <c r="Q887" s="71"/>
      <c r="R887" s="71"/>
    </row>
    <row r="888" spans="1:18" s="40" customFormat="1" ht="28.5">
      <c r="A888" s="73"/>
      <c r="B888" s="75"/>
      <c r="C888" s="38"/>
      <c r="D888" s="4" t="s">
        <v>1</v>
      </c>
      <c r="E888" s="1">
        <f aca="true" t="shared" si="301" ref="E888:E896">G888+I888+K888+M888</f>
        <v>30000</v>
      </c>
      <c r="F888" s="97">
        <f aca="true" t="shared" si="302" ref="F888:F896">H888+J888+L888+N888</f>
        <v>0</v>
      </c>
      <c r="G888" s="1">
        <f aca="true" t="shared" si="303" ref="G888:P888">G900+G912+G924+G936+G948+G960+G972+G984+G996+G1008+G1020+G1032+G1044+G1056+G1068+G1080+G1092+G1104+G1116+G1128+G1140+G1152+G1164+G1176+G1188</f>
        <v>30000</v>
      </c>
      <c r="H888" s="1">
        <f t="shared" si="303"/>
        <v>0</v>
      </c>
      <c r="I888" s="1">
        <f t="shared" si="303"/>
        <v>0</v>
      </c>
      <c r="J888" s="1">
        <f t="shared" si="303"/>
        <v>0</v>
      </c>
      <c r="K888" s="1">
        <f t="shared" si="303"/>
        <v>0</v>
      </c>
      <c r="L888" s="1">
        <f t="shared" si="303"/>
        <v>0</v>
      </c>
      <c r="M888" s="1">
        <f t="shared" si="303"/>
        <v>0</v>
      </c>
      <c r="N888" s="1">
        <f t="shared" si="303"/>
        <v>0</v>
      </c>
      <c r="O888" s="1">
        <f t="shared" si="303"/>
        <v>1367</v>
      </c>
      <c r="P888" s="1">
        <f t="shared" si="303"/>
        <v>0</v>
      </c>
      <c r="Q888" s="71"/>
      <c r="R888" s="71"/>
    </row>
    <row r="889" spans="1:18" s="40" customFormat="1" ht="28.5">
      <c r="A889" s="73"/>
      <c r="B889" s="75"/>
      <c r="C889" s="38"/>
      <c r="D889" s="4" t="s">
        <v>31</v>
      </c>
      <c r="E889" s="1">
        <f t="shared" si="301"/>
        <v>10000</v>
      </c>
      <c r="F889" s="1">
        <f t="shared" si="302"/>
        <v>0</v>
      </c>
      <c r="G889" s="1">
        <f aca="true" t="shared" si="304" ref="G889:P889">G901+G913+G925+G937+G949+G961+G973+G985+G997+G1009+G1021+G1033+G1045+G1057+G1069+G1081+G1093+G1105+G1117+G1129+G1141+G1153+G1165+G1177+G1189</f>
        <v>10000</v>
      </c>
      <c r="H889" s="1">
        <f t="shared" si="304"/>
        <v>0</v>
      </c>
      <c r="I889" s="1">
        <f t="shared" si="304"/>
        <v>0</v>
      </c>
      <c r="J889" s="1">
        <f t="shared" si="304"/>
        <v>0</v>
      </c>
      <c r="K889" s="1">
        <f t="shared" si="304"/>
        <v>0</v>
      </c>
      <c r="L889" s="1">
        <f t="shared" si="304"/>
        <v>0</v>
      </c>
      <c r="M889" s="1">
        <f t="shared" si="304"/>
        <v>0</v>
      </c>
      <c r="N889" s="1">
        <f t="shared" si="304"/>
        <v>0</v>
      </c>
      <c r="O889" s="1">
        <f t="shared" si="304"/>
        <v>0</v>
      </c>
      <c r="P889" s="1">
        <f t="shared" si="304"/>
        <v>0</v>
      </c>
      <c r="Q889" s="71"/>
      <c r="R889" s="71"/>
    </row>
    <row r="890" spans="1:18" s="40" customFormat="1" ht="28.5">
      <c r="A890" s="73"/>
      <c r="B890" s="75"/>
      <c r="C890" s="38"/>
      <c r="D890" s="4" t="s">
        <v>32</v>
      </c>
      <c r="E890" s="1">
        <f t="shared" si="301"/>
        <v>288811.8</v>
      </c>
      <c r="F890" s="1">
        <f t="shared" si="302"/>
        <v>0</v>
      </c>
      <c r="G890" s="1">
        <f aca="true" t="shared" si="305" ref="G890:P890">G902+G914+G926+G938+G950+G962+G974+G986+G998+G1010+G1022+G1034+G1046+G1058+G1070+G1082+G1094+G1106+G1118+G1130+G1142+G1154+G1166+G1178+G1190</f>
        <v>288811.8</v>
      </c>
      <c r="H890" s="1">
        <f t="shared" si="305"/>
        <v>0</v>
      </c>
      <c r="I890" s="1">
        <f t="shared" si="305"/>
        <v>0</v>
      </c>
      <c r="J890" s="1">
        <f t="shared" si="305"/>
        <v>0</v>
      </c>
      <c r="K890" s="1">
        <f t="shared" si="305"/>
        <v>0</v>
      </c>
      <c r="L890" s="1">
        <f t="shared" si="305"/>
        <v>0</v>
      </c>
      <c r="M890" s="1">
        <f t="shared" si="305"/>
        <v>0</v>
      </c>
      <c r="N890" s="1">
        <f t="shared" si="305"/>
        <v>0</v>
      </c>
      <c r="O890" s="1">
        <f t="shared" si="305"/>
        <v>1063</v>
      </c>
      <c r="P890" s="1">
        <f t="shared" si="305"/>
        <v>0</v>
      </c>
      <c r="Q890" s="71"/>
      <c r="R890" s="71"/>
    </row>
    <row r="891" spans="1:18" s="40" customFormat="1" ht="28.5">
      <c r="A891" s="73"/>
      <c r="B891" s="75"/>
      <c r="C891" s="38"/>
      <c r="D891" s="4" t="s">
        <v>33</v>
      </c>
      <c r="E891" s="1">
        <f>G891+I891+K891+M891</f>
        <v>307595.6</v>
      </c>
      <c r="F891" s="1">
        <f t="shared" si="302"/>
        <v>0</v>
      </c>
      <c r="G891" s="1">
        <f aca="true" t="shared" si="306" ref="G891:P891">G903+G915+G927+G939+G951+G963+G975+G987+G999+G1011+G1023+G1035+G1047+G1059+G1071+G1083+G1095+G1107+G1119+G1131+G1143+G1155+G1167+G1179+G1191</f>
        <v>307595.6</v>
      </c>
      <c r="H891" s="1">
        <f t="shared" si="306"/>
        <v>0</v>
      </c>
      <c r="I891" s="1">
        <f t="shared" si="306"/>
        <v>0</v>
      </c>
      <c r="J891" s="1">
        <f t="shared" si="306"/>
        <v>0</v>
      </c>
      <c r="K891" s="1">
        <f t="shared" si="306"/>
        <v>0</v>
      </c>
      <c r="L891" s="1">
        <f t="shared" si="306"/>
        <v>0</v>
      </c>
      <c r="M891" s="1">
        <f t="shared" si="306"/>
        <v>0</v>
      </c>
      <c r="N891" s="1">
        <f t="shared" si="306"/>
        <v>0</v>
      </c>
      <c r="O891" s="1">
        <f t="shared" si="306"/>
        <v>885</v>
      </c>
      <c r="P891" s="1">
        <f t="shared" si="306"/>
        <v>0</v>
      </c>
      <c r="Q891" s="71"/>
      <c r="R891" s="71"/>
    </row>
    <row r="892" spans="1:18" s="40" customFormat="1" ht="28.5">
      <c r="A892" s="73"/>
      <c r="B892" s="75"/>
      <c r="C892" s="38"/>
      <c r="D892" s="4" t="s">
        <v>36</v>
      </c>
      <c r="E892" s="1">
        <f t="shared" si="301"/>
        <v>345908.2</v>
      </c>
      <c r="F892" s="1">
        <f t="shared" si="302"/>
        <v>0</v>
      </c>
      <c r="G892" s="1">
        <f aca="true" t="shared" si="307" ref="G892:P892">G904+G916+G928+G940+G952+G964+G976+G988+G1000+G1012+G1024+G1036+G1048+G1060+G1072+G1084+G1096+G1108+G1120+G1132+G1144+G1156+G1168+G1180+G1192</f>
        <v>345908.2</v>
      </c>
      <c r="H892" s="1">
        <f t="shared" si="307"/>
        <v>0</v>
      </c>
      <c r="I892" s="1">
        <f t="shared" si="307"/>
        <v>0</v>
      </c>
      <c r="J892" s="1">
        <f t="shared" si="307"/>
        <v>0</v>
      </c>
      <c r="K892" s="1">
        <f t="shared" si="307"/>
        <v>0</v>
      </c>
      <c r="L892" s="1">
        <f t="shared" si="307"/>
        <v>0</v>
      </c>
      <c r="M892" s="1">
        <f t="shared" si="307"/>
        <v>0</v>
      </c>
      <c r="N892" s="1">
        <f t="shared" si="307"/>
        <v>0</v>
      </c>
      <c r="O892" s="1">
        <f t="shared" si="307"/>
        <v>1125</v>
      </c>
      <c r="P892" s="1">
        <f t="shared" si="307"/>
        <v>0</v>
      </c>
      <c r="Q892" s="71"/>
      <c r="R892" s="71"/>
    </row>
    <row r="893" spans="1:18" s="40" customFormat="1" ht="28.5">
      <c r="A893" s="73"/>
      <c r="B893" s="75"/>
      <c r="C893" s="38"/>
      <c r="D893" s="4" t="s">
        <v>37</v>
      </c>
      <c r="E893" s="1">
        <f t="shared" si="301"/>
        <v>313148.2</v>
      </c>
      <c r="F893" s="1">
        <f t="shared" si="302"/>
        <v>0</v>
      </c>
      <c r="G893" s="1">
        <f aca="true" t="shared" si="308" ref="G893:P893">G905+G917+G929+G941+G953+G965+G977+G989+G1001+G1013+G1025+G1037+G1049+G1061+G1073+G1085+G1097+G1109+G1121+G1133+G1145+G1157+G1169+G1181+G1193</f>
        <v>313148.2</v>
      </c>
      <c r="H893" s="1">
        <f t="shared" si="308"/>
        <v>0</v>
      </c>
      <c r="I893" s="1">
        <f t="shared" si="308"/>
        <v>0</v>
      </c>
      <c r="J893" s="1">
        <f t="shared" si="308"/>
        <v>0</v>
      </c>
      <c r="K893" s="1">
        <f t="shared" si="308"/>
        <v>0</v>
      </c>
      <c r="L893" s="1">
        <f t="shared" si="308"/>
        <v>0</v>
      </c>
      <c r="M893" s="1">
        <f t="shared" si="308"/>
        <v>0</v>
      </c>
      <c r="N893" s="1">
        <f t="shared" si="308"/>
        <v>0</v>
      </c>
      <c r="O893" s="1">
        <f t="shared" si="308"/>
        <v>402</v>
      </c>
      <c r="P893" s="1">
        <f t="shared" si="308"/>
        <v>0</v>
      </c>
      <c r="Q893" s="71"/>
      <c r="R893" s="71"/>
    </row>
    <row r="894" spans="1:18" s="40" customFormat="1" ht="28.5">
      <c r="A894" s="73"/>
      <c r="B894" s="75"/>
      <c r="C894" s="38"/>
      <c r="D894" s="4" t="s">
        <v>38</v>
      </c>
      <c r="E894" s="1">
        <f t="shared" si="301"/>
        <v>380061.10000000003</v>
      </c>
      <c r="F894" s="1">
        <f t="shared" si="302"/>
        <v>0</v>
      </c>
      <c r="G894" s="1">
        <f aca="true" t="shared" si="309" ref="G894:P894">G906+G918+G930+G942+G954+G966+G978+G990+G1002+G1014+G1026+G1038+G1050+G1062+G1074+G1086+G1098+G1110+G1122+G1134+G1146+G1158+G1170+G1182+G1194</f>
        <v>380061.10000000003</v>
      </c>
      <c r="H894" s="1">
        <f t="shared" si="309"/>
        <v>0</v>
      </c>
      <c r="I894" s="1">
        <f t="shared" si="309"/>
        <v>0</v>
      </c>
      <c r="J894" s="1">
        <f t="shared" si="309"/>
        <v>0</v>
      </c>
      <c r="K894" s="1">
        <f t="shared" si="309"/>
        <v>0</v>
      </c>
      <c r="L894" s="1">
        <f t="shared" si="309"/>
        <v>0</v>
      </c>
      <c r="M894" s="1">
        <f t="shared" si="309"/>
        <v>0</v>
      </c>
      <c r="N894" s="1">
        <f t="shared" si="309"/>
        <v>0</v>
      </c>
      <c r="O894" s="1">
        <f t="shared" si="309"/>
        <v>1057</v>
      </c>
      <c r="P894" s="1">
        <f t="shared" si="309"/>
        <v>0</v>
      </c>
      <c r="Q894" s="71"/>
      <c r="R894" s="71"/>
    </row>
    <row r="895" spans="1:18" s="40" customFormat="1" ht="28.5">
      <c r="A895" s="73"/>
      <c r="B895" s="75"/>
      <c r="C895" s="38"/>
      <c r="D895" s="4" t="s">
        <v>39</v>
      </c>
      <c r="E895" s="1">
        <f t="shared" si="301"/>
        <v>376076.9</v>
      </c>
      <c r="F895" s="1">
        <f t="shared" si="302"/>
        <v>0</v>
      </c>
      <c r="G895" s="1">
        <f aca="true" t="shared" si="310" ref="G895:P895">G907+G919+G931+G943+G955+G967+G979+G991+G1003+G1015+G1027+G1039+G1051+G1063+G1075+G1087+G1099+G1111+G1123+G1135+G1147+G1159+G1171+G1183+G1195</f>
        <v>376076.9</v>
      </c>
      <c r="H895" s="1">
        <f t="shared" si="310"/>
        <v>0</v>
      </c>
      <c r="I895" s="1">
        <f t="shared" si="310"/>
        <v>0</v>
      </c>
      <c r="J895" s="1">
        <f t="shared" si="310"/>
        <v>0</v>
      </c>
      <c r="K895" s="1">
        <f t="shared" si="310"/>
        <v>0</v>
      </c>
      <c r="L895" s="1">
        <f t="shared" si="310"/>
        <v>0</v>
      </c>
      <c r="M895" s="1">
        <f t="shared" si="310"/>
        <v>0</v>
      </c>
      <c r="N895" s="1">
        <f t="shared" si="310"/>
        <v>0</v>
      </c>
      <c r="O895" s="1">
        <f t="shared" si="310"/>
        <v>1039</v>
      </c>
      <c r="P895" s="1">
        <f t="shared" si="310"/>
        <v>0</v>
      </c>
      <c r="Q895" s="71"/>
      <c r="R895" s="71"/>
    </row>
    <row r="896" spans="1:18" s="40" customFormat="1" ht="28.5">
      <c r="A896" s="73"/>
      <c r="B896" s="75"/>
      <c r="C896" s="38"/>
      <c r="D896" s="4" t="s">
        <v>40</v>
      </c>
      <c r="E896" s="1">
        <f t="shared" si="301"/>
        <v>516622.69999999995</v>
      </c>
      <c r="F896" s="1">
        <f t="shared" si="302"/>
        <v>0</v>
      </c>
      <c r="G896" s="1">
        <f aca="true" t="shared" si="311" ref="G896:P896">G908+G920+G932+G944+G956+G968+G980+G992+G1004+G1016+G1028+G1040+G1052+G1064+G1076+G1088+G1100+G1112+G1124+G1136+G1148+G1160+G1172+G1184+G1196</f>
        <v>516622.69999999995</v>
      </c>
      <c r="H896" s="1">
        <f t="shared" si="311"/>
        <v>0</v>
      </c>
      <c r="I896" s="1">
        <f t="shared" si="311"/>
        <v>0</v>
      </c>
      <c r="J896" s="1">
        <f t="shared" si="311"/>
        <v>0</v>
      </c>
      <c r="K896" s="1">
        <f t="shared" si="311"/>
        <v>0</v>
      </c>
      <c r="L896" s="1">
        <f t="shared" si="311"/>
        <v>0</v>
      </c>
      <c r="M896" s="1">
        <f t="shared" si="311"/>
        <v>0</v>
      </c>
      <c r="N896" s="1">
        <f t="shared" si="311"/>
        <v>0</v>
      </c>
      <c r="O896" s="1">
        <f t="shared" si="311"/>
        <v>1494</v>
      </c>
      <c r="P896" s="1">
        <f t="shared" si="311"/>
        <v>0</v>
      </c>
      <c r="Q896" s="71"/>
      <c r="R896" s="71"/>
    </row>
    <row r="897" spans="1:21" s="6" customFormat="1" ht="14.25" customHeight="1">
      <c r="A897" s="65" t="s">
        <v>143</v>
      </c>
      <c r="B897" s="72" t="s">
        <v>177</v>
      </c>
      <c r="C897" s="3"/>
      <c r="D897" s="4" t="s">
        <v>13</v>
      </c>
      <c r="E897" s="1">
        <f aca="true" t="shared" si="312" ref="E897:P897">SUM(E899:E908)</f>
        <v>3000</v>
      </c>
      <c r="F897" s="1">
        <f t="shared" si="312"/>
        <v>0</v>
      </c>
      <c r="G897" s="1">
        <f t="shared" si="312"/>
        <v>3000</v>
      </c>
      <c r="H897" s="1">
        <f t="shared" si="312"/>
        <v>0</v>
      </c>
      <c r="I897" s="1">
        <f t="shared" si="312"/>
        <v>0</v>
      </c>
      <c r="J897" s="1">
        <f t="shared" si="312"/>
        <v>0</v>
      </c>
      <c r="K897" s="1">
        <f t="shared" si="312"/>
        <v>0</v>
      </c>
      <c r="L897" s="1">
        <f t="shared" si="312"/>
        <v>0</v>
      </c>
      <c r="M897" s="1">
        <f t="shared" si="312"/>
        <v>0</v>
      </c>
      <c r="N897" s="1">
        <f t="shared" si="312"/>
        <v>0</v>
      </c>
      <c r="O897" s="1">
        <f t="shared" si="312"/>
        <v>0</v>
      </c>
      <c r="P897" s="1">
        <f t="shared" si="312"/>
        <v>0</v>
      </c>
      <c r="Q897" s="68" t="s">
        <v>16</v>
      </c>
      <c r="R897" s="68"/>
      <c r="U897" s="7"/>
    </row>
    <row r="898" spans="1:21" s="6" customFormat="1" ht="14.25" customHeight="1">
      <c r="A898" s="66"/>
      <c r="B898" s="72"/>
      <c r="C898" s="3"/>
      <c r="D898" s="5" t="s">
        <v>176</v>
      </c>
      <c r="E898" s="2">
        <f aca="true" t="shared" si="313" ref="E898:E908">G898+I898+K898+M898</f>
        <v>0</v>
      </c>
      <c r="F898" s="2">
        <f>H898+J898+L898+N898</f>
        <v>0</v>
      </c>
      <c r="G898" s="2">
        <v>0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  <c r="O898" s="2">
        <v>0</v>
      </c>
      <c r="P898" s="2">
        <v>0</v>
      </c>
      <c r="Q898" s="68"/>
      <c r="R898" s="68"/>
      <c r="U898" s="7"/>
    </row>
    <row r="899" spans="1:21" ht="15">
      <c r="A899" s="66"/>
      <c r="B899" s="72"/>
      <c r="C899" s="3"/>
      <c r="D899" s="5" t="s">
        <v>0</v>
      </c>
      <c r="E899" s="2">
        <f t="shared" si="313"/>
        <v>0</v>
      </c>
      <c r="F899" s="2">
        <f>H899+J899+L899+N899</f>
        <v>0</v>
      </c>
      <c r="G899" s="2">
        <v>0</v>
      </c>
      <c r="H899" s="2">
        <v>0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0</v>
      </c>
      <c r="O899" s="2">
        <v>0</v>
      </c>
      <c r="P899" s="2">
        <v>0</v>
      </c>
      <c r="Q899" s="68"/>
      <c r="R899" s="68"/>
      <c r="U899" s="9"/>
    </row>
    <row r="900" spans="1:21" ht="15">
      <c r="A900" s="66"/>
      <c r="B900" s="72"/>
      <c r="C900" s="3"/>
      <c r="D900" s="5" t="s">
        <v>1</v>
      </c>
      <c r="E900" s="2">
        <f t="shared" si="313"/>
        <v>3000</v>
      </c>
      <c r="F900" s="2">
        <f>H900+J900+L900+N900</f>
        <v>0</v>
      </c>
      <c r="G900" s="2">
        <v>3000</v>
      </c>
      <c r="H900" s="2">
        <v>0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v>0</v>
      </c>
      <c r="P900" s="2">
        <v>0</v>
      </c>
      <c r="Q900" s="68"/>
      <c r="R900" s="68"/>
      <c r="U900" s="9"/>
    </row>
    <row r="901" spans="1:21" ht="15">
      <c r="A901" s="66"/>
      <c r="B901" s="72"/>
      <c r="C901" s="3"/>
      <c r="D901" s="5" t="s">
        <v>31</v>
      </c>
      <c r="E901" s="2">
        <f t="shared" si="313"/>
        <v>0</v>
      </c>
      <c r="F901" s="2">
        <f>H901+J901+L901+N901</f>
        <v>0</v>
      </c>
      <c r="G901" s="2">
        <v>0</v>
      </c>
      <c r="H901" s="2">
        <v>0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0</v>
      </c>
      <c r="O901" s="2">
        <v>0</v>
      </c>
      <c r="P901" s="2">
        <v>0</v>
      </c>
      <c r="Q901" s="68"/>
      <c r="R901" s="68"/>
      <c r="U901" s="9"/>
    </row>
    <row r="902" spans="1:21" ht="15">
      <c r="A902" s="66"/>
      <c r="B902" s="72"/>
      <c r="C902" s="3"/>
      <c r="D902" s="5" t="s">
        <v>32</v>
      </c>
      <c r="E902" s="2">
        <f t="shared" si="313"/>
        <v>0</v>
      </c>
      <c r="F902" s="2">
        <f>H902+J902+L902+N902</f>
        <v>0</v>
      </c>
      <c r="G902" s="2">
        <v>0</v>
      </c>
      <c r="H902" s="2">
        <v>0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>
        <v>0</v>
      </c>
      <c r="O902" s="2">
        <v>0</v>
      </c>
      <c r="P902" s="2">
        <v>0</v>
      </c>
      <c r="Q902" s="68"/>
      <c r="R902" s="68"/>
      <c r="U902" s="9"/>
    </row>
    <row r="903" spans="1:21" ht="15">
      <c r="A903" s="66"/>
      <c r="B903" s="72"/>
      <c r="C903" s="3"/>
      <c r="D903" s="5" t="s">
        <v>33</v>
      </c>
      <c r="E903" s="2">
        <f t="shared" si="313"/>
        <v>0</v>
      </c>
      <c r="F903" s="2">
        <f aca="true" t="shared" si="314" ref="F903:F908">H903+J903+L903+N903</f>
        <v>0</v>
      </c>
      <c r="G903" s="2">
        <v>0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0</v>
      </c>
      <c r="P903" s="2">
        <v>0</v>
      </c>
      <c r="Q903" s="68"/>
      <c r="R903" s="68"/>
      <c r="U903" s="9"/>
    </row>
    <row r="904" spans="1:21" ht="15">
      <c r="A904" s="66"/>
      <c r="B904" s="72"/>
      <c r="C904" s="3"/>
      <c r="D904" s="5" t="s">
        <v>36</v>
      </c>
      <c r="E904" s="2">
        <f t="shared" si="313"/>
        <v>0</v>
      </c>
      <c r="F904" s="2">
        <f t="shared" si="314"/>
        <v>0</v>
      </c>
      <c r="G904" s="2">
        <v>0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0</v>
      </c>
      <c r="O904" s="2">
        <v>0</v>
      </c>
      <c r="P904" s="2">
        <v>0</v>
      </c>
      <c r="Q904" s="68"/>
      <c r="R904" s="68"/>
      <c r="U904" s="9"/>
    </row>
    <row r="905" spans="1:21" ht="15">
      <c r="A905" s="66"/>
      <c r="B905" s="72"/>
      <c r="C905" s="3"/>
      <c r="D905" s="5" t="s">
        <v>37</v>
      </c>
      <c r="E905" s="2">
        <f t="shared" si="313"/>
        <v>0</v>
      </c>
      <c r="F905" s="2">
        <f t="shared" si="314"/>
        <v>0</v>
      </c>
      <c r="G905" s="2">
        <v>0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v>0</v>
      </c>
      <c r="P905" s="2">
        <v>0</v>
      </c>
      <c r="Q905" s="68"/>
      <c r="R905" s="68"/>
      <c r="U905" s="9"/>
    </row>
    <row r="906" spans="1:18" ht="15">
      <c r="A906" s="66"/>
      <c r="B906" s="72"/>
      <c r="C906" s="3"/>
      <c r="D906" s="5" t="s">
        <v>38</v>
      </c>
      <c r="E906" s="2">
        <f t="shared" si="313"/>
        <v>0</v>
      </c>
      <c r="F906" s="2">
        <f t="shared" si="314"/>
        <v>0</v>
      </c>
      <c r="G906" s="2">
        <v>0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0</v>
      </c>
      <c r="P906" s="2">
        <v>0</v>
      </c>
      <c r="Q906" s="68"/>
      <c r="R906" s="68"/>
    </row>
    <row r="907" spans="1:18" ht="15">
      <c r="A907" s="66"/>
      <c r="B907" s="72"/>
      <c r="C907" s="3"/>
      <c r="D907" s="5" t="s">
        <v>39</v>
      </c>
      <c r="E907" s="2">
        <f t="shared" si="313"/>
        <v>0</v>
      </c>
      <c r="F907" s="2">
        <f t="shared" si="314"/>
        <v>0</v>
      </c>
      <c r="G907" s="2">
        <v>0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0</v>
      </c>
      <c r="O907" s="2">
        <v>0</v>
      </c>
      <c r="P907" s="2">
        <v>0</v>
      </c>
      <c r="Q907" s="68"/>
      <c r="R907" s="68"/>
    </row>
    <row r="908" spans="1:18" ht="32.25" customHeight="1">
      <c r="A908" s="66"/>
      <c r="B908" s="72"/>
      <c r="C908" s="3"/>
      <c r="D908" s="5" t="s">
        <v>40</v>
      </c>
      <c r="E908" s="2">
        <f t="shared" si="313"/>
        <v>0</v>
      </c>
      <c r="F908" s="2">
        <f t="shared" si="314"/>
        <v>0</v>
      </c>
      <c r="G908" s="2">
        <v>0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68"/>
      <c r="R908" s="68"/>
    </row>
    <row r="909" spans="1:21" s="6" customFormat="1" ht="14.25" customHeight="1">
      <c r="A909" s="66"/>
      <c r="B909" s="72" t="s">
        <v>159</v>
      </c>
      <c r="C909" s="3"/>
      <c r="D909" s="4" t="s">
        <v>13</v>
      </c>
      <c r="E909" s="1">
        <f aca="true" t="shared" si="315" ref="E909:P909">SUM(E911:E920)</f>
        <v>8000</v>
      </c>
      <c r="F909" s="1">
        <f t="shared" si="315"/>
        <v>0</v>
      </c>
      <c r="G909" s="1">
        <f t="shared" si="315"/>
        <v>8000</v>
      </c>
      <c r="H909" s="1">
        <f t="shared" si="315"/>
        <v>0</v>
      </c>
      <c r="I909" s="1">
        <f t="shared" si="315"/>
        <v>0</v>
      </c>
      <c r="J909" s="1">
        <f t="shared" si="315"/>
        <v>0</v>
      </c>
      <c r="K909" s="1">
        <f t="shared" si="315"/>
        <v>0</v>
      </c>
      <c r="L909" s="1">
        <f t="shared" si="315"/>
        <v>0</v>
      </c>
      <c r="M909" s="1">
        <f t="shared" si="315"/>
        <v>0</v>
      </c>
      <c r="N909" s="1">
        <f t="shared" si="315"/>
        <v>0</v>
      </c>
      <c r="O909" s="1">
        <f t="shared" si="315"/>
        <v>900</v>
      </c>
      <c r="P909" s="1">
        <f t="shared" si="315"/>
        <v>0</v>
      </c>
      <c r="Q909" s="68" t="s">
        <v>16</v>
      </c>
      <c r="R909" s="68"/>
      <c r="U909" s="7"/>
    </row>
    <row r="910" spans="1:21" s="6" customFormat="1" ht="14.25" customHeight="1">
      <c r="A910" s="66"/>
      <c r="B910" s="72"/>
      <c r="C910" s="3"/>
      <c r="D910" s="5" t="s">
        <v>176</v>
      </c>
      <c r="E910" s="2">
        <f aca="true" t="shared" si="316" ref="E910:F912">G910+I910+K910+M910</f>
        <v>0</v>
      </c>
      <c r="F910" s="2">
        <f t="shared" si="316"/>
        <v>0</v>
      </c>
      <c r="G910" s="2">
        <v>0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  <c r="O910" s="2">
        <v>0</v>
      </c>
      <c r="P910" s="2">
        <v>0</v>
      </c>
      <c r="Q910" s="68"/>
      <c r="R910" s="68"/>
      <c r="U910" s="7"/>
    </row>
    <row r="911" spans="1:21" ht="15">
      <c r="A911" s="66"/>
      <c r="B911" s="72"/>
      <c r="C911" s="3"/>
      <c r="D911" s="5" t="s">
        <v>0</v>
      </c>
      <c r="E911" s="2">
        <f t="shared" si="316"/>
        <v>0</v>
      </c>
      <c r="F911" s="2">
        <f t="shared" si="316"/>
        <v>0</v>
      </c>
      <c r="G911" s="2">
        <v>0</v>
      </c>
      <c r="H911" s="2">
        <v>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  <c r="Q911" s="68"/>
      <c r="R911" s="68"/>
      <c r="U911" s="9"/>
    </row>
    <row r="912" spans="1:21" ht="15">
      <c r="A912" s="66"/>
      <c r="B912" s="72"/>
      <c r="C912" s="3"/>
      <c r="D912" s="5" t="s">
        <v>1</v>
      </c>
      <c r="E912" s="2">
        <f t="shared" si="316"/>
        <v>8000</v>
      </c>
      <c r="F912" s="2">
        <f t="shared" si="316"/>
        <v>0</v>
      </c>
      <c r="G912" s="2">
        <v>8000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900</v>
      </c>
      <c r="P912" s="2">
        <v>0</v>
      </c>
      <c r="Q912" s="68"/>
      <c r="R912" s="68"/>
      <c r="U912" s="9"/>
    </row>
    <row r="913" spans="1:21" ht="15">
      <c r="A913" s="66"/>
      <c r="B913" s="72"/>
      <c r="C913" s="3"/>
      <c r="D913" s="5" t="s">
        <v>31</v>
      </c>
      <c r="E913" s="2">
        <f aca="true" t="shared" si="317" ref="E913:E920">G913+I913+K913+M913</f>
        <v>0</v>
      </c>
      <c r="F913" s="2">
        <f aca="true" t="shared" si="318" ref="F913:F920">H913+J913+L913+N913</f>
        <v>0</v>
      </c>
      <c r="G913" s="2">
        <v>0</v>
      </c>
      <c r="H913" s="2">
        <v>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0</v>
      </c>
      <c r="O913" s="2">
        <v>0</v>
      </c>
      <c r="P913" s="2">
        <v>0</v>
      </c>
      <c r="Q913" s="68"/>
      <c r="R913" s="68"/>
      <c r="U913" s="9"/>
    </row>
    <row r="914" spans="1:21" ht="15">
      <c r="A914" s="66"/>
      <c r="B914" s="72"/>
      <c r="C914" s="3"/>
      <c r="D914" s="5" t="s">
        <v>32</v>
      </c>
      <c r="E914" s="2">
        <f t="shared" si="317"/>
        <v>0</v>
      </c>
      <c r="F914" s="2">
        <f>H914+J914+L914+N914</f>
        <v>0</v>
      </c>
      <c r="G914" s="2">
        <v>0</v>
      </c>
      <c r="H914" s="2">
        <v>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0</v>
      </c>
      <c r="O914" s="2">
        <v>0</v>
      </c>
      <c r="P914" s="2">
        <v>0</v>
      </c>
      <c r="Q914" s="68"/>
      <c r="R914" s="68"/>
      <c r="U914" s="9"/>
    </row>
    <row r="915" spans="1:21" ht="15">
      <c r="A915" s="66"/>
      <c r="B915" s="72"/>
      <c r="C915" s="3"/>
      <c r="D915" s="5" t="s">
        <v>33</v>
      </c>
      <c r="E915" s="2">
        <f t="shared" si="317"/>
        <v>0</v>
      </c>
      <c r="F915" s="2">
        <f t="shared" si="318"/>
        <v>0</v>
      </c>
      <c r="G915" s="2">
        <v>0</v>
      </c>
      <c r="H915" s="2">
        <v>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0</v>
      </c>
      <c r="O915" s="2">
        <v>0</v>
      </c>
      <c r="P915" s="2">
        <v>0</v>
      </c>
      <c r="Q915" s="68"/>
      <c r="R915" s="68"/>
      <c r="U915" s="9"/>
    </row>
    <row r="916" spans="1:21" ht="15">
      <c r="A916" s="66"/>
      <c r="B916" s="72"/>
      <c r="C916" s="3"/>
      <c r="D916" s="5" t="s">
        <v>36</v>
      </c>
      <c r="E916" s="2">
        <f t="shared" si="317"/>
        <v>0</v>
      </c>
      <c r="F916" s="2">
        <f t="shared" si="318"/>
        <v>0</v>
      </c>
      <c r="G916" s="2">
        <v>0</v>
      </c>
      <c r="H916" s="2">
        <v>0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0</v>
      </c>
      <c r="O916" s="2">
        <v>0</v>
      </c>
      <c r="P916" s="2">
        <v>0</v>
      </c>
      <c r="Q916" s="68"/>
      <c r="R916" s="68"/>
      <c r="U916" s="9"/>
    </row>
    <row r="917" spans="1:21" ht="15">
      <c r="A917" s="66"/>
      <c r="B917" s="72"/>
      <c r="C917" s="3"/>
      <c r="D917" s="5" t="s">
        <v>37</v>
      </c>
      <c r="E917" s="2">
        <f t="shared" si="317"/>
        <v>0</v>
      </c>
      <c r="F917" s="2">
        <f t="shared" si="318"/>
        <v>0</v>
      </c>
      <c r="G917" s="2">
        <v>0</v>
      </c>
      <c r="H917" s="2">
        <v>0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0</v>
      </c>
      <c r="O917" s="2">
        <v>0</v>
      </c>
      <c r="P917" s="2">
        <v>0</v>
      </c>
      <c r="Q917" s="68"/>
      <c r="R917" s="68"/>
      <c r="U917" s="9"/>
    </row>
    <row r="918" spans="1:18" ht="15">
      <c r="A918" s="66"/>
      <c r="B918" s="72"/>
      <c r="C918" s="3"/>
      <c r="D918" s="5" t="s">
        <v>38</v>
      </c>
      <c r="E918" s="2">
        <f t="shared" si="317"/>
        <v>0</v>
      </c>
      <c r="F918" s="2">
        <f t="shared" si="318"/>
        <v>0</v>
      </c>
      <c r="G918" s="2">
        <v>0</v>
      </c>
      <c r="H918" s="2">
        <v>0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0</v>
      </c>
      <c r="O918" s="2">
        <v>0</v>
      </c>
      <c r="P918" s="2">
        <v>0</v>
      </c>
      <c r="Q918" s="68"/>
      <c r="R918" s="68"/>
    </row>
    <row r="919" spans="1:18" ht="15">
      <c r="A919" s="66"/>
      <c r="B919" s="72"/>
      <c r="C919" s="3"/>
      <c r="D919" s="5" t="s">
        <v>39</v>
      </c>
      <c r="E919" s="2">
        <f t="shared" si="317"/>
        <v>0</v>
      </c>
      <c r="F919" s="2">
        <f t="shared" si="318"/>
        <v>0</v>
      </c>
      <c r="G919" s="2">
        <v>0</v>
      </c>
      <c r="H919" s="2">
        <v>0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0</v>
      </c>
      <c r="O919" s="2">
        <v>0</v>
      </c>
      <c r="P919" s="2">
        <v>0</v>
      </c>
      <c r="Q919" s="68"/>
      <c r="R919" s="68"/>
    </row>
    <row r="920" spans="1:18" ht="15">
      <c r="A920" s="67"/>
      <c r="B920" s="72"/>
      <c r="C920" s="3"/>
      <c r="D920" s="5" t="s">
        <v>40</v>
      </c>
      <c r="E920" s="2">
        <f t="shared" si="317"/>
        <v>0</v>
      </c>
      <c r="F920" s="2">
        <f t="shared" si="318"/>
        <v>0</v>
      </c>
      <c r="G920" s="2">
        <v>0</v>
      </c>
      <c r="H920" s="2">
        <v>0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  <c r="O920" s="2">
        <v>0</v>
      </c>
      <c r="P920" s="2">
        <v>0</v>
      </c>
      <c r="Q920" s="68"/>
      <c r="R920" s="68"/>
    </row>
    <row r="921" spans="1:21" s="6" customFormat="1" ht="14.25" customHeight="1">
      <c r="A921" s="65" t="s">
        <v>67</v>
      </c>
      <c r="B921" s="72" t="s">
        <v>178</v>
      </c>
      <c r="C921" s="3"/>
      <c r="D921" s="4" t="s">
        <v>13</v>
      </c>
      <c r="E921" s="1">
        <f aca="true" t="shared" si="319" ref="E921:P921">SUM(E923:E932)</f>
        <v>4000</v>
      </c>
      <c r="F921" s="1">
        <f t="shared" si="319"/>
        <v>0</v>
      </c>
      <c r="G921" s="1">
        <f t="shared" si="319"/>
        <v>4000</v>
      </c>
      <c r="H921" s="1">
        <f t="shared" si="319"/>
        <v>0</v>
      </c>
      <c r="I921" s="1">
        <f t="shared" si="319"/>
        <v>0</v>
      </c>
      <c r="J921" s="1">
        <f t="shared" si="319"/>
        <v>0</v>
      </c>
      <c r="K921" s="1">
        <f t="shared" si="319"/>
        <v>0</v>
      </c>
      <c r="L921" s="1">
        <f t="shared" si="319"/>
        <v>0</v>
      </c>
      <c r="M921" s="1">
        <f t="shared" si="319"/>
        <v>0</v>
      </c>
      <c r="N921" s="1">
        <f t="shared" si="319"/>
        <v>0</v>
      </c>
      <c r="O921" s="1">
        <f t="shared" si="319"/>
        <v>0</v>
      </c>
      <c r="P921" s="1">
        <f t="shared" si="319"/>
        <v>0</v>
      </c>
      <c r="Q921" s="68" t="s">
        <v>16</v>
      </c>
      <c r="R921" s="68"/>
      <c r="U921" s="7"/>
    </row>
    <row r="922" spans="1:21" s="6" customFormat="1" ht="14.25" customHeight="1">
      <c r="A922" s="66"/>
      <c r="B922" s="72"/>
      <c r="C922" s="3"/>
      <c r="D922" s="5" t="s">
        <v>176</v>
      </c>
      <c r="E922" s="2">
        <f aca="true" t="shared" si="320" ref="E922:E932">G922+I922+K922+M922</f>
        <v>0</v>
      </c>
      <c r="F922" s="2">
        <f aca="true" t="shared" si="321" ref="F922:F932">H922+J922+L922+N922</f>
        <v>0</v>
      </c>
      <c r="G922" s="2">
        <v>0</v>
      </c>
      <c r="H922" s="2">
        <v>0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0</v>
      </c>
      <c r="O922" s="2">
        <v>0</v>
      </c>
      <c r="P922" s="2">
        <v>0</v>
      </c>
      <c r="Q922" s="68"/>
      <c r="R922" s="68"/>
      <c r="U922" s="7"/>
    </row>
    <row r="923" spans="1:21" ht="15">
      <c r="A923" s="66"/>
      <c r="B923" s="72"/>
      <c r="C923" s="3"/>
      <c r="D923" s="5" t="s">
        <v>0</v>
      </c>
      <c r="E923" s="2">
        <f t="shared" si="320"/>
        <v>0</v>
      </c>
      <c r="F923" s="2">
        <f t="shared" si="321"/>
        <v>0</v>
      </c>
      <c r="G923" s="2">
        <v>0</v>
      </c>
      <c r="H923" s="2">
        <v>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0</v>
      </c>
      <c r="P923" s="2">
        <v>0</v>
      </c>
      <c r="Q923" s="68"/>
      <c r="R923" s="68"/>
      <c r="U923" s="9"/>
    </row>
    <row r="924" spans="1:21" ht="15">
      <c r="A924" s="66"/>
      <c r="B924" s="72"/>
      <c r="C924" s="3"/>
      <c r="D924" s="5" t="s">
        <v>1</v>
      </c>
      <c r="E924" s="2">
        <f t="shared" si="320"/>
        <v>4000</v>
      </c>
      <c r="F924" s="2">
        <f t="shared" si="321"/>
        <v>0</v>
      </c>
      <c r="G924" s="2">
        <v>4000</v>
      </c>
      <c r="H924" s="2">
        <v>0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0</v>
      </c>
      <c r="O924" s="2">
        <v>0</v>
      </c>
      <c r="P924" s="2">
        <v>0</v>
      </c>
      <c r="Q924" s="68"/>
      <c r="R924" s="68"/>
      <c r="U924" s="9"/>
    </row>
    <row r="925" spans="1:21" ht="15">
      <c r="A925" s="66"/>
      <c r="B925" s="72"/>
      <c r="C925" s="3"/>
      <c r="D925" s="5" t="s">
        <v>31</v>
      </c>
      <c r="E925" s="2">
        <f t="shared" si="320"/>
        <v>0</v>
      </c>
      <c r="F925" s="2">
        <f t="shared" si="321"/>
        <v>0</v>
      </c>
      <c r="G925" s="2">
        <v>0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  <c r="O925" s="2">
        <v>0</v>
      </c>
      <c r="P925" s="2">
        <v>0</v>
      </c>
      <c r="Q925" s="68"/>
      <c r="R925" s="68"/>
      <c r="U925" s="9"/>
    </row>
    <row r="926" spans="1:21" ht="15">
      <c r="A926" s="66"/>
      <c r="B926" s="72"/>
      <c r="C926" s="3"/>
      <c r="D926" s="5" t="s">
        <v>32</v>
      </c>
      <c r="E926" s="2">
        <f t="shared" si="320"/>
        <v>0</v>
      </c>
      <c r="F926" s="2">
        <f t="shared" si="321"/>
        <v>0</v>
      </c>
      <c r="G926" s="2">
        <v>0</v>
      </c>
      <c r="H926" s="2">
        <v>0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0</v>
      </c>
      <c r="O926" s="2">
        <v>0</v>
      </c>
      <c r="P926" s="2">
        <v>0</v>
      </c>
      <c r="Q926" s="68"/>
      <c r="R926" s="68"/>
      <c r="U926" s="9"/>
    </row>
    <row r="927" spans="1:21" ht="15">
      <c r="A927" s="66"/>
      <c r="B927" s="72"/>
      <c r="C927" s="3"/>
      <c r="D927" s="5" t="s">
        <v>33</v>
      </c>
      <c r="E927" s="2">
        <f t="shared" si="320"/>
        <v>0</v>
      </c>
      <c r="F927" s="2">
        <f t="shared" si="321"/>
        <v>0</v>
      </c>
      <c r="G927" s="2">
        <v>0</v>
      </c>
      <c r="H927" s="2">
        <v>0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  <c r="P927" s="2">
        <v>0</v>
      </c>
      <c r="Q927" s="68"/>
      <c r="R927" s="68"/>
      <c r="U927" s="9"/>
    </row>
    <row r="928" spans="1:21" ht="15">
      <c r="A928" s="66"/>
      <c r="B928" s="72"/>
      <c r="C928" s="3"/>
      <c r="D928" s="5" t="s">
        <v>36</v>
      </c>
      <c r="E928" s="2">
        <f t="shared" si="320"/>
        <v>0</v>
      </c>
      <c r="F928" s="2">
        <f t="shared" si="321"/>
        <v>0</v>
      </c>
      <c r="G928" s="2">
        <v>0</v>
      </c>
      <c r="H928" s="2">
        <v>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  <c r="O928" s="2">
        <v>0</v>
      </c>
      <c r="P928" s="2">
        <v>0</v>
      </c>
      <c r="Q928" s="68"/>
      <c r="R928" s="68"/>
      <c r="U928" s="9"/>
    </row>
    <row r="929" spans="1:21" ht="15">
      <c r="A929" s="66"/>
      <c r="B929" s="72"/>
      <c r="C929" s="3"/>
      <c r="D929" s="5" t="s">
        <v>37</v>
      </c>
      <c r="E929" s="2">
        <f t="shared" si="320"/>
        <v>0</v>
      </c>
      <c r="F929" s="2">
        <f t="shared" si="321"/>
        <v>0</v>
      </c>
      <c r="G929" s="2">
        <v>0</v>
      </c>
      <c r="H929" s="2">
        <v>0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 s="68"/>
      <c r="R929" s="68"/>
      <c r="U929" s="9"/>
    </row>
    <row r="930" spans="1:18" ht="15">
      <c r="A930" s="66"/>
      <c r="B930" s="72"/>
      <c r="C930" s="3"/>
      <c r="D930" s="5" t="s">
        <v>38</v>
      </c>
      <c r="E930" s="2">
        <f t="shared" si="320"/>
        <v>0</v>
      </c>
      <c r="F930" s="2">
        <f t="shared" si="321"/>
        <v>0</v>
      </c>
      <c r="G930" s="2">
        <v>0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0</v>
      </c>
      <c r="O930" s="2">
        <v>0</v>
      </c>
      <c r="P930" s="2">
        <v>0</v>
      </c>
      <c r="Q930" s="68"/>
      <c r="R930" s="68"/>
    </row>
    <row r="931" spans="1:18" ht="15">
      <c r="A931" s="66"/>
      <c r="B931" s="72"/>
      <c r="C931" s="3"/>
      <c r="D931" s="5" t="s">
        <v>39</v>
      </c>
      <c r="E931" s="2">
        <f t="shared" si="320"/>
        <v>0</v>
      </c>
      <c r="F931" s="2">
        <f t="shared" si="321"/>
        <v>0</v>
      </c>
      <c r="G931" s="2">
        <v>0</v>
      </c>
      <c r="H931" s="2">
        <v>0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0</v>
      </c>
      <c r="O931" s="2">
        <v>0</v>
      </c>
      <c r="P931" s="2">
        <v>0</v>
      </c>
      <c r="Q931" s="68"/>
      <c r="R931" s="68"/>
    </row>
    <row r="932" spans="1:18" ht="15">
      <c r="A932" s="66"/>
      <c r="B932" s="72"/>
      <c r="C932" s="3"/>
      <c r="D932" s="5" t="s">
        <v>40</v>
      </c>
      <c r="E932" s="2">
        <f t="shared" si="320"/>
        <v>0</v>
      </c>
      <c r="F932" s="2">
        <f t="shared" si="321"/>
        <v>0</v>
      </c>
      <c r="G932" s="2">
        <v>0</v>
      </c>
      <c r="H932" s="2">
        <v>0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  <c r="O932" s="2">
        <v>0</v>
      </c>
      <c r="P932" s="2">
        <v>0</v>
      </c>
      <c r="Q932" s="68"/>
      <c r="R932" s="68"/>
    </row>
    <row r="933" spans="1:21" s="6" customFormat="1" ht="14.25" customHeight="1">
      <c r="A933" s="66"/>
      <c r="B933" s="72" t="s">
        <v>160</v>
      </c>
      <c r="C933" s="3"/>
      <c r="D933" s="4" t="s">
        <v>13</v>
      </c>
      <c r="E933" s="1">
        <f aca="true" t="shared" si="322" ref="E933:P933">SUM(E935:E944)</f>
        <v>10000</v>
      </c>
      <c r="F933" s="1">
        <f t="shared" si="322"/>
        <v>0</v>
      </c>
      <c r="G933" s="1">
        <f t="shared" si="322"/>
        <v>10000</v>
      </c>
      <c r="H933" s="1">
        <f t="shared" si="322"/>
        <v>0</v>
      </c>
      <c r="I933" s="1">
        <f t="shared" si="322"/>
        <v>0</v>
      </c>
      <c r="J933" s="1">
        <f t="shared" si="322"/>
        <v>0</v>
      </c>
      <c r="K933" s="1">
        <f t="shared" si="322"/>
        <v>0</v>
      </c>
      <c r="L933" s="1">
        <f t="shared" si="322"/>
        <v>0</v>
      </c>
      <c r="M933" s="1">
        <f t="shared" si="322"/>
        <v>0</v>
      </c>
      <c r="N933" s="1">
        <f t="shared" si="322"/>
        <v>0</v>
      </c>
      <c r="O933" s="1">
        <f t="shared" si="322"/>
        <v>467</v>
      </c>
      <c r="P933" s="1">
        <f t="shared" si="322"/>
        <v>0</v>
      </c>
      <c r="Q933" s="68" t="s">
        <v>16</v>
      </c>
      <c r="R933" s="68"/>
      <c r="U933" s="7"/>
    </row>
    <row r="934" spans="1:21" s="6" customFormat="1" ht="14.25" customHeight="1">
      <c r="A934" s="66"/>
      <c r="B934" s="72"/>
      <c r="C934" s="3"/>
      <c r="D934" s="5" t="s">
        <v>176</v>
      </c>
      <c r="E934" s="2">
        <f aca="true" t="shared" si="323" ref="E934:F936">G934+I934+K934+M934</f>
        <v>0</v>
      </c>
      <c r="F934" s="2">
        <f t="shared" si="323"/>
        <v>0</v>
      </c>
      <c r="G934" s="2">
        <v>0</v>
      </c>
      <c r="H934" s="2">
        <v>0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  <c r="O934" s="2">
        <v>0</v>
      </c>
      <c r="P934" s="2">
        <v>0</v>
      </c>
      <c r="Q934" s="68"/>
      <c r="R934" s="68"/>
      <c r="U934" s="7"/>
    </row>
    <row r="935" spans="1:21" ht="15">
      <c r="A935" s="66"/>
      <c r="B935" s="72"/>
      <c r="C935" s="3"/>
      <c r="D935" s="5" t="s">
        <v>0</v>
      </c>
      <c r="E935" s="2">
        <f t="shared" si="323"/>
        <v>0</v>
      </c>
      <c r="F935" s="2">
        <f t="shared" si="323"/>
        <v>0</v>
      </c>
      <c r="G935" s="2">
        <v>0</v>
      </c>
      <c r="H935" s="2">
        <v>0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  <c r="N935" s="2">
        <v>0</v>
      </c>
      <c r="O935" s="2">
        <v>0</v>
      </c>
      <c r="P935" s="2">
        <v>0</v>
      </c>
      <c r="Q935" s="68"/>
      <c r="R935" s="68"/>
      <c r="U935" s="9"/>
    </row>
    <row r="936" spans="1:21" ht="15">
      <c r="A936" s="66"/>
      <c r="B936" s="72"/>
      <c r="C936" s="3"/>
      <c r="D936" s="5" t="s">
        <v>1</v>
      </c>
      <c r="E936" s="2">
        <f t="shared" si="323"/>
        <v>10000</v>
      </c>
      <c r="F936" s="2">
        <f t="shared" si="323"/>
        <v>0</v>
      </c>
      <c r="G936" s="2">
        <v>10000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0</v>
      </c>
      <c r="O936" s="2">
        <v>467</v>
      </c>
      <c r="P936" s="2">
        <v>0</v>
      </c>
      <c r="Q936" s="68"/>
      <c r="R936" s="68"/>
      <c r="U936" s="9"/>
    </row>
    <row r="937" spans="1:21" ht="15">
      <c r="A937" s="66"/>
      <c r="B937" s="72"/>
      <c r="C937" s="3"/>
      <c r="D937" s="5" t="s">
        <v>31</v>
      </c>
      <c r="E937" s="2">
        <f aca="true" t="shared" si="324" ref="E937:E944">G937+I937+K937+M937</f>
        <v>0</v>
      </c>
      <c r="F937" s="2">
        <f aca="true" t="shared" si="325" ref="F937:F944">H937+J937+L937+N937</f>
        <v>0</v>
      </c>
      <c r="G937" s="2">
        <v>0</v>
      </c>
      <c r="H937" s="2">
        <v>0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  <c r="N937" s="2">
        <v>0</v>
      </c>
      <c r="O937" s="2">
        <v>0</v>
      </c>
      <c r="P937" s="2">
        <v>0</v>
      </c>
      <c r="Q937" s="68"/>
      <c r="R937" s="68"/>
      <c r="U937" s="9"/>
    </row>
    <row r="938" spans="1:21" ht="15">
      <c r="A938" s="66"/>
      <c r="B938" s="72"/>
      <c r="C938" s="3"/>
      <c r="D938" s="5" t="s">
        <v>32</v>
      </c>
      <c r="E938" s="2">
        <f t="shared" si="324"/>
        <v>0</v>
      </c>
      <c r="F938" s="2">
        <f t="shared" si="325"/>
        <v>0</v>
      </c>
      <c r="G938" s="2">
        <v>0</v>
      </c>
      <c r="H938" s="2">
        <v>0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2">
        <v>0</v>
      </c>
      <c r="O938" s="2">
        <v>0</v>
      </c>
      <c r="P938" s="2">
        <v>0</v>
      </c>
      <c r="Q938" s="68"/>
      <c r="R938" s="68"/>
      <c r="U938" s="9"/>
    </row>
    <row r="939" spans="1:21" ht="15">
      <c r="A939" s="66"/>
      <c r="B939" s="72"/>
      <c r="C939" s="3"/>
      <c r="D939" s="5" t="s">
        <v>33</v>
      </c>
      <c r="E939" s="2">
        <f t="shared" si="324"/>
        <v>0</v>
      </c>
      <c r="F939" s="2">
        <f t="shared" si="325"/>
        <v>0</v>
      </c>
      <c r="G939" s="2">
        <v>0</v>
      </c>
      <c r="H939" s="2">
        <v>0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>
        <v>0</v>
      </c>
      <c r="O939" s="2">
        <v>0</v>
      </c>
      <c r="P939" s="2">
        <v>0</v>
      </c>
      <c r="Q939" s="68"/>
      <c r="R939" s="68"/>
      <c r="U939" s="9"/>
    </row>
    <row r="940" spans="1:21" ht="15">
      <c r="A940" s="66"/>
      <c r="B940" s="72"/>
      <c r="C940" s="3"/>
      <c r="D940" s="5" t="s">
        <v>36</v>
      </c>
      <c r="E940" s="2">
        <f t="shared" si="324"/>
        <v>0</v>
      </c>
      <c r="F940" s="2">
        <f t="shared" si="325"/>
        <v>0</v>
      </c>
      <c r="G940" s="2">
        <v>0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0</v>
      </c>
      <c r="P940" s="2">
        <v>0</v>
      </c>
      <c r="Q940" s="68"/>
      <c r="R940" s="68"/>
      <c r="U940" s="9"/>
    </row>
    <row r="941" spans="1:21" ht="15">
      <c r="A941" s="66"/>
      <c r="B941" s="72"/>
      <c r="C941" s="3"/>
      <c r="D941" s="5" t="s">
        <v>37</v>
      </c>
      <c r="E941" s="2">
        <f t="shared" si="324"/>
        <v>0</v>
      </c>
      <c r="F941" s="2">
        <f t="shared" si="325"/>
        <v>0</v>
      </c>
      <c r="G941" s="2">
        <v>0</v>
      </c>
      <c r="H941" s="2">
        <v>0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  <c r="O941" s="2">
        <v>0</v>
      </c>
      <c r="P941" s="2">
        <v>0</v>
      </c>
      <c r="Q941" s="68"/>
      <c r="R941" s="68"/>
      <c r="U941" s="9"/>
    </row>
    <row r="942" spans="1:18" ht="15">
      <c r="A942" s="66"/>
      <c r="B942" s="72"/>
      <c r="C942" s="3"/>
      <c r="D942" s="5" t="s">
        <v>38</v>
      </c>
      <c r="E942" s="2">
        <f t="shared" si="324"/>
        <v>0</v>
      </c>
      <c r="F942" s="2">
        <f t="shared" si="325"/>
        <v>0</v>
      </c>
      <c r="G942" s="2">
        <v>0</v>
      </c>
      <c r="H942" s="2">
        <v>0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0</v>
      </c>
      <c r="O942" s="2">
        <v>0</v>
      </c>
      <c r="P942" s="2">
        <v>0</v>
      </c>
      <c r="Q942" s="68"/>
      <c r="R942" s="68"/>
    </row>
    <row r="943" spans="1:18" ht="15">
      <c r="A943" s="66"/>
      <c r="B943" s="72"/>
      <c r="C943" s="3"/>
      <c r="D943" s="5" t="s">
        <v>39</v>
      </c>
      <c r="E943" s="2">
        <f t="shared" si="324"/>
        <v>0</v>
      </c>
      <c r="F943" s="2">
        <f t="shared" si="325"/>
        <v>0</v>
      </c>
      <c r="G943" s="2">
        <v>0</v>
      </c>
      <c r="H943" s="2">
        <v>0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2">
        <v>0</v>
      </c>
      <c r="P943" s="2">
        <v>0</v>
      </c>
      <c r="Q943" s="68"/>
      <c r="R943" s="68"/>
    </row>
    <row r="944" spans="1:18" ht="15">
      <c r="A944" s="67"/>
      <c r="B944" s="72"/>
      <c r="C944" s="3"/>
      <c r="D944" s="5" t="s">
        <v>40</v>
      </c>
      <c r="E944" s="2">
        <f t="shared" si="324"/>
        <v>0</v>
      </c>
      <c r="F944" s="2">
        <f t="shared" si="325"/>
        <v>0</v>
      </c>
      <c r="G944" s="2">
        <v>0</v>
      </c>
      <c r="H944" s="2">
        <v>0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0</v>
      </c>
      <c r="O944" s="2">
        <v>0</v>
      </c>
      <c r="P944" s="2">
        <v>0</v>
      </c>
      <c r="Q944" s="68"/>
      <c r="R944" s="68"/>
    </row>
    <row r="945" spans="1:21" s="6" customFormat="1" ht="14.25" customHeight="1">
      <c r="A945" s="65" t="s">
        <v>68</v>
      </c>
      <c r="B945" s="72" t="s">
        <v>179</v>
      </c>
      <c r="C945" s="3"/>
      <c r="D945" s="4" t="s">
        <v>13</v>
      </c>
      <c r="E945" s="1">
        <f aca="true" t="shared" si="326" ref="E945:P945">SUM(E947:E956)</f>
        <v>5000</v>
      </c>
      <c r="F945" s="1">
        <f t="shared" si="326"/>
        <v>0</v>
      </c>
      <c r="G945" s="1">
        <f t="shared" si="326"/>
        <v>5000</v>
      </c>
      <c r="H945" s="1">
        <f t="shared" si="326"/>
        <v>0</v>
      </c>
      <c r="I945" s="1">
        <f t="shared" si="326"/>
        <v>0</v>
      </c>
      <c r="J945" s="1">
        <f t="shared" si="326"/>
        <v>0</v>
      </c>
      <c r="K945" s="1">
        <f t="shared" si="326"/>
        <v>0</v>
      </c>
      <c r="L945" s="1">
        <f t="shared" si="326"/>
        <v>0</v>
      </c>
      <c r="M945" s="1">
        <f t="shared" si="326"/>
        <v>0</v>
      </c>
      <c r="N945" s="1">
        <f t="shared" si="326"/>
        <v>0</v>
      </c>
      <c r="O945" s="1">
        <f t="shared" si="326"/>
        <v>0</v>
      </c>
      <c r="P945" s="1">
        <f t="shared" si="326"/>
        <v>0</v>
      </c>
      <c r="Q945" s="68" t="s">
        <v>16</v>
      </c>
      <c r="R945" s="68"/>
      <c r="U945" s="7"/>
    </row>
    <row r="946" spans="1:21" s="6" customFormat="1" ht="14.25" customHeight="1">
      <c r="A946" s="66"/>
      <c r="B946" s="72"/>
      <c r="C946" s="3"/>
      <c r="D946" s="5" t="s">
        <v>176</v>
      </c>
      <c r="E946" s="2">
        <f>G946+I946+K946+M946</f>
        <v>0</v>
      </c>
      <c r="F946" s="2">
        <f>H946+J946+L946+N946</f>
        <v>0</v>
      </c>
      <c r="G946" s="2">
        <v>0</v>
      </c>
      <c r="H946" s="2">
        <v>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0</v>
      </c>
      <c r="O946" s="2">
        <v>0</v>
      </c>
      <c r="P946" s="2">
        <v>0</v>
      </c>
      <c r="Q946" s="68"/>
      <c r="R946" s="68"/>
      <c r="U946" s="7"/>
    </row>
    <row r="947" spans="1:21" ht="15">
      <c r="A947" s="66"/>
      <c r="B947" s="72"/>
      <c r="C947" s="3"/>
      <c r="D947" s="5" t="s">
        <v>0</v>
      </c>
      <c r="E947" s="2">
        <f>G947+I947+K947+M947</f>
        <v>0</v>
      </c>
      <c r="F947" s="2">
        <f>H947+J947+L947+N947</f>
        <v>0</v>
      </c>
      <c r="G947" s="2">
        <v>0</v>
      </c>
      <c r="H947" s="2">
        <v>0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0</v>
      </c>
      <c r="O947" s="2">
        <v>0</v>
      </c>
      <c r="P947" s="2">
        <v>0</v>
      </c>
      <c r="Q947" s="68"/>
      <c r="R947" s="68"/>
      <c r="U947" s="9"/>
    </row>
    <row r="948" spans="1:21" ht="15">
      <c r="A948" s="66"/>
      <c r="B948" s="72"/>
      <c r="C948" s="3"/>
      <c r="D948" s="5" t="s">
        <v>1</v>
      </c>
      <c r="E948" s="2">
        <v>0</v>
      </c>
      <c r="F948" s="2">
        <f>H948+J948+L948+N948</f>
        <v>0</v>
      </c>
      <c r="G948" s="2">
        <v>0</v>
      </c>
      <c r="H948" s="2">
        <v>0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2">
        <v>0</v>
      </c>
      <c r="O948" s="2">
        <v>0</v>
      </c>
      <c r="P948" s="2">
        <v>0</v>
      </c>
      <c r="Q948" s="68"/>
      <c r="R948" s="68"/>
      <c r="U948" s="9"/>
    </row>
    <row r="949" spans="1:21" ht="15">
      <c r="A949" s="66"/>
      <c r="B949" s="72"/>
      <c r="C949" s="3"/>
      <c r="D949" s="5" t="s">
        <v>31</v>
      </c>
      <c r="E949" s="2">
        <f aca="true" t="shared" si="327" ref="E949:E956">G949+I949+K949+M949</f>
        <v>5000</v>
      </c>
      <c r="F949" s="2">
        <f aca="true" t="shared" si="328" ref="F949:F956">H949+J949+L949+N949</f>
        <v>0</v>
      </c>
      <c r="G949" s="2">
        <v>5000</v>
      </c>
      <c r="H949" s="2">
        <v>0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  <c r="N949" s="2">
        <v>0</v>
      </c>
      <c r="O949" s="2">
        <v>0</v>
      </c>
      <c r="P949" s="2">
        <v>0</v>
      </c>
      <c r="Q949" s="68"/>
      <c r="R949" s="68"/>
      <c r="U949" s="9"/>
    </row>
    <row r="950" spans="1:21" ht="15">
      <c r="A950" s="66"/>
      <c r="B950" s="72"/>
      <c r="C950" s="3"/>
      <c r="D950" s="5" t="s">
        <v>32</v>
      </c>
      <c r="E950" s="2">
        <f t="shared" si="327"/>
        <v>0</v>
      </c>
      <c r="F950" s="2">
        <f t="shared" si="328"/>
        <v>0</v>
      </c>
      <c r="G950" s="2">
        <v>0</v>
      </c>
      <c r="H950" s="2">
        <v>0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2">
        <v>0</v>
      </c>
      <c r="O950" s="2">
        <v>0</v>
      </c>
      <c r="P950" s="2">
        <v>0</v>
      </c>
      <c r="Q950" s="68"/>
      <c r="R950" s="68"/>
      <c r="U950" s="9"/>
    </row>
    <row r="951" spans="1:21" ht="15">
      <c r="A951" s="66"/>
      <c r="B951" s="72"/>
      <c r="C951" s="3"/>
      <c r="D951" s="5" t="s">
        <v>33</v>
      </c>
      <c r="E951" s="2">
        <f t="shared" si="327"/>
        <v>0</v>
      </c>
      <c r="F951" s="2">
        <f t="shared" si="328"/>
        <v>0</v>
      </c>
      <c r="G951" s="2">
        <v>0</v>
      </c>
      <c r="H951" s="2">
        <v>0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  <c r="N951" s="2">
        <v>0</v>
      </c>
      <c r="O951" s="2">
        <v>0</v>
      </c>
      <c r="P951" s="2">
        <v>0</v>
      </c>
      <c r="Q951" s="68"/>
      <c r="R951" s="68"/>
      <c r="U951" s="9"/>
    </row>
    <row r="952" spans="1:21" ht="15">
      <c r="A952" s="66"/>
      <c r="B952" s="72"/>
      <c r="C952" s="3"/>
      <c r="D952" s="5" t="s">
        <v>36</v>
      </c>
      <c r="E952" s="2">
        <f t="shared" si="327"/>
        <v>0</v>
      </c>
      <c r="F952" s="2">
        <f t="shared" si="328"/>
        <v>0</v>
      </c>
      <c r="G952" s="2">
        <v>0</v>
      </c>
      <c r="H952" s="2">
        <v>0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  <c r="O952" s="2">
        <v>0</v>
      </c>
      <c r="P952" s="2">
        <v>0</v>
      </c>
      <c r="Q952" s="68"/>
      <c r="R952" s="68"/>
      <c r="U952" s="9"/>
    </row>
    <row r="953" spans="1:21" ht="15">
      <c r="A953" s="66"/>
      <c r="B953" s="72"/>
      <c r="C953" s="3"/>
      <c r="D953" s="5" t="s">
        <v>37</v>
      </c>
      <c r="E953" s="2">
        <f t="shared" si="327"/>
        <v>0</v>
      </c>
      <c r="F953" s="2">
        <f t="shared" si="328"/>
        <v>0</v>
      </c>
      <c r="G953" s="2">
        <v>0</v>
      </c>
      <c r="H953" s="2">
        <v>0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  <c r="N953" s="2">
        <v>0</v>
      </c>
      <c r="O953" s="2">
        <v>0</v>
      </c>
      <c r="P953" s="2">
        <v>0</v>
      </c>
      <c r="Q953" s="68"/>
      <c r="R953" s="68"/>
      <c r="U953" s="9"/>
    </row>
    <row r="954" spans="1:18" ht="15">
      <c r="A954" s="66"/>
      <c r="B954" s="72"/>
      <c r="C954" s="3"/>
      <c r="D954" s="5" t="s">
        <v>38</v>
      </c>
      <c r="E954" s="2">
        <f t="shared" si="327"/>
        <v>0</v>
      </c>
      <c r="F954" s="2">
        <f t="shared" si="328"/>
        <v>0</v>
      </c>
      <c r="G954" s="2">
        <v>0</v>
      </c>
      <c r="H954" s="2">
        <v>0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0</v>
      </c>
      <c r="O954" s="2">
        <v>0</v>
      </c>
      <c r="P954" s="2">
        <v>0</v>
      </c>
      <c r="Q954" s="68"/>
      <c r="R954" s="68"/>
    </row>
    <row r="955" spans="1:18" ht="15">
      <c r="A955" s="66"/>
      <c r="B955" s="72"/>
      <c r="C955" s="3"/>
      <c r="D955" s="5" t="s">
        <v>39</v>
      </c>
      <c r="E955" s="2">
        <f t="shared" si="327"/>
        <v>0</v>
      </c>
      <c r="F955" s="2">
        <f t="shared" si="328"/>
        <v>0</v>
      </c>
      <c r="G955" s="2">
        <v>0</v>
      </c>
      <c r="H955" s="2">
        <v>0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2">
        <v>0</v>
      </c>
      <c r="O955" s="2">
        <v>0</v>
      </c>
      <c r="P955" s="2">
        <v>0</v>
      </c>
      <c r="Q955" s="68"/>
      <c r="R955" s="68"/>
    </row>
    <row r="956" spans="1:18" ht="15">
      <c r="A956" s="66"/>
      <c r="B956" s="72"/>
      <c r="C956" s="3"/>
      <c r="D956" s="5" t="s">
        <v>40</v>
      </c>
      <c r="E956" s="2">
        <f t="shared" si="327"/>
        <v>0</v>
      </c>
      <c r="F956" s="2">
        <f t="shared" si="328"/>
        <v>0</v>
      </c>
      <c r="G956" s="2">
        <v>0</v>
      </c>
      <c r="H956" s="2">
        <v>0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0</v>
      </c>
      <c r="O956" s="2">
        <v>0</v>
      </c>
      <c r="P956" s="2">
        <v>0</v>
      </c>
      <c r="Q956" s="68"/>
      <c r="R956" s="68"/>
    </row>
    <row r="957" spans="1:21" s="6" customFormat="1" ht="14.25" customHeight="1">
      <c r="A957" s="66"/>
      <c r="B957" s="72" t="s">
        <v>161</v>
      </c>
      <c r="C957" s="3"/>
      <c r="D957" s="4" t="s">
        <v>13</v>
      </c>
      <c r="E957" s="1">
        <f aca="true" t="shared" si="329" ref="E957:P957">SUM(E959:E968)</f>
        <v>134650.4</v>
      </c>
      <c r="F957" s="1">
        <f t="shared" si="329"/>
        <v>0</v>
      </c>
      <c r="G957" s="1">
        <f t="shared" si="329"/>
        <v>134650.4</v>
      </c>
      <c r="H957" s="1">
        <f t="shared" si="329"/>
        <v>0</v>
      </c>
      <c r="I957" s="1">
        <f t="shared" si="329"/>
        <v>0</v>
      </c>
      <c r="J957" s="1">
        <f t="shared" si="329"/>
        <v>0</v>
      </c>
      <c r="K957" s="1">
        <f t="shared" si="329"/>
        <v>0</v>
      </c>
      <c r="L957" s="1">
        <f t="shared" si="329"/>
        <v>0</v>
      </c>
      <c r="M957" s="1">
        <f t="shared" si="329"/>
        <v>0</v>
      </c>
      <c r="N957" s="1">
        <f t="shared" si="329"/>
        <v>0</v>
      </c>
      <c r="O957" s="1">
        <f t="shared" si="329"/>
        <v>522</v>
      </c>
      <c r="P957" s="1">
        <f t="shared" si="329"/>
        <v>0</v>
      </c>
      <c r="Q957" s="68" t="s">
        <v>16</v>
      </c>
      <c r="R957" s="68"/>
      <c r="U957" s="7"/>
    </row>
    <row r="958" spans="1:21" s="6" customFormat="1" ht="14.25" customHeight="1">
      <c r="A958" s="66"/>
      <c r="B958" s="72"/>
      <c r="C958" s="3"/>
      <c r="D958" s="5" t="s">
        <v>176</v>
      </c>
      <c r="E958" s="2">
        <f>G958+I958+K958+M958</f>
        <v>0</v>
      </c>
      <c r="F958" s="2">
        <f>H958+J958+L958+N958</f>
        <v>0</v>
      </c>
      <c r="G958" s="2">
        <v>0</v>
      </c>
      <c r="H958" s="2">
        <v>0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>
        <v>0</v>
      </c>
      <c r="O958" s="2">
        <v>0</v>
      </c>
      <c r="P958" s="2">
        <v>0</v>
      </c>
      <c r="Q958" s="68"/>
      <c r="R958" s="68"/>
      <c r="U958" s="7"/>
    </row>
    <row r="959" spans="1:21" ht="15">
      <c r="A959" s="66"/>
      <c r="B959" s="72"/>
      <c r="C959" s="3"/>
      <c r="D959" s="5" t="s">
        <v>0</v>
      </c>
      <c r="E959" s="2">
        <f>G959+I959+K959+M959</f>
        <v>0</v>
      </c>
      <c r="F959" s="2">
        <f>H959+J959+L959+N959</f>
        <v>0</v>
      </c>
      <c r="G959" s="2">
        <v>0</v>
      </c>
      <c r="H959" s="2">
        <v>0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2">
        <v>0</v>
      </c>
      <c r="O959" s="2">
        <v>0</v>
      </c>
      <c r="P959" s="2">
        <v>0</v>
      </c>
      <c r="Q959" s="68"/>
      <c r="R959" s="68"/>
      <c r="U959" s="9"/>
    </row>
    <row r="960" spans="1:21" ht="15">
      <c r="A960" s="66"/>
      <c r="B960" s="72"/>
      <c r="C960" s="3"/>
      <c r="D960" s="5" t="s">
        <v>1</v>
      </c>
      <c r="E960" s="2">
        <v>0</v>
      </c>
      <c r="F960" s="2">
        <f>H960+J960+L960+N960</f>
        <v>0</v>
      </c>
      <c r="G960" s="2">
        <v>0</v>
      </c>
      <c r="H960" s="2">
        <v>0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0</v>
      </c>
      <c r="O960" s="2">
        <v>0</v>
      </c>
      <c r="P960" s="2">
        <v>0</v>
      </c>
      <c r="Q960" s="68"/>
      <c r="R960" s="68"/>
      <c r="U960" s="9"/>
    </row>
    <row r="961" spans="1:21" ht="15">
      <c r="A961" s="66"/>
      <c r="B961" s="72"/>
      <c r="C961" s="3"/>
      <c r="D961" s="5" t="s">
        <v>31</v>
      </c>
      <c r="E961" s="2">
        <f aca="true" t="shared" si="330" ref="E961:E968">G961+I961+K961+M961</f>
        <v>0</v>
      </c>
      <c r="F961" s="2">
        <f aca="true" t="shared" si="331" ref="F961:F968">H961+J961+L961+N961</f>
        <v>0</v>
      </c>
      <c r="G961" s="2">
        <v>0</v>
      </c>
      <c r="H961" s="2">
        <v>0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>
        <v>0</v>
      </c>
      <c r="O961" s="2">
        <v>0</v>
      </c>
      <c r="P961" s="2">
        <v>0</v>
      </c>
      <c r="Q961" s="68"/>
      <c r="R961" s="68"/>
      <c r="U961" s="9"/>
    </row>
    <row r="962" spans="1:21" ht="15">
      <c r="A962" s="66"/>
      <c r="B962" s="72"/>
      <c r="C962" s="3"/>
      <c r="D962" s="5" t="s">
        <v>32</v>
      </c>
      <c r="E962" s="2">
        <f t="shared" si="330"/>
        <v>134650.4</v>
      </c>
      <c r="F962" s="2">
        <f t="shared" si="331"/>
        <v>0</v>
      </c>
      <c r="G962" s="2">
        <v>134650.4</v>
      </c>
      <c r="H962" s="2">
        <v>0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  <c r="N962" s="2">
        <v>0</v>
      </c>
      <c r="O962" s="2">
        <v>522</v>
      </c>
      <c r="P962" s="2">
        <v>0</v>
      </c>
      <c r="Q962" s="68"/>
      <c r="R962" s="68"/>
      <c r="U962" s="9"/>
    </row>
    <row r="963" spans="1:21" ht="15">
      <c r="A963" s="66"/>
      <c r="B963" s="72"/>
      <c r="C963" s="3"/>
      <c r="D963" s="5" t="s">
        <v>33</v>
      </c>
      <c r="E963" s="2">
        <f t="shared" si="330"/>
        <v>0</v>
      </c>
      <c r="F963" s="2">
        <f t="shared" si="331"/>
        <v>0</v>
      </c>
      <c r="G963" s="2">
        <v>0</v>
      </c>
      <c r="H963" s="2">
        <v>0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  <c r="N963" s="2">
        <v>0</v>
      </c>
      <c r="O963" s="2">
        <v>0</v>
      </c>
      <c r="P963" s="2">
        <v>0</v>
      </c>
      <c r="Q963" s="68"/>
      <c r="R963" s="68"/>
      <c r="U963" s="9"/>
    </row>
    <row r="964" spans="1:21" ht="15">
      <c r="A964" s="66"/>
      <c r="B964" s="72"/>
      <c r="C964" s="3"/>
      <c r="D964" s="5" t="s">
        <v>36</v>
      </c>
      <c r="E964" s="2">
        <f t="shared" si="330"/>
        <v>0</v>
      </c>
      <c r="F964" s="2">
        <f t="shared" si="331"/>
        <v>0</v>
      </c>
      <c r="G964" s="2">
        <v>0</v>
      </c>
      <c r="H964" s="2">
        <v>0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  <c r="N964" s="2">
        <v>0</v>
      </c>
      <c r="O964" s="2">
        <v>0</v>
      </c>
      <c r="P964" s="2">
        <v>0</v>
      </c>
      <c r="Q964" s="68"/>
      <c r="R964" s="68"/>
      <c r="U964" s="9"/>
    </row>
    <row r="965" spans="1:21" ht="15">
      <c r="A965" s="66"/>
      <c r="B965" s="72"/>
      <c r="C965" s="3"/>
      <c r="D965" s="5" t="s">
        <v>37</v>
      </c>
      <c r="E965" s="2">
        <f t="shared" si="330"/>
        <v>0</v>
      </c>
      <c r="F965" s="2">
        <f t="shared" si="331"/>
        <v>0</v>
      </c>
      <c r="G965" s="2">
        <v>0</v>
      </c>
      <c r="H965" s="2">
        <v>0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  <c r="N965" s="2">
        <v>0</v>
      </c>
      <c r="O965" s="2">
        <v>0</v>
      </c>
      <c r="P965" s="2">
        <v>0</v>
      </c>
      <c r="Q965" s="68"/>
      <c r="R965" s="68"/>
      <c r="U965" s="9"/>
    </row>
    <row r="966" spans="1:18" ht="15">
      <c r="A966" s="66"/>
      <c r="B966" s="72"/>
      <c r="C966" s="3"/>
      <c r="D966" s="5" t="s">
        <v>38</v>
      </c>
      <c r="E966" s="2">
        <f t="shared" si="330"/>
        <v>0</v>
      </c>
      <c r="F966" s="2">
        <f t="shared" si="331"/>
        <v>0</v>
      </c>
      <c r="G966" s="2">
        <v>0</v>
      </c>
      <c r="H966" s="2">
        <v>0</v>
      </c>
      <c r="I966" s="2">
        <v>0</v>
      </c>
      <c r="J966" s="2">
        <v>0</v>
      </c>
      <c r="K966" s="2">
        <v>0</v>
      </c>
      <c r="L966" s="2">
        <v>0</v>
      </c>
      <c r="M966" s="2">
        <v>0</v>
      </c>
      <c r="N966" s="2">
        <v>0</v>
      </c>
      <c r="O966" s="2">
        <v>0</v>
      </c>
      <c r="P966" s="2">
        <v>0</v>
      </c>
      <c r="Q966" s="68"/>
      <c r="R966" s="68"/>
    </row>
    <row r="967" spans="1:18" ht="15">
      <c r="A967" s="66"/>
      <c r="B967" s="72"/>
      <c r="C967" s="3"/>
      <c r="D967" s="5" t="s">
        <v>39</v>
      </c>
      <c r="E967" s="2">
        <f t="shared" si="330"/>
        <v>0</v>
      </c>
      <c r="F967" s="2">
        <f t="shared" si="331"/>
        <v>0</v>
      </c>
      <c r="G967" s="2">
        <v>0</v>
      </c>
      <c r="H967" s="2">
        <v>0</v>
      </c>
      <c r="I967" s="2">
        <v>0</v>
      </c>
      <c r="J967" s="2">
        <v>0</v>
      </c>
      <c r="K967" s="2">
        <v>0</v>
      </c>
      <c r="L967" s="2">
        <v>0</v>
      </c>
      <c r="M967" s="2">
        <v>0</v>
      </c>
      <c r="N967" s="2">
        <v>0</v>
      </c>
      <c r="O967" s="2">
        <v>0</v>
      </c>
      <c r="P967" s="2">
        <v>0</v>
      </c>
      <c r="Q967" s="68"/>
      <c r="R967" s="68"/>
    </row>
    <row r="968" spans="1:18" ht="15">
      <c r="A968" s="67"/>
      <c r="B968" s="72"/>
      <c r="C968" s="3"/>
      <c r="D968" s="5" t="s">
        <v>40</v>
      </c>
      <c r="E968" s="2">
        <f t="shared" si="330"/>
        <v>0</v>
      </c>
      <c r="F968" s="2">
        <f t="shared" si="331"/>
        <v>0</v>
      </c>
      <c r="G968" s="2">
        <v>0</v>
      </c>
      <c r="H968" s="2">
        <v>0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  <c r="N968" s="2">
        <v>0</v>
      </c>
      <c r="O968" s="2">
        <v>0</v>
      </c>
      <c r="P968" s="2">
        <v>0</v>
      </c>
      <c r="Q968" s="68"/>
      <c r="R968" s="68"/>
    </row>
    <row r="969" spans="1:21" s="6" customFormat="1" ht="14.25" customHeight="1">
      <c r="A969" s="65" t="s">
        <v>128</v>
      </c>
      <c r="B969" s="72" t="s">
        <v>180</v>
      </c>
      <c r="C969" s="3"/>
      <c r="D969" s="4" t="s">
        <v>13</v>
      </c>
      <c r="E969" s="1">
        <f aca="true" t="shared" si="332" ref="E969:P969">SUM(E971:E980)</f>
        <v>5000</v>
      </c>
      <c r="F969" s="1">
        <f t="shared" si="332"/>
        <v>0</v>
      </c>
      <c r="G969" s="1">
        <f t="shared" si="332"/>
        <v>5000</v>
      </c>
      <c r="H969" s="1">
        <f t="shared" si="332"/>
        <v>0</v>
      </c>
      <c r="I969" s="1">
        <f t="shared" si="332"/>
        <v>0</v>
      </c>
      <c r="J969" s="1">
        <f t="shared" si="332"/>
        <v>0</v>
      </c>
      <c r="K969" s="1">
        <f t="shared" si="332"/>
        <v>0</v>
      </c>
      <c r="L969" s="1">
        <f t="shared" si="332"/>
        <v>0</v>
      </c>
      <c r="M969" s="1">
        <f t="shared" si="332"/>
        <v>0</v>
      </c>
      <c r="N969" s="1">
        <f t="shared" si="332"/>
        <v>0</v>
      </c>
      <c r="O969" s="1">
        <f t="shared" si="332"/>
        <v>0</v>
      </c>
      <c r="P969" s="1">
        <f t="shared" si="332"/>
        <v>0</v>
      </c>
      <c r="Q969" s="68" t="s">
        <v>16</v>
      </c>
      <c r="R969" s="68"/>
      <c r="U969" s="7"/>
    </row>
    <row r="970" spans="1:21" s="6" customFormat="1" ht="14.25" customHeight="1">
      <c r="A970" s="66"/>
      <c r="B970" s="72"/>
      <c r="C970" s="3"/>
      <c r="D970" s="5" t="s">
        <v>176</v>
      </c>
      <c r="E970" s="2">
        <f aca="true" t="shared" si="333" ref="E970:E980">G970+I970+K970+M970</f>
        <v>0</v>
      </c>
      <c r="F970" s="2">
        <f aca="true" t="shared" si="334" ref="F970:F980">H970+J970+L970+N970</f>
        <v>0</v>
      </c>
      <c r="G970" s="2">
        <v>0</v>
      </c>
      <c r="H970" s="2">
        <v>0</v>
      </c>
      <c r="I970" s="2">
        <v>0</v>
      </c>
      <c r="J970" s="2">
        <v>0</v>
      </c>
      <c r="K970" s="2">
        <v>0</v>
      </c>
      <c r="L970" s="2">
        <v>0</v>
      </c>
      <c r="M970" s="2">
        <v>0</v>
      </c>
      <c r="N970" s="2">
        <v>0</v>
      </c>
      <c r="O970" s="2">
        <v>0</v>
      </c>
      <c r="P970" s="2">
        <v>0</v>
      </c>
      <c r="Q970" s="68"/>
      <c r="R970" s="68"/>
      <c r="U970" s="7"/>
    </row>
    <row r="971" spans="1:21" ht="15">
      <c r="A971" s="66"/>
      <c r="B971" s="72"/>
      <c r="C971" s="3"/>
      <c r="D971" s="5" t="s">
        <v>0</v>
      </c>
      <c r="E971" s="2">
        <f t="shared" si="333"/>
        <v>0</v>
      </c>
      <c r="F971" s="2">
        <f t="shared" si="334"/>
        <v>0</v>
      </c>
      <c r="G971" s="2">
        <v>0</v>
      </c>
      <c r="H971" s="2">
        <v>0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  <c r="N971" s="2">
        <v>0</v>
      </c>
      <c r="O971" s="2">
        <v>0</v>
      </c>
      <c r="P971" s="2">
        <v>0</v>
      </c>
      <c r="Q971" s="68"/>
      <c r="R971" s="68"/>
      <c r="U971" s="9"/>
    </row>
    <row r="972" spans="1:21" ht="15">
      <c r="A972" s="66"/>
      <c r="B972" s="72"/>
      <c r="C972" s="3"/>
      <c r="D972" s="5" t="s">
        <v>1</v>
      </c>
      <c r="E972" s="2">
        <f t="shared" si="333"/>
        <v>0</v>
      </c>
      <c r="F972" s="2">
        <f t="shared" si="334"/>
        <v>0</v>
      </c>
      <c r="G972" s="2">
        <v>0</v>
      </c>
      <c r="H972" s="2">
        <v>0</v>
      </c>
      <c r="I972" s="2">
        <v>0</v>
      </c>
      <c r="J972" s="2">
        <v>0</v>
      </c>
      <c r="K972" s="2">
        <v>0</v>
      </c>
      <c r="L972" s="2">
        <v>0</v>
      </c>
      <c r="M972" s="2">
        <v>0</v>
      </c>
      <c r="N972" s="2">
        <v>0</v>
      </c>
      <c r="O972" s="2">
        <v>0</v>
      </c>
      <c r="P972" s="2">
        <v>0</v>
      </c>
      <c r="Q972" s="68"/>
      <c r="R972" s="68"/>
      <c r="U972" s="9"/>
    </row>
    <row r="973" spans="1:21" ht="15">
      <c r="A973" s="66"/>
      <c r="B973" s="72"/>
      <c r="C973" s="3"/>
      <c r="D973" s="5" t="s">
        <v>31</v>
      </c>
      <c r="E973" s="2">
        <f t="shared" si="333"/>
        <v>5000</v>
      </c>
      <c r="F973" s="2">
        <f t="shared" si="334"/>
        <v>0</v>
      </c>
      <c r="G973" s="2">
        <v>5000</v>
      </c>
      <c r="H973" s="2">
        <v>0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  <c r="N973" s="2">
        <v>0</v>
      </c>
      <c r="O973" s="2">
        <v>0</v>
      </c>
      <c r="P973" s="2">
        <v>0</v>
      </c>
      <c r="Q973" s="68"/>
      <c r="R973" s="68"/>
      <c r="U973" s="9"/>
    </row>
    <row r="974" spans="1:21" ht="15">
      <c r="A974" s="66"/>
      <c r="B974" s="72"/>
      <c r="C974" s="3"/>
      <c r="D974" s="5" t="s">
        <v>32</v>
      </c>
      <c r="E974" s="2">
        <f t="shared" si="333"/>
        <v>0</v>
      </c>
      <c r="F974" s="2">
        <f t="shared" si="334"/>
        <v>0</v>
      </c>
      <c r="G974" s="2">
        <v>0</v>
      </c>
      <c r="H974" s="2">
        <v>0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2">
        <v>0</v>
      </c>
      <c r="O974" s="2">
        <v>0</v>
      </c>
      <c r="P974" s="2">
        <v>0</v>
      </c>
      <c r="Q974" s="68"/>
      <c r="R974" s="68"/>
      <c r="U974" s="9"/>
    </row>
    <row r="975" spans="1:21" ht="15">
      <c r="A975" s="66"/>
      <c r="B975" s="72"/>
      <c r="C975" s="3"/>
      <c r="D975" s="5" t="s">
        <v>33</v>
      </c>
      <c r="E975" s="2">
        <f t="shared" si="333"/>
        <v>0</v>
      </c>
      <c r="F975" s="2">
        <f t="shared" si="334"/>
        <v>0</v>
      </c>
      <c r="G975" s="2">
        <v>0</v>
      </c>
      <c r="H975" s="2">
        <v>0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  <c r="N975" s="2">
        <v>0</v>
      </c>
      <c r="O975" s="2">
        <v>0</v>
      </c>
      <c r="P975" s="2">
        <v>0</v>
      </c>
      <c r="Q975" s="68"/>
      <c r="R975" s="68"/>
      <c r="U975" s="9"/>
    </row>
    <row r="976" spans="1:21" ht="15">
      <c r="A976" s="66"/>
      <c r="B976" s="72"/>
      <c r="C976" s="3"/>
      <c r="D976" s="5" t="s">
        <v>36</v>
      </c>
      <c r="E976" s="2">
        <f t="shared" si="333"/>
        <v>0</v>
      </c>
      <c r="F976" s="2">
        <f t="shared" si="334"/>
        <v>0</v>
      </c>
      <c r="G976" s="2">
        <v>0</v>
      </c>
      <c r="H976" s="2">
        <v>0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  <c r="N976" s="2">
        <v>0</v>
      </c>
      <c r="O976" s="2">
        <v>0</v>
      </c>
      <c r="P976" s="2">
        <v>0</v>
      </c>
      <c r="Q976" s="68"/>
      <c r="R976" s="68"/>
      <c r="U976" s="9"/>
    </row>
    <row r="977" spans="1:21" ht="15">
      <c r="A977" s="66"/>
      <c r="B977" s="72"/>
      <c r="C977" s="3"/>
      <c r="D977" s="5" t="s">
        <v>37</v>
      </c>
      <c r="E977" s="2">
        <f t="shared" si="333"/>
        <v>0</v>
      </c>
      <c r="F977" s="2">
        <f t="shared" si="334"/>
        <v>0</v>
      </c>
      <c r="G977" s="2">
        <v>0</v>
      </c>
      <c r="H977" s="2">
        <v>0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0</v>
      </c>
      <c r="O977" s="2">
        <v>0</v>
      </c>
      <c r="P977" s="2">
        <v>0</v>
      </c>
      <c r="Q977" s="68"/>
      <c r="R977" s="68"/>
      <c r="U977" s="9"/>
    </row>
    <row r="978" spans="1:18" ht="15">
      <c r="A978" s="66"/>
      <c r="B978" s="72"/>
      <c r="C978" s="3"/>
      <c r="D978" s="5" t="s">
        <v>38</v>
      </c>
      <c r="E978" s="2">
        <f t="shared" si="333"/>
        <v>0</v>
      </c>
      <c r="F978" s="2">
        <f t="shared" si="334"/>
        <v>0</v>
      </c>
      <c r="G978" s="2">
        <v>0</v>
      </c>
      <c r="H978" s="2">
        <v>0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  <c r="N978" s="2">
        <v>0</v>
      </c>
      <c r="O978" s="2">
        <v>0</v>
      </c>
      <c r="P978" s="2">
        <v>0</v>
      </c>
      <c r="Q978" s="68"/>
      <c r="R978" s="68"/>
    </row>
    <row r="979" spans="1:18" ht="15">
      <c r="A979" s="66"/>
      <c r="B979" s="72"/>
      <c r="C979" s="3"/>
      <c r="D979" s="5" t="s">
        <v>39</v>
      </c>
      <c r="E979" s="2">
        <f t="shared" si="333"/>
        <v>0</v>
      </c>
      <c r="F979" s="2">
        <f t="shared" si="334"/>
        <v>0</v>
      </c>
      <c r="G979" s="2">
        <v>0</v>
      </c>
      <c r="H979" s="2">
        <v>0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2">
        <v>0</v>
      </c>
      <c r="O979" s="2">
        <v>0</v>
      </c>
      <c r="P979" s="2">
        <v>0</v>
      </c>
      <c r="Q979" s="68"/>
      <c r="R979" s="68"/>
    </row>
    <row r="980" spans="1:18" ht="15">
      <c r="A980" s="66"/>
      <c r="B980" s="72"/>
      <c r="C980" s="3"/>
      <c r="D980" s="5" t="s">
        <v>40</v>
      </c>
      <c r="E980" s="2">
        <f t="shared" si="333"/>
        <v>0</v>
      </c>
      <c r="F980" s="2">
        <f t="shared" si="334"/>
        <v>0</v>
      </c>
      <c r="G980" s="2">
        <v>0</v>
      </c>
      <c r="H980" s="2">
        <v>0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0</v>
      </c>
      <c r="O980" s="2">
        <v>0</v>
      </c>
      <c r="P980" s="2">
        <v>0</v>
      </c>
      <c r="Q980" s="68"/>
      <c r="R980" s="68"/>
    </row>
    <row r="981" spans="1:21" s="6" customFormat="1" ht="14.25" customHeight="1">
      <c r="A981" s="66"/>
      <c r="B981" s="72" t="s">
        <v>162</v>
      </c>
      <c r="C981" s="3"/>
      <c r="D981" s="4" t="s">
        <v>13</v>
      </c>
      <c r="E981" s="1">
        <f aca="true" t="shared" si="335" ref="E981:P981">SUM(E983:E992)</f>
        <v>144161.4</v>
      </c>
      <c r="F981" s="1">
        <f t="shared" si="335"/>
        <v>0</v>
      </c>
      <c r="G981" s="1">
        <f t="shared" si="335"/>
        <v>144161.4</v>
      </c>
      <c r="H981" s="1">
        <f t="shared" si="335"/>
        <v>0</v>
      </c>
      <c r="I981" s="1">
        <f t="shared" si="335"/>
        <v>0</v>
      </c>
      <c r="J981" s="1">
        <f t="shared" si="335"/>
        <v>0</v>
      </c>
      <c r="K981" s="1">
        <f t="shared" si="335"/>
        <v>0</v>
      </c>
      <c r="L981" s="1">
        <f t="shared" si="335"/>
        <v>0</v>
      </c>
      <c r="M981" s="1">
        <f t="shared" si="335"/>
        <v>0</v>
      </c>
      <c r="N981" s="1">
        <f t="shared" si="335"/>
        <v>0</v>
      </c>
      <c r="O981" s="1">
        <f t="shared" si="335"/>
        <v>541</v>
      </c>
      <c r="P981" s="1">
        <f t="shared" si="335"/>
        <v>0</v>
      </c>
      <c r="Q981" s="68" t="s">
        <v>16</v>
      </c>
      <c r="R981" s="68"/>
      <c r="U981" s="7"/>
    </row>
    <row r="982" spans="1:21" s="6" customFormat="1" ht="14.25" customHeight="1">
      <c r="A982" s="66"/>
      <c r="B982" s="72"/>
      <c r="C982" s="3"/>
      <c r="D982" s="5" t="s">
        <v>176</v>
      </c>
      <c r="E982" s="2">
        <f aca="true" t="shared" si="336" ref="E982:F984">G982+I982+K982+M982</f>
        <v>0</v>
      </c>
      <c r="F982" s="2">
        <f t="shared" si="336"/>
        <v>0</v>
      </c>
      <c r="G982" s="2">
        <v>0</v>
      </c>
      <c r="H982" s="2">
        <v>0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 s="2">
        <v>0</v>
      </c>
      <c r="O982" s="2">
        <v>0</v>
      </c>
      <c r="P982" s="2">
        <v>0</v>
      </c>
      <c r="Q982" s="68"/>
      <c r="R982" s="68"/>
      <c r="U982" s="7"/>
    </row>
    <row r="983" spans="1:21" ht="15">
      <c r="A983" s="66"/>
      <c r="B983" s="72"/>
      <c r="C983" s="3"/>
      <c r="D983" s="5" t="s">
        <v>0</v>
      </c>
      <c r="E983" s="2">
        <f t="shared" si="336"/>
        <v>0</v>
      </c>
      <c r="F983" s="2">
        <f t="shared" si="336"/>
        <v>0</v>
      </c>
      <c r="G983" s="2">
        <v>0</v>
      </c>
      <c r="H983" s="2">
        <v>0</v>
      </c>
      <c r="I983" s="2">
        <v>0</v>
      </c>
      <c r="J983" s="2">
        <v>0</v>
      </c>
      <c r="K983" s="2">
        <v>0</v>
      </c>
      <c r="L983" s="2">
        <v>0</v>
      </c>
      <c r="M983" s="2">
        <v>0</v>
      </c>
      <c r="N983" s="2">
        <v>0</v>
      </c>
      <c r="O983" s="2">
        <v>0</v>
      </c>
      <c r="P983" s="2">
        <v>0</v>
      </c>
      <c r="Q983" s="68"/>
      <c r="R983" s="68"/>
      <c r="U983" s="9"/>
    </row>
    <row r="984" spans="1:21" ht="15">
      <c r="A984" s="66"/>
      <c r="B984" s="72"/>
      <c r="C984" s="3"/>
      <c r="D984" s="5" t="s">
        <v>1</v>
      </c>
      <c r="E984" s="2">
        <f t="shared" si="336"/>
        <v>0</v>
      </c>
      <c r="F984" s="2">
        <f t="shared" si="336"/>
        <v>0</v>
      </c>
      <c r="G984" s="2">
        <v>0</v>
      </c>
      <c r="H984" s="2">
        <v>0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2">
        <v>0</v>
      </c>
      <c r="O984" s="2">
        <v>0</v>
      </c>
      <c r="P984" s="2">
        <v>0</v>
      </c>
      <c r="Q984" s="68"/>
      <c r="R984" s="68"/>
      <c r="U984" s="9"/>
    </row>
    <row r="985" spans="1:21" ht="15">
      <c r="A985" s="66"/>
      <c r="B985" s="72"/>
      <c r="C985" s="3"/>
      <c r="D985" s="5" t="s">
        <v>31</v>
      </c>
      <c r="E985" s="2">
        <f aca="true" t="shared" si="337" ref="E985:E992">G985+I985+K985+M985</f>
        <v>0</v>
      </c>
      <c r="F985" s="2">
        <f aca="true" t="shared" si="338" ref="F985:F992">H985+J985+L985+N985</f>
        <v>0</v>
      </c>
      <c r="G985" s="2">
        <v>0</v>
      </c>
      <c r="H985" s="2">
        <v>0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2">
        <v>0</v>
      </c>
      <c r="O985" s="2">
        <v>0</v>
      </c>
      <c r="P985" s="2">
        <v>0</v>
      </c>
      <c r="Q985" s="68"/>
      <c r="R985" s="68"/>
      <c r="U985" s="9"/>
    </row>
    <row r="986" spans="1:21" ht="15">
      <c r="A986" s="66"/>
      <c r="B986" s="72"/>
      <c r="C986" s="3"/>
      <c r="D986" s="5" t="s">
        <v>32</v>
      </c>
      <c r="E986" s="2">
        <f t="shared" si="337"/>
        <v>144161.4</v>
      </c>
      <c r="F986" s="2">
        <f t="shared" si="338"/>
        <v>0</v>
      </c>
      <c r="G986" s="2">
        <v>144161.4</v>
      </c>
      <c r="H986" s="2">
        <v>0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2">
        <v>0</v>
      </c>
      <c r="O986" s="2">
        <v>541</v>
      </c>
      <c r="P986" s="2">
        <v>0</v>
      </c>
      <c r="Q986" s="68"/>
      <c r="R986" s="68"/>
      <c r="U986" s="9"/>
    </row>
    <row r="987" spans="1:21" ht="15">
      <c r="A987" s="66"/>
      <c r="B987" s="72"/>
      <c r="C987" s="3"/>
      <c r="D987" s="5" t="s">
        <v>33</v>
      </c>
      <c r="E987" s="2">
        <f t="shared" si="337"/>
        <v>0</v>
      </c>
      <c r="F987" s="2">
        <f t="shared" si="338"/>
        <v>0</v>
      </c>
      <c r="G987" s="2">
        <v>0</v>
      </c>
      <c r="H987" s="2">
        <v>0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2">
        <v>0</v>
      </c>
      <c r="O987" s="2">
        <v>0</v>
      </c>
      <c r="P987" s="2">
        <v>0</v>
      </c>
      <c r="Q987" s="68"/>
      <c r="R987" s="68"/>
      <c r="U987" s="9"/>
    </row>
    <row r="988" spans="1:21" ht="15">
      <c r="A988" s="66"/>
      <c r="B988" s="72"/>
      <c r="C988" s="3"/>
      <c r="D988" s="5" t="s">
        <v>36</v>
      </c>
      <c r="E988" s="2">
        <f t="shared" si="337"/>
        <v>0</v>
      </c>
      <c r="F988" s="2">
        <f t="shared" si="338"/>
        <v>0</v>
      </c>
      <c r="G988" s="2">
        <v>0</v>
      </c>
      <c r="H988" s="2">
        <v>0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2">
        <v>0</v>
      </c>
      <c r="O988" s="2">
        <v>0</v>
      </c>
      <c r="P988" s="2">
        <v>0</v>
      </c>
      <c r="Q988" s="68"/>
      <c r="R988" s="68"/>
      <c r="U988" s="9"/>
    </row>
    <row r="989" spans="1:21" ht="15">
      <c r="A989" s="66"/>
      <c r="B989" s="72"/>
      <c r="C989" s="3"/>
      <c r="D989" s="5" t="s">
        <v>37</v>
      </c>
      <c r="E989" s="2">
        <f t="shared" si="337"/>
        <v>0</v>
      </c>
      <c r="F989" s="2">
        <f t="shared" si="338"/>
        <v>0</v>
      </c>
      <c r="G989" s="2">
        <v>0</v>
      </c>
      <c r="H989" s="2">
        <v>0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0</v>
      </c>
      <c r="O989" s="2">
        <v>0</v>
      </c>
      <c r="P989" s="2">
        <v>0</v>
      </c>
      <c r="Q989" s="68"/>
      <c r="R989" s="68"/>
      <c r="U989" s="9"/>
    </row>
    <row r="990" spans="1:18" ht="15">
      <c r="A990" s="66"/>
      <c r="B990" s="72"/>
      <c r="C990" s="3"/>
      <c r="D990" s="5" t="s">
        <v>38</v>
      </c>
      <c r="E990" s="2">
        <f t="shared" si="337"/>
        <v>0</v>
      </c>
      <c r="F990" s="2">
        <f t="shared" si="338"/>
        <v>0</v>
      </c>
      <c r="G990" s="2">
        <v>0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0</v>
      </c>
      <c r="O990" s="2">
        <v>0</v>
      </c>
      <c r="P990" s="2">
        <v>0</v>
      </c>
      <c r="Q990" s="68"/>
      <c r="R990" s="68"/>
    </row>
    <row r="991" spans="1:18" ht="15">
      <c r="A991" s="66"/>
      <c r="B991" s="72"/>
      <c r="C991" s="3"/>
      <c r="D991" s="5" t="s">
        <v>39</v>
      </c>
      <c r="E991" s="2">
        <f t="shared" si="337"/>
        <v>0</v>
      </c>
      <c r="F991" s="2">
        <f t="shared" si="338"/>
        <v>0</v>
      </c>
      <c r="G991" s="2">
        <v>0</v>
      </c>
      <c r="H991" s="2">
        <v>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0</v>
      </c>
      <c r="O991" s="2">
        <v>0</v>
      </c>
      <c r="P991" s="2">
        <v>0</v>
      </c>
      <c r="Q991" s="68"/>
      <c r="R991" s="68"/>
    </row>
    <row r="992" spans="1:18" ht="15">
      <c r="A992" s="67"/>
      <c r="B992" s="72"/>
      <c r="C992" s="3"/>
      <c r="D992" s="5" t="s">
        <v>40</v>
      </c>
      <c r="E992" s="2">
        <f t="shared" si="337"/>
        <v>0</v>
      </c>
      <c r="F992" s="2">
        <f t="shared" si="338"/>
        <v>0</v>
      </c>
      <c r="G992" s="2">
        <v>0</v>
      </c>
      <c r="H992" s="2">
        <v>0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2">
        <v>0</v>
      </c>
      <c r="O992" s="2">
        <v>0</v>
      </c>
      <c r="P992" s="2">
        <v>0</v>
      </c>
      <c r="Q992" s="68"/>
      <c r="R992" s="68"/>
    </row>
    <row r="993" spans="1:21" s="6" customFormat="1" ht="14.25" customHeight="1">
      <c r="A993" s="65" t="s">
        <v>144</v>
      </c>
      <c r="B993" s="72" t="s">
        <v>181</v>
      </c>
      <c r="C993" s="3"/>
      <c r="D993" s="4" t="s">
        <v>13</v>
      </c>
      <c r="E993" s="1">
        <f aca="true" t="shared" si="339" ref="E993:P993">SUM(E995:E1004)</f>
        <v>5000</v>
      </c>
      <c r="F993" s="1">
        <f t="shared" si="339"/>
        <v>0</v>
      </c>
      <c r="G993" s="1">
        <f t="shared" si="339"/>
        <v>5000</v>
      </c>
      <c r="H993" s="1">
        <f t="shared" si="339"/>
        <v>0</v>
      </c>
      <c r="I993" s="1">
        <f t="shared" si="339"/>
        <v>0</v>
      </c>
      <c r="J993" s="1">
        <f t="shared" si="339"/>
        <v>0</v>
      </c>
      <c r="K993" s="1">
        <f t="shared" si="339"/>
        <v>0</v>
      </c>
      <c r="L993" s="1">
        <f t="shared" si="339"/>
        <v>0</v>
      </c>
      <c r="M993" s="1">
        <f t="shared" si="339"/>
        <v>0</v>
      </c>
      <c r="N993" s="1">
        <f t="shared" si="339"/>
        <v>0</v>
      </c>
      <c r="O993" s="1">
        <f t="shared" si="339"/>
        <v>0</v>
      </c>
      <c r="P993" s="1">
        <f t="shared" si="339"/>
        <v>0</v>
      </c>
      <c r="Q993" s="68" t="s">
        <v>16</v>
      </c>
      <c r="R993" s="68"/>
      <c r="U993" s="7"/>
    </row>
    <row r="994" spans="1:21" s="6" customFormat="1" ht="14.25" customHeight="1">
      <c r="A994" s="66"/>
      <c r="B994" s="72"/>
      <c r="C994" s="3"/>
      <c r="D994" s="5" t="s">
        <v>176</v>
      </c>
      <c r="E994" s="2">
        <f aca="true" t="shared" si="340" ref="E994:E1004">G994+I994+K994+M994</f>
        <v>0</v>
      </c>
      <c r="F994" s="2">
        <f aca="true" t="shared" si="341" ref="F994:F1004">H994+J994+L994+N994</f>
        <v>0</v>
      </c>
      <c r="G994" s="2">
        <v>0</v>
      </c>
      <c r="H994" s="2">
        <v>0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  <c r="N994" s="2">
        <v>0</v>
      </c>
      <c r="O994" s="2">
        <v>0</v>
      </c>
      <c r="P994" s="2">
        <v>0</v>
      </c>
      <c r="Q994" s="68"/>
      <c r="R994" s="68"/>
      <c r="U994" s="7"/>
    </row>
    <row r="995" spans="1:21" ht="15">
      <c r="A995" s="66"/>
      <c r="B995" s="72"/>
      <c r="C995" s="3"/>
      <c r="D995" s="5" t="s">
        <v>0</v>
      </c>
      <c r="E995" s="2">
        <f t="shared" si="340"/>
        <v>0</v>
      </c>
      <c r="F995" s="2">
        <f t="shared" si="341"/>
        <v>0</v>
      </c>
      <c r="G995" s="2">
        <v>0</v>
      </c>
      <c r="H995" s="2">
        <v>0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2">
        <v>0</v>
      </c>
      <c r="O995" s="2">
        <v>0</v>
      </c>
      <c r="P995" s="2">
        <v>0</v>
      </c>
      <c r="Q995" s="68"/>
      <c r="R995" s="68"/>
      <c r="U995" s="9"/>
    </row>
    <row r="996" spans="1:21" ht="15">
      <c r="A996" s="66"/>
      <c r="B996" s="72"/>
      <c r="C996" s="3"/>
      <c r="D996" s="5" t="s">
        <v>1</v>
      </c>
      <c r="E996" s="2">
        <f t="shared" si="340"/>
        <v>0</v>
      </c>
      <c r="F996" s="2">
        <f t="shared" si="341"/>
        <v>0</v>
      </c>
      <c r="G996" s="2">
        <v>0</v>
      </c>
      <c r="H996" s="2">
        <v>0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  <c r="N996" s="2">
        <v>0</v>
      </c>
      <c r="O996" s="2">
        <v>0</v>
      </c>
      <c r="P996" s="2">
        <v>0</v>
      </c>
      <c r="Q996" s="68"/>
      <c r="R996" s="68"/>
      <c r="U996" s="9"/>
    </row>
    <row r="997" spans="1:21" ht="15">
      <c r="A997" s="66"/>
      <c r="B997" s="72"/>
      <c r="C997" s="3"/>
      <c r="D997" s="5" t="s">
        <v>31</v>
      </c>
      <c r="E997" s="2">
        <f t="shared" si="340"/>
        <v>0</v>
      </c>
      <c r="F997" s="2">
        <f t="shared" si="341"/>
        <v>0</v>
      </c>
      <c r="G997" s="2">
        <v>0</v>
      </c>
      <c r="H997" s="2">
        <v>0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  <c r="N997" s="2">
        <v>0</v>
      </c>
      <c r="O997" s="2">
        <v>0</v>
      </c>
      <c r="P997" s="2">
        <v>0</v>
      </c>
      <c r="Q997" s="68"/>
      <c r="R997" s="68"/>
      <c r="U997" s="9"/>
    </row>
    <row r="998" spans="1:21" ht="15">
      <c r="A998" s="66"/>
      <c r="B998" s="72"/>
      <c r="C998" s="3"/>
      <c r="D998" s="5" t="s">
        <v>32</v>
      </c>
      <c r="E998" s="2">
        <f t="shared" si="340"/>
        <v>5000</v>
      </c>
      <c r="F998" s="2">
        <f t="shared" si="341"/>
        <v>0</v>
      </c>
      <c r="G998" s="2">
        <v>5000</v>
      </c>
      <c r="H998" s="2">
        <v>0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2">
        <v>0</v>
      </c>
      <c r="O998" s="2">
        <v>0</v>
      </c>
      <c r="P998" s="2">
        <v>0</v>
      </c>
      <c r="Q998" s="68"/>
      <c r="R998" s="68"/>
      <c r="U998" s="9"/>
    </row>
    <row r="999" spans="1:21" ht="15">
      <c r="A999" s="66"/>
      <c r="B999" s="72"/>
      <c r="C999" s="3"/>
      <c r="D999" s="5" t="s">
        <v>33</v>
      </c>
      <c r="E999" s="2">
        <f t="shared" si="340"/>
        <v>0</v>
      </c>
      <c r="F999" s="2">
        <f t="shared" si="341"/>
        <v>0</v>
      </c>
      <c r="G999" s="2">
        <v>0</v>
      </c>
      <c r="H999" s="2">
        <v>0</v>
      </c>
      <c r="I999" s="2">
        <v>0</v>
      </c>
      <c r="J999" s="2">
        <v>0</v>
      </c>
      <c r="K999" s="2">
        <v>0</v>
      </c>
      <c r="L999" s="2">
        <v>0</v>
      </c>
      <c r="M999" s="2">
        <v>0</v>
      </c>
      <c r="N999" s="2">
        <v>0</v>
      </c>
      <c r="O999" s="2">
        <v>0</v>
      </c>
      <c r="P999" s="2">
        <v>0</v>
      </c>
      <c r="Q999" s="68"/>
      <c r="R999" s="68"/>
      <c r="U999" s="9"/>
    </row>
    <row r="1000" spans="1:21" ht="15">
      <c r="A1000" s="66"/>
      <c r="B1000" s="72"/>
      <c r="C1000" s="3"/>
      <c r="D1000" s="5" t="s">
        <v>36</v>
      </c>
      <c r="E1000" s="2">
        <f t="shared" si="340"/>
        <v>0</v>
      </c>
      <c r="F1000" s="2">
        <f t="shared" si="341"/>
        <v>0</v>
      </c>
      <c r="G1000" s="2">
        <v>0</v>
      </c>
      <c r="H1000" s="2">
        <v>0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  <c r="N1000" s="2">
        <v>0</v>
      </c>
      <c r="O1000" s="2">
        <v>0</v>
      </c>
      <c r="P1000" s="2">
        <v>0</v>
      </c>
      <c r="Q1000" s="68"/>
      <c r="R1000" s="68"/>
      <c r="U1000" s="9"/>
    </row>
    <row r="1001" spans="1:21" ht="15">
      <c r="A1001" s="66"/>
      <c r="B1001" s="72"/>
      <c r="C1001" s="3"/>
      <c r="D1001" s="5" t="s">
        <v>37</v>
      </c>
      <c r="E1001" s="2">
        <f t="shared" si="340"/>
        <v>0</v>
      </c>
      <c r="F1001" s="2">
        <f t="shared" si="341"/>
        <v>0</v>
      </c>
      <c r="G1001" s="2">
        <v>0</v>
      </c>
      <c r="H1001" s="2">
        <v>0</v>
      </c>
      <c r="I1001" s="2">
        <v>0</v>
      </c>
      <c r="J1001" s="2">
        <v>0</v>
      </c>
      <c r="K1001" s="2">
        <v>0</v>
      </c>
      <c r="L1001" s="2">
        <v>0</v>
      </c>
      <c r="M1001" s="2">
        <v>0</v>
      </c>
      <c r="N1001" s="2">
        <v>0</v>
      </c>
      <c r="O1001" s="2">
        <v>0</v>
      </c>
      <c r="P1001" s="2">
        <v>0</v>
      </c>
      <c r="Q1001" s="68"/>
      <c r="R1001" s="68"/>
      <c r="U1001" s="9"/>
    </row>
    <row r="1002" spans="1:18" ht="15">
      <c r="A1002" s="66"/>
      <c r="B1002" s="72"/>
      <c r="C1002" s="3"/>
      <c r="D1002" s="5" t="s">
        <v>38</v>
      </c>
      <c r="E1002" s="2">
        <f t="shared" si="340"/>
        <v>0</v>
      </c>
      <c r="F1002" s="2">
        <f t="shared" si="341"/>
        <v>0</v>
      </c>
      <c r="G1002" s="2">
        <v>0</v>
      </c>
      <c r="H1002" s="2">
        <v>0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  <c r="N1002" s="2">
        <v>0</v>
      </c>
      <c r="O1002" s="2">
        <v>0</v>
      </c>
      <c r="P1002" s="2">
        <v>0</v>
      </c>
      <c r="Q1002" s="68"/>
      <c r="R1002" s="68"/>
    </row>
    <row r="1003" spans="1:18" ht="15">
      <c r="A1003" s="66"/>
      <c r="B1003" s="72"/>
      <c r="C1003" s="3"/>
      <c r="D1003" s="5" t="s">
        <v>39</v>
      </c>
      <c r="E1003" s="2">
        <f t="shared" si="340"/>
        <v>0</v>
      </c>
      <c r="F1003" s="2">
        <f t="shared" si="341"/>
        <v>0</v>
      </c>
      <c r="G1003" s="2">
        <v>0</v>
      </c>
      <c r="H1003" s="2">
        <v>0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0</v>
      </c>
      <c r="O1003" s="2">
        <v>0</v>
      </c>
      <c r="P1003" s="2">
        <v>0</v>
      </c>
      <c r="Q1003" s="68"/>
      <c r="R1003" s="68"/>
    </row>
    <row r="1004" spans="1:18" ht="15">
      <c r="A1004" s="66"/>
      <c r="B1004" s="72"/>
      <c r="C1004" s="3"/>
      <c r="D1004" s="5" t="s">
        <v>40</v>
      </c>
      <c r="E1004" s="2">
        <f t="shared" si="340"/>
        <v>0</v>
      </c>
      <c r="F1004" s="2">
        <f t="shared" si="341"/>
        <v>0</v>
      </c>
      <c r="G1004" s="2">
        <v>0</v>
      </c>
      <c r="H1004" s="2">
        <v>0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  <c r="O1004" s="2">
        <v>0</v>
      </c>
      <c r="P1004" s="2">
        <v>0</v>
      </c>
      <c r="Q1004" s="68"/>
      <c r="R1004" s="68"/>
    </row>
    <row r="1005" spans="1:21" s="6" customFormat="1" ht="14.25" customHeight="1">
      <c r="A1005" s="66"/>
      <c r="B1005" s="72" t="s">
        <v>163</v>
      </c>
      <c r="C1005" s="3"/>
      <c r="D1005" s="4" t="s">
        <v>13</v>
      </c>
      <c r="E1005" s="1">
        <f aca="true" t="shared" si="342" ref="E1005:P1005">SUM(E1007:E1016)</f>
        <v>173590.4</v>
      </c>
      <c r="F1005" s="1">
        <f t="shared" si="342"/>
        <v>0</v>
      </c>
      <c r="G1005" s="1">
        <f t="shared" si="342"/>
        <v>173590.4</v>
      </c>
      <c r="H1005" s="1">
        <f t="shared" si="342"/>
        <v>0</v>
      </c>
      <c r="I1005" s="1">
        <f t="shared" si="342"/>
        <v>0</v>
      </c>
      <c r="J1005" s="1">
        <f t="shared" si="342"/>
        <v>0</v>
      </c>
      <c r="K1005" s="1">
        <f t="shared" si="342"/>
        <v>0</v>
      </c>
      <c r="L1005" s="1">
        <f t="shared" si="342"/>
        <v>0</v>
      </c>
      <c r="M1005" s="1">
        <f t="shared" si="342"/>
        <v>0</v>
      </c>
      <c r="N1005" s="1">
        <f t="shared" si="342"/>
        <v>0</v>
      </c>
      <c r="O1005" s="1">
        <f t="shared" si="342"/>
        <v>690</v>
      </c>
      <c r="P1005" s="1">
        <f t="shared" si="342"/>
        <v>0</v>
      </c>
      <c r="Q1005" s="68" t="s">
        <v>16</v>
      </c>
      <c r="R1005" s="68"/>
      <c r="U1005" s="7"/>
    </row>
    <row r="1006" spans="1:21" s="6" customFormat="1" ht="14.25" customHeight="1">
      <c r="A1006" s="66"/>
      <c r="B1006" s="72"/>
      <c r="C1006" s="3"/>
      <c r="D1006" s="5" t="s">
        <v>176</v>
      </c>
      <c r="E1006" s="2">
        <f aca="true" t="shared" si="343" ref="E1006:F1008">G1006+I1006+K1006+M1006</f>
        <v>0</v>
      </c>
      <c r="F1006" s="2">
        <f t="shared" si="343"/>
        <v>0</v>
      </c>
      <c r="G1006" s="2">
        <v>0</v>
      </c>
      <c r="H1006" s="2">
        <v>0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2">
        <v>0</v>
      </c>
      <c r="O1006" s="2">
        <v>0</v>
      </c>
      <c r="P1006" s="2">
        <v>0</v>
      </c>
      <c r="Q1006" s="68"/>
      <c r="R1006" s="68"/>
      <c r="U1006" s="7"/>
    </row>
    <row r="1007" spans="1:21" ht="15">
      <c r="A1007" s="66"/>
      <c r="B1007" s="72"/>
      <c r="C1007" s="3"/>
      <c r="D1007" s="5" t="s">
        <v>0</v>
      </c>
      <c r="E1007" s="2">
        <f t="shared" si="343"/>
        <v>0</v>
      </c>
      <c r="F1007" s="2">
        <f t="shared" si="343"/>
        <v>0</v>
      </c>
      <c r="G1007" s="2">
        <v>0</v>
      </c>
      <c r="H1007" s="2">
        <v>0</v>
      </c>
      <c r="I1007" s="2">
        <v>0</v>
      </c>
      <c r="J1007" s="2">
        <v>0</v>
      </c>
      <c r="K1007" s="2">
        <v>0</v>
      </c>
      <c r="L1007" s="2">
        <v>0</v>
      </c>
      <c r="M1007" s="2">
        <v>0</v>
      </c>
      <c r="N1007" s="2">
        <v>0</v>
      </c>
      <c r="O1007" s="2">
        <v>0</v>
      </c>
      <c r="P1007" s="2">
        <v>0</v>
      </c>
      <c r="Q1007" s="68"/>
      <c r="R1007" s="68"/>
      <c r="U1007" s="9"/>
    </row>
    <row r="1008" spans="1:21" ht="15">
      <c r="A1008" s="66"/>
      <c r="B1008" s="72"/>
      <c r="C1008" s="3"/>
      <c r="D1008" s="5" t="s">
        <v>1</v>
      </c>
      <c r="E1008" s="2">
        <f t="shared" si="343"/>
        <v>0</v>
      </c>
      <c r="F1008" s="2">
        <f t="shared" si="343"/>
        <v>0</v>
      </c>
      <c r="G1008" s="2">
        <v>0</v>
      </c>
      <c r="H1008" s="2">
        <v>0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  <c r="N1008" s="2">
        <v>0</v>
      </c>
      <c r="O1008" s="2">
        <v>0</v>
      </c>
      <c r="P1008" s="2">
        <v>0</v>
      </c>
      <c r="Q1008" s="68"/>
      <c r="R1008" s="68"/>
      <c r="U1008" s="9"/>
    </row>
    <row r="1009" spans="1:21" ht="15">
      <c r="A1009" s="66"/>
      <c r="B1009" s="72"/>
      <c r="C1009" s="3"/>
      <c r="D1009" s="5" t="s">
        <v>31</v>
      </c>
      <c r="E1009" s="2">
        <f aca="true" t="shared" si="344" ref="E1009:E1016">G1009+I1009+K1009+M1009</f>
        <v>0</v>
      </c>
      <c r="F1009" s="2">
        <f aca="true" t="shared" si="345" ref="F1009:F1016">H1009+J1009+L1009+N1009</f>
        <v>0</v>
      </c>
      <c r="G1009" s="2">
        <v>0</v>
      </c>
      <c r="H1009" s="2">
        <v>0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  <c r="N1009" s="2">
        <v>0</v>
      </c>
      <c r="O1009" s="2">
        <v>0</v>
      </c>
      <c r="P1009" s="2">
        <v>0</v>
      </c>
      <c r="Q1009" s="68"/>
      <c r="R1009" s="68"/>
      <c r="U1009" s="9"/>
    </row>
    <row r="1010" spans="1:21" ht="15">
      <c r="A1010" s="66"/>
      <c r="B1010" s="72"/>
      <c r="C1010" s="3"/>
      <c r="D1010" s="5" t="s">
        <v>32</v>
      </c>
      <c r="E1010" s="2">
        <f t="shared" si="344"/>
        <v>0</v>
      </c>
      <c r="F1010" s="2">
        <f t="shared" si="345"/>
        <v>0</v>
      </c>
      <c r="G1010" s="2">
        <v>0</v>
      </c>
      <c r="H1010" s="2">
        <v>0</v>
      </c>
      <c r="I1010" s="2">
        <v>0</v>
      </c>
      <c r="J1010" s="2">
        <v>0</v>
      </c>
      <c r="K1010" s="2">
        <v>0</v>
      </c>
      <c r="L1010" s="2">
        <v>0</v>
      </c>
      <c r="M1010" s="2">
        <v>0</v>
      </c>
      <c r="N1010" s="2">
        <v>0</v>
      </c>
      <c r="O1010" s="2">
        <v>0</v>
      </c>
      <c r="P1010" s="2">
        <v>0</v>
      </c>
      <c r="Q1010" s="68"/>
      <c r="R1010" s="68"/>
      <c r="U1010" s="9"/>
    </row>
    <row r="1011" spans="1:21" ht="15">
      <c r="A1011" s="66"/>
      <c r="B1011" s="72"/>
      <c r="C1011" s="3"/>
      <c r="D1011" s="5" t="s">
        <v>33</v>
      </c>
      <c r="E1011" s="2">
        <f t="shared" si="344"/>
        <v>173590.4</v>
      </c>
      <c r="F1011" s="2">
        <f t="shared" si="345"/>
        <v>0</v>
      </c>
      <c r="G1011" s="2">
        <v>173590.4</v>
      </c>
      <c r="H1011" s="2">
        <v>0</v>
      </c>
      <c r="I1011" s="2">
        <v>0</v>
      </c>
      <c r="J1011" s="2">
        <v>0</v>
      </c>
      <c r="K1011" s="2">
        <v>0</v>
      </c>
      <c r="L1011" s="2">
        <v>0</v>
      </c>
      <c r="M1011" s="2">
        <v>0</v>
      </c>
      <c r="N1011" s="2">
        <v>0</v>
      </c>
      <c r="O1011" s="2">
        <v>690</v>
      </c>
      <c r="P1011" s="2">
        <v>0</v>
      </c>
      <c r="Q1011" s="68"/>
      <c r="R1011" s="68"/>
      <c r="U1011" s="9"/>
    </row>
    <row r="1012" spans="1:21" ht="15">
      <c r="A1012" s="66"/>
      <c r="B1012" s="72"/>
      <c r="C1012" s="3"/>
      <c r="D1012" s="5" t="s">
        <v>36</v>
      </c>
      <c r="E1012" s="2">
        <f t="shared" si="344"/>
        <v>0</v>
      </c>
      <c r="F1012" s="2">
        <f t="shared" si="345"/>
        <v>0</v>
      </c>
      <c r="G1012" s="2">
        <v>0</v>
      </c>
      <c r="H1012" s="2">
        <v>0</v>
      </c>
      <c r="I1012" s="2">
        <v>0</v>
      </c>
      <c r="J1012" s="2">
        <v>0</v>
      </c>
      <c r="K1012" s="2">
        <v>0</v>
      </c>
      <c r="L1012" s="2">
        <v>0</v>
      </c>
      <c r="M1012" s="2">
        <v>0</v>
      </c>
      <c r="N1012" s="2">
        <v>0</v>
      </c>
      <c r="O1012" s="2">
        <v>0</v>
      </c>
      <c r="P1012" s="2">
        <v>0</v>
      </c>
      <c r="Q1012" s="68"/>
      <c r="R1012" s="68"/>
      <c r="U1012" s="9"/>
    </row>
    <row r="1013" spans="1:21" ht="15">
      <c r="A1013" s="66"/>
      <c r="B1013" s="72"/>
      <c r="C1013" s="3"/>
      <c r="D1013" s="5" t="s">
        <v>37</v>
      </c>
      <c r="E1013" s="2">
        <f t="shared" si="344"/>
        <v>0</v>
      </c>
      <c r="F1013" s="2">
        <f t="shared" si="345"/>
        <v>0</v>
      </c>
      <c r="G1013" s="2">
        <v>0</v>
      </c>
      <c r="H1013" s="2">
        <v>0</v>
      </c>
      <c r="I1013" s="2">
        <v>0</v>
      </c>
      <c r="J1013" s="2">
        <v>0</v>
      </c>
      <c r="K1013" s="2">
        <v>0</v>
      </c>
      <c r="L1013" s="2">
        <v>0</v>
      </c>
      <c r="M1013" s="2">
        <v>0</v>
      </c>
      <c r="N1013" s="2">
        <v>0</v>
      </c>
      <c r="O1013" s="2">
        <v>0</v>
      </c>
      <c r="P1013" s="2">
        <v>0</v>
      </c>
      <c r="Q1013" s="68"/>
      <c r="R1013" s="68"/>
      <c r="U1013" s="9"/>
    </row>
    <row r="1014" spans="1:18" ht="15">
      <c r="A1014" s="66"/>
      <c r="B1014" s="72"/>
      <c r="C1014" s="3"/>
      <c r="D1014" s="5" t="s">
        <v>38</v>
      </c>
      <c r="E1014" s="2">
        <f t="shared" si="344"/>
        <v>0</v>
      </c>
      <c r="F1014" s="2">
        <f t="shared" si="345"/>
        <v>0</v>
      </c>
      <c r="G1014" s="2">
        <v>0</v>
      </c>
      <c r="H1014" s="2">
        <v>0</v>
      </c>
      <c r="I1014" s="2">
        <v>0</v>
      </c>
      <c r="J1014" s="2">
        <v>0</v>
      </c>
      <c r="K1014" s="2">
        <v>0</v>
      </c>
      <c r="L1014" s="2">
        <v>0</v>
      </c>
      <c r="M1014" s="2">
        <v>0</v>
      </c>
      <c r="N1014" s="2">
        <v>0</v>
      </c>
      <c r="O1014" s="2">
        <v>0</v>
      </c>
      <c r="P1014" s="2">
        <v>0</v>
      </c>
      <c r="Q1014" s="68"/>
      <c r="R1014" s="68"/>
    </row>
    <row r="1015" spans="1:18" ht="15">
      <c r="A1015" s="66"/>
      <c r="B1015" s="72"/>
      <c r="C1015" s="3"/>
      <c r="D1015" s="5" t="s">
        <v>39</v>
      </c>
      <c r="E1015" s="2">
        <f t="shared" si="344"/>
        <v>0</v>
      </c>
      <c r="F1015" s="2">
        <f t="shared" si="345"/>
        <v>0</v>
      </c>
      <c r="G1015" s="2">
        <v>0</v>
      </c>
      <c r="H1015" s="2">
        <v>0</v>
      </c>
      <c r="I1015" s="2">
        <v>0</v>
      </c>
      <c r="J1015" s="2">
        <v>0</v>
      </c>
      <c r="K1015" s="2">
        <v>0</v>
      </c>
      <c r="L1015" s="2">
        <v>0</v>
      </c>
      <c r="M1015" s="2">
        <v>0</v>
      </c>
      <c r="N1015" s="2">
        <v>0</v>
      </c>
      <c r="O1015" s="2">
        <v>0</v>
      </c>
      <c r="P1015" s="2">
        <v>0</v>
      </c>
      <c r="Q1015" s="68"/>
      <c r="R1015" s="68"/>
    </row>
    <row r="1016" spans="1:18" ht="15">
      <c r="A1016" s="67"/>
      <c r="B1016" s="72"/>
      <c r="C1016" s="3"/>
      <c r="D1016" s="5" t="s">
        <v>40</v>
      </c>
      <c r="E1016" s="2">
        <f t="shared" si="344"/>
        <v>0</v>
      </c>
      <c r="F1016" s="2">
        <f t="shared" si="345"/>
        <v>0</v>
      </c>
      <c r="G1016" s="2">
        <v>0</v>
      </c>
      <c r="H1016" s="2">
        <v>0</v>
      </c>
      <c r="I1016" s="2">
        <v>0</v>
      </c>
      <c r="J1016" s="2">
        <v>0</v>
      </c>
      <c r="K1016" s="2">
        <v>0</v>
      </c>
      <c r="L1016" s="2">
        <v>0</v>
      </c>
      <c r="M1016" s="2">
        <v>0</v>
      </c>
      <c r="N1016" s="2">
        <v>0</v>
      </c>
      <c r="O1016" s="2">
        <v>0</v>
      </c>
      <c r="P1016" s="2">
        <v>0</v>
      </c>
      <c r="Q1016" s="68"/>
      <c r="R1016" s="68"/>
    </row>
    <row r="1017" spans="1:21" s="6" customFormat="1" ht="14.25" customHeight="1">
      <c r="A1017" s="65" t="s">
        <v>145</v>
      </c>
      <c r="B1017" s="72" t="s">
        <v>184</v>
      </c>
      <c r="C1017" s="3"/>
      <c r="D1017" s="4" t="s">
        <v>13</v>
      </c>
      <c r="E1017" s="1">
        <f aca="true" t="shared" si="346" ref="E1017:P1017">SUM(E1019:E1028)</f>
        <v>5000</v>
      </c>
      <c r="F1017" s="1">
        <f t="shared" si="346"/>
        <v>0</v>
      </c>
      <c r="G1017" s="1">
        <f t="shared" si="346"/>
        <v>5000</v>
      </c>
      <c r="H1017" s="1">
        <f t="shared" si="346"/>
        <v>0</v>
      </c>
      <c r="I1017" s="1">
        <f t="shared" si="346"/>
        <v>0</v>
      </c>
      <c r="J1017" s="1">
        <f t="shared" si="346"/>
        <v>0</v>
      </c>
      <c r="K1017" s="1">
        <f t="shared" si="346"/>
        <v>0</v>
      </c>
      <c r="L1017" s="1">
        <f t="shared" si="346"/>
        <v>0</v>
      </c>
      <c r="M1017" s="1">
        <f t="shared" si="346"/>
        <v>0</v>
      </c>
      <c r="N1017" s="1">
        <f t="shared" si="346"/>
        <v>0</v>
      </c>
      <c r="O1017" s="1">
        <f t="shared" si="346"/>
        <v>0</v>
      </c>
      <c r="P1017" s="1">
        <f t="shared" si="346"/>
        <v>0</v>
      </c>
      <c r="Q1017" s="68" t="s">
        <v>16</v>
      </c>
      <c r="R1017" s="68"/>
      <c r="U1017" s="7"/>
    </row>
    <row r="1018" spans="1:21" s="6" customFormat="1" ht="14.25" customHeight="1">
      <c r="A1018" s="66"/>
      <c r="B1018" s="72"/>
      <c r="C1018" s="3"/>
      <c r="D1018" s="5" t="s">
        <v>176</v>
      </c>
      <c r="E1018" s="2">
        <f aca="true" t="shared" si="347" ref="E1018:E1028">G1018+I1018+K1018+M1018</f>
        <v>0</v>
      </c>
      <c r="F1018" s="2">
        <f aca="true" t="shared" si="348" ref="F1018:F1028">H1018+J1018+L1018+N1018</f>
        <v>0</v>
      </c>
      <c r="G1018" s="2">
        <v>0</v>
      </c>
      <c r="H1018" s="2">
        <v>0</v>
      </c>
      <c r="I1018" s="2">
        <v>0</v>
      </c>
      <c r="J1018" s="2">
        <v>0</v>
      </c>
      <c r="K1018" s="2">
        <v>0</v>
      </c>
      <c r="L1018" s="2">
        <v>0</v>
      </c>
      <c r="M1018" s="2">
        <v>0</v>
      </c>
      <c r="N1018" s="2">
        <v>0</v>
      </c>
      <c r="O1018" s="2">
        <v>0</v>
      </c>
      <c r="P1018" s="2">
        <v>0</v>
      </c>
      <c r="Q1018" s="68"/>
      <c r="R1018" s="68"/>
      <c r="U1018" s="7"/>
    </row>
    <row r="1019" spans="1:21" ht="15">
      <c r="A1019" s="66"/>
      <c r="B1019" s="72"/>
      <c r="C1019" s="3"/>
      <c r="D1019" s="5" t="s">
        <v>0</v>
      </c>
      <c r="E1019" s="2">
        <f t="shared" si="347"/>
        <v>0</v>
      </c>
      <c r="F1019" s="2">
        <f t="shared" si="348"/>
        <v>0</v>
      </c>
      <c r="G1019" s="2">
        <v>0</v>
      </c>
      <c r="H1019" s="2">
        <v>0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0</v>
      </c>
      <c r="O1019" s="2">
        <v>0</v>
      </c>
      <c r="P1019" s="2">
        <v>0</v>
      </c>
      <c r="Q1019" s="68"/>
      <c r="R1019" s="68"/>
      <c r="U1019" s="9"/>
    </row>
    <row r="1020" spans="1:21" ht="15">
      <c r="A1020" s="66"/>
      <c r="B1020" s="72"/>
      <c r="C1020" s="3"/>
      <c r="D1020" s="5" t="s">
        <v>1</v>
      </c>
      <c r="E1020" s="2">
        <f t="shared" si="347"/>
        <v>0</v>
      </c>
      <c r="F1020" s="2">
        <f t="shared" si="348"/>
        <v>0</v>
      </c>
      <c r="G1020" s="2">
        <v>0</v>
      </c>
      <c r="H1020" s="2">
        <v>0</v>
      </c>
      <c r="I1020" s="2">
        <v>0</v>
      </c>
      <c r="J1020" s="2">
        <v>0</v>
      </c>
      <c r="K1020" s="2">
        <v>0</v>
      </c>
      <c r="L1020" s="2">
        <v>0</v>
      </c>
      <c r="M1020" s="2">
        <v>0</v>
      </c>
      <c r="N1020" s="2">
        <v>0</v>
      </c>
      <c r="O1020" s="2">
        <v>0</v>
      </c>
      <c r="P1020" s="2">
        <v>0</v>
      </c>
      <c r="Q1020" s="68"/>
      <c r="R1020" s="68"/>
      <c r="U1020" s="9"/>
    </row>
    <row r="1021" spans="1:21" ht="15">
      <c r="A1021" s="66"/>
      <c r="B1021" s="72"/>
      <c r="C1021" s="3"/>
      <c r="D1021" s="5" t="s">
        <v>31</v>
      </c>
      <c r="E1021" s="2">
        <f t="shared" si="347"/>
        <v>0</v>
      </c>
      <c r="F1021" s="2">
        <f t="shared" si="348"/>
        <v>0</v>
      </c>
      <c r="G1021" s="2">
        <v>0</v>
      </c>
      <c r="H1021" s="2">
        <v>0</v>
      </c>
      <c r="I1021" s="2">
        <v>0</v>
      </c>
      <c r="J1021" s="2">
        <v>0</v>
      </c>
      <c r="K1021" s="2">
        <v>0</v>
      </c>
      <c r="L1021" s="2">
        <v>0</v>
      </c>
      <c r="M1021" s="2">
        <v>0</v>
      </c>
      <c r="N1021" s="2">
        <v>0</v>
      </c>
      <c r="O1021" s="2">
        <v>0</v>
      </c>
      <c r="P1021" s="2">
        <v>0</v>
      </c>
      <c r="Q1021" s="68"/>
      <c r="R1021" s="68"/>
      <c r="U1021" s="9"/>
    </row>
    <row r="1022" spans="1:21" ht="15">
      <c r="A1022" s="66"/>
      <c r="B1022" s="72"/>
      <c r="C1022" s="3"/>
      <c r="D1022" s="5" t="s">
        <v>32</v>
      </c>
      <c r="E1022" s="2">
        <f t="shared" si="347"/>
        <v>5000</v>
      </c>
      <c r="F1022" s="2">
        <f t="shared" si="348"/>
        <v>0</v>
      </c>
      <c r="G1022" s="2">
        <v>5000</v>
      </c>
      <c r="H1022" s="2">
        <v>0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  <c r="N1022" s="2">
        <v>0</v>
      </c>
      <c r="O1022" s="2">
        <v>0</v>
      </c>
      <c r="P1022" s="2">
        <v>0</v>
      </c>
      <c r="Q1022" s="68"/>
      <c r="R1022" s="68"/>
      <c r="U1022" s="9"/>
    </row>
    <row r="1023" spans="1:21" ht="15">
      <c r="A1023" s="66"/>
      <c r="B1023" s="72"/>
      <c r="C1023" s="3"/>
      <c r="D1023" s="5" t="s">
        <v>33</v>
      </c>
      <c r="E1023" s="2">
        <f t="shared" si="347"/>
        <v>0</v>
      </c>
      <c r="F1023" s="2">
        <f t="shared" si="348"/>
        <v>0</v>
      </c>
      <c r="G1023" s="2">
        <v>0</v>
      </c>
      <c r="H1023" s="2">
        <v>0</v>
      </c>
      <c r="I1023" s="2">
        <v>0</v>
      </c>
      <c r="J1023" s="2">
        <v>0</v>
      </c>
      <c r="K1023" s="2">
        <v>0</v>
      </c>
      <c r="L1023" s="2">
        <v>0</v>
      </c>
      <c r="M1023" s="2">
        <v>0</v>
      </c>
      <c r="N1023" s="2">
        <v>0</v>
      </c>
      <c r="O1023" s="2">
        <v>0</v>
      </c>
      <c r="P1023" s="2">
        <v>0</v>
      </c>
      <c r="Q1023" s="68"/>
      <c r="R1023" s="68"/>
      <c r="U1023" s="9"/>
    </row>
    <row r="1024" spans="1:21" ht="15">
      <c r="A1024" s="66"/>
      <c r="B1024" s="72"/>
      <c r="C1024" s="3"/>
      <c r="D1024" s="5" t="s">
        <v>36</v>
      </c>
      <c r="E1024" s="2">
        <f t="shared" si="347"/>
        <v>0</v>
      </c>
      <c r="F1024" s="2">
        <f t="shared" si="348"/>
        <v>0</v>
      </c>
      <c r="G1024" s="2">
        <v>0</v>
      </c>
      <c r="H1024" s="2">
        <v>0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  <c r="N1024" s="2">
        <v>0</v>
      </c>
      <c r="O1024" s="2">
        <v>0</v>
      </c>
      <c r="P1024" s="2">
        <v>0</v>
      </c>
      <c r="Q1024" s="68"/>
      <c r="R1024" s="68"/>
      <c r="U1024" s="9"/>
    </row>
    <row r="1025" spans="1:21" ht="15">
      <c r="A1025" s="66"/>
      <c r="B1025" s="72"/>
      <c r="C1025" s="3"/>
      <c r="D1025" s="5" t="s">
        <v>37</v>
      </c>
      <c r="E1025" s="2">
        <f t="shared" si="347"/>
        <v>0</v>
      </c>
      <c r="F1025" s="2">
        <f t="shared" si="348"/>
        <v>0</v>
      </c>
      <c r="G1025" s="2">
        <v>0</v>
      </c>
      <c r="H1025" s="2">
        <v>0</v>
      </c>
      <c r="I1025" s="2">
        <v>0</v>
      </c>
      <c r="J1025" s="2">
        <v>0</v>
      </c>
      <c r="K1025" s="2">
        <v>0</v>
      </c>
      <c r="L1025" s="2">
        <v>0</v>
      </c>
      <c r="M1025" s="2">
        <v>0</v>
      </c>
      <c r="N1025" s="2">
        <v>0</v>
      </c>
      <c r="O1025" s="2">
        <v>0</v>
      </c>
      <c r="P1025" s="2">
        <v>0</v>
      </c>
      <c r="Q1025" s="68"/>
      <c r="R1025" s="68"/>
      <c r="U1025" s="9"/>
    </row>
    <row r="1026" spans="1:18" ht="15">
      <c r="A1026" s="66"/>
      <c r="B1026" s="72"/>
      <c r="C1026" s="3"/>
      <c r="D1026" s="5" t="s">
        <v>38</v>
      </c>
      <c r="E1026" s="2">
        <f t="shared" si="347"/>
        <v>0</v>
      </c>
      <c r="F1026" s="2">
        <f t="shared" si="348"/>
        <v>0</v>
      </c>
      <c r="G1026" s="2">
        <v>0</v>
      </c>
      <c r="H1026" s="2">
        <v>0</v>
      </c>
      <c r="I1026" s="2">
        <v>0</v>
      </c>
      <c r="J1026" s="2">
        <v>0</v>
      </c>
      <c r="K1026" s="2">
        <v>0</v>
      </c>
      <c r="L1026" s="2">
        <v>0</v>
      </c>
      <c r="M1026" s="2">
        <v>0</v>
      </c>
      <c r="N1026" s="2">
        <v>0</v>
      </c>
      <c r="O1026" s="2">
        <v>0</v>
      </c>
      <c r="P1026" s="2">
        <v>0</v>
      </c>
      <c r="Q1026" s="68"/>
      <c r="R1026" s="68"/>
    </row>
    <row r="1027" spans="1:18" ht="15">
      <c r="A1027" s="66"/>
      <c r="B1027" s="72"/>
      <c r="C1027" s="3"/>
      <c r="D1027" s="5" t="s">
        <v>39</v>
      </c>
      <c r="E1027" s="2">
        <f t="shared" si="347"/>
        <v>0</v>
      </c>
      <c r="F1027" s="2">
        <f t="shared" si="348"/>
        <v>0</v>
      </c>
      <c r="G1027" s="2">
        <v>0</v>
      </c>
      <c r="H1027" s="2">
        <v>0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  <c r="N1027" s="2">
        <v>0</v>
      </c>
      <c r="O1027" s="2">
        <v>0</v>
      </c>
      <c r="P1027" s="2">
        <v>0</v>
      </c>
      <c r="Q1027" s="68"/>
      <c r="R1027" s="68"/>
    </row>
    <row r="1028" spans="1:18" ht="15">
      <c r="A1028" s="66"/>
      <c r="B1028" s="72"/>
      <c r="C1028" s="3"/>
      <c r="D1028" s="5" t="s">
        <v>40</v>
      </c>
      <c r="E1028" s="2">
        <f t="shared" si="347"/>
        <v>0</v>
      </c>
      <c r="F1028" s="2">
        <f t="shared" si="348"/>
        <v>0</v>
      </c>
      <c r="G1028" s="2">
        <v>0</v>
      </c>
      <c r="H1028" s="2">
        <v>0</v>
      </c>
      <c r="I1028" s="2">
        <v>0</v>
      </c>
      <c r="J1028" s="2">
        <v>0</v>
      </c>
      <c r="K1028" s="2">
        <v>0</v>
      </c>
      <c r="L1028" s="2">
        <v>0</v>
      </c>
      <c r="M1028" s="2">
        <v>0</v>
      </c>
      <c r="N1028" s="2">
        <v>0</v>
      </c>
      <c r="O1028" s="2">
        <v>0</v>
      </c>
      <c r="P1028" s="2">
        <v>0</v>
      </c>
      <c r="Q1028" s="68"/>
      <c r="R1028" s="68"/>
    </row>
    <row r="1029" spans="1:21" s="6" customFormat="1" ht="14.25" customHeight="1">
      <c r="A1029" s="66"/>
      <c r="B1029" s="72" t="s">
        <v>185</v>
      </c>
      <c r="C1029" s="3"/>
      <c r="D1029" s="4" t="s">
        <v>13</v>
      </c>
      <c r="E1029" s="1">
        <f aca="true" t="shared" si="349" ref="E1029:P1029">SUM(E1031:E1040)</f>
        <v>134005.2</v>
      </c>
      <c r="F1029" s="1">
        <f t="shared" si="349"/>
        <v>0</v>
      </c>
      <c r="G1029" s="1">
        <f t="shared" si="349"/>
        <v>134005.2</v>
      </c>
      <c r="H1029" s="1">
        <f t="shared" si="349"/>
        <v>0</v>
      </c>
      <c r="I1029" s="1">
        <f t="shared" si="349"/>
        <v>0</v>
      </c>
      <c r="J1029" s="1">
        <f t="shared" si="349"/>
        <v>0</v>
      </c>
      <c r="K1029" s="1">
        <f t="shared" si="349"/>
        <v>0</v>
      </c>
      <c r="L1029" s="1">
        <f t="shared" si="349"/>
        <v>0</v>
      </c>
      <c r="M1029" s="1">
        <f t="shared" si="349"/>
        <v>0</v>
      </c>
      <c r="N1029" s="1">
        <f t="shared" si="349"/>
        <v>0</v>
      </c>
      <c r="O1029" s="1">
        <f t="shared" si="349"/>
        <v>195</v>
      </c>
      <c r="P1029" s="1">
        <f t="shared" si="349"/>
        <v>0</v>
      </c>
      <c r="Q1029" s="68" t="s">
        <v>16</v>
      </c>
      <c r="R1029" s="68"/>
      <c r="U1029" s="7"/>
    </row>
    <row r="1030" spans="1:21" s="6" customFormat="1" ht="14.25" customHeight="1">
      <c r="A1030" s="66"/>
      <c r="B1030" s="72"/>
      <c r="C1030" s="3"/>
      <c r="D1030" s="5" t="s">
        <v>176</v>
      </c>
      <c r="E1030" s="2">
        <f aca="true" t="shared" si="350" ref="E1030:F1032">G1030+I1030+K1030+M1030</f>
        <v>0</v>
      </c>
      <c r="F1030" s="2">
        <f t="shared" si="350"/>
        <v>0</v>
      </c>
      <c r="G1030" s="2">
        <v>0</v>
      </c>
      <c r="H1030" s="2">
        <v>0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  <c r="N1030" s="2">
        <v>0</v>
      </c>
      <c r="O1030" s="2">
        <v>0</v>
      </c>
      <c r="P1030" s="2">
        <v>0</v>
      </c>
      <c r="Q1030" s="68"/>
      <c r="R1030" s="68"/>
      <c r="U1030" s="7"/>
    </row>
    <row r="1031" spans="1:21" ht="15">
      <c r="A1031" s="66"/>
      <c r="B1031" s="72"/>
      <c r="C1031" s="3"/>
      <c r="D1031" s="5" t="s">
        <v>0</v>
      </c>
      <c r="E1031" s="2">
        <f t="shared" si="350"/>
        <v>0</v>
      </c>
      <c r="F1031" s="2">
        <f t="shared" si="350"/>
        <v>0</v>
      </c>
      <c r="G1031" s="2">
        <v>0</v>
      </c>
      <c r="H1031" s="2">
        <v>0</v>
      </c>
      <c r="I1031" s="2">
        <v>0</v>
      </c>
      <c r="J1031" s="2">
        <v>0</v>
      </c>
      <c r="K1031" s="2">
        <v>0</v>
      </c>
      <c r="L1031" s="2">
        <v>0</v>
      </c>
      <c r="M1031" s="2">
        <v>0</v>
      </c>
      <c r="N1031" s="2">
        <v>0</v>
      </c>
      <c r="O1031" s="2">
        <v>0</v>
      </c>
      <c r="P1031" s="2">
        <v>0</v>
      </c>
      <c r="Q1031" s="68"/>
      <c r="R1031" s="68"/>
      <c r="U1031" s="9"/>
    </row>
    <row r="1032" spans="1:21" ht="15">
      <c r="A1032" s="66"/>
      <c r="B1032" s="72"/>
      <c r="C1032" s="3"/>
      <c r="D1032" s="5" t="s">
        <v>1</v>
      </c>
      <c r="E1032" s="2">
        <f t="shared" si="350"/>
        <v>0</v>
      </c>
      <c r="F1032" s="2">
        <f t="shared" si="350"/>
        <v>0</v>
      </c>
      <c r="G1032" s="2">
        <v>0</v>
      </c>
      <c r="H1032" s="2">
        <v>0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>
        <v>0</v>
      </c>
      <c r="O1032" s="2">
        <v>0</v>
      </c>
      <c r="P1032" s="2">
        <v>0</v>
      </c>
      <c r="Q1032" s="68"/>
      <c r="R1032" s="68"/>
      <c r="U1032" s="9"/>
    </row>
    <row r="1033" spans="1:21" ht="15">
      <c r="A1033" s="66"/>
      <c r="B1033" s="72"/>
      <c r="C1033" s="3"/>
      <c r="D1033" s="5" t="s">
        <v>31</v>
      </c>
      <c r="E1033" s="2">
        <f aca="true" t="shared" si="351" ref="E1033:E1040">G1033+I1033+K1033+M1033</f>
        <v>0</v>
      </c>
      <c r="F1033" s="2">
        <f aca="true" t="shared" si="352" ref="F1033:F1040">H1033+J1033+L1033+N1033</f>
        <v>0</v>
      </c>
      <c r="G1033" s="2">
        <v>0</v>
      </c>
      <c r="H1033" s="2">
        <v>0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>
        <v>0</v>
      </c>
      <c r="O1033" s="2">
        <v>0</v>
      </c>
      <c r="P1033" s="2">
        <v>0</v>
      </c>
      <c r="Q1033" s="68"/>
      <c r="R1033" s="68"/>
      <c r="U1033" s="9"/>
    </row>
    <row r="1034" spans="1:21" ht="15">
      <c r="A1034" s="66"/>
      <c r="B1034" s="72"/>
      <c r="C1034" s="3"/>
      <c r="D1034" s="5" t="s">
        <v>32</v>
      </c>
      <c r="E1034" s="2">
        <f t="shared" si="351"/>
        <v>0</v>
      </c>
      <c r="F1034" s="2">
        <f t="shared" si="352"/>
        <v>0</v>
      </c>
      <c r="G1034" s="2">
        <v>0</v>
      </c>
      <c r="H1034" s="2">
        <v>0</v>
      </c>
      <c r="I1034" s="2">
        <v>0</v>
      </c>
      <c r="J1034" s="2">
        <v>0</v>
      </c>
      <c r="K1034" s="2">
        <v>0</v>
      </c>
      <c r="L1034" s="2">
        <v>0</v>
      </c>
      <c r="M1034" s="2">
        <v>0</v>
      </c>
      <c r="N1034" s="2">
        <v>0</v>
      </c>
      <c r="O1034" s="2">
        <v>0</v>
      </c>
      <c r="P1034" s="2">
        <v>0</v>
      </c>
      <c r="Q1034" s="68"/>
      <c r="R1034" s="68"/>
      <c r="U1034" s="9"/>
    </row>
    <row r="1035" spans="1:21" ht="15">
      <c r="A1035" s="66"/>
      <c r="B1035" s="72"/>
      <c r="C1035" s="3"/>
      <c r="D1035" s="5" t="s">
        <v>33</v>
      </c>
      <c r="E1035" s="2">
        <f t="shared" si="351"/>
        <v>134005.2</v>
      </c>
      <c r="F1035" s="2">
        <f t="shared" si="352"/>
        <v>0</v>
      </c>
      <c r="G1035" s="2">
        <v>134005.2</v>
      </c>
      <c r="H1035" s="2">
        <v>0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  <c r="N1035" s="2">
        <v>0</v>
      </c>
      <c r="O1035" s="2">
        <v>195</v>
      </c>
      <c r="P1035" s="2">
        <v>0</v>
      </c>
      <c r="Q1035" s="68"/>
      <c r="R1035" s="68"/>
      <c r="U1035" s="9"/>
    </row>
    <row r="1036" spans="1:21" ht="15">
      <c r="A1036" s="66"/>
      <c r="B1036" s="72"/>
      <c r="C1036" s="3"/>
      <c r="D1036" s="5" t="s">
        <v>36</v>
      </c>
      <c r="E1036" s="2">
        <f t="shared" si="351"/>
        <v>0</v>
      </c>
      <c r="F1036" s="2">
        <f t="shared" si="352"/>
        <v>0</v>
      </c>
      <c r="G1036" s="2">
        <v>0</v>
      </c>
      <c r="H1036" s="2">
        <v>0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  <c r="N1036" s="2">
        <v>0</v>
      </c>
      <c r="O1036" s="2">
        <v>0</v>
      </c>
      <c r="P1036" s="2">
        <v>0</v>
      </c>
      <c r="Q1036" s="68"/>
      <c r="R1036" s="68"/>
      <c r="U1036" s="9"/>
    </row>
    <row r="1037" spans="1:21" ht="15">
      <c r="A1037" s="66"/>
      <c r="B1037" s="72"/>
      <c r="C1037" s="3"/>
      <c r="D1037" s="5" t="s">
        <v>37</v>
      </c>
      <c r="E1037" s="2">
        <f t="shared" si="351"/>
        <v>0</v>
      </c>
      <c r="F1037" s="2">
        <f t="shared" si="352"/>
        <v>0</v>
      </c>
      <c r="G1037" s="2">
        <v>0</v>
      </c>
      <c r="H1037" s="2">
        <v>0</v>
      </c>
      <c r="I1037" s="2">
        <v>0</v>
      </c>
      <c r="J1037" s="2">
        <v>0</v>
      </c>
      <c r="K1037" s="2">
        <v>0</v>
      </c>
      <c r="L1037" s="2">
        <v>0</v>
      </c>
      <c r="M1037" s="2">
        <v>0</v>
      </c>
      <c r="N1037" s="2">
        <v>0</v>
      </c>
      <c r="O1037" s="2">
        <v>0</v>
      </c>
      <c r="P1037" s="2">
        <v>0</v>
      </c>
      <c r="Q1037" s="68"/>
      <c r="R1037" s="68"/>
      <c r="U1037" s="9"/>
    </row>
    <row r="1038" spans="1:18" ht="15">
      <c r="A1038" s="66"/>
      <c r="B1038" s="72"/>
      <c r="C1038" s="3"/>
      <c r="D1038" s="5" t="s">
        <v>38</v>
      </c>
      <c r="E1038" s="2">
        <f t="shared" si="351"/>
        <v>0</v>
      </c>
      <c r="F1038" s="2">
        <f t="shared" si="352"/>
        <v>0</v>
      </c>
      <c r="G1038" s="2">
        <v>0</v>
      </c>
      <c r="H1038" s="2">
        <v>0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  <c r="N1038" s="2">
        <v>0</v>
      </c>
      <c r="O1038" s="2">
        <v>0</v>
      </c>
      <c r="P1038" s="2">
        <v>0</v>
      </c>
      <c r="Q1038" s="68"/>
      <c r="R1038" s="68"/>
    </row>
    <row r="1039" spans="1:18" ht="15">
      <c r="A1039" s="66"/>
      <c r="B1039" s="72"/>
      <c r="C1039" s="3"/>
      <c r="D1039" s="5" t="s">
        <v>39</v>
      </c>
      <c r="E1039" s="2">
        <f t="shared" si="351"/>
        <v>0</v>
      </c>
      <c r="F1039" s="2">
        <f t="shared" si="352"/>
        <v>0</v>
      </c>
      <c r="G1039" s="2">
        <v>0</v>
      </c>
      <c r="H1039" s="2">
        <v>0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  <c r="N1039" s="2">
        <v>0</v>
      </c>
      <c r="O1039" s="2">
        <v>0</v>
      </c>
      <c r="P1039" s="2">
        <v>0</v>
      </c>
      <c r="Q1039" s="68"/>
      <c r="R1039" s="68"/>
    </row>
    <row r="1040" spans="1:18" ht="15">
      <c r="A1040" s="67"/>
      <c r="B1040" s="72"/>
      <c r="C1040" s="3"/>
      <c r="D1040" s="5" t="s">
        <v>40</v>
      </c>
      <c r="E1040" s="2">
        <f t="shared" si="351"/>
        <v>0</v>
      </c>
      <c r="F1040" s="2">
        <f t="shared" si="352"/>
        <v>0</v>
      </c>
      <c r="G1040" s="2">
        <v>0</v>
      </c>
      <c r="H1040" s="2">
        <v>0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  <c r="N1040" s="2">
        <v>0</v>
      </c>
      <c r="O1040" s="2">
        <v>0</v>
      </c>
      <c r="P1040" s="2">
        <v>0</v>
      </c>
      <c r="Q1040" s="68"/>
      <c r="R1040" s="68"/>
    </row>
    <row r="1041" spans="1:21" s="6" customFormat="1" ht="15" customHeight="1">
      <c r="A1041" s="65" t="s">
        <v>146</v>
      </c>
      <c r="B1041" s="72" t="s">
        <v>164</v>
      </c>
      <c r="C1041" s="3"/>
      <c r="D1041" s="4" t="s">
        <v>13</v>
      </c>
      <c r="E1041" s="1">
        <f aca="true" t="shared" si="353" ref="E1041:P1041">SUM(E1043:E1052)</f>
        <v>225077.7</v>
      </c>
      <c r="F1041" s="1">
        <f t="shared" si="353"/>
        <v>0</v>
      </c>
      <c r="G1041" s="1">
        <f t="shared" si="353"/>
        <v>225077.7</v>
      </c>
      <c r="H1041" s="1">
        <f t="shared" si="353"/>
        <v>0</v>
      </c>
      <c r="I1041" s="1">
        <f t="shared" si="353"/>
        <v>0</v>
      </c>
      <c r="J1041" s="1">
        <f t="shared" si="353"/>
        <v>0</v>
      </c>
      <c r="K1041" s="1">
        <f t="shared" si="353"/>
        <v>0</v>
      </c>
      <c r="L1041" s="1">
        <f t="shared" si="353"/>
        <v>0</v>
      </c>
      <c r="M1041" s="1">
        <f t="shared" si="353"/>
        <v>0</v>
      </c>
      <c r="N1041" s="1">
        <f t="shared" si="353"/>
        <v>0</v>
      </c>
      <c r="O1041" s="1">
        <f t="shared" si="353"/>
        <v>776</v>
      </c>
      <c r="P1041" s="1">
        <f t="shared" si="353"/>
        <v>0</v>
      </c>
      <c r="Q1041" s="68" t="s">
        <v>16</v>
      </c>
      <c r="R1041" s="68"/>
      <c r="U1041" s="7"/>
    </row>
    <row r="1042" spans="1:21" s="6" customFormat="1" ht="15" customHeight="1">
      <c r="A1042" s="66"/>
      <c r="B1042" s="72"/>
      <c r="C1042" s="3"/>
      <c r="D1042" s="5" t="s">
        <v>176</v>
      </c>
      <c r="E1042" s="2">
        <f aca="true" t="shared" si="354" ref="E1042:F1044">G1042+I1042+K1042+M1042</f>
        <v>0</v>
      </c>
      <c r="F1042" s="2">
        <f t="shared" si="354"/>
        <v>0</v>
      </c>
      <c r="G1042" s="2">
        <v>0</v>
      </c>
      <c r="H1042" s="2">
        <v>0</v>
      </c>
      <c r="I1042" s="2">
        <v>0</v>
      </c>
      <c r="J1042" s="2">
        <v>0</v>
      </c>
      <c r="K1042" s="2">
        <v>0</v>
      </c>
      <c r="L1042" s="2">
        <v>0</v>
      </c>
      <c r="M1042" s="2">
        <v>0</v>
      </c>
      <c r="N1042" s="2">
        <v>0</v>
      </c>
      <c r="O1042" s="2">
        <v>0</v>
      </c>
      <c r="P1042" s="2">
        <v>0</v>
      </c>
      <c r="Q1042" s="68"/>
      <c r="R1042" s="68"/>
      <c r="U1042" s="7"/>
    </row>
    <row r="1043" spans="1:21" ht="15">
      <c r="A1043" s="66"/>
      <c r="B1043" s="72"/>
      <c r="C1043" s="3"/>
      <c r="D1043" s="5" t="s">
        <v>0</v>
      </c>
      <c r="E1043" s="2">
        <f t="shared" si="354"/>
        <v>0</v>
      </c>
      <c r="F1043" s="2">
        <f t="shared" si="354"/>
        <v>0</v>
      </c>
      <c r="G1043" s="2">
        <v>0</v>
      </c>
      <c r="H1043" s="2">
        <v>0</v>
      </c>
      <c r="I1043" s="2">
        <v>0</v>
      </c>
      <c r="J1043" s="2">
        <v>0</v>
      </c>
      <c r="K1043" s="2">
        <v>0</v>
      </c>
      <c r="L1043" s="2">
        <v>0</v>
      </c>
      <c r="M1043" s="2">
        <v>0</v>
      </c>
      <c r="N1043" s="2">
        <v>0</v>
      </c>
      <c r="O1043" s="2">
        <v>0</v>
      </c>
      <c r="P1043" s="2">
        <v>0</v>
      </c>
      <c r="Q1043" s="68"/>
      <c r="R1043" s="68"/>
      <c r="U1043" s="9"/>
    </row>
    <row r="1044" spans="1:21" ht="15">
      <c r="A1044" s="66"/>
      <c r="B1044" s="72"/>
      <c r="C1044" s="3"/>
      <c r="D1044" s="5" t="s">
        <v>1</v>
      </c>
      <c r="E1044" s="2">
        <f t="shared" si="354"/>
        <v>0</v>
      </c>
      <c r="F1044" s="2">
        <f t="shared" si="354"/>
        <v>0</v>
      </c>
      <c r="G1044" s="2">
        <v>0</v>
      </c>
      <c r="H1044" s="2">
        <v>0</v>
      </c>
      <c r="I1044" s="2">
        <v>0</v>
      </c>
      <c r="J1044" s="2">
        <v>0</v>
      </c>
      <c r="K1044" s="2">
        <v>0</v>
      </c>
      <c r="L1044" s="2">
        <v>0</v>
      </c>
      <c r="M1044" s="2">
        <v>0</v>
      </c>
      <c r="N1044" s="2">
        <v>0</v>
      </c>
      <c r="O1044" s="2">
        <v>0</v>
      </c>
      <c r="P1044" s="2">
        <v>0</v>
      </c>
      <c r="Q1044" s="68"/>
      <c r="R1044" s="68"/>
      <c r="U1044" s="9"/>
    </row>
    <row r="1045" spans="1:21" ht="15">
      <c r="A1045" s="66"/>
      <c r="B1045" s="72"/>
      <c r="C1045" s="3"/>
      <c r="D1045" s="5" t="s">
        <v>31</v>
      </c>
      <c r="E1045" s="2">
        <f aca="true" t="shared" si="355" ref="E1045:E1052">G1045+I1045+K1045+M1045</f>
        <v>0</v>
      </c>
      <c r="F1045" s="2">
        <f aca="true" t="shared" si="356" ref="F1045:F1052">H1045+J1045+L1045+N1045</f>
        <v>0</v>
      </c>
      <c r="G1045" s="2">
        <v>0</v>
      </c>
      <c r="H1045" s="2">
        <v>0</v>
      </c>
      <c r="I1045" s="2">
        <v>0</v>
      </c>
      <c r="J1045" s="2">
        <v>0</v>
      </c>
      <c r="K1045" s="2">
        <v>0</v>
      </c>
      <c r="L1045" s="2">
        <v>0</v>
      </c>
      <c r="M1045" s="2">
        <v>0</v>
      </c>
      <c r="N1045" s="2">
        <v>0</v>
      </c>
      <c r="O1045" s="2">
        <v>0</v>
      </c>
      <c r="P1045" s="2">
        <v>0</v>
      </c>
      <c r="Q1045" s="68"/>
      <c r="R1045" s="68"/>
      <c r="U1045" s="9"/>
    </row>
    <row r="1046" spans="1:21" ht="15">
      <c r="A1046" s="66"/>
      <c r="B1046" s="72"/>
      <c r="C1046" s="3"/>
      <c r="D1046" s="5" t="s">
        <v>32</v>
      </c>
      <c r="E1046" s="2">
        <f t="shared" si="355"/>
        <v>0</v>
      </c>
      <c r="F1046" s="2">
        <f t="shared" si="356"/>
        <v>0</v>
      </c>
      <c r="G1046" s="2">
        <v>0</v>
      </c>
      <c r="H1046" s="2">
        <v>0</v>
      </c>
      <c r="I1046" s="2">
        <v>0</v>
      </c>
      <c r="J1046" s="2">
        <v>0</v>
      </c>
      <c r="K1046" s="2">
        <v>0</v>
      </c>
      <c r="L1046" s="2">
        <v>0</v>
      </c>
      <c r="M1046" s="2">
        <v>0</v>
      </c>
      <c r="N1046" s="2">
        <v>0</v>
      </c>
      <c r="O1046" s="2">
        <v>0</v>
      </c>
      <c r="P1046" s="2">
        <v>0</v>
      </c>
      <c r="Q1046" s="68"/>
      <c r="R1046" s="68"/>
      <c r="U1046" s="9"/>
    </row>
    <row r="1047" spans="1:21" ht="15">
      <c r="A1047" s="66"/>
      <c r="B1047" s="72"/>
      <c r="C1047" s="3"/>
      <c r="D1047" s="5" t="s">
        <v>33</v>
      </c>
      <c r="E1047" s="2">
        <f t="shared" si="355"/>
        <v>0</v>
      </c>
      <c r="F1047" s="2">
        <f t="shared" si="356"/>
        <v>0</v>
      </c>
      <c r="G1047" s="2">
        <v>0</v>
      </c>
      <c r="H1047" s="2">
        <v>0</v>
      </c>
      <c r="I1047" s="2">
        <v>0</v>
      </c>
      <c r="J1047" s="2">
        <v>0</v>
      </c>
      <c r="K1047" s="2">
        <v>0</v>
      </c>
      <c r="L1047" s="2">
        <v>0</v>
      </c>
      <c r="M1047" s="2">
        <v>0</v>
      </c>
      <c r="N1047" s="2">
        <v>0</v>
      </c>
      <c r="O1047" s="2">
        <v>0</v>
      </c>
      <c r="P1047" s="2">
        <v>0</v>
      </c>
      <c r="Q1047" s="68"/>
      <c r="R1047" s="68"/>
      <c r="U1047" s="9"/>
    </row>
    <row r="1048" spans="1:21" ht="15">
      <c r="A1048" s="66"/>
      <c r="B1048" s="72"/>
      <c r="C1048" s="3"/>
      <c r="D1048" s="5" t="s">
        <v>36</v>
      </c>
      <c r="E1048" s="2">
        <f t="shared" si="355"/>
        <v>225077.7</v>
      </c>
      <c r="F1048" s="2">
        <f t="shared" si="356"/>
        <v>0</v>
      </c>
      <c r="G1048" s="2">
        <v>225077.7</v>
      </c>
      <c r="H1048" s="2">
        <v>0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  <c r="N1048" s="2">
        <v>0</v>
      </c>
      <c r="O1048" s="2">
        <v>776</v>
      </c>
      <c r="P1048" s="2">
        <v>0</v>
      </c>
      <c r="Q1048" s="68"/>
      <c r="R1048" s="68"/>
      <c r="U1048" s="9"/>
    </row>
    <row r="1049" spans="1:21" ht="15">
      <c r="A1049" s="66"/>
      <c r="B1049" s="72"/>
      <c r="C1049" s="3"/>
      <c r="D1049" s="5" t="s">
        <v>37</v>
      </c>
      <c r="E1049" s="2">
        <f t="shared" si="355"/>
        <v>0</v>
      </c>
      <c r="F1049" s="2">
        <f t="shared" si="356"/>
        <v>0</v>
      </c>
      <c r="G1049" s="2">
        <v>0</v>
      </c>
      <c r="H1049" s="2">
        <v>0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2">
        <v>0</v>
      </c>
      <c r="O1049" s="2">
        <v>0</v>
      </c>
      <c r="P1049" s="2">
        <v>0</v>
      </c>
      <c r="Q1049" s="68"/>
      <c r="R1049" s="68"/>
      <c r="U1049" s="9"/>
    </row>
    <row r="1050" spans="1:18" ht="15">
      <c r="A1050" s="66"/>
      <c r="B1050" s="72"/>
      <c r="C1050" s="3"/>
      <c r="D1050" s="5" t="s">
        <v>38</v>
      </c>
      <c r="E1050" s="2">
        <f t="shared" si="355"/>
        <v>0</v>
      </c>
      <c r="F1050" s="2">
        <f t="shared" si="356"/>
        <v>0</v>
      </c>
      <c r="G1050" s="2">
        <v>0</v>
      </c>
      <c r="H1050" s="2">
        <v>0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  <c r="N1050" s="2">
        <v>0</v>
      </c>
      <c r="O1050" s="2">
        <v>0</v>
      </c>
      <c r="P1050" s="2">
        <v>0</v>
      </c>
      <c r="Q1050" s="68"/>
      <c r="R1050" s="68"/>
    </row>
    <row r="1051" spans="1:18" ht="15">
      <c r="A1051" s="66"/>
      <c r="B1051" s="72"/>
      <c r="C1051" s="3"/>
      <c r="D1051" s="5" t="s">
        <v>39</v>
      </c>
      <c r="E1051" s="2">
        <f t="shared" si="355"/>
        <v>0</v>
      </c>
      <c r="F1051" s="2">
        <f t="shared" si="356"/>
        <v>0</v>
      </c>
      <c r="G1051" s="2">
        <v>0</v>
      </c>
      <c r="H1051" s="2">
        <v>0</v>
      </c>
      <c r="I1051" s="2">
        <v>0</v>
      </c>
      <c r="J1051" s="2">
        <v>0</v>
      </c>
      <c r="K1051" s="2">
        <v>0</v>
      </c>
      <c r="L1051" s="2">
        <v>0</v>
      </c>
      <c r="M1051" s="2">
        <v>0</v>
      </c>
      <c r="N1051" s="2">
        <v>0</v>
      </c>
      <c r="O1051" s="2">
        <v>0</v>
      </c>
      <c r="P1051" s="2">
        <v>0</v>
      </c>
      <c r="Q1051" s="68"/>
      <c r="R1051" s="68"/>
    </row>
    <row r="1052" spans="1:18" ht="15">
      <c r="A1052" s="67"/>
      <c r="B1052" s="72"/>
      <c r="C1052" s="3"/>
      <c r="D1052" s="5" t="s">
        <v>40</v>
      </c>
      <c r="E1052" s="2">
        <f t="shared" si="355"/>
        <v>0</v>
      </c>
      <c r="F1052" s="2">
        <f t="shared" si="356"/>
        <v>0</v>
      </c>
      <c r="G1052" s="2">
        <v>0</v>
      </c>
      <c r="H1052" s="2">
        <v>0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  <c r="N1052" s="2">
        <v>0</v>
      </c>
      <c r="O1052" s="2">
        <v>0</v>
      </c>
      <c r="P1052" s="2">
        <v>0</v>
      </c>
      <c r="Q1052" s="68"/>
      <c r="R1052" s="68"/>
    </row>
    <row r="1053" spans="1:21" s="6" customFormat="1" ht="15" customHeight="1">
      <c r="A1053" s="65" t="s">
        <v>147</v>
      </c>
      <c r="B1053" s="72" t="s">
        <v>165</v>
      </c>
      <c r="C1053" s="3"/>
      <c r="D1053" s="4" t="s">
        <v>13</v>
      </c>
      <c r="E1053" s="1">
        <f aca="true" t="shared" si="357" ref="E1053:P1053">SUM(E1055:E1064)</f>
        <v>45939.3</v>
      </c>
      <c r="F1053" s="1">
        <f t="shared" si="357"/>
        <v>0</v>
      </c>
      <c r="G1053" s="1">
        <f t="shared" si="357"/>
        <v>45939.3</v>
      </c>
      <c r="H1053" s="1">
        <f t="shared" si="357"/>
        <v>0</v>
      </c>
      <c r="I1053" s="1">
        <f t="shared" si="357"/>
        <v>0</v>
      </c>
      <c r="J1053" s="1">
        <f t="shared" si="357"/>
        <v>0</v>
      </c>
      <c r="K1053" s="1">
        <f t="shared" si="357"/>
        <v>0</v>
      </c>
      <c r="L1053" s="1">
        <f t="shared" si="357"/>
        <v>0</v>
      </c>
      <c r="M1053" s="1">
        <f t="shared" si="357"/>
        <v>0</v>
      </c>
      <c r="N1053" s="1">
        <f t="shared" si="357"/>
        <v>0</v>
      </c>
      <c r="O1053" s="1">
        <f t="shared" si="357"/>
        <v>219</v>
      </c>
      <c r="P1053" s="1">
        <f t="shared" si="357"/>
        <v>0</v>
      </c>
      <c r="Q1053" s="68" t="s">
        <v>16</v>
      </c>
      <c r="R1053" s="68"/>
      <c r="U1053" s="7"/>
    </row>
    <row r="1054" spans="1:21" s="6" customFormat="1" ht="15" customHeight="1">
      <c r="A1054" s="66"/>
      <c r="B1054" s="72"/>
      <c r="C1054" s="3"/>
      <c r="D1054" s="5" t="s">
        <v>176</v>
      </c>
      <c r="E1054" s="2">
        <f aca="true" t="shared" si="358" ref="E1054:F1056">G1054+I1054+K1054+M1054</f>
        <v>0</v>
      </c>
      <c r="F1054" s="2">
        <f t="shared" si="358"/>
        <v>0</v>
      </c>
      <c r="G1054" s="2">
        <v>0</v>
      </c>
      <c r="H1054" s="2">
        <v>0</v>
      </c>
      <c r="I1054" s="2">
        <v>0</v>
      </c>
      <c r="J1054" s="2">
        <v>0</v>
      </c>
      <c r="K1054" s="2">
        <v>0</v>
      </c>
      <c r="L1054" s="2">
        <v>0</v>
      </c>
      <c r="M1054" s="2">
        <v>0</v>
      </c>
      <c r="N1054" s="2">
        <v>0</v>
      </c>
      <c r="O1054" s="2">
        <v>0</v>
      </c>
      <c r="P1054" s="2">
        <v>0</v>
      </c>
      <c r="Q1054" s="68"/>
      <c r="R1054" s="68"/>
      <c r="U1054" s="7"/>
    </row>
    <row r="1055" spans="1:21" ht="15">
      <c r="A1055" s="66"/>
      <c r="B1055" s="72"/>
      <c r="C1055" s="3"/>
      <c r="D1055" s="5" t="s">
        <v>0</v>
      </c>
      <c r="E1055" s="2">
        <f t="shared" si="358"/>
        <v>0</v>
      </c>
      <c r="F1055" s="2">
        <f t="shared" si="358"/>
        <v>0</v>
      </c>
      <c r="G1055" s="2">
        <v>0</v>
      </c>
      <c r="H1055" s="2">
        <v>0</v>
      </c>
      <c r="I1055" s="2">
        <v>0</v>
      </c>
      <c r="J1055" s="2">
        <v>0</v>
      </c>
      <c r="K1055" s="2">
        <v>0</v>
      </c>
      <c r="L1055" s="2">
        <v>0</v>
      </c>
      <c r="M1055" s="2">
        <v>0</v>
      </c>
      <c r="N1055" s="2">
        <v>0</v>
      </c>
      <c r="O1055" s="2">
        <v>0</v>
      </c>
      <c r="P1055" s="2">
        <v>0</v>
      </c>
      <c r="Q1055" s="68"/>
      <c r="R1055" s="68"/>
      <c r="U1055" s="9"/>
    </row>
    <row r="1056" spans="1:21" ht="15">
      <c r="A1056" s="66"/>
      <c r="B1056" s="72"/>
      <c r="C1056" s="3"/>
      <c r="D1056" s="5" t="s">
        <v>1</v>
      </c>
      <c r="E1056" s="2">
        <f t="shared" si="358"/>
        <v>0</v>
      </c>
      <c r="F1056" s="2">
        <f t="shared" si="358"/>
        <v>0</v>
      </c>
      <c r="G1056" s="2">
        <v>0</v>
      </c>
      <c r="H1056" s="2">
        <v>0</v>
      </c>
      <c r="I1056" s="2">
        <v>0</v>
      </c>
      <c r="J1056" s="2">
        <v>0</v>
      </c>
      <c r="K1056" s="2">
        <v>0</v>
      </c>
      <c r="L1056" s="2">
        <v>0</v>
      </c>
      <c r="M1056" s="2">
        <v>0</v>
      </c>
      <c r="N1056" s="2">
        <v>0</v>
      </c>
      <c r="O1056" s="2">
        <v>0</v>
      </c>
      <c r="P1056" s="2">
        <v>0</v>
      </c>
      <c r="Q1056" s="68"/>
      <c r="R1056" s="68"/>
      <c r="U1056" s="9"/>
    </row>
    <row r="1057" spans="1:21" ht="15">
      <c r="A1057" s="66"/>
      <c r="B1057" s="72"/>
      <c r="C1057" s="3"/>
      <c r="D1057" s="5" t="s">
        <v>31</v>
      </c>
      <c r="E1057" s="2">
        <f aca="true" t="shared" si="359" ref="E1057:E1064">G1057+I1057+K1057+M1057</f>
        <v>0</v>
      </c>
      <c r="F1057" s="2">
        <f aca="true" t="shared" si="360" ref="F1057:F1064">H1057+J1057+L1057+N1057</f>
        <v>0</v>
      </c>
      <c r="G1057" s="2">
        <v>0</v>
      </c>
      <c r="H1057" s="2">
        <v>0</v>
      </c>
      <c r="I1057" s="2">
        <v>0</v>
      </c>
      <c r="J1057" s="2">
        <v>0</v>
      </c>
      <c r="K1057" s="2">
        <v>0</v>
      </c>
      <c r="L1057" s="2">
        <v>0</v>
      </c>
      <c r="M1057" s="2">
        <v>0</v>
      </c>
      <c r="N1057" s="2">
        <v>0</v>
      </c>
      <c r="O1057" s="2">
        <v>0</v>
      </c>
      <c r="P1057" s="2">
        <v>0</v>
      </c>
      <c r="Q1057" s="68"/>
      <c r="R1057" s="68"/>
      <c r="U1057" s="9"/>
    </row>
    <row r="1058" spans="1:21" ht="15">
      <c r="A1058" s="66"/>
      <c r="B1058" s="72"/>
      <c r="C1058" s="3"/>
      <c r="D1058" s="5" t="s">
        <v>32</v>
      </c>
      <c r="E1058" s="2">
        <f t="shared" si="359"/>
        <v>0</v>
      </c>
      <c r="F1058" s="2">
        <f t="shared" si="360"/>
        <v>0</v>
      </c>
      <c r="G1058" s="2">
        <v>0</v>
      </c>
      <c r="H1058" s="2">
        <v>0</v>
      </c>
      <c r="I1058" s="2">
        <v>0</v>
      </c>
      <c r="J1058" s="2">
        <v>0</v>
      </c>
      <c r="K1058" s="2">
        <v>0</v>
      </c>
      <c r="L1058" s="2">
        <v>0</v>
      </c>
      <c r="M1058" s="2">
        <v>0</v>
      </c>
      <c r="N1058" s="2">
        <v>0</v>
      </c>
      <c r="O1058" s="2">
        <v>0</v>
      </c>
      <c r="P1058" s="2">
        <v>0</v>
      </c>
      <c r="Q1058" s="68"/>
      <c r="R1058" s="68"/>
      <c r="U1058" s="9"/>
    </row>
    <row r="1059" spans="1:21" ht="15">
      <c r="A1059" s="66"/>
      <c r="B1059" s="72"/>
      <c r="C1059" s="3"/>
      <c r="D1059" s="5" t="s">
        <v>33</v>
      </c>
      <c r="E1059" s="2">
        <f t="shared" si="359"/>
        <v>0</v>
      </c>
      <c r="F1059" s="2">
        <f t="shared" si="360"/>
        <v>0</v>
      </c>
      <c r="G1059" s="2">
        <v>0</v>
      </c>
      <c r="H1059" s="2">
        <v>0</v>
      </c>
      <c r="I1059" s="2">
        <v>0</v>
      </c>
      <c r="J1059" s="2">
        <v>0</v>
      </c>
      <c r="K1059" s="2">
        <v>0</v>
      </c>
      <c r="L1059" s="2">
        <v>0</v>
      </c>
      <c r="M1059" s="2">
        <v>0</v>
      </c>
      <c r="N1059" s="2">
        <v>0</v>
      </c>
      <c r="O1059" s="2">
        <v>0</v>
      </c>
      <c r="P1059" s="2">
        <v>0</v>
      </c>
      <c r="Q1059" s="68"/>
      <c r="R1059" s="68"/>
      <c r="U1059" s="9"/>
    </row>
    <row r="1060" spans="1:21" ht="15">
      <c r="A1060" s="66"/>
      <c r="B1060" s="72"/>
      <c r="C1060" s="3"/>
      <c r="D1060" s="5" t="s">
        <v>36</v>
      </c>
      <c r="E1060" s="2">
        <f t="shared" si="359"/>
        <v>45939.3</v>
      </c>
      <c r="F1060" s="2">
        <f t="shared" si="360"/>
        <v>0</v>
      </c>
      <c r="G1060" s="2">
        <v>45939.3</v>
      </c>
      <c r="H1060" s="2">
        <v>0</v>
      </c>
      <c r="I1060" s="2">
        <v>0</v>
      </c>
      <c r="J1060" s="2">
        <v>0</v>
      </c>
      <c r="K1060" s="2">
        <v>0</v>
      </c>
      <c r="L1060" s="2">
        <v>0</v>
      </c>
      <c r="M1060" s="2">
        <v>0</v>
      </c>
      <c r="N1060" s="2">
        <v>0</v>
      </c>
      <c r="O1060" s="2">
        <v>219</v>
      </c>
      <c r="P1060" s="2">
        <v>0</v>
      </c>
      <c r="Q1060" s="68"/>
      <c r="R1060" s="68"/>
      <c r="U1060" s="9"/>
    </row>
    <row r="1061" spans="1:21" ht="15">
      <c r="A1061" s="66"/>
      <c r="B1061" s="72"/>
      <c r="C1061" s="3"/>
      <c r="D1061" s="5" t="s">
        <v>37</v>
      </c>
      <c r="E1061" s="2">
        <f t="shared" si="359"/>
        <v>0</v>
      </c>
      <c r="F1061" s="2">
        <f t="shared" si="360"/>
        <v>0</v>
      </c>
      <c r="G1061" s="2">
        <v>0</v>
      </c>
      <c r="H1061" s="2">
        <v>0</v>
      </c>
      <c r="I1061" s="2">
        <v>0</v>
      </c>
      <c r="J1061" s="2">
        <v>0</v>
      </c>
      <c r="K1061" s="2">
        <v>0</v>
      </c>
      <c r="L1061" s="2">
        <v>0</v>
      </c>
      <c r="M1061" s="2">
        <v>0</v>
      </c>
      <c r="N1061" s="2">
        <v>0</v>
      </c>
      <c r="O1061" s="2">
        <v>0</v>
      </c>
      <c r="P1061" s="2">
        <v>0</v>
      </c>
      <c r="Q1061" s="68"/>
      <c r="R1061" s="68"/>
      <c r="U1061" s="9"/>
    </row>
    <row r="1062" spans="1:18" ht="15">
      <c r="A1062" s="66"/>
      <c r="B1062" s="72"/>
      <c r="C1062" s="3"/>
      <c r="D1062" s="5" t="s">
        <v>38</v>
      </c>
      <c r="E1062" s="2">
        <f t="shared" si="359"/>
        <v>0</v>
      </c>
      <c r="F1062" s="2">
        <f t="shared" si="360"/>
        <v>0</v>
      </c>
      <c r="G1062" s="2">
        <v>0</v>
      </c>
      <c r="H1062" s="2">
        <v>0</v>
      </c>
      <c r="I1062" s="2">
        <v>0</v>
      </c>
      <c r="J1062" s="2">
        <v>0</v>
      </c>
      <c r="K1062" s="2">
        <v>0</v>
      </c>
      <c r="L1062" s="2">
        <v>0</v>
      </c>
      <c r="M1062" s="2">
        <v>0</v>
      </c>
      <c r="N1062" s="2">
        <v>0</v>
      </c>
      <c r="O1062" s="2">
        <v>0</v>
      </c>
      <c r="P1062" s="2">
        <v>0</v>
      </c>
      <c r="Q1062" s="68"/>
      <c r="R1062" s="68"/>
    </row>
    <row r="1063" spans="1:18" ht="15">
      <c r="A1063" s="66"/>
      <c r="B1063" s="72"/>
      <c r="C1063" s="3"/>
      <c r="D1063" s="5" t="s">
        <v>39</v>
      </c>
      <c r="E1063" s="2">
        <f t="shared" si="359"/>
        <v>0</v>
      </c>
      <c r="F1063" s="2">
        <f t="shared" si="360"/>
        <v>0</v>
      </c>
      <c r="G1063" s="2">
        <v>0</v>
      </c>
      <c r="H1063" s="2">
        <v>0</v>
      </c>
      <c r="I1063" s="2">
        <v>0</v>
      </c>
      <c r="J1063" s="2">
        <v>0</v>
      </c>
      <c r="K1063" s="2">
        <v>0</v>
      </c>
      <c r="L1063" s="2">
        <v>0</v>
      </c>
      <c r="M1063" s="2">
        <v>0</v>
      </c>
      <c r="N1063" s="2">
        <v>0</v>
      </c>
      <c r="O1063" s="2">
        <v>0</v>
      </c>
      <c r="P1063" s="2">
        <v>0</v>
      </c>
      <c r="Q1063" s="68"/>
      <c r="R1063" s="68"/>
    </row>
    <row r="1064" spans="1:18" ht="15">
      <c r="A1064" s="67"/>
      <c r="B1064" s="72"/>
      <c r="C1064" s="3"/>
      <c r="D1064" s="5" t="s">
        <v>40</v>
      </c>
      <c r="E1064" s="2">
        <f t="shared" si="359"/>
        <v>0</v>
      </c>
      <c r="F1064" s="2">
        <f t="shared" si="360"/>
        <v>0</v>
      </c>
      <c r="G1064" s="2">
        <v>0</v>
      </c>
      <c r="H1064" s="2">
        <v>0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2">
        <v>0</v>
      </c>
      <c r="O1064" s="2">
        <v>0</v>
      </c>
      <c r="P1064" s="2">
        <v>0</v>
      </c>
      <c r="Q1064" s="68"/>
      <c r="R1064" s="68"/>
    </row>
    <row r="1065" spans="1:21" s="6" customFormat="1" ht="15" customHeight="1">
      <c r="A1065" s="65" t="s">
        <v>148</v>
      </c>
      <c r="B1065" s="72" t="s">
        <v>166</v>
      </c>
      <c r="C1065" s="3"/>
      <c r="D1065" s="4" t="s">
        <v>13</v>
      </c>
      <c r="E1065" s="1">
        <f aca="true" t="shared" si="361" ref="E1065:P1065">SUM(E1067:E1076)</f>
        <v>74891.2</v>
      </c>
      <c r="F1065" s="1">
        <f t="shared" si="361"/>
        <v>0</v>
      </c>
      <c r="G1065" s="1">
        <f t="shared" si="361"/>
        <v>74891.2</v>
      </c>
      <c r="H1065" s="1">
        <f t="shared" si="361"/>
        <v>0</v>
      </c>
      <c r="I1065" s="1">
        <f t="shared" si="361"/>
        <v>0</v>
      </c>
      <c r="J1065" s="1">
        <f t="shared" si="361"/>
        <v>0</v>
      </c>
      <c r="K1065" s="1">
        <f t="shared" si="361"/>
        <v>0</v>
      </c>
      <c r="L1065" s="1">
        <f t="shared" si="361"/>
        <v>0</v>
      </c>
      <c r="M1065" s="1">
        <f t="shared" si="361"/>
        <v>0</v>
      </c>
      <c r="N1065" s="1">
        <f t="shared" si="361"/>
        <v>0</v>
      </c>
      <c r="O1065" s="1">
        <f t="shared" si="361"/>
        <v>130</v>
      </c>
      <c r="P1065" s="1">
        <f t="shared" si="361"/>
        <v>0</v>
      </c>
      <c r="Q1065" s="68" t="s">
        <v>16</v>
      </c>
      <c r="R1065" s="68"/>
      <c r="U1065" s="7"/>
    </row>
    <row r="1066" spans="1:21" s="6" customFormat="1" ht="15" customHeight="1">
      <c r="A1066" s="66"/>
      <c r="B1066" s="72"/>
      <c r="C1066" s="3"/>
      <c r="D1066" s="5" t="s">
        <v>176</v>
      </c>
      <c r="E1066" s="2">
        <f aca="true" t="shared" si="362" ref="E1066:F1068">G1066+I1066+K1066+M1066</f>
        <v>0</v>
      </c>
      <c r="F1066" s="2">
        <f t="shared" si="362"/>
        <v>0</v>
      </c>
      <c r="G1066" s="2">
        <v>0</v>
      </c>
      <c r="H1066" s="2">
        <v>0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  <c r="N1066" s="2">
        <v>0</v>
      </c>
      <c r="O1066" s="2">
        <v>0</v>
      </c>
      <c r="P1066" s="2">
        <v>0</v>
      </c>
      <c r="Q1066" s="68"/>
      <c r="R1066" s="68"/>
      <c r="U1066" s="7"/>
    </row>
    <row r="1067" spans="1:21" ht="15">
      <c r="A1067" s="66"/>
      <c r="B1067" s="72"/>
      <c r="C1067" s="3"/>
      <c r="D1067" s="5" t="s">
        <v>0</v>
      </c>
      <c r="E1067" s="2">
        <f t="shared" si="362"/>
        <v>0</v>
      </c>
      <c r="F1067" s="2">
        <f t="shared" si="362"/>
        <v>0</v>
      </c>
      <c r="G1067" s="2">
        <v>0</v>
      </c>
      <c r="H1067" s="2">
        <v>0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  <c r="N1067" s="2">
        <v>0</v>
      </c>
      <c r="O1067" s="2">
        <v>0</v>
      </c>
      <c r="P1067" s="2">
        <v>0</v>
      </c>
      <c r="Q1067" s="68"/>
      <c r="R1067" s="68"/>
      <c r="U1067" s="9"/>
    </row>
    <row r="1068" spans="1:21" ht="15">
      <c r="A1068" s="66"/>
      <c r="B1068" s="72"/>
      <c r="C1068" s="3"/>
      <c r="D1068" s="5" t="s">
        <v>1</v>
      </c>
      <c r="E1068" s="2">
        <f t="shared" si="362"/>
        <v>0</v>
      </c>
      <c r="F1068" s="2">
        <f t="shared" si="362"/>
        <v>0</v>
      </c>
      <c r="G1068" s="2">
        <v>0</v>
      </c>
      <c r="H1068" s="2">
        <v>0</v>
      </c>
      <c r="I1068" s="2">
        <v>0</v>
      </c>
      <c r="J1068" s="2">
        <v>0</v>
      </c>
      <c r="K1068" s="2">
        <v>0</v>
      </c>
      <c r="L1068" s="2">
        <v>0</v>
      </c>
      <c r="M1068" s="2">
        <v>0</v>
      </c>
      <c r="N1068" s="2">
        <v>0</v>
      </c>
      <c r="O1068" s="2">
        <v>0</v>
      </c>
      <c r="P1068" s="2">
        <v>0</v>
      </c>
      <c r="Q1068" s="68"/>
      <c r="R1068" s="68"/>
      <c r="U1068" s="9"/>
    </row>
    <row r="1069" spans="1:21" ht="15">
      <c r="A1069" s="66"/>
      <c r="B1069" s="72"/>
      <c r="C1069" s="3"/>
      <c r="D1069" s="5" t="s">
        <v>31</v>
      </c>
      <c r="E1069" s="2">
        <f aca="true" t="shared" si="363" ref="E1069:E1076">G1069+I1069+K1069+M1069</f>
        <v>0</v>
      </c>
      <c r="F1069" s="2">
        <f aca="true" t="shared" si="364" ref="F1069:F1076">H1069+J1069+L1069+N1069</f>
        <v>0</v>
      </c>
      <c r="G1069" s="2">
        <v>0</v>
      </c>
      <c r="H1069" s="2">
        <v>0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  <c r="N1069" s="2">
        <v>0</v>
      </c>
      <c r="O1069" s="2">
        <v>0</v>
      </c>
      <c r="P1069" s="2">
        <v>0</v>
      </c>
      <c r="Q1069" s="68"/>
      <c r="R1069" s="68"/>
      <c r="U1069" s="9"/>
    </row>
    <row r="1070" spans="1:21" ht="15">
      <c r="A1070" s="66"/>
      <c r="B1070" s="72"/>
      <c r="C1070" s="3"/>
      <c r="D1070" s="5" t="s">
        <v>32</v>
      </c>
      <c r="E1070" s="2">
        <f t="shared" si="363"/>
        <v>0</v>
      </c>
      <c r="F1070" s="2">
        <f t="shared" si="364"/>
        <v>0</v>
      </c>
      <c r="G1070" s="2">
        <v>0</v>
      </c>
      <c r="H1070" s="2">
        <v>0</v>
      </c>
      <c r="I1070" s="2">
        <v>0</v>
      </c>
      <c r="J1070" s="2">
        <v>0</v>
      </c>
      <c r="K1070" s="2">
        <v>0</v>
      </c>
      <c r="L1070" s="2">
        <v>0</v>
      </c>
      <c r="M1070" s="2">
        <v>0</v>
      </c>
      <c r="N1070" s="2">
        <v>0</v>
      </c>
      <c r="O1070" s="2">
        <v>0</v>
      </c>
      <c r="P1070" s="2">
        <v>0</v>
      </c>
      <c r="Q1070" s="68"/>
      <c r="R1070" s="68"/>
      <c r="U1070" s="9"/>
    </row>
    <row r="1071" spans="1:21" ht="15">
      <c r="A1071" s="66"/>
      <c r="B1071" s="72"/>
      <c r="C1071" s="3"/>
      <c r="D1071" s="5" t="s">
        <v>33</v>
      </c>
      <c r="E1071" s="2">
        <f t="shared" si="363"/>
        <v>0</v>
      </c>
      <c r="F1071" s="2">
        <f t="shared" si="364"/>
        <v>0</v>
      </c>
      <c r="G1071" s="2">
        <v>0</v>
      </c>
      <c r="H1071" s="2">
        <v>0</v>
      </c>
      <c r="I1071" s="2">
        <v>0</v>
      </c>
      <c r="J1071" s="2">
        <v>0</v>
      </c>
      <c r="K1071" s="2">
        <v>0</v>
      </c>
      <c r="L1071" s="2">
        <v>0</v>
      </c>
      <c r="M1071" s="2">
        <v>0</v>
      </c>
      <c r="N1071" s="2">
        <v>0</v>
      </c>
      <c r="O1071" s="2">
        <v>0</v>
      </c>
      <c r="P1071" s="2">
        <v>0</v>
      </c>
      <c r="Q1071" s="68"/>
      <c r="R1071" s="68"/>
      <c r="U1071" s="9"/>
    </row>
    <row r="1072" spans="1:21" ht="15">
      <c r="A1072" s="66"/>
      <c r="B1072" s="72"/>
      <c r="C1072" s="3"/>
      <c r="D1072" s="5" t="s">
        <v>36</v>
      </c>
      <c r="E1072" s="2">
        <f t="shared" si="363"/>
        <v>74891.2</v>
      </c>
      <c r="F1072" s="2">
        <f t="shared" si="364"/>
        <v>0</v>
      </c>
      <c r="G1072" s="2">
        <v>74891.2</v>
      </c>
      <c r="H1072" s="2">
        <v>0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130</v>
      </c>
      <c r="P1072" s="2">
        <v>0</v>
      </c>
      <c r="Q1072" s="68"/>
      <c r="R1072" s="68"/>
      <c r="U1072" s="9"/>
    </row>
    <row r="1073" spans="1:21" ht="15">
      <c r="A1073" s="66"/>
      <c r="B1073" s="72"/>
      <c r="C1073" s="3"/>
      <c r="D1073" s="5" t="s">
        <v>37</v>
      </c>
      <c r="E1073" s="2">
        <f t="shared" si="363"/>
        <v>0</v>
      </c>
      <c r="F1073" s="2">
        <f t="shared" si="364"/>
        <v>0</v>
      </c>
      <c r="G1073" s="2">
        <v>0</v>
      </c>
      <c r="H1073" s="2">
        <v>0</v>
      </c>
      <c r="I1073" s="2">
        <v>0</v>
      </c>
      <c r="J1073" s="2">
        <v>0</v>
      </c>
      <c r="K1073" s="2">
        <v>0</v>
      </c>
      <c r="L1073" s="2">
        <v>0</v>
      </c>
      <c r="M1073" s="2">
        <v>0</v>
      </c>
      <c r="N1073" s="2">
        <v>0</v>
      </c>
      <c r="O1073" s="2">
        <v>0</v>
      </c>
      <c r="P1073" s="2">
        <v>0</v>
      </c>
      <c r="Q1073" s="68"/>
      <c r="R1073" s="68"/>
      <c r="U1073" s="9"/>
    </row>
    <row r="1074" spans="1:18" ht="15">
      <c r="A1074" s="66"/>
      <c r="B1074" s="72"/>
      <c r="C1074" s="3"/>
      <c r="D1074" s="5" t="s">
        <v>38</v>
      </c>
      <c r="E1074" s="2">
        <f t="shared" si="363"/>
        <v>0</v>
      </c>
      <c r="F1074" s="2">
        <f t="shared" si="364"/>
        <v>0</v>
      </c>
      <c r="G1074" s="2">
        <v>0</v>
      </c>
      <c r="H1074" s="2">
        <v>0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68"/>
      <c r="R1074" s="68"/>
    </row>
    <row r="1075" spans="1:18" ht="15">
      <c r="A1075" s="66"/>
      <c r="B1075" s="72"/>
      <c r="C1075" s="3"/>
      <c r="D1075" s="5" t="s">
        <v>39</v>
      </c>
      <c r="E1075" s="2">
        <f t="shared" si="363"/>
        <v>0</v>
      </c>
      <c r="F1075" s="2">
        <f t="shared" si="364"/>
        <v>0</v>
      </c>
      <c r="G1075" s="2">
        <v>0</v>
      </c>
      <c r="H1075" s="2">
        <v>0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2">
        <v>0</v>
      </c>
      <c r="O1075" s="2">
        <v>0</v>
      </c>
      <c r="P1075" s="2">
        <v>0</v>
      </c>
      <c r="Q1075" s="68"/>
      <c r="R1075" s="68"/>
    </row>
    <row r="1076" spans="1:18" ht="15">
      <c r="A1076" s="67"/>
      <c r="B1076" s="72"/>
      <c r="C1076" s="3"/>
      <c r="D1076" s="5" t="s">
        <v>40</v>
      </c>
      <c r="E1076" s="2">
        <f t="shared" si="363"/>
        <v>0</v>
      </c>
      <c r="F1076" s="2">
        <f t="shared" si="364"/>
        <v>0</v>
      </c>
      <c r="G1076" s="2">
        <v>0</v>
      </c>
      <c r="H1076" s="2">
        <v>0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2">
        <v>0</v>
      </c>
      <c r="O1076" s="2">
        <v>0</v>
      </c>
      <c r="P1076" s="2">
        <v>0</v>
      </c>
      <c r="Q1076" s="68"/>
      <c r="R1076" s="68"/>
    </row>
    <row r="1077" spans="1:21" s="6" customFormat="1" ht="15" customHeight="1">
      <c r="A1077" s="65" t="s">
        <v>149</v>
      </c>
      <c r="B1077" s="72" t="s">
        <v>168</v>
      </c>
      <c r="C1077" s="3"/>
      <c r="D1077" s="4" t="s">
        <v>13</v>
      </c>
      <c r="E1077" s="1">
        <f aca="true" t="shared" si="365" ref="E1077:P1077">SUM(E1079:E1088)</f>
        <v>243816</v>
      </c>
      <c r="F1077" s="1">
        <f t="shared" si="365"/>
        <v>0</v>
      </c>
      <c r="G1077" s="1">
        <f t="shared" si="365"/>
        <v>243816</v>
      </c>
      <c r="H1077" s="1">
        <f t="shared" si="365"/>
        <v>0</v>
      </c>
      <c r="I1077" s="1">
        <f t="shared" si="365"/>
        <v>0</v>
      </c>
      <c r="J1077" s="1">
        <f t="shared" si="365"/>
        <v>0</v>
      </c>
      <c r="K1077" s="1">
        <f t="shared" si="365"/>
        <v>0</v>
      </c>
      <c r="L1077" s="1">
        <f t="shared" si="365"/>
        <v>0</v>
      </c>
      <c r="M1077" s="1">
        <f t="shared" si="365"/>
        <v>0</v>
      </c>
      <c r="N1077" s="1">
        <f t="shared" si="365"/>
        <v>0</v>
      </c>
      <c r="O1077" s="1">
        <f t="shared" si="365"/>
        <v>270</v>
      </c>
      <c r="P1077" s="1">
        <f t="shared" si="365"/>
        <v>0</v>
      </c>
      <c r="Q1077" s="68" t="s">
        <v>16</v>
      </c>
      <c r="R1077" s="68"/>
      <c r="U1077" s="7"/>
    </row>
    <row r="1078" spans="1:21" s="6" customFormat="1" ht="15" customHeight="1">
      <c r="A1078" s="66"/>
      <c r="B1078" s="72"/>
      <c r="C1078" s="3"/>
      <c r="D1078" s="5" t="s">
        <v>176</v>
      </c>
      <c r="E1078" s="2">
        <f aca="true" t="shared" si="366" ref="E1078:F1080">G1078+I1078+K1078+M1078</f>
        <v>0</v>
      </c>
      <c r="F1078" s="2">
        <f t="shared" si="366"/>
        <v>0</v>
      </c>
      <c r="G1078" s="2">
        <v>0</v>
      </c>
      <c r="H1078" s="2">
        <v>0</v>
      </c>
      <c r="I1078" s="2">
        <v>0</v>
      </c>
      <c r="J1078" s="2">
        <v>0</v>
      </c>
      <c r="K1078" s="2">
        <v>0</v>
      </c>
      <c r="L1078" s="2">
        <v>0</v>
      </c>
      <c r="M1078" s="2">
        <v>0</v>
      </c>
      <c r="N1078" s="2">
        <v>0</v>
      </c>
      <c r="O1078" s="2">
        <v>0</v>
      </c>
      <c r="P1078" s="2">
        <v>0</v>
      </c>
      <c r="Q1078" s="68"/>
      <c r="R1078" s="68"/>
      <c r="U1078" s="7"/>
    </row>
    <row r="1079" spans="1:21" ht="15">
      <c r="A1079" s="66"/>
      <c r="B1079" s="72"/>
      <c r="C1079" s="3"/>
      <c r="D1079" s="5" t="s">
        <v>0</v>
      </c>
      <c r="E1079" s="2">
        <f t="shared" si="366"/>
        <v>0</v>
      </c>
      <c r="F1079" s="2">
        <f t="shared" si="366"/>
        <v>0</v>
      </c>
      <c r="G1079" s="2">
        <v>0</v>
      </c>
      <c r="H1079" s="2">
        <v>0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  <c r="N1079" s="2">
        <v>0</v>
      </c>
      <c r="O1079" s="2">
        <v>0</v>
      </c>
      <c r="P1079" s="2">
        <v>0</v>
      </c>
      <c r="Q1079" s="68"/>
      <c r="R1079" s="68"/>
      <c r="U1079" s="9"/>
    </row>
    <row r="1080" spans="1:21" ht="15">
      <c r="A1080" s="66"/>
      <c r="B1080" s="72"/>
      <c r="C1080" s="3"/>
      <c r="D1080" s="5" t="s">
        <v>1</v>
      </c>
      <c r="E1080" s="2">
        <f t="shared" si="366"/>
        <v>0</v>
      </c>
      <c r="F1080" s="2">
        <f t="shared" si="366"/>
        <v>0</v>
      </c>
      <c r="G1080" s="2">
        <v>0</v>
      </c>
      <c r="H1080" s="2">
        <v>0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2">
        <v>0</v>
      </c>
      <c r="O1080" s="2">
        <v>0</v>
      </c>
      <c r="P1080" s="2">
        <v>0</v>
      </c>
      <c r="Q1080" s="68"/>
      <c r="R1080" s="68"/>
      <c r="U1080" s="9"/>
    </row>
    <row r="1081" spans="1:21" ht="15">
      <c r="A1081" s="66"/>
      <c r="B1081" s="72"/>
      <c r="C1081" s="3"/>
      <c r="D1081" s="5" t="s">
        <v>31</v>
      </c>
      <c r="E1081" s="2">
        <f aca="true" t="shared" si="367" ref="E1081:E1088">G1081+I1081+K1081+M1081</f>
        <v>0</v>
      </c>
      <c r="F1081" s="2">
        <f aca="true" t="shared" si="368" ref="F1081:F1088">H1081+J1081+L1081+N1081</f>
        <v>0</v>
      </c>
      <c r="G1081" s="2">
        <v>0</v>
      </c>
      <c r="H1081" s="2">
        <v>0</v>
      </c>
      <c r="I1081" s="2">
        <v>0</v>
      </c>
      <c r="J1081" s="2">
        <v>0</v>
      </c>
      <c r="K1081" s="2">
        <v>0</v>
      </c>
      <c r="L1081" s="2">
        <v>0</v>
      </c>
      <c r="M1081" s="2">
        <v>0</v>
      </c>
      <c r="N1081" s="2">
        <v>0</v>
      </c>
      <c r="O1081" s="2">
        <v>0</v>
      </c>
      <c r="P1081" s="2">
        <v>0</v>
      </c>
      <c r="Q1081" s="68"/>
      <c r="R1081" s="68"/>
      <c r="U1081" s="9"/>
    </row>
    <row r="1082" spans="1:21" ht="15">
      <c r="A1082" s="66"/>
      <c r="B1082" s="72"/>
      <c r="C1082" s="3"/>
      <c r="D1082" s="5" t="s">
        <v>32</v>
      </c>
      <c r="E1082" s="2">
        <f t="shared" si="367"/>
        <v>0</v>
      </c>
      <c r="F1082" s="2">
        <f t="shared" si="368"/>
        <v>0</v>
      </c>
      <c r="G1082" s="2">
        <v>0</v>
      </c>
      <c r="H1082" s="2">
        <v>0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2">
        <v>0</v>
      </c>
      <c r="O1082" s="2">
        <v>0</v>
      </c>
      <c r="P1082" s="2">
        <v>0</v>
      </c>
      <c r="Q1082" s="68"/>
      <c r="R1082" s="68"/>
      <c r="U1082" s="9"/>
    </row>
    <row r="1083" spans="1:21" ht="15">
      <c r="A1083" s="66"/>
      <c r="B1083" s="72"/>
      <c r="C1083" s="3"/>
      <c r="D1083" s="5" t="s">
        <v>33</v>
      </c>
      <c r="E1083" s="2">
        <f t="shared" si="367"/>
        <v>0</v>
      </c>
      <c r="F1083" s="2">
        <f t="shared" si="368"/>
        <v>0</v>
      </c>
      <c r="G1083" s="2">
        <v>0</v>
      </c>
      <c r="H1083" s="2">
        <v>0</v>
      </c>
      <c r="I1083" s="2">
        <v>0</v>
      </c>
      <c r="J1083" s="2">
        <v>0</v>
      </c>
      <c r="K1083" s="2">
        <v>0</v>
      </c>
      <c r="L1083" s="2">
        <v>0</v>
      </c>
      <c r="M1083" s="2">
        <v>0</v>
      </c>
      <c r="N1083" s="2">
        <v>0</v>
      </c>
      <c r="O1083" s="2">
        <v>0</v>
      </c>
      <c r="P1083" s="2">
        <v>0</v>
      </c>
      <c r="Q1083" s="68"/>
      <c r="R1083" s="68"/>
      <c r="U1083" s="9"/>
    </row>
    <row r="1084" spans="1:21" ht="15">
      <c r="A1084" s="66"/>
      <c r="B1084" s="72"/>
      <c r="C1084" s="3"/>
      <c r="D1084" s="5" t="s">
        <v>36</v>
      </c>
      <c r="E1084" s="2">
        <f t="shared" si="367"/>
        <v>0</v>
      </c>
      <c r="F1084" s="2">
        <f t="shared" si="368"/>
        <v>0</v>
      </c>
      <c r="G1084" s="2">
        <v>0</v>
      </c>
      <c r="H1084" s="2">
        <v>0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  <c r="N1084" s="2">
        <v>0</v>
      </c>
      <c r="O1084" s="2">
        <v>0</v>
      </c>
      <c r="P1084" s="2">
        <v>0</v>
      </c>
      <c r="Q1084" s="68"/>
      <c r="R1084" s="68"/>
      <c r="U1084" s="9"/>
    </row>
    <row r="1085" spans="1:21" ht="15">
      <c r="A1085" s="66"/>
      <c r="B1085" s="72"/>
      <c r="C1085" s="3"/>
      <c r="D1085" s="5" t="s">
        <v>37</v>
      </c>
      <c r="E1085" s="2">
        <f t="shared" si="367"/>
        <v>243816</v>
      </c>
      <c r="F1085" s="2">
        <f t="shared" si="368"/>
        <v>0</v>
      </c>
      <c r="G1085" s="2">
        <v>243816</v>
      </c>
      <c r="H1085" s="2">
        <v>0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  <c r="N1085" s="2">
        <v>0</v>
      </c>
      <c r="O1085" s="2">
        <v>270</v>
      </c>
      <c r="P1085" s="2">
        <v>0</v>
      </c>
      <c r="Q1085" s="68"/>
      <c r="R1085" s="68"/>
      <c r="U1085" s="9"/>
    </row>
    <row r="1086" spans="1:18" ht="15">
      <c r="A1086" s="66"/>
      <c r="B1086" s="72"/>
      <c r="C1086" s="3"/>
      <c r="D1086" s="5" t="s">
        <v>38</v>
      </c>
      <c r="E1086" s="2">
        <f t="shared" si="367"/>
        <v>0</v>
      </c>
      <c r="F1086" s="2">
        <f t="shared" si="368"/>
        <v>0</v>
      </c>
      <c r="G1086" s="2">
        <v>0</v>
      </c>
      <c r="H1086" s="2">
        <v>0</v>
      </c>
      <c r="I1086" s="2">
        <v>0</v>
      </c>
      <c r="J1086" s="2">
        <v>0</v>
      </c>
      <c r="K1086" s="2">
        <v>0</v>
      </c>
      <c r="L1086" s="2">
        <v>0</v>
      </c>
      <c r="M1086" s="2">
        <v>0</v>
      </c>
      <c r="N1086" s="2">
        <v>0</v>
      </c>
      <c r="O1086" s="2">
        <v>0</v>
      </c>
      <c r="P1086" s="2">
        <v>0</v>
      </c>
      <c r="Q1086" s="68"/>
      <c r="R1086" s="68"/>
    </row>
    <row r="1087" spans="1:18" ht="15">
      <c r="A1087" s="66"/>
      <c r="B1087" s="72"/>
      <c r="C1087" s="3"/>
      <c r="D1087" s="5" t="s">
        <v>39</v>
      </c>
      <c r="E1087" s="2">
        <f t="shared" si="367"/>
        <v>0</v>
      </c>
      <c r="F1087" s="2">
        <f t="shared" si="368"/>
        <v>0</v>
      </c>
      <c r="G1087" s="2">
        <v>0</v>
      </c>
      <c r="H1087" s="2">
        <v>0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>
        <v>0</v>
      </c>
      <c r="O1087" s="2">
        <v>0</v>
      </c>
      <c r="P1087" s="2">
        <v>0</v>
      </c>
      <c r="Q1087" s="68"/>
      <c r="R1087" s="68"/>
    </row>
    <row r="1088" spans="1:18" ht="15">
      <c r="A1088" s="67"/>
      <c r="B1088" s="72"/>
      <c r="C1088" s="3"/>
      <c r="D1088" s="5" t="s">
        <v>40</v>
      </c>
      <c r="E1088" s="2">
        <f t="shared" si="367"/>
        <v>0</v>
      </c>
      <c r="F1088" s="2">
        <f t="shared" si="368"/>
        <v>0</v>
      </c>
      <c r="G1088" s="2">
        <v>0</v>
      </c>
      <c r="H1088" s="2">
        <v>0</v>
      </c>
      <c r="I1088" s="2">
        <v>0</v>
      </c>
      <c r="J1088" s="2">
        <v>0</v>
      </c>
      <c r="K1088" s="2">
        <v>0</v>
      </c>
      <c r="L1088" s="2">
        <v>0</v>
      </c>
      <c r="M1088" s="2">
        <v>0</v>
      </c>
      <c r="N1088" s="2">
        <v>0</v>
      </c>
      <c r="O1088" s="2">
        <v>0</v>
      </c>
      <c r="P1088" s="2">
        <v>0</v>
      </c>
      <c r="Q1088" s="68"/>
      <c r="R1088" s="68"/>
    </row>
    <row r="1089" spans="1:21" s="6" customFormat="1" ht="15" customHeight="1">
      <c r="A1089" s="65" t="s">
        <v>150</v>
      </c>
      <c r="B1089" s="72" t="s">
        <v>167</v>
      </c>
      <c r="C1089" s="3"/>
      <c r="D1089" s="4" t="s">
        <v>13</v>
      </c>
      <c r="E1089" s="1">
        <f aca="true" t="shared" si="369" ref="E1089:P1089">SUM(E1091:E1100)</f>
        <v>69332.2</v>
      </c>
      <c r="F1089" s="1">
        <f t="shared" si="369"/>
        <v>0</v>
      </c>
      <c r="G1089" s="1">
        <f t="shared" si="369"/>
        <v>69332.2</v>
      </c>
      <c r="H1089" s="1">
        <f t="shared" si="369"/>
        <v>0</v>
      </c>
      <c r="I1089" s="1">
        <f t="shared" si="369"/>
        <v>0</v>
      </c>
      <c r="J1089" s="1">
        <f t="shared" si="369"/>
        <v>0</v>
      </c>
      <c r="K1089" s="1">
        <f t="shared" si="369"/>
        <v>0</v>
      </c>
      <c r="L1089" s="1">
        <f t="shared" si="369"/>
        <v>0</v>
      </c>
      <c r="M1089" s="1">
        <f t="shared" si="369"/>
        <v>0</v>
      </c>
      <c r="N1089" s="1">
        <f t="shared" si="369"/>
        <v>0</v>
      </c>
      <c r="O1089" s="1">
        <f t="shared" si="369"/>
        <v>132</v>
      </c>
      <c r="P1089" s="1">
        <f t="shared" si="369"/>
        <v>0</v>
      </c>
      <c r="Q1089" s="68" t="s">
        <v>16</v>
      </c>
      <c r="R1089" s="68"/>
      <c r="U1089" s="7"/>
    </row>
    <row r="1090" spans="1:21" s="6" customFormat="1" ht="15" customHeight="1">
      <c r="A1090" s="66"/>
      <c r="B1090" s="72"/>
      <c r="C1090" s="3"/>
      <c r="D1090" s="5" t="s">
        <v>176</v>
      </c>
      <c r="E1090" s="2">
        <f aca="true" t="shared" si="370" ref="E1090:F1092">G1090+I1090+K1090+M1090</f>
        <v>0</v>
      </c>
      <c r="F1090" s="2">
        <f t="shared" si="370"/>
        <v>0</v>
      </c>
      <c r="G1090" s="2">
        <v>0</v>
      </c>
      <c r="H1090" s="2">
        <v>0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  <c r="N1090" s="2">
        <v>0</v>
      </c>
      <c r="O1090" s="2">
        <v>0</v>
      </c>
      <c r="P1090" s="2">
        <v>0</v>
      </c>
      <c r="Q1090" s="68"/>
      <c r="R1090" s="68"/>
      <c r="U1090" s="7"/>
    </row>
    <row r="1091" spans="1:21" ht="15">
      <c r="A1091" s="66"/>
      <c r="B1091" s="72"/>
      <c r="C1091" s="3"/>
      <c r="D1091" s="5" t="s">
        <v>0</v>
      </c>
      <c r="E1091" s="2">
        <f t="shared" si="370"/>
        <v>0</v>
      </c>
      <c r="F1091" s="2">
        <f t="shared" si="370"/>
        <v>0</v>
      </c>
      <c r="G1091" s="2">
        <v>0</v>
      </c>
      <c r="H1091" s="2">
        <v>0</v>
      </c>
      <c r="I1091" s="2">
        <v>0</v>
      </c>
      <c r="J1091" s="2">
        <v>0</v>
      </c>
      <c r="K1091" s="2">
        <v>0</v>
      </c>
      <c r="L1091" s="2">
        <v>0</v>
      </c>
      <c r="M1091" s="2">
        <v>0</v>
      </c>
      <c r="N1091" s="2">
        <v>0</v>
      </c>
      <c r="O1091" s="2">
        <v>0</v>
      </c>
      <c r="P1091" s="2">
        <v>0</v>
      </c>
      <c r="Q1091" s="68"/>
      <c r="R1091" s="68"/>
      <c r="U1091" s="9"/>
    </row>
    <row r="1092" spans="1:21" ht="15">
      <c r="A1092" s="66"/>
      <c r="B1092" s="72"/>
      <c r="C1092" s="3"/>
      <c r="D1092" s="5" t="s">
        <v>1</v>
      </c>
      <c r="E1092" s="2">
        <f t="shared" si="370"/>
        <v>0</v>
      </c>
      <c r="F1092" s="2">
        <f t="shared" si="370"/>
        <v>0</v>
      </c>
      <c r="G1092" s="2">
        <v>0</v>
      </c>
      <c r="H1092" s="2">
        <v>0</v>
      </c>
      <c r="I1092" s="2">
        <v>0</v>
      </c>
      <c r="J1092" s="2">
        <v>0</v>
      </c>
      <c r="K1092" s="2">
        <v>0</v>
      </c>
      <c r="L1092" s="2">
        <v>0</v>
      </c>
      <c r="M1092" s="2">
        <v>0</v>
      </c>
      <c r="N1092" s="2">
        <v>0</v>
      </c>
      <c r="O1092" s="2">
        <v>0</v>
      </c>
      <c r="P1092" s="2">
        <v>0</v>
      </c>
      <c r="Q1092" s="68"/>
      <c r="R1092" s="68"/>
      <c r="U1092" s="9"/>
    </row>
    <row r="1093" spans="1:21" ht="15">
      <c r="A1093" s="66"/>
      <c r="B1093" s="72"/>
      <c r="C1093" s="3"/>
      <c r="D1093" s="5" t="s">
        <v>31</v>
      </c>
      <c r="E1093" s="2">
        <f aca="true" t="shared" si="371" ref="E1093:E1100">G1093+I1093+K1093+M1093</f>
        <v>0</v>
      </c>
      <c r="F1093" s="2">
        <f aca="true" t="shared" si="372" ref="F1093:F1100">H1093+J1093+L1093+N1093</f>
        <v>0</v>
      </c>
      <c r="G1093" s="2">
        <v>0</v>
      </c>
      <c r="H1093" s="2">
        <v>0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  <c r="N1093" s="2">
        <v>0</v>
      </c>
      <c r="O1093" s="2">
        <v>0</v>
      </c>
      <c r="P1093" s="2">
        <v>0</v>
      </c>
      <c r="Q1093" s="68"/>
      <c r="R1093" s="68"/>
      <c r="U1093" s="9"/>
    </row>
    <row r="1094" spans="1:21" ht="54" customHeight="1">
      <c r="A1094" s="66"/>
      <c r="B1094" s="72"/>
      <c r="C1094" s="3"/>
      <c r="D1094" s="5" t="s">
        <v>32</v>
      </c>
      <c r="E1094" s="2">
        <f t="shared" si="371"/>
        <v>0</v>
      </c>
      <c r="F1094" s="2">
        <f t="shared" si="372"/>
        <v>0</v>
      </c>
      <c r="G1094" s="2">
        <v>0</v>
      </c>
      <c r="H1094" s="2">
        <v>0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  <c r="N1094" s="2">
        <v>0</v>
      </c>
      <c r="O1094" s="2">
        <v>0</v>
      </c>
      <c r="P1094" s="2">
        <v>0</v>
      </c>
      <c r="Q1094" s="68"/>
      <c r="R1094" s="68"/>
      <c r="U1094" s="9"/>
    </row>
    <row r="1095" spans="1:21" ht="27" customHeight="1">
      <c r="A1095" s="66"/>
      <c r="B1095" s="72"/>
      <c r="C1095" s="3"/>
      <c r="D1095" s="5" t="s">
        <v>33</v>
      </c>
      <c r="E1095" s="2">
        <f t="shared" si="371"/>
        <v>0</v>
      </c>
      <c r="F1095" s="2">
        <f t="shared" si="372"/>
        <v>0</v>
      </c>
      <c r="G1095" s="2">
        <v>0</v>
      </c>
      <c r="H1095" s="2">
        <v>0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  <c r="N1095" s="2">
        <v>0</v>
      </c>
      <c r="O1095" s="2">
        <v>0</v>
      </c>
      <c r="P1095" s="2">
        <v>0</v>
      </c>
      <c r="Q1095" s="68"/>
      <c r="R1095" s="68"/>
      <c r="U1095" s="9"/>
    </row>
    <row r="1096" spans="1:21" ht="15">
      <c r="A1096" s="66"/>
      <c r="B1096" s="72"/>
      <c r="C1096" s="3"/>
      <c r="D1096" s="5" t="s">
        <v>36</v>
      </c>
      <c r="E1096" s="2">
        <f t="shared" si="371"/>
        <v>0</v>
      </c>
      <c r="F1096" s="2">
        <f t="shared" si="372"/>
        <v>0</v>
      </c>
      <c r="G1096" s="2">
        <v>0</v>
      </c>
      <c r="H1096" s="2">
        <v>0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  <c r="N1096" s="2">
        <v>0</v>
      </c>
      <c r="O1096" s="2">
        <v>0</v>
      </c>
      <c r="P1096" s="2">
        <v>0</v>
      </c>
      <c r="Q1096" s="68"/>
      <c r="R1096" s="68"/>
      <c r="U1096" s="9"/>
    </row>
    <row r="1097" spans="1:21" ht="15">
      <c r="A1097" s="66"/>
      <c r="B1097" s="72"/>
      <c r="C1097" s="3"/>
      <c r="D1097" s="5" t="s">
        <v>37</v>
      </c>
      <c r="E1097" s="2">
        <f t="shared" si="371"/>
        <v>69332.2</v>
      </c>
      <c r="F1097" s="2">
        <f t="shared" si="372"/>
        <v>0</v>
      </c>
      <c r="G1097" s="2">
        <v>69332.2</v>
      </c>
      <c r="H1097" s="2">
        <v>0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2">
        <v>0</v>
      </c>
      <c r="O1097" s="2">
        <v>132</v>
      </c>
      <c r="P1097" s="2">
        <v>0</v>
      </c>
      <c r="Q1097" s="68"/>
      <c r="R1097" s="68"/>
      <c r="U1097" s="9"/>
    </row>
    <row r="1098" spans="1:18" ht="15">
      <c r="A1098" s="66"/>
      <c r="B1098" s="72"/>
      <c r="C1098" s="3"/>
      <c r="D1098" s="5" t="s">
        <v>38</v>
      </c>
      <c r="E1098" s="2">
        <f t="shared" si="371"/>
        <v>0</v>
      </c>
      <c r="F1098" s="2">
        <f t="shared" si="372"/>
        <v>0</v>
      </c>
      <c r="G1098" s="2">
        <v>0</v>
      </c>
      <c r="H1098" s="2">
        <v>0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0</v>
      </c>
      <c r="O1098" s="2">
        <v>0</v>
      </c>
      <c r="P1098" s="2">
        <v>0</v>
      </c>
      <c r="Q1098" s="68"/>
      <c r="R1098" s="68"/>
    </row>
    <row r="1099" spans="1:18" ht="15">
      <c r="A1099" s="66"/>
      <c r="B1099" s="72"/>
      <c r="C1099" s="3"/>
      <c r="D1099" s="5" t="s">
        <v>39</v>
      </c>
      <c r="E1099" s="2">
        <f t="shared" si="371"/>
        <v>0</v>
      </c>
      <c r="F1099" s="2">
        <f t="shared" si="372"/>
        <v>0</v>
      </c>
      <c r="G1099" s="2">
        <v>0</v>
      </c>
      <c r="H1099" s="2">
        <v>0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>
        <v>0</v>
      </c>
      <c r="O1099" s="2">
        <v>0</v>
      </c>
      <c r="P1099" s="2">
        <v>0</v>
      </c>
      <c r="Q1099" s="68"/>
      <c r="R1099" s="68"/>
    </row>
    <row r="1100" spans="1:18" ht="15">
      <c r="A1100" s="67"/>
      <c r="B1100" s="72"/>
      <c r="C1100" s="3"/>
      <c r="D1100" s="5" t="s">
        <v>40</v>
      </c>
      <c r="E1100" s="2">
        <f t="shared" si="371"/>
        <v>0</v>
      </c>
      <c r="F1100" s="2">
        <f t="shared" si="372"/>
        <v>0</v>
      </c>
      <c r="G1100" s="2">
        <v>0</v>
      </c>
      <c r="H1100" s="2">
        <v>0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2">
        <v>0</v>
      </c>
      <c r="O1100" s="2">
        <v>0</v>
      </c>
      <c r="P1100" s="2">
        <v>0</v>
      </c>
      <c r="Q1100" s="68"/>
      <c r="R1100" s="68"/>
    </row>
    <row r="1101" spans="1:21" s="6" customFormat="1" ht="15" customHeight="1">
      <c r="A1101" s="65" t="s">
        <v>151</v>
      </c>
      <c r="B1101" s="72" t="s">
        <v>169</v>
      </c>
      <c r="C1101" s="3"/>
      <c r="D1101" s="4" t="s">
        <v>13</v>
      </c>
      <c r="E1101" s="1">
        <f aca="true" t="shared" si="373" ref="E1101:P1101">SUM(E1103:E1112)</f>
        <v>174786.5</v>
      </c>
      <c r="F1101" s="1">
        <f t="shared" si="373"/>
        <v>0</v>
      </c>
      <c r="G1101" s="1">
        <f t="shared" si="373"/>
        <v>174786.5</v>
      </c>
      <c r="H1101" s="1">
        <f t="shared" si="373"/>
        <v>0</v>
      </c>
      <c r="I1101" s="1">
        <f t="shared" si="373"/>
        <v>0</v>
      </c>
      <c r="J1101" s="1">
        <f t="shared" si="373"/>
        <v>0</v>
      </c>
      <c r="K1101" s="1">
        <f t="shared" si="373"/>
        <v>0</v>
      </c>
      <c r="L1101" s="1">
        <f t="shared" si="373"/>
        <v>0</v>
      </c>
      <c r="M1101" s="1">
        <f t="shared" si="373"/>
        <v>0</v>
      </c>
      <c r="N1101" s="1">
        <f t="shared" si="373"/>
        <v>0</v>
      </c>
      <c r="O1101" s="1">
        <f t="shared" si="373"/>
        <v>589</v>
      </c>
      <c r="P1101" s="1">
        <f t="shared" si="373"/>
        <v>0</v>
      </c>
      <c r="Q1101" s="68" t="s">
        <v>16</v>
      </c>
      <c r="R1101" s="68"/>
      <c r="U1101" s="7"/>
    </row>
    <row r="1102" spans="1:21" s="6" customFormat="1" ht="15" customHeight="1">
      <c r="A1102" s="66"/>
      <c r="B1102" s="72"/>
      <c r="C1102" s="3"/>
      <c r="D1102" s="5" t="s">
        <v>176</v>
      </c>
      <c r="E1102" s="2">
        <f aca="true" t="shared" si="374" ref="E1102:F1104">G1102+I1102+K1102+M1102</f>
        <v>0</v>
      </c>
      <c r="F1102" s="2">
        <f t="shared" si="374"/>
        <v>0</v>
      </c>
      <c r="G1102" s="2">
        <v>0</v>
      </c>
      <c r="H1102" s="2">
        <v>0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>
        <v>0</v>
      </c>
      <c r="O1102" s="2">
        <v>0</v>
      </c>
      <c r="P1102" s="2">
        <v>0</v>
      </c>
      <c r="Q1102" s="68"/>
      <c r="R1102" s="68"/>
      <c r="U1102" s="7"/>
    </row>
    <row r="1103" spans="1:21" ht="15">
      <c r="A1103" s="66"/>
      <c r="B1103" s="72"/>
      <c r="C1103" s="3"/>
      <c r="D1103" s="5" t="s">
        <v>0</v>
      </c>
      <c r="E1103" s="2">
        <f t="shared" si="374"/>
        <v>0</v>
      </c>
      <c r="F1103" s="2">
        <f t="shared" si="374"/>
        <v>0</v>
      </c>
      <c r="G1103" s="2">
        <v>0</v>
      </c>
      <c r="H1103" s="2">
        <v>0</v>
      </c>
      <c r="I1103" s="2">
        <v>0</v>
      </c>
      <c r="J1103" s="2">
        <v>0</v>
      </c>
      <c r="K1103" s="2">
        <v>0</v>
      </c>
      <c r="L1103" s="2">
        <v>0</v>
      </c>
      <c r="M1103" s="2">
        <v>0</v>
      </c>
      <c r="N1103" s="2">
        <v>0</v>
      </c>
      <c r="O1103" s="2">
        <v>0</v>
      </c>
      <c r="P1103" s="2">
        <v>0</v>
      </c>
      <c r="Q1103" s="68"/>
      <c r="R1103" s="68"/>
      <c r="U1103" s="9"/>
    </row>
    <row r="1104" spans="1:21" ht="15">
      <c r="A1104" s="66"/>
      <c r="B1104" s="72"/>
      <c r="C1104" s="3"/>
      <c r="D1104" s="5" t="s">
        <v>1</v>
      </c>
      <c r="E1104" s="2">
        <f t="shared" si="374"/>
        <v>0</v>
      </c>
      <c r="F1104" s="2">
        <f t="shared" si="374"/>
        <v>0</v>
      </c>
      <c r="G1104" s="2">
        <v>0</v>
      </c>
      <c r="H1104" s="2">
        <v>0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>
        <v>0</v>
      </c>
      <c r="O1104" s="2">
        <v>0</v>
      </c>
      <c r="P1104" s="2">
        <v>0</v>
      </c>
      <c r="Q1104" s="68"/>
      <c r="R1104" s="68"/>
      <c r="U1104" s="9"/>
    </row>
    <row r="1105" spans="1:21" ht="15">
      <c r="A1105" s="66"/>
      <c r="B1105" s="72"/>
      <c r="C1105" s="3"/>
      <c r="D1105" s="5" t="s">
        <v>31</v>
      </c>
      <c r="E1105" s="2">
        <f aca="true" t="shared" si="375" ref="E1105:E1112">G1105+I1105+K1105+M1105</f>
        <v>0</v>
      </c>
      <c r="F1105" s="2">
        <f aca="true" t="shared" si="376" ref="F1105:F1112">H1105+J1105+L1105+N1105</f>
        <v>0</v>
      </c>
      <c r="G1105" s="2">
        <v>0</v>
      </c>
      <c r="H1105" s="2">
        <v>0</v>
      </c>
      <c r="I1105" s="2">
        <v>0</v>
      </c>
      <c r="J1105" s="2">
        <v>0</v>
      </c>
      <c r="K1105" s="2">
        <v>0</v>
      </c>
      <c r="L1105" s="2">
        <v>0</v>
      </c>
      <c r="M1105" s="2">
        <v>0</v>
      </c>
      <c r="N1105" s="2">
        <v>0</v>
      </c>
      <c r="O1105" s="2">
        <v>0</v>
      </c>
      <c r="P1105" s="2">
        <v>0</v>
      </c>
      <c r="Q1105" s="68"/>
      <c r="R1105" s="68"/>
      <c r="U1105" s="9"/>
    </row>
    <row r="1106" spans="1:21" ht="15">
      <c r="A1106" s="66"/>
      <c r="B1106" s="72"/>
      <c r="C1106" s="3"/>
      <c r="D1106" s="5" t="s">
        <v>32</v>
      </c>
      <c r="E1106" s="2">
        <f t="shared" si="375"/>
        <v>0</v>
      </c>
      <c r="F1106" s="2">
        <f t="shared" si="376"/>
        <v>0</v>
      </c>
      <c r="G1106" s="2">
        <v>0</v>
      </c>
      <c r="H1106" s="2">
        <v>0</v>
      </c>
      <c r="I1106" s="2">
        <v>0</v>
      </c>
      <c r="J1106" s="2">
        <v>0</v>
      </c>
      <c r="K1106" s="2">
        <v>0</v>
      </c>
      <c r="L1106" s="2">
        <v>0</v>
      </c>
      <c r="M1106" s="2">
        <v>0</v>
      </c>
      <c r="N1106" s="2">
        <v>0</v>
      </c>
      <c r="O1106" s="2">
        <v>0</v>
      </c>
      <c r="P1106" s="2">
        <v>0</v>
      </c>
      <c r="Q1106" s="68"/>
      <c r="R1106" s="68"/>
      <c r="U1106" s="9"/>
    </row>
    <row r="1107" spans="1:21" ht="15">
      <c r="A1107" s="66"/>
      <c r="B1107" s="72"/>
      <c r="C1107" s="3"/>
      <c r="D1107" s="5" t="s">
        <v>33</v>
      </c>
      <c r="E1107" s="2">
        <f t="shared" si="375"/>
        <v>0</v>
      </c>
      <c r="F1107" s="2">
        <f t="shared" si="376"/>
        <v>0</v>
      </c>
      <c r="G1107" s="2">
        <v>0</v>
      </c>
      <c r="H1107" s="2">
        <v>0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  <c r="N1107" s="2">
        <v>0</v>
      </c>
      <c r="O1107" s="2">
        <v>0</v>
      </c>
      <c r="P1107" s="2">
        <v>0</v>
      </c>
      <c r="Q1107" s="68"/>
      <c r="R1107" s="68"/>
      <c r="U1107" s="9"/>
    </row>
    <row r="1108" spans="1:21" ht="15">
      <c r="A1108" s="66"/>
      <c r="B1108" s="72"/>
      <c r="C1108" s="3"/>
      <c r="D1108" s="5" t="s">
        <v>36</v>
      </c>
      <c r="E1108" s="2">
        <f t="shared" si="375"/>
        <v>0</v>
      </c>
      <c r="F1108" s="2">
        <f t="shared" si="376"/>
        <v>0</v>
      </c>
      <c r="G1108" s="2">
        <v>0</v>
      </c>
      <c r="H1108" s="2">
        <v>0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0</v>
      </c>
      <c r="O1108" s="2">
        <v>0</v>
      </c>
      <c r="P1108" s="2">
        <v>0</v>
      </c>
      <c r="Q1108" s="68"/>
      <c r="R1108" s="68"/>
      <c r="U1108" s="9"/>
    </row>
    <row r="1109" spans="1:21" ht="15">
      <c r="A1109" s="66"/>
      <c r="B1109" s="72"/>
      <c r="C1109" s="3"/>
      <c r="D1109" s="5" t="s">
        <v>37</v>
      </c>
      <c r="E1109" s="2">
        <f t="shared" si="375"/>
        <v>0</v>
      </c>
      <c r="F1109" s="2">
        <f t="shared" si="376"/>
        <v>0</v>
      </c>
      <c r="G1109" s="2">
        <v>0</v>
      </c>
      <c r="H1109" s="2">
        <v>0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2">
        <v>0</v>
      </c>
      <c r="O1109" s="2">
        <v>0</v>
      </c>
      <c r="P1109" s="2">
        <v>0</v>
      </c>
      <c r="Q1109" s="68"/>
      <c r="R1109" s="68"/>
      <c r="U1109" s="9"/>
    </row>
    <row r="1110" spans="1:18" ht="15">
      <c r="A1110" s="66"/>
      <c r="B1110" s="72"/>
      <c r="C1110" s="3"/>
      <c r="D1110" s="5" t="s">
        <v>38</v>
      </c>
      <c r="E1110" s="2">
        <f t="shared" si="375"/>
        <v>174786.5</v>
      </c>
      <c r="F1110" s="2">
        <f t="shared" si="376"/>
        <v>0</v>
      </c>
      <c r="G1110" s="2">
        <v>174786.5</v>
      </c>
      <c r="H1110" s="2">
        <v>0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2">
        <v>0</v>
      </c>
      <c r="O1110" s="2">
        <v>589</v>
      </c>
      <c r="P1110" s="2">
        <v>0</v>
      </c>
      <c r="Q1110" s="68"/>
      <c r="R1110" s="68"/>
    </row>
    <row r="1111" spans="1:18" ht="15">
      <c r="A1111" s="66"/>
      <c r="B1111" s="72"/>
      <c r="C1111" s="3"/>
      <c r="D1111" s="5" t="s">
        <v>39</v>
      </c>
      <c r="E1111" s="2">
        <f t="shared" si="375"/>
        <v>0</v>
      </c>
      <c r="F1111" s="2">
        <f t="shared" si="376"/>
        <v>0</v>
      </c>
      <c r="G1111" s="2">
        <v>0</v>
      </c>
      <c r="H1111" s="2">
        <v>0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  <c r="N1111" s="2">
        <v>0</v>
      </c>
      <c r="O1111" s="2">
        <v>0</v>
      </c>
      <c r="P1111" s="2">
        <v>0</v>
      </c>
      <c r="Q1111" s="68"/>
      <c r="R1111" s="68"/>
    </row>
    <row r="1112" spans="1:18" ht="15">
      <c r="A1112" s="67"/>
      <c r="B1112" s="72"/>
      <c r="C1112" s="3"/>
      <c r="D1112" s="5" t="s">
        <v>40</v>
      </c>
      <c r="E1112" s="2">
        <f t="shared" si="375"/>
        <v>0</v>
      </c>
      <c r="F1112" s="2">
        <f t="shared" si="376"/>
        <v>0</v>
      </c>
      <c r="G1112" s="2">
        <v>0</v>
      </c>
      <c r="H1112" s="2">
        <v>0</v>
      </c>
      <c r="I1112" s="2">
        <v>0</v>
      </c>
      <c r="J1112" s="2">
        <v>0</v>
      </c>
      <c r="K1112" s="2">
        <v>0</v>
      </c>
      <c r="L1112" s="2">
        <v>0</v>
      </c>
      <c r="M1112" s="2">
        <v>0</v>
      </c>
      <c r="N1112" s="2">
        <v>0</v>
      </c>
      <c r="O1112" s="2">
        <v>0</v>
      </c>
      <c r="P1112" s="2">
        <v>0</v>
      </c>
      <c r="Q1112" s="68"/>
      <c r="R1112" s="68"/>
    </row>
    <row r="1113" spans="1:21" s="6" customFormat="1" ht="15" customHeight="1">
      <c r="A1113" s="65" t="s">
        <v>152</v>
      </c>
      <c r="B1113" s="72" t="s">
        <v>170</v>
      </c>
      <c r="C1113" s="3"/>
      <c r="D1113" s="4" t="s">
        <v>13</v>
      </c>
      <c r="E1113" s="1">
        <f aca="true" t="shared" si="377" ref="E1113:P1113">SUM(E1115:E1124)</f>
        <v>135458.4</v>
      </c>
      <c r="F1113" s="1">
        <f t="shared" si="377"/>
        <v>0</v>
      </c>
      <c r="G1113" s="1">
        <f t="shared" si="377"/>
        <v>135458.4</v>
      </c>
      <c r="H1113" s="1">
        <f t="shared" si="377"/>
        <v>0</v>
      </c>
      <c r="I1113" s="1">
        <f t="shared" si="377"/>
        <v>0</v>
      </c>
      <c r="J1113" s="1">
        <f t="shared" si="377"/>
        <v>0</v>
      </c>
      <c r="K1113" s="1">
        <f t="shared" si="377"/>
        <v>0</v>
      </c>
      <c r="L1113" s="1">
        <f t="shared" si="377"/>
        <v>0</v>
      </c>
      <c r="M1113" s="1">
        <f t="shared" si="377"/>
        <v>0</v>
      </c>
      <c r="N1113" s="1">
        <f t="shared" si="377"/>
        <v>0</v>
      </c>
      <c r="O1113" s="1">
        <f t="shared" si="377"/>
        <v>350</v>
      </c>
      <c r="P1113" s="1">
        <f t="shared" si="377"/>
        <v>0</v>
      </c>
      <c r="Q1113" s="68" t="s">
        <v>16</v>
      </c>
      <c r="R1113" s="68"/>
      <c r="U1113" s="7"/>
    </row>
    <row r="1114" spans="1:21" s="6" customFormat="1" ht="15" customHeight="1">
      <c r="A1114" s="66"/>
      <c r="B1114" s="72"/>
      <c r="C1114" s="3"/>
      <c r="D1114" s="5" t="s">
        <v>176</v>
      </c>
      <c r="E1114" s="2">
        <f aca="true" t="shared" si="378" ref="E1114:F1116">G1114+I1114+K1114+M1114</f>
        <v>0</v>
      </c>
      <c r="F1114" s="2">
        <f t="shared" si="378"/>
        <v>0</v>
      </c>
      <c r="G1114" s="2">
        <v>0</v>
      </c>
      <c r="H1114" s="2">
        <v>0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2">
        <v>0</v>
      </c>
      <c r="O1114" s="2">
        <v>0</v>
      </c>
      <c r="P1114" s="2">
        <v>0</v>
      </c>
      <c r="Q1114" s="68"/>
      <c r="R1114" s="68"/>
      <c r="U1114" s="7"/>
    </row>
    <row r="1115" spans="1:21" ht="15">
      <c r="A1115" s="66"/>
      <c r="B1115" s="72"/>
      <c r="C1115" s="3"/>
      <c r="D1115" s="5" t="s">
        <v>0</v>
      </c>
      <c r="E1115" s="2">
        <f t="shared" si="378"/>
        <v>0</v>
      </c>
      <c r="F1115" s="2">
        <f t="shared" si="378"/>
        <v>0</v>
      </c>
      <c r="G1115" s="2">
        <v>0</v>
      </c>
      <c r="H1115" s="2">
        <v>0</v>
      </c>
      <c r="I1115" s="2">
        <v>0</v>
      </c>
      <c r="J1115" s="2">
        <v>0</v>
      </c>
      <c r="K1115" s="2">
        <v>0</v>
      </c>
      <c r="L1115" s="2">
        <v>0</v>
      </c>
      <c r="M1115" s="2">
        <v>0</v>
      </c>
      <c r="N1115" s="2">
        <v>0</v>
      </c>
      <c r="O1115" s="2">
        <v>0</v>
      </c>
      <c r="P1115" s="2">
        <v>0</v>
      </c>
      <c r="Q1115" s="68"/>
      <c r="R1115" s="68"/>
      <c r="U1115" s="9"/>
    </row>
    <row r="1116" spans="1:21" ht="15">
      <c r="A1116" s="66"/>
      <c r="B1116" s="72"/>
      <c r="C1116" s="3"/>
      <c r="D1116" s="5" t="s">
        <v>1</v>
      </c>
      <c r="E1116" s="2">
        <f t="shared" si="378"/>
        <v>0</v>
      </c>
      <c r="F1116" s="2">
        <f t="shared" si="378"/>
        <v>0</v>
      </c>
      <c r="G1116" s="2">
        <v>0</v>
      </c>
      <c r="H1116" s="2">
        <v>0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  <c r="N1116" s="2">
        <v>0</v>
      </c>
      <c r="O1116" s="2">
        <v>0</v>
      </c>
      <c r="P1116" s="2">
        <v>0</v>
      </c>
      <c r="Q1116" s="68"/>
      <c r="R1116" s="68"/>
      <c r="U1116" s="9"/>
    </row>
    <row r="1117" spans="1:21" ht="15">
      <c r="A1117" s="66"/>
      <c r="B1117" s="72"/>
      <c r="C1117" s="3"/>
      <c r="D1117" s="5" t="s">
        <v>31</v>
      </c>
      <c r="E1117" s="2">
        <f aca="true" t="shared" si="379" ref="E1117:E1124">G1117+I1117+K1117+M1117</f>
        <v>0</v>
      </c>
      <c r="F1117" s="2">
        <f aca="true" t="shared" si="380" ref="F1117:F1124">H1117+J1117+L1117+N1117</f>
        <v>0</v>
      </c>
      <c r="G1117" s="2">
        <v>0</v>
      </c>
      <c r="H1117" s="2">
        <v>0</v>
      </c>
      <c r="I1117" s="2">
        <v>0</v>
      </c>
      <c r="J1117" s="2">
        <v>0</v>
      </c>
      <c r="K1117" s="2">
        <v>0</v>
      </c>
      <c r="L1117" s="2">
        <v>0</v>
      </c>
      <c r="M1117" s="2">
        <v>0</v>
      </c>
      <c r="N1117" s="2">
        <v>0</v>
      </c>
      <c r="O1117" s="2">
        <v>0</v>
      </c>
      <c r="P1117" s="2">
        <v>0</v>
      </c>
      <c r="Q1117" s="68"/>
      <c r="R1117" s="68"/>
      <c r="U1117" s="9"/>
    </row>
    <row r="1118" spans="1:21" ht="15">
      <c r="A1118" s="66"/>
      <c r="B1118" s="72"/>
      <c r="C1118" s="3"/>
      <c r="D1118" s="5" t="s">
        <v>32</v>
      </c>
      <c r="E1118" s="2">
        <f t="shared" si="379"/>
        <v>0</v>
      </c>
      <c r="F1118" s="2">
        <f t="shared" si="380"/>
        <v>0</v>
      </c>
      <c r="G1118" s="2">
        <v>0</v>
      </c>
      <c r="H1118" s="2">
        <v>0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2">
        <v>0</v>
      </c>
      <c r="O1118" s="2">
        <v>0</v>
      </c>
      <c r="P1118" s="2">
        <v>0</v>
      </c>
      <c r="Q1118" s="68"/>
      <c r="R1118" s="68"/>
      <c r="U1118" s="9"/>
    </row>
    <row r="1119" spans="1:21" ht="15">
      <c r="A1119" s="66"/>
      <c r="B1119" s="72"/>
      <c r="C1119" s="3"/>
      <c r="D1119" s="5" t="s">
        <v>33</v>
      </c>
      <c r="E1119" s="2">
        <f t="shared" si="379"/>
        <v>0</v>
      </c>
      <c r="F1119" s="2">
        <f t="shared" si="380"/>
        <v>0</v>
      </c>
      <c r="G1119" s="2">
        <v>0</v>
      </c>
      <c r="H1119" s="2">
        <v>0</v>
      </c>
      <c r="I1119" s="2">
        <v>0</v>
      </c>
      <c r="J1119" s="2">
        <v>0</v>
      </c>
      <c r="K1119" s="2">
        <v>0</v>
      </c>
      <c r="L1119" s="2">
        <v>0</v>
      </c>
      <c r="M1119" s="2">
        <v>0</v>
      </c>
      <c r="N1119" s="2">
        <v>0</v>
      </c>
      <c r="O1119" s="2">
        <v>0</v>
      </c>
      <c r="P1119" s="2">
        <v>0</v>
      </c>
      <c r="Q1119" s="68"/>
      <c r="R1119" s="68"/>
      <c r="U1119" s="9"/>
    </row>
    <row r="1120" spans="1:21" ht="15">
      <c r="A1120" s="66"/>
      <c r="B1120" s="72"/>
      <c r="C1120" s="3"/>
      <c r="D1120" s="5" t="s">
        <v>36</v>
      </c>
      <c r="E1120" s="2">
        <f t="shared" si="379"/>
        <v>0</v>
      </c>
      <c r="F1120" s="2">
        <f t="shared" si="380"/>
        <v>0</v>
      </c>
      <c r="G1120" s="2">
        <v>0</v>
      </c>
      <c r="H1120" s="2">
        <v>0</v>
      </c>
      <c r="I1120" s="2">
        <v>0</v>
      </c>
      <c r="J1120" s="2">
        <v>0</v>
      </c>
      <c r="K1120" s="2">
        <v>0</v>
      </c>
      <c r="L1120" s="2">
        <v>0</v>
      </c>
      <c r="M1120" s="2">
        <v>0</v>
      </c>
      <c r="N1120" s="2">
        <v>0</v>
      </c>
      <c r="O1120" s="2">
        <v>0</v>
      </c>
      <c r="P1120" s="2">
        <v>0</v>
      </c>
      <c r="Q1120" s="68"/>
      <c r="R1120" s="68"/>
      <c r="U1120" s="9"/>
    </row>
    <row r="1121" spans="1:21" ht="15">
      <c r="A1121" s="66"/>
      <c r="B1121" s="72"/>
      <c r="C1121" s="3"/>
      <c r="D1121" s="5" t="s">
        <v>37</v>
      </c>
      <c r="E1121" s="2">
        <f t="shared" si="379"/>
        <v>0</v>
      </c>
      <c r="F1121" s="2">
        <f t="shared" si="380"/>
        <v>0</v>
      </c>
      <c r="G1121" s="2">
        <v>0</v>
      </c>
      <c r="H1121" s="2">
        <v>0</v>
      </c>
      <c r="I1121" s="2">
        <v>0</v>
      </c>
      <c r="J1121" s="2">
        <v>0</v>
      </c>
      <c r="K1121" s="2">
        <v>0</v>
      </c>
      <c r="L1121" s="2">
        <v>0</v>
      </c>
      <c r="M1121" s="2">
        <v>0</v>
      </c>
      <c r="N1121" s="2">
        <v>0</v>
      </c>
      <c r="O1121" s="2">
        <v>0</v>
      </c>
      <c r="P1121" s="2">
        <v>0</v>
      </c>
      <c r="Q1121" s="68"/>
      <c r="R1121" s="68"/>
      <c r="U1121" s="9"/>
    </row>
    <row r="1122" spans="1:18" ht="15">
      <c r="A1122" s="66"/>
      <c r="B1122" s="72"/>
      <c r="C1122" s="3"/>
      <c r="D1122" s="5" t="s">
        <v>38</v>
      </c>
      <c r="E1122" s="2">
        <f t="shared" si="379"/>
        <v>135458.4</v>
      </c>
      <c r="F1122" s="2">
        <f t="shared" si="380"/>
        <v>0</v>
      </c>
      <c r="G1122" s="2">
        <v>135458.4</v>
      </c>
      <c r="H1122" s="2">
        <v>0</v>
      </c>
      <c r="I1122" s="2">
        <v>0</v>
      </c>
      <c r="J1122" s="2">
        <v>0</v>
      </c>
      <c r="K1122" s="2">
        <v>0</v>
      </c>
      <c r="L1122" s="2">
        <v>0</v>
      </c>
      <c r="M1122" s="2">
        <v>0</v>
      </c>
      <c r="N1122" s="2">
        <v>0</v>
      </c>
      <c r="O1122" s="2">
        <v>350</v>
      </c>
      <c r="P1122" s="2">
        <v>0</v>
      </c>
      <c r="Q1122" s="68"/>
      <c r="R1122" s="68"/>
    </row>
    <row r="1123" spans="1:18" ht="15">
      <c r="A1123" s="66"/>
      <c r="B1123" s="72"/>
      <c r="C1123" s="3"/>
      <c r="D1123" s="5" t="s">
        <v>39</v>
      </c>
      <c r="E1123" s="2">
        <f t="shared" si="379"/>
        <v>0</v>
      </c>
      <c r="F1123" s="2">
        <f t="shared" si="380"/>
        <v>0</v>
      </c>
      <c r="G1123" s="2">
        <v>0</v>
      </c>
      <c r="H1123" s="2">
        <v>0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2">
        <v>0</v>
      </c>
      <c r="O1123" s="2">
        <v>0</v>
      </c>
      <c r="P1123" s="2">
        <v>0</v>
      </c>
      <c r="Q1123" s="68"/>
      <c r="R1123" s="68"/>
    </row>
    <row r="1124" spans="1:18" ht="15">
      <c r="A1124" s="67"/>
      <c r="B1124" s="72"/>
      <c r="C1124" s="3"/>
      <c r="D1124" s="5" t="s">
        <v>40</v>
      </c>
      <c r="E1124" s="2">
        <f t="shared" si="379"/>
        <v>0</v>
      </c>
      <c r="F1124" s="2">
        <f t="shared" si="380"/>
        <v>0</v>
      </c>
      <c r="G1124" s="2">
        <v>0</v>
      </c>
      <c r="H1124" s="2">
        <v>0</v>
      </c>
      <c r="I1124" s="2">
        <v>0</v>
      </c>
      <c r="J1124" s="2">
        <v>0</v>
      </c>
      <c r="K1124" s="2">
        <v>0</v>
      </c>
      <c r="L1124" s="2">
        <v>0</v>
      </c>
      <c r="M1124" s="2">
        <v>0</v>
      </c>
      <c r="N1124" s="2">
        <v>0</v>
      </c>
      <c r="O1124" s="2">
        <v>0</v>
      </c>
      <c r="P1124" s="2">
        <v>0</v>
      </c>
      <c r="Q1124" s="68"/>
      <c r="R1124" s="68"/>
    </row>
    <row r="1125" spans="1:21" s="6" customFormat="1" ht="15" customHeight="1">
      <c r="A1125" s="65" t="s">
        <v>153</v>
      </c>
      <c r="B1125" s="72" t="s">
        <v>171</v>
      </c>
      <c r="C1125" s="3"/>
      <c r="D1125" s="4" t="s">
        <v>13</v>
      </c>
      <c r="E1125" s="1">
        <f aca="true" t="shared" si="381" ref="E1125:P1125">SUM(E1127:E1136)</f>
        <v>69816.2</v>
      </c>
      <c r="F1125" s="1">
        <f t="shared" si="381"/>
        <v>0</v>
      </c>
      <c r="G1125" s="1">
        <f t="shared" si="381"/>
        <v>69816.2</v>
      </c>
      <c r="H1125" s="1">
        <f t="shared" si="381"/>
        <v>0</v>
      </c>
      <c r="I1125" s="1">
        <f t="shared" si="381"/>
        <v>0</v>
      </c>
      <c r="J1125" s="1">
        <f t="shared" si="381"/>
        <v>0</v>
      </c>
      <c r="K1125" s="1">
        <f t="shared" si="381"/>
        <v>0</v>
      </c>
      <c r="L1125" s="1">
        <f t="shared" si="381"/>
        <v>0</v>
      </c>
      <c r="M1125" s="1">
        <f t="shared" si="381"/>
        <v>0</v>
      </c>
      <c r="N1125" s="1">
        <f t="shared" si="381"/>
        <v>0</v>
      </c>
      <c r="O1125" s="1">
        <f t="shared" si="381"/>
        <v>118</v>
      </c>
      <c r="P1125" s="1">
        <f t="shared" si="381"/>
        <v>0</v>
      </c>
      <c r="Q1125" s="68" t="s">
        <v>16</v>
      </c>
      <c r="R1125" s="68"/>
      <c r="U1125" s="7"/>
    </row>
    <row r="1126" spans="1:21" s="6" customFormat="1" ht="15" customHeight="1">
      <c r="A1126" s="66"/>
      <c r="B1126" s="72"/>
      <c r="C1126" s="3"/>
      <c r="D1126" s="5" t="s">
        <v>176</v>
      </c>
      <c r="E1126" s="2">
        <f aca="true" t="shared" si="382" ref="E1126:F1128">G1126+I1126+K1126+M1126</f>
        <v>0</v>
      </c>
      <c r="F1126" s="2">
        <f t="shared" si="382"/>
        <v>0</v>
      </c>
      <c r="G1126" s="2">
        <v>0</v>
      </c>
      <c r="H1126" s="2">
        <v>0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0</v>
      </c>
      <c r="O1126" s="2">
        <v>0</v>
      </c>
      <c r="P1126" s="2">
        <v>0</v>
      </c>
      <c r="Q1126" s="68"/>
      <c r="R1126" s="68"/>
      <c r="U1126" s="7"/>
    </row>
    <row r="1127" spans="1:21" ht="15">
      <c r="A1127" s="66"/>
      <c r="B1127" s="72"/>
      <c r="C1127" s="3"/>
      <c r="D1127" s="5" t="s">
        <v>0</v>
      </c>
      <c r="E1127" s="2">
        <f t="shared" si="382"/>
        <v>0</v>
      </c>
      <c r="F1127" s="2">
        <f t="shared" si="382"/>
        <v>0</v>
      </c>
      <c r="G1127" s="2">
        <v>0</v>
      </c>
      <c r="H1127" s="2">
        <v>0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>
        <v>0</v>
      </c>
      <c r="O1127" s="2">
        <v>0</v>
      </c>
      <c r="P1127" s="2">
        <v>0</v>
      </c>
      <c r="Q1127" s="68"/>
      <c r="R1127" s="68"/>
      <c r="U1127" s="9"/>
    </row>
    <row r="1128" spans="1:21" ht="15">
      <c r="A1128" s="66"/>
      <c r="B1128" s="72"/>
      <c r="C1128" s="3"/>
      <c r="D1128" s="5" t="s">
        <v>1</v>
      </c>
      <c r="E1128" s="2">
        <f t="shared" si="382"/>
        <v>0</v>
      </c>
      <c r="F1128" s="2">
        <f t="shared" si="382"/>
        <v>0</v>
      </c>
      <c r="G1128" s="2">
        <v>0</v>
      </c>
      <c r="H1128" s="2">
        <v>0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  <c r="N1128" s="2">
        <v>0</v>
      </c>
      <c r="O1128" s="2">
        <v>0</v>
      </c>
      <c r="P1128" s="2">
        <v>0</v>
      </c>
      <c r="Q1128" s="68"/>
      <c r="R1128" s="68"/>
      <c r="U1128" s="9"/>
    </row>
    <row r="1129" spans="1:21" ht="15">
      <c r="A1129" s="66"/>
      <c r="B1129" s="72"/>
      <c r="C1129" s="3"/>
      <c r="D1129" s="5" t="s">
        <v>31</v>
      </c>
      <c r="E1129" s="2">
        <f aca="true" t="shared" si="383" ref="E1129:E1136">G1129+I1129+K1129+M1129</f>
        <v>0</v>
      </c>
      <c r="F1129" s="2">
        <f aca="true" t="shared" si="384" ref="F1129:F1136">H1129+J1129+L1129+N1129</f>
        <v>0</v>
      </c>
      <c r="G1129" s="2">
        <v>0</v>
      </c>
      <c r="H1129" s="2">
        <v>0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0</v>
      </c>
      <c r="O1129" s="2">
        <v>0</v>
      </c>
      <c r="P1129" s="2">
        <v>0</v>
      </c>
      <c r="Q1129" s="68"/>
      <c r="R1129" s="68"/>
      <c r="U1129" s="9"/>
    </row>
    <row r="1130" spans="1:21" ht="15">
      <c r="A1130" s="66"/>
      <c r="B1130" s="72"/>
      <c r="C1130" s="3"/>
      <c r="D1130" s="5" t="s">
        <v>32</v>
      </c>
      <c r="E1130" s="2">
        <f t="shared" si="383"/>
        <v>0</v>
      </c>
      <c r="F1130" s="2">
        <f t="shared" si="384"/>
        <v>0</v>
      </c>
      <c r="G1130" s="2">
        <v>0</v>
      </c>
      <c r="H1130" s="2">
        <v>0</v>
      </c>
      <c r="I1130" s="2">
        <v>0</v>
      </c>
      <c r="J1130" s="2">
        <v>0</v>
      </c>
      <c r="K1130" s="2">
        <v>0</v>
      </c>
      <c r="L1130" s="2">
        <v>0</v>
      </c>
      <c r="M1130" s="2">
        <v>0</v>
      </c>
      <c r="N1130" s="2">
        <v>0</v>
      </c>
      <c r="O1130" s="2">
        <v>0</v>
      </c>
      <c r="P1130" s="2">
        <v>0</v>
      </c>
      <c r="Q1130" s="68"/>
      <c r="R1130" s="68"/>
      <c r="U1130" s="9"/>
    </row>
    <row r="1131" spans="1:21" ht="15">
      <c r="A1131" s="66"/>
      <c r="B1131" s="72"/>
      <c r="C1131" s="3"/>
      <c r="D1131" s="5" t="s">
        <v>33</v>
      </c>
      <c r="E1131" s="2">
        <f t="shared" si="383"/>
        <v>0</v>
      </c>
      <c r="F1131" s="2">
        <f t="shared" si="384"/>
        <v>0</v>
      </c>
      <c r="G1131" s="2">
        <v>0</v>
      </c>
      <c r="H1131" s="2">
        <v>0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2">
        <v>0</v>
      </c>
      <c r="O1131" s="2">
        <v>0</v>
      </c>
      <c r="P1131" s="2">
        <v>0</v>
      </c>
      <c r="Q1131" s="68"/>
      <c r="R1131" s="68"/>
      <c r="U1131" s="9"/>
    </row>
    <row r="1132" spans="1:21" ht="15">
      <c r="A1132" s="66"/>
      <c r="B1132" s="72"/>
      <c r="C1132" s="3"/>
      <c r="D1132" s="5" t="s">
        <v>36</v>
      </c>
      <c r="E1132" s="2">
        <f t="shared" si="383"/>
        <v>0</v>
      </c>
      <c r="F1132" s="2">
        <f t="shared" si="384"/>
        <v>0</v>
      </c>
      <c r="G1132" s="2">
        <v>0</v>
      </c>
      <c r="H1132" s="2">
        <v>0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  <c r="N1132" s="2">
        <v>0</v>
      </c>
      <c r="O1132" s="2">
        <v>0</v>
      </c>
      <c r="P1132" s="2">
        <v>0</v>
      </c>
      <c r="Q1132" s="68"/>
      <c r="R1132" s="68"/>
      <c r="U1132" s="9"/>
    </row>
    <row r="1133" spans="1:21" ht="15">
      <c r="A1133" s="66"/>
      <c r="B1133" s="72"/>
      <c r="C1133" s="3"/>
      <c r="D1133" s="5" t="s">
        <v>37</v>
      </c>
      <c r="E1133" s="2">
        <f t="shared" si="383"/>
        <v>0</v>
      </c>
      <c r="F1133" s="2">
        <f t="shared" si="384"/>
        <v>0</v>
      </c>
      <c r="G1133" s="2">
        <v>0</v>
      </c>
      <c r="H1133" s="2">
        <v>0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2">
        <v>0</v>
      </c>
      <c r="O1133" s="2">
        <v>0</v>
      </c>
      <c r="P1133" s="2">
        <v>0</v>
      </c>
      <c r="Q1133" s="68"/>
      <c r="R1133" s="68"/>
      <c r="U1133" s="9"/>
    </row>
    <row r="1134" spans="1:18" ht="15">
      <c r="A1134" s="66"/>
      <c r="B1134" s="72"/>
      <c r="C1134" s="3"/>
      <c r="D1134" s="5" t="s">
        <v>38</v>
      </c>
      <c r="E1134" s="2">
        <f t="shared" si="383"/>
        <v>69816.2</v>
      </c>
      <c r="F1134" s="2">
        <f t="shared" si="384"/>
        <v>0</v>
      </c>
      <c r="G1134" s="2">
        <v>69816.2</v>
      </c>
      <c r="H1134" s="2">
        <v>0</v>
      </c>
      <c r="I1134" s="2">
        <v>0</v>
      </c>
      <c r="J1134" s="2">
        <v>0</v>
      </c>
      <c r="K1134" s="2">
        <v>0</v>
      </c>
      <c r="L1134" s="2">
        <v>0</v>
      </c>
      <c r="M1134" s="2">
        <v>0</v>
      </c>
      <c r="N1134" s="2">
        <v>0</v>
      </c>
      <c r="O1134" s="2">
        <v>118</v>
      </c>
      <c r="P1134" s="2">
        <v>0</v>
      </c>
      <c r="Q1134" s="68"/>
      <c r="R1134" s="68"/>
    </row>
    <row r="1135" spans="1:18" ht="15">
      <c r="A1135" s="66"/>
      <c r="B1135" s="72"/>
      <c r="C1135" s="3"/>
      <c r="D1135" s="5" t="s">
        <v>39</v>
      </c>
      <c r="E1135" s="2">
        <f t="shared" si="383"/>
        <v>0</v>
      </c>
      <c r="F1135" s="2">
        <f t="shared" si="384"/>
        <v>0</v>
      </c>
      <c r="G1135" s="2">
        <v>0</v>
      </c>
      <c r="H1135" s="2">
        <v>0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2">
        <v>0</v>
      </c>
      <c r="O1135" s="2">
        <v>0</v>
      </c>
      <c r="P1135" s="2">
        <v>0</v>
      </c>
      <c r="Q1135" s="68"/>
      <c r="R1135" s="68"/>
    </row>
    <row r="1136" spans="1:18" ht="15">
      <c r="A1136" s="67"/>
      <c r="B1136" s="72"/>
      <c r="C1136" s="3"/>
      <c r="D1136" s="5" t="s">
        <v>40</v>
      </c>
      <c r="E1136" s="2">
        <f t="shared" si="383"/>
        <v>0</v>
      </c>
      <c r="F1136" s="2">
        <f t="shared" si="384"/>
        <v>0</v>
      </c>
      <c r="G1136" s="2">
        <v>0</v>
      </c>
      <c r="H1136" s="2">
        <v>0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  <c r="N1136" s="2">
        <v>0</v>
      </c>
      <c r="O1136" s="2">
        <v>0</v>
      </c>
      <c r="P1136" s="2">
        <v>0</v>
      </c>
      <c r="Q1136" s="68"/>
      <c r="R1136" s="68"/>
    </row>
    <row r="1137" spans="1:21" s="6" customFormat="1" ht="15" customHeight="1">
      <c r="A1137" s="65" t="s">
        <v>154</v>
      </c>
      <c r="B1137" s="72" t="s">
        <v>172</v>
      </c>
      <c r="C1137" s="3"/>
      <c r="D1137" s="4" t="s">
        <v>13</v>
      </c>
      <c r="E1137" s="1">
        <f aca="true" t="shared" si="385" ref="E1137:P1137">SUM(E1139:E1148)</f>
        <v>262224.5</v>
      </c>
      <c r="F1137" s="1">
        <f t="shared" si="385"/>
        <v>0</v>
      </c>
      <c r="G1137" s="1">
        <f t="shared" si="385"/>
        <v>262224.5</v>
      </c>
      <c r="H1137" s="1">
        <f t="shared" si="385"/>
        <v>0</v>
      </c>
      <c r="I1137" s="1">
        <f t="shared" si="385"/>
        <v>0</v>
      </c>
      <c r="J1137" s="1">
        <f t="shared" si="385"/>
        <v>0</v>
      </c>
      <c r="K1137" s="1">
        <f t="shared" si="385"/>
        <v>0</v>
      </c>
      <c r="L1137" s="1">
        <f t="shared" si="385"/>
        <v>0</v>
      </c>
      <c r="M1137" s="1">
        <f t="shared" si="385"/>
        <v>0</v>
      </c>
      <c r="N1137" s="1">
        <f t="shared" si="385"/>
        <v>0</v>
      </c>
      <c r="O1137" s="1">
        <f t="shared" si="385"/>
        <v>789</v>
      </c>
      <c r="P1137" s="1">
        <f t="shared" si="385"/>
        <v>0</v>
      </c>
      <c r="Q1137" s="68" t="s">
        <v>16</v>
      </c>
      <c r="R1137" s="68"/>
      <c r="U1137" s="7"/>
    </row>
    <row r="1138" spans="1:21" s="6" customFormat="1" ht="15" customHeight="1">
      <c r="A1138" s="66"/>
      <c r="B1138" s="72"/>
      <c r="C1138" s="3"/>
      <c r="D1138" s="5" t="s">
        <v>176</v>
      </c>
      <c r="E1138" s="2">
        <f aca="true" t="shared" si="386" ref="E1138:F1140">G1138+I1138+K1138+M1138</f>
        <v>0</v>
      </c>
      <c r="F1138" s="2">
        <f t="shared" si="386"/>
        <v>0</v>
      </c>
      <c r="G1138" s="2">
        <v>0</v>
      </c>
      <c r="H1138" s="2">
        <v>0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0</v>
      </c>
      <c r="O1138" s="2">
        <v>0</v>
      </c>
      <c r="P1138" s="2">
        <v>0</v>
      </c>
      <c r="Q1138" s="68"/>
      <c r="R1138" s="68"/>
      <c r="U1138" s="7"/>
    </row>
    <row r="1139" spans="1:21" ht="15">
      <c r="A1139" s="66"/>
      <c r="B1139" s="72"/>
      <c r="C1139" s="3"/>
      <c r="D1139" s="5" t="s">
        <v>0</v>
      </c>
      <c r="E1139" s="2">
        <f t="shared" si="386"/>
        <v>0</v>
      </c>
      <c r="F1139" s="2">
        <f t="shared" si="386"/>
        <v>0</v>
      </c>
      <c r="G1139" s="2">
        <v>0</v>
      </c>
      <c r="H1139" s="2">
        <v>0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  <c r="N1139" s="2">
        <v>0</v>
      </c>
      <c r="O1139" s="2">
        <v>0</v>
      </c>
      <c r="P1139" s="2">
        <v>0</v>
      </c>
      <c r="Q1139" s="68"/>
      <c r="R1139" s="68"/>
      <c r="U1139" s="9"/>
    </row>
    <row r="1140" spans="1:21" ht="15">
      <c r="A1140" s="66"/>
      <c r="B1140" s="72"/>
      <c r="C1140" s="3"/>
      <c r="D1140" s="5" t="s">
        <v>1</v>
      </c>
      <c r="E1140" s="2">
        <f t="shared" si="386"/>
        <v>0</v>
      </c>
      <c r="F1140" s="2">
        <f t="shared" si="386"/>
        <v>0</v>
      </c>
      <c r="G1140" s="2">
        <v>0</v>
      </c>
      <c r="H1140" s="2">
        <v>0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  <c r="N1140" s="2">
        <v>0</v>
      </c>
      <c r="O1140" s="2">
        <v>0</v>
      </c>
      <c r="P1140" s="2">
        <v>0</v>
      </c>
      <c r="Q1140" s="68"/>
      <c r="R1140" s="68"/>
      <c r="U1140" s="9"/>
    </row>
    <row r="1141" spans="1:21" ht="15">
      <c r="A1141" s="66"/>
      <c r="B1141" s="72"/>
      <c r="C1141" s="3"/>
      <c r="D1141" s="5" t="s">
        <v>31</v>
      </c>
      <c r="E1141" s="2">
        <f aca="true" t="shared" si="387" ref="E1141:E1148">G1141+I1141+K1141+M1141</f>
        <v>0</v>
      </c>
      <c r="F1141" s="2">
        <f aca="true" t="shared" si="388" ref="F1141:F1148">H1141+J1141+L1141+N1141</f>
        <v>0</v>
      </c>
      <c r="G1141" s="2">
        <v>0</v>
      </c>
      <c r="H1141" s="2">
        <v>0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  <c r="N1141" s="2">
        <v>0</v>
      </c>
      <c r="O1141" s="2">
        <v>0</v>
      </c>
      <c r="P1141" s="2">
        <v>0</v>
      </c>
      <c r="Q1141" s="68"/>
      <c r="R1141" s="68"/>
      <c r="U1141" s="9"/>
    </row>
    <row r="1142" spans="1:21" ht="15">
      <c r="A1142" s="66"/>
      <c r="B1142" s="72"/>
      <c r="C1142" s="3"/>
      <c r="D1142" s="5" t="s">
        <v>32</v>
      </c>
      <c r="E1142" s="2">
        <f t="shared" si="387"/>
        <v>0</v>
      </c>
      <c r="F1142" s="2">
        <f t="shared" si="388"/>
        <v>0</v>
      </c>
      <c r="G1142" s="2">
        <v>0</v>
      </c>
      <c r="H1142" s="2">
        <v>0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2">
        <v>0</v>
      </c>
      <c r="O1142" s="2">
        <v>0</v>
      </c>
      <c r="P1142" s="2">
        <v>0</v>
      </c>
      <c r="Q1142" s="68"/>
      <c r="R1142" s="68"/>
      <c r="U1142" s="9"/>
    </row>
    <row r="1143" spans="1:21" ht="15">
      <c r="A1143" s="66"/>
      <c r="B1143" s="72"/>
      <c r="C1143" s="3"/>
      <c r="D1143" s="5" t="s">
        <v>33</v>
      </c>
      <c r="E1143" s="2">
        <f t="shared" si="387"/>
        <v>0</v>
      </c>
      <c r="F1143" s="2">
        <f t="shared" si="388"/>
        <v>0</v>
      </c>
      <c r="G1143" s="2">
        <v>0</v>
      </c>
      <c r="H1143" s="2">
        <v>0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  <c r="N1143" s="2">
        <v>0</v>
      </c>
      <c r="O1143" s="2">
        <v>0</v>
      </c>
      <c r="P1143" s="2">
        <v>0</v>
      </c>
      <c r="Q1143" s="68"/>
      <c r="R1143" s="68"/>
      <c r="U1143" s="9"/>
    </row>
    <row r="1144" spans="1:21" ht="15">
      <c r="A1144" s="66"/>
      <c r="B1144" s="72"/>
      <c r="C1144" s="3"/>
      <c r="D1144" s="5" t="s">
        <v>36</v>
      </c>
      <c r="E1144" s="2">
        <f t="shared" si="387"/>
        <v>0</v>
      </c>
      <c r="F1144" s="2">
        <f t="shared" si="388"/>
        <v>0</v>
      </c>
      <c r="G1144" s="2">
        <v>0</v>
      </c>
      <c r="H1144" s="2">
        <v>0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2">
        <v>0</v>
      </c>
      <c r="O1144" s="2">
        <v>0</v>
      </c>
      <c r="P1144" s="2">
        <v>0</v>
      </c>
      <c r="Q1144" s="68"/>
      <c r="R1144" s="68"/>
      <c r="U1144" s="9"/>
    </row>
    <row r="1145" spans="1:21" ht="15">
      <c r="A1145" s="66"/>
      <c r="B1145" s="72"/>
      <c r="C1145" s="3"/>
      <c r="D1145" s="5" t="s">
        <v>37</v>
      </c>
      <c r="E1145" s="2">
        <f t="shared" si="387"/>
        <v>0</v>
      </c>
      <c r="F1145" s="2">
        <f>H1145+J1145+L1145+N1145</f>
        <v>0</v>
      </c>
      <c r="G1145" s="2">
        <v>0</v>
      </c>
      <c r="H1145" s="2">
        <v>0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  <c r="N1145" s="2">
        <v>0</v>
      </c>
      <c r="O1145" s="2">
        <v>0</v>
      </c>
      <c r="P1145" s="2">
        <v>0</v>
      </c>
      <c r="Q1145" s="68"/>
      <c r="R1145" s="68"/>
      <c r="U1145" s="9"/>
    </row>
    <row r="1146" spans="1:18" ht="15">
      <c r="A1146" s="66"/>
      <c r="B1146" s="72"/>
      <c r="C1146" s="3"/>
      <c r="D1146" s="5" t="s">
        <v>38</v>
      </c>
      <c r="E1146" s="2">
        <f t="shared" si="387"/>
        <v>0</v>
      </c>
      <c r="F1146" s="2">
        <f t="shared" si="388"/>
        <v>0</v>
      </c>
      <c r="G1146" s="2">
        <v>0</v>
      </c>
      <c r="H1146" s="2">
        <v>0</v>
      </c>
      <c r="I1146" s="2">
        <v>0</v>
      </c>
      <c r="J1146" s="2">
        <v>0</v>
      </c>
      <c r="K1146" s="2">
        <v>0</v>
      </c>
      <c r="L1146" s="2">
        <v>0</v>
      </c>
      <c r="M1146" s="2">
        <v>0</v>
      </c>
      <c r="N1146" s="2">
        <v>0</v>
      </c>
      <c r="O1146" s="2">
        <v>0</v>
      </c>
      <c r="P1146" s="2">
        <v>0</v>
      </c>
      <c r="Q1146" s="68"/>
      <c r="R1146" s="68"/>
    </row>
    <row r="1147" spans="1:18" ht="15">
      <c r="A1147" s="66"/>
      <c r="B1147" s="72"/>
      <c r="C1147" s="3"/>
      <c r="D1147" s="5" t="s">
        <v>39</v>
      </c>
      <c r="E1147" s="2">
        <f t="shared" si="387"/>
        <v>262224.5</v>
      </c>
      <c r="F1147" s="2">
        <f t="shared" si="388"/>
        <v>0</v>
      </c>
      <c r="G1147" s="2">
        <v>262224.5</v>
      </c>
      <c r="H1147" s="2">
        <v>0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  <c r="N1147" s="2">
        <v>0</v>
      </c>
      <c r="O1147" s="2">
        <v>789</v>
      </c>
      <c r="P1147" s="2">
        <v>0</v>
      </c>
      <c r="Q1147" s="68"/>
      <c r="R1147" s="68"/>
    </row>
    <row r="1148" spans="1:18" ht="15">
      <c r="A1148" s="66"/>
      <c r="B1148" s="72"/>
      <c r="C1148" s="3"/>
      <c r="D1148" s="5" t="s">
        <v>40</v>
      </c>
      <c r="E1148" s="2">
        <f t="shared" si="387"/>
        <v>0</v>
      </c>
      <c r="F1148" s="2">
        <f t="shared" si="388"/>
        <v>0</v>
      </c>
      <c r="G1148" s="2">
        <v>0</v>
      </c>
      <c r="H1148" s="2">
        <v>0</v>
      </c>
      <c r="I1148" s="2">
        <v>0</v>
      </c>
      <c r="J1148" s="2">
        <v>0</v>
      </c>
      <c r="K1148" s="2">
        <v>0</v>
      </c>
      <c r="L1148" s="2">
        <v>0</v>
      </c>
      <c r="M1148" s="2">
        <v>0</v>
      </c>
      <c r="N1148" s="2">
        <v>0</v>
      </c>
      <c r="O1148" s="2">
        <v>0</v>
      </c>
      <c r="P1148" s="2">
        <v>0</v>
      </c>
      <c r="Q1148" s="68"/>
      <c r="R1148" s="68"/>
    </row>
    <row r="1149" spans="1:21" s="6" customFormat="1" ht="15" customHeight="1">
      <c r="A1149" s="65" t="s">
        <v>155</v>
      </c>
      <c r="B1149" s="72" t="s">
        <v>173</v>
      </c>
      <c r="C1149" s="3"/>
      <c r="D1149" s="4" t="s">
        <v>13</v>
      </c>
      <c r="E1149" s="1">
        <f aca="true" t="shared" si="389" ref="E1149:P1149">SUM(E1151:E1160)</f>
        <v>113852.4</v>
      </c>
      <c r="F1149" s="1">
        <f t="shared" si="389"/>
        <v>0</v>
      </c>
      <c r="G1149" s="1">
        <f t="shared" si="389"/>
        <v>113852.4</v>
      </c>
      <c r="H1149" s="1">
        <f t="shared" si="389"/>
        <v>0</v>
      </c>
      <c r="I1149" s="1">
        <f t="shared" si="389"/>
        <v>0</v>
      </c>
      <c r="J1149" s="1">
        <f t="shared" si="389"/>
        <v>0</v>
      </c>
      <c r="K1149" s="1">
        <f t="shared" si="389"/>
        <v>0</v>
      </c>
      <c r="L1149" s="1">
        <f t="shared" si="389"/>
        <v>0</v>
      </c>
      <c r="M1149" s="1">
        <f t="shared" si="389"/>
        <v>0</v>
      </c>
      <c r="N1149" s="1">
        <f t="shared" si="389"/>
        <v>0</v>
      </c>
      <c r="O1149" s="1">
        <f t="shared" si="389"/>
        <v>250</v>
      </c>
      <c r="P1149" s="1">
        <f t="shared" si="389"/>
        <v>0</v>
      </c>
      <c r="Q1149" s="68" t="s">
        <v>16</v>
      </c>
      <c r="R1149" s="68"/>
      <c r="U1149" s="7"/>
    </row>
    <row r="1150" spans="1:21" s="6" customFormat="1" ht="15" customHeight="1">
      <c r="A1150" s="66"/>
      <c r="B1150" s="72"/>
      <c r="C1150" s="3"/>
      <c r="D1150" s="5" t="s">
        <v>176</v>
      </c>
      <c r="E1150" s="2">
        <f aca="true" t="shared" si="390" ref="E1150:F1152">G1150+I1150+K1150+M1150</f>
        <v>0</v>
      </c>
      <c r="F1150" s="2">
        <f t="shared" si="390"/>
        <v>0</v>
      </c>
      <c r="G1150" s="2">
        <v>0</v>
      </c>
      <c r="H1150" s="2">
        <v>0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  <c r="N1150" s="2">
        <v>0</v>
      </c>
      <c r="O1150" s="2">
        <v>0</v>
      </c>
      <c r="P1150" s="2">
        <v>0</v>
      </c>
      <c r="Q1150" s="68"/>
      <c r="R1150" s="68"/>
      <c r="U1150" s="7"/>
    </row>
    <row r="1151" spans="1:21" ht="15">
      <c r="A1151" s="66"/>
      <c r="B1151" s="72"/>
      <c r="C1151" s="3"/>
      <c r="D1151" s="5" t="s">
        <v>0</v>
      </c>
      <c r="E1151" s="2">
        <f t="shared" si="390"/>
        <v>0</v>
      </c>
      <c r="F1151" s="2">
        <f t="shared" si="390"/>
        <v>0</v>
      </c>
      <c r="G1151" s="2">
        <v>0</v>
      </c>
      <c r="H1151" s="2">
        <v>0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  <c r="N1151" s="2">
        <v>0</v>
      </c>
      <c r="O1151" s="2">
        <v>0</v>
      </c>
      <c r="P1151" s="2">
        <v>0</v>
      </c>
      <c r="Q1151" s="68"/>
      <c r="R1151" s="68"/>
      <c r="U1151" s="9"/>
    </row>
    <row r="1152" spans="1:21" ht="15">
      <c r="A1152" s="66"/>
      <c r="B1152" s="72"/>
      <c r="C1152" s="3"/>
      <c r="D1152" s="5" t="s">
        <v>1</v>
      </c>
      <c r="E1152" s="2">
        <f t="shared" si="390"/>
        <v>0</v>
      </c>
      <c r="F1152" s="2">
        <f t="shared" si="390"/>
        <v>0</v>
      </c>
      <c r="G1152" s="2">
        <v>0</v>
      </c>
      <c r="H1152" s="2">
        <v>0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  <c r="N1152" s="2">
        <v>0</v>
      </c>
      <c r="O1152" s="2">
        <v>0</v>
      </c>
      <c r="P1152" s="2">
        <v>0</v>
      </c>
      <c r="Q1152" s="68"/>
      <c r="R1152" s="68"/>
      <c r="U1152" s="9"/>
    </row>
    <row r="1153" spans="1:21" ht="36" customHeight="1">
      <c r="A1153" s="66"/>
      <c r="B1153" s="72"/>
      <c r="C1153" s="3"/>
      <c r="D1153" s="5" t="s">
        <v>31</v>
      </c>
      <c r="E1153" s="2">
        <f aca="true" t="shared" si="391" ref="E1153:E1160">G1153+I1153+K1153+M1153</f>
        <v>0</v>
      </c>
      <c r="F1153" s="2">
        <f aca="true" t="shared" si="392" ref="F1153:F1160">H1153+J1153+L1153+N1153</f>
        <v>0</v>
      </c>
      <c r="G1153" s="2">
        <v>0</v>
      </c>
      <c r="H1153" s="2">
        <v>0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0</v>
      </c>
      <c r="O1153" s="2">
        <v>0</v>
      </c>
      <c r="P1153" s="2">
        <v>0</v>
      </c>
      <c r="Q1153" s="68"/>
      <c r="R1153" s="68"/>
      <c r="U1153" s="9"/>
    </row>
    <row r="1154" spans="1:21" ht="15">
      <c r="A1154" s="66"/>
      <c r="B1154" s="72"/>
      <c r="C1154" s="3"/>
      <c r="D1154" s="5" t="s">
        <v>32</v>
      </c>
      <c r="E1154" s="2">
        <f t="shared" si="391"/>
        <v>0</v>
      </c>
      <c r="F1154" s="2">
        <f t="shared" si="392"/>
        <v>0</v>
      </c>
      <c r="G1154" s="2">
        <v>0</v>
      </c>
      <c r="H1154" s="2">
        <v>0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2">
        <v>0</v>
      </c>
      <c r="O1154" s="2">
        <v>0</v>
      </c>
      <c r="P1154" s="2">
        <v>0</v>
      </c>
      <c r="Q1154" s="68"/>
      <c r="R1154" s="68"/>
      <c r="U1154" s="9"/>
    </row>
    <row r="1155" spans="1:21" ht="15">
      <c r="A1155" s="66"/>
      <c r="B1155" s="72"/>
      <c r="C1155" s="3"/>
      <c r="D1155" s="5" t="s">
        <v>33</v>
      </c>
      <c r="E1155" s="2">
        <f t="shared" si="391"/>
        <v>0</v>
      </c>
      <c r="F1155" s="2">
        <f t="shared" si="392"/>
        <v>0</v>
      </c>
      <c r="G1155" s="2">
        <v>0</v>
      </c>
      <c r="H1155" s="2">
        <v>0</v>
      </c>
      <c r="I1155" s="2">
        <v>0</v>
      </c>
      <c r="J1155" s="2">
        <v>0</v>
      </c>
      <c r="K1155" s="2">
        <v>0</v>
      </c>
      <c r="L1155" s="2">
        <v>0</v>
      </c>
      <c r="M1155" s="2">
        <v>0</v>
      </c>
      <c r="N1155" s="2">
        <v>0</v>
      </c>
      <c r="O1155" s="2">
        <v>0</v>
      </c>
      <c r="P1155" s="2">
        <v>0</v>
      </c>
      <c r="Q1155" s="68"/>
      <c r="R1155" s="68"/>
      <c r="U1155" s="9"/>
    </row>
    <row r="1156" spans="1:21" ht="15">
      <c r="A1156" s="66"/>
      <c r="B1156" s="72"/>
      <c r="C1156" s="3"/>
      <c r="D1156" s="5" t="s">
        <v>36</v>
      </c>
      <c r="E1156" s="2">
        <f t="shared" si="391"/>
        <v>0</v>
      </c>
      <c r="F1156" s="2">
        <f t="shared" si="392"/>
        <v>0</v>
      </c>
      <c r="G1156" s="2">
        <v>0</v>
      </c>
      <c r="H1156" s="2">
        <v>0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  <c r="N1156" s="2">
        <v>0</v>
      </c>
      <c r="O1156" s="2">
        <v>0</v>
      </c>
      <c r="P1156" s="2">
        <v>0</v>
      </c>
      <c r="Q1156" s="68"/>
      <c r="R1156" s="68"/>
      <c r="U1156" s="9"/>
    </row>
    <row r="1157" spans="1:21" ht="15">
      <c r="A1157" s="66"/>
      <c r="B1157" s="72"/>
      <c r="C1157" s="3"/>
      <c r="D1157" s="5" t="s">
        <v>37</v>
      </c>
      <c r="E1157" s="2">
        <f t="shared" si="391"/>
        <v>0</v>
      </c>
      <c r="F1157" s="2">
        <f t="shared" si="392"/>
        <v>0</v>
      </c>
      <c r="G1157" s="2">
        <v>0</v>
      </c>
      <c r="H1157" s="2">
        <v>0</v>
      </c>
      <c r="I1157" s="2">
        <v>0</v>
      </c>
      <c r="J1157" s="2">
        <v>0</v>
      </c>
      <c r="K1157" s="2">
        <v>0</v>
      </c>
      <c r="L1157" s="2">
        <v>0</v>
      </c>
      <c r="M1157" s="2">
        <v>0</v>
      </c>
      <c r="N1157" s="2">
        <v>0</v>
      </c>
      <c r="O1157" s="2">
        <v>0</v>
      </c>
      <c r="P1157" s="2">
        <v>0</v>
      </c>
      <c r="Q1157" s="68"/>
      <c r="R1157" s="68"/>
      <c r="U1157" s="9"/>
    </row>
    <row r="1158" spans="1:18" ht="15">
      <c r="A1158" s="66"/>
      <c r="B1158" s="72"/>
      <c r="C1158" s="3"/>
      <c r="D1158" s="5" t="s">
        <v>38</v>
      </c>
      <c r="E1158" s="2">
        <f t="shared" si="391"/>
        <v>0</v>
      </c>
      <c r="F1158" s="2">
        <f t="shared" si="392"/>
        <v>0</v>
      </c>
      <c r="G1158" s="2">
        <v>0</v>
      </c>
      <c r="H1158" s="2">
        <v>0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>
        <v>0</v>
      </c>
      <c r="O1158" s="2">
        <v>0</v>
      </c>
      <c r="P1158" s="2">
        <v>0</v>
      </c>
      <c r="Q1158" s="68"/>
      <c r="R1158" s="68"/>
    </row>
    <row r="1159" spans="1:18" ht="15">
      <c r="A1159" s="66"/>
      <c r="B1159" s="72"/>
      <c r="C1159" s="3"/>
      <c r="D1159" s="5" t="s">
        <v>39</v>
      </c>
      <c r="E1159" s="2">
        <f t="shared" si="391"/>
        <v>113852.4</v>
      </c>
      <c r="F1159" s="2">
        <f t="shared" si="392"/>
        <v>0</v>
      </c>
      <c r="G1159" s="2">
        <v>113852.4</v>
      </c>
      <c r="H1159" s="2">
        <v>0</v>
      </c>
      <c r="I1159" s="2">
        <v>0</v>
      </c>
      <c r="J1159" s="2">
        <v>0</v>
      </c>
      <c r="K1159" s="2">
        <v>0</v>
      </c>
      <c r="L1159" s="2">
        <v>0</v>
      </c>
      <c r="M1159" s="2">
        <v>0</v>
      </c>
      <c r="N1159" s="2">
        <v>0</v>
      </c>
      <c r="O1159" s="2">
        <v>250</v>
      </c>
      <c r="P1159" s="2">
        <v>0</v>
      </c>
      <c r="Q1159" s="68"/>
      <c r="R1159" s="68"/>
    </row>
    <row r="1160" spans="1:18" ht="15">
      <c r="A1160" s="67"/>
      <c r="B1160" s="72"/>
      <c r="C1160" s="3"/>
      <c r="D1160" s="5" t="s">
        <v>40</v>
      </c>
      <c r="E1160" s="2">
        <f t="shared" si="391"/>
        <v>0</v>
      </c>
      <c r="F1160" s="2">
        <f t="shared" si="392"/>
        <v>0</v>
      </c>
      <c r="G1160" s="2">
        <v>0</v>
      </c>
      <c r="H1160" s="2">
        <v>0</v>
      </c>
      <c r="I1160" s="2">
        <v>0</v>
      </c>
      <c r="J1160" s="2">
        <v>0</v>
      </c>
      <c r="K1160" s="2">
        <v>0</v>
      </c>
      <c r="L1160" s="2">
        <v>0</v>
      </c>
      <c r="M1160" s="2">
        <v>0</v>
      </c>
      <c r="N1160" s="2">
        <v>0</v>
      </c>
      <c r="O1160" s="2">
        <v>0</v>
      </c>
      <c r="P1160" s="2">
        <v>0</v>
      </c>
      <c r="Q1160" s="68"/>
      <c r="R1160" s="68"/>
    </row>
    <row r="1161" spans="1:21" s="6" customFormat="1" ht="15" customHeight="1">
      <c r="A1161" s="65" t="s">
        <v>156</v>
      </c>
      <c r="B1161" s="72" t="s">
        <v>174</v>
      </c>
      <c r="C1161" s="3"/>
      <c r="D1161" s="4" t="s">
        <v>13</v>
      </c>
      <c r="E1161" s="1">
        <f aca="true" t="shared" si="393" ref="E1161:P1161">SUM(E1163:E1172)</f>
        <v>255981.4</v>
      </c>
      <c r="F1161" s="1">
        <f t="shared" si="393"/>
        <v>0</v>
      </c>
      <c r="G1161" s="1">
        <f t="shared" si="393"/>
        <v>255981.4</v>
      </c>
      <c r="H1161" s="1">
        <f t="shared" si="393"/>
        <v>0</v>
      </c>
      <c r="I1161" s="1">
        <f t="shared" si="393"/>
        <v>0</v>
      </c>
      <c r="J1161" s="1">
        <f t="shared" si="393"/>
        <v>0</v>
      </c>
      <c r="K1161" s="1">
        <f t="shared" si="393"/>
        <v>0</v>
      </c>
      <c r="L1161" s="1">
        <f t="shared" si="393"/>
        <v>0</v>
      </c>
      <c r="M1161" s="1">
        <f t="shared" si="393"/>
        <v>0</v>
      </c>
      <c r="N1161" s="1">
        <f t="shared" si="393"/>
        <v>0</v>
      </c>
      <c r="O1161" s="1">
        <f t="shared" si="393"/>
        <v>769</v>
      </c>
      <c r="P1161" s="1">
        <f t="shared" si="393"/>
        <v>0</v>
      </c>
      <c r="Q1161" s="68" t="s">
        <v>16</v>
      </c>
      <c r="R1161" s="68"/>
      <c r="U1161" s="7"/>
    </row>
    <row r="1162" spans="1:21" s="6" customFormat="1" ht="15" customHeight="1">
      <c r="A1162" s="66"/>
      <c r="B1162" s="72"/>
      <c r="C1162" s="3"/>
      <c r="D1162" s="5" t="s">
        <v>176</v>
      </c>
      <c r="E1162" s="2">
        <f aca="true" t="shared" si="394" ref="E1162:F1164">G1162+I1162+K1162+M1162</f>
        <v>0</v>
      </c>
      <c r="F1162" s="2">
        <f t="shared" si="394"/>
        <v>0</v>
      </c>
      <c r="G1162" s="2">
        <v>0</v>
      </c>
      <c r="H1162" s="2">
        <v>0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2">
        <v>0</v>
      </c>
      <c r="O1162" s="2">
        <v>0</v>
      </c>
      <c r="P1162" s="2">
        <v>0</v>
      </c>
      <c r="Q1162" s="68"/>
      <c r="R1162" s="68"/>
      <c r="U1162" s="7"/>
    </row>
    <row r="1163" spans="1:21" ht="15">
      <c r="A1163" s="66"/>
      <c r="B1163" s="72"/>
      <c r="C1163" s="3"/>
      <c r="D1163" s="5" t="s">
        <v>0</v>
      </c>
      <c r="E1163" s="2">
        <f t="shared" si="394"/>
        <v>0</v>
      </c>
      <c r="F1163" s="2">
        <f t="shared" si="394"/>
        <v>0</v>
      </c>
      <c r="G1163" s="2">
        <v>0</v>
      </c>
      <c r="H1163" s="2">
        <v>0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  <c r="N1163" s="2">
        <v>0</v>
      </c>
      <c r="O1163" s="2">
        <v>0</v>
      </c>
      <c r="P1163" s="2">
        <v>0</v>
      </c>
      <c r="Q1163" s="68"/>
      <c r="R1163" s="68"/>
      <c r="U1163" s="9"/>
    </row>
    <row r="1164" spans="1:21" ht="15">
      <c r="A1164" s="66"/>
      <c r="B1164" s="72"/>
      <c r="C1164" s="3"/>
      <c r="D1164" s="5" t="s">
        <v>1</v>
      </c>
      <c r="E1164" s="2">
        <f t="shared" si="394"/>
        <v>0</v>
      </c>
      <c r="F1164" s="2">
        <f t="shared" si="394"/>
        <v>0</v>
      </c>
      <c r="G1164" s="2">
        <v>0</v>
      </c>
      <c r="H1164" s="2">
        <v>0</v>
      </c>
      <c r="I1164" s="2">
        <v>0</v>
      </c>
      <c r="J1164" s="2">
        <v>0</v>
      </c>
      <c r="K1164" s="2">
        <v>0</v>
      </c>
      <c r="L1164" s="2">
        <v>0</v>
      </c>
      <c r="M1164" s="2">
        <v>0</v>
      </c>
      <c r="N1164" s="2">
        <v>0</v>
      </c>
      <c r="O1164" s="2">
        <v>0</v>
      </c>
      <c r="P1164" s="2">
        <v>0</v>
      </c>
      <c r="Q1164" s="68"/>
      <c r="R1164" s="68"/>
      <c r="U1164" s="9"/>
    </row>
    <row r="1165" spans="1:21" ht="15">
      <c r="A1165" s="66"/>
      <c r="B1165" s="72"/>
      <c r="C1165" s="3"/>
      <c r="D1165" s="5" t="s">
        <v>31</v>
      </c>
      <c r="E1165" s="2">
        <f aca="true" t="shared" si="395" ref="E1165:E1172">G1165+I1165+K1165+M1165</f>
        <v>0</v>
      </c>
      <c r="F1165" s="2">
        <f aca="true" t="shared" si="396" ref="F1165:F1172">H1165+J1165+L1165+N1165</f>
        <v>0</v>
      </c>
      <c r="G1165" s="2">
        <v>0</v>
      </c>
      <c r="H1165" s="2">
        <v>0</v>
      </c>
      <c r="I1165" s="2">
        <v>0</v>
      </c>
      <c r="J1165" s="2">
        <v>0</v>
      </c>
      <c r="K1165" s="2">
        <v>0</v>
      </c>
      <c r="L1165" s="2">
        <v>0</v>
      </c>
      <c r="M1165" s="2">
        <v>0</v>
      </c>
      <c r="N1165" s="2">
        <v>0</v>
      </c>
      <c r="O1165" s="2">
        <v>0</v>
      </c>
      <c r="P1165" s="2">
        <v>0</v>
      </c>
      <c r="Q1165" s="68"/>
      <c r="R1165" s="68"/>
      <c r="U1165" s="9"/>
    </row>
    <row r="1166" spans="1:21" ht="15">
      <c r="A1166" s="66"/>
      <c r="B1166" s="72"/>
      <c r="C1166" s="3"/>
      <c r="D1166" s="5" t="s">
        <v>32</v>
      </c>
      <c r="E1166" s="2">
        <f t="shared" si="395"/>
        <v>0</v>
      </c>
      <c r="F1166" s="2">
        <f t="shared" si="396"/>
        <v>0</v>
      </c>
      <c r="G1166" s="2">
        <v>0</v>
      </c>
      <c r="H1166" s="2">
        <v>0</v>
      </c>
      <c r="I1166" s="2">
        <v>0</v>
      </c>
      <c r="J1166" s="2">
        <v>0</v>
      </c>
      <c r="K1166" s="2">
        <v>0</v>
      </c>
      <c r="L1166" s="2">
        <v>0</v>
      </c>
      <c r="M1166" s="2">
        <v>0</v>
      </c>
      <c r="N1166" s="2">
        <v>0</v>
      </c>
      <c r="O1166" s="2">
        <v>0</v>
      </c>
      <c r="P1166" s="2">
        <v>0</v>
      </c>
      <c r="Q1166" s="68"/>
      <c r="R1166" s="68"/>
      <c r="U1166" s="9"/>
    </row>
    <row r="1167" spans="1:21" ht="15">
      <c r="A1167" s="66"/>
      <c r="B1167" s="72"/>
      <c r="C1167" s="3"/>
      <c r="D1167" s="5" t="s">
        <v>33</v>
      </c>
      <c r="E1167" s="2">
        <f t="shared" si="395"/>
        <v>0</v>
      </c>
      <c r="F1167" s="2">
        <f t="shared" si="396"/>
        <v>0</v>
      </c>
      <c r="G1167" s="2">
        <v>0</v>
      </c>
      <c r="H1167" s="2">
        <v>0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  <c r="N1167" s="2">
        <v>0</v>
      </c>
      <c r="O1167" s="2">
        <v>0</v>
      </c>
      <c r="P1167" s="2">
        <v>0</v>
      </c>
      <c r="Q1167" s="68"/>
      <c r="R1167" s="68"/>
      <c r="U1167" s="9"/>
    </row>
    <row r="1168" spans="1:21" ht="15">
      <c r="A1168" s="66"/>
      <c r="B1168" s="72"/>
      <c r="C1168" s="3"/>
      <c r="D1168" s="5" t="s">
        <v>36</v>
      </c>
      <c r="E1168" s="2">
        <f t="shared" si="395"/>
        <v>0</v>
      </c>
      <c r="F1168" s="2">
        <f t="shared" si="396"/>
        <v>0</v>
      </c>
      <c r="G1168" s="2">
        <v>0</v>
      </c>
      <c r="H1168" s="2">
        <v>0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  <c r="N1168" s="2">
        <v>0</v>
      </c>
      <c r="O1168" s="2">
        <v>0</v>
      </c>
      <c r="P1168" s="2">
        <v>0</v>
      </c>
      <c r="Q1168" s="68"/>
      <c r="R1168" s="68"/>
      <c r="U1168" s="9"/>
    </row>
    <row r="1169" spans="1:21" ht="15">
      <c r="A1169" s="66"/>
      <c r="B1169" s="72"/>
      <c r="C1169" s="3"/>
      <c r="D1169" s="5" t="s">
        <v>37</v>
      </c>
      <c r="E1169" s="2">
        <f t="shared" si="395"/>
        <v>0</v>
      </c>
      <c r="F1169" s="2">
        <f t="shared" si="396"/>
        <v>0</v>
      </c>
      <c r="G1169" s="2">
        <v>0</v>
      </c>
      <c r="H1169" s="2">
        <v>0</v>
      </c>
      <c r="I1169" s="2">
        <v>0</v>
      </c>
      <c r="J1169" s="2">
        <v>0</v>
      </c>
      <c r="K1169" s="2">
        <v>0</v>
      </c>
      <c r="L1169" s="2">
        <v>0</v>
      </c>
      <c r="M1169" s="2">
        <v>0</v>
      </c>
      <c r="N1169" s="2">
        <v>0</v>
      </c>
      <c r="O1169" s="2">
        <v>0</v>
      </c>
      <c r="P1169" s="2">
        <v>0</v>
      </c>
      <c r="Q1169" s="68"/>
      <c r="R1169" s="68"/>
      <c r="U1169" s="9"/>
    </row>
    <row r="1170" spans="1:18" ht="15">
      <c r="A1170" s="66"/>
      <c r="B1170" s="72"/>
      <c r="C1170" s="3"/>
      <c r="D1170" s="5" t="s">
        <v>38</v>
      </c>
      <c r="E1170" s="2">
        <f t="shared" si="395"/>
        <v>0</v>
      </c>
      <c r="F1170" s="2">
        <f t="shared" si="396"/>
        <v>0</v>
      </c>
      <c r="G1170" s="2">
        <v>0</v>
      </c>
      <c r="H1170" s="2">
        <v>0</v>
      </c>
      <c r="I1170" s="2">
        <v>0</v>
      </c>
      <c r="J1170" s="2">
        <v>0</v>
      </c>
      <c r="K1170" s="2">
        <v>0</v>
      </c>
      <c r="L1170" s="2">
        <v>0</v>
      </c>
      <c r="M1170" s="2">
        <v>0</v>
      </c>
      <c r="N1170" s="2">
        <v>0</v>
      </c>
      <c r="O1170" s="2">
        <v>0</v>
      </c>
      <c r="P1170" s="2">
        <v>0</v>
      </c>
      <c r="Q1170" s="68"/>
      <c r="R1170" s="68"/>
    </row>
    <row r="1171" spans="1:18" ht="15">
      <c r="A1171" s="66"/>
      <c r="B1171" s="72"/>
      <c r="C1171" s="3"/>
      <c r="D1171" s="5" t="s">
        <v>39</v>
      </c>
      <c r="E1171" s="2">
        <f t="shared" si="395"/>
        <v>0</v>
      </c>
      <c r="F1171" s="2">
        <f t="shared" si="396"/>
        <v>0</v>
      </c>
      <c r="G1171" s="2">
        <v>0</v>
      </c>
      <c r="H1171" s="2">
        <v>0</v>
      </c>
      <c r="I1171" s="2">
        <v>0</v>
      </c>
      <c r="J1171" s="2">
        <v>0</v>
      </c>
      <c r="K1171" s="2">
        <v>0</v>
      </c>
      <c r="L1171" s="2">
        <v>0</v>
      </c>
      <c r="M1171" s="2">
        <v>0</v>
      </c>
      <c r="N1171" s="2">
        <v>0</v>
      </c>
      <c r="O1171" s="2">
        <v>0</v>
      </c>
      <c r="P1171" s="2">
        <v>0</v>
      </c>
      <c r="Q1171" s="68"/>
      <c r="R1171" s="68"/>
    </row>
    <row r="1172" spans="1:18" ht="15">
      <c r="A1172" s="66"/>
      <c r="B1172" s="72"/>
      <c r="C1172" s="3"/>
      <c r="D1172" s="5" t="s">
        <v>40</v>
      </c>
      <c r="E1172" s="2">
        <f t="shared" si="395"/>
        <v>255981.4</v>
      </c>
      <c r="F1172" s="2">
        <f t="shared" si="396"/>
        <v>0</v>
      </c>
      <c r="G1172" s="2">
        <v>255981.4</v>
      </c>
      <c r="H1172" s="2">
        <v>0</v>
      </c>
      <c r="I1172" s="2">
        <v>0</v>
      </c>
      <c r="J1172" s="2">
        <v>0</v>
      </c>
      <c r="K1172" s="2">
        <v>0</v>
      </c>
      <c r="L1172" s="2">
        <v>0</v>
      </c>
      <c r="M1172" s="2">
        <v>0</v>
      </c>
      <c r="N1172" s="2">
        <v>0</v>
      </c>
      <c r="O1172" s="2">
        <v>769</v>
      </c>
      <c r="P1172" s="2">
        <v>0</v>
      </c>
      <c r="Q1172" s="68"/>
      <c r="R1172" s="68"/>
    </row>
    <row r="1173" spans="1:21" s="6" customFormat="1" ht="15" customHeight="1">
      <c r="A1173" s="65" t="s">
        <v>157</v>
      </c>
      <c r="B1173" s="72" t="s">
        <v>175</v>
      </c>
      <c r="C1173" s="3"/>
      <c r="D1173" s="4" t="s">
        <v>13</v>
      </c>
      <c r="E1173" s="1">
        <f aca="true" t="shared" si="397" ref="E1173:P1173">SUM(E1175:E1184)</f>
        <v>260641.3</v>
      </c>
      <c r="F1173" s="1">
        <f t="shared" si="397"/>
        <v>0</v>
      </c>
      <c r="G1173" s="1">
        <f t="shared" si="397"/>
        <v>260641.3</v>
      </c>
      <c r="H1173" s="1">
        <f t="shared" si="397"/>
        <v>0</v>
      </c>
      <c r="I1173" s="1">
        <f t="shared" si="397"/>
        <v>0</v>
      </c>
      <c r="J1173" s="1">
        <f t="shared" si="397"/>
        <v>0</v>
      </c>
      <c r="K1173" s="1">
        <f t="shared" si="397"/>
        <v>0</v>
      </c>
      <c r="L1173" s="1">
        <f t="shared" si="397"/>
        <v>0</v>
      </c>
      <c r="M1173" s="1">
        <f t="shared" si="397"/>
        <v>0</v>
      </c>
      <c r="N1173" s="1">
        <f t="shared" si="397"/>
        <v>0</v>
      </c>
      <c r="O1173" s="1">
        <f t="shared" si="397"/>
        <v>725</v>
      </c>
      <c r="P1173" s="1">
        <f t="shared" si="397"/>
        <v>0</v>
      </c>
      <c r="Q1173" s="68" t="s">
        <v>16</v>
      </c>
      <c r="R1173" s="68"/>
      <c r="U1173" s="7"/>
    </row>
    <row r="1174" spans="1:21" s="6" customFormat="1" ht="15" customHeight="1">
      <c r="A1174" s="66"/>
      <c r="B1174" s="72"/>
      <c r="C1174" s="3"/>
      <c r="D1174" s="5" t="s">
        <v>176</v>
      </c>
      <c r="E1174" s="2">
        <f aca="true" t="shared" si="398" ref="E1174:F1176">G1174+I1174+K1174+M1174</f>
        <v>0</v>
      </c>
      <c r="F1174" s="2">
        <f t="shared" si="398"/>
        <v>0</v>
      </c>
      <c r="G1174" s="2">
        <v>0</v>
      </c>
      <c r="H1174" s="2">
        <v>0</v>
      </c>
      <c r="I1174" s="2">
        <v>0</v>
      </c>
      <c r="J1174" s="2">
        <v>0</v>
      </c>
      <c r="K1174" s="2">
        <v>0</v>
      </c>
      <c r="L1174" s="2">
        <v>0</v>
      </c>
      <c r="M1174" s="2">
        <v>0</v>
      </c>
      <c r="N1174" s="2">
        <v>0</v>
      </c>
      <c r="O1174" s="2">
        <v>0</v>
      </c>
      <c r="P1174" s="2">
        <v>0</v>
      </c>
      <c r="Q1174" s="68"/>
      <c r="R1174" s="68"/>
      <c r="U1174" s="7"/>
    </row>
    <row r="1175" spans="1:21" ht="15">
      <c r="A1175" s="66"/>
      <c r="B1175" s="72"/>
      <c r="C1175" s="3"/>
      <c r="D1175" s="5" t="s">
        <v>0</v>
      </c>
      <c r="E1175" s="2">
        <f t="shared" si="398"/>
        <v>0</v>
      </c>
      <c r="F1175" s="2">
        <f t="shared" si="398"/>
        <v>0</v>
      </c>
      <c r="G1175" s="2">
        <v>0</v>
      </c>
      <c r="H1175" s="2">
        <v>0</v>
      </c>
      <c r="I1175" s="2">
        <v>0</v>
      </c>
      <c r="J1175" s="2">
        <v>0</v>
      </c>
      <c r="K1175" s="2">
        <v>0</v>
      </c>
      <c r="L1175" s="2">
        <v>0</v>
      </c>
      <c r="M1175" s="2">
        <v>0</v>
      </c>
      <c r="N1175" s="2">
        <v>0</v>
      </c>
      <c r="O1175" s="2">
        <v>0</v>
      </c>
      <c r="P1175" s="2">
        <v>0</v>
      </c>
      <c r="Q1175" s="68"/>
      <c r="R1175" s="68"/>
      <c r="U1175" s="9"/>
    </row>
    <row r="1176" spans="1:21" ht="15">
      <c r="A1176" s="66"/>
      <c r="B1176" s="72"/>
      <c r="C1176" s="3"/>
      <c r="D1176" s="5" t="s">
        <v>1</v>
      </c>
      <c r="E1176" s="2">
        <f t="shared" si="398"/>
        <v>0</v>
      </c>
      <c r="F1176" s="2">
        <f t="shared" si="398"/>
        <v>0</v>
      </c>
      <c r="G1176" s="2">
        <v>0</v>
      </c>
      <c r="H1176" s="2">
        <v>0</v>
      </c>
      <c r="I1176" s="2">
        <v>0</v>
      </c>
      <c r="J1176" s="2">
        <v>0</v>
      </c>
      <c r="K1176" s="2">
        <v>0</v>
      </c>
      <c r="L1176" s="2">
        <v>0</v>
      </c>
      <c r="M1176" s="2">
        <v>0</v>
      </c>
      <c r="N1176" s="2">
        <v>0</v>
      </c>
      <c r="O1176" s="2">
        <v>0</v>
      </c>
      <c r="P1176" s="2">
        <v>0</v>
      </c>
      <c r="Q1176" s="68"/>
      <c r="R1176" s="68"/>
      <c r="U1176" s="9"/>
    </row>
    <row r="1177" spans="1:21" ht="15">
      <c r="A1177" s="66"/>
      <c r="B1177" s="72"/>
      <c r="C1177" s="3"/>
      <c r="D1177" s="5" t="s">
        <v>31</v>
      </c>
      <c r="E1177" s="2">
        <f aca="true" t="shared" si="399" ref="E1177:E1184">G1177+I1177+K1177+M1177</f>
        <v>0</v>
      </c>
      <c r="F1177" s="2">
        <f aca="true" t="shared" si="400" ref="F1177:F1184">H1177+J1177+L1177+N1177</f>
        <v>0</v>
      </c>
      <c r="G1177" s="2">
        <v>0</v>
      </c>
      <c r="H1177" s="2">
        <v>0</v>
      </c>
      <c r="I1177" s="2">
        <v>0</v>
      </c>
      <c r="J1177" s="2">
        <v>0</v>
      </c>
      <c r="K1177" s="2">
        <v>0</v>
      </c>
      <c r="L1177" s="2">
        <v>0</v>
      </c>
      <c r="M1177" s="2">
        <v>0</v>
      </c>
      <c r="N1177" s="2">
        <v>0</v>
      </c>
      <c r="O1177" s="2">
        <v>0</v>
      </c>
      <c r="P1177" s="2">
        <v>0</v>
      </c>
      <c r="Q1177" s="68"/>
      <c r="R1177" s="68"/>
      <c r="U1177" s="9"/>
    </row>
    <row r="1178" spans="1:21" ht="15">
      <c r="A1178" s="66"/>
      <c r="B1178" s="72"/>
      <c r="C1178" s="3"/>
      <c r="D1178" s="5" t="s">
        <v>32</v>
      </c>
      <c r="E1178" s="2">
        <f t="shared" si="399"/>
        <v>0</v>
      </c>
      <c r="F1178" s="2">
        <f t="shared" si="400"/>
        <v>0</v>
      </c>
      <c r="G1178" s="2">
        <v>0</v>
      </c>
      <c r="H1178" s="2">
        <v>0</v>
      </c>
      <c r="I1178" s="2">
        <v>0</v>
      </c>
      <c r="J1178" s="2">
        <v>0</v>
      </c>
      <c r="K1178" s="2">
        <v>0</v>
      </c>
      <c r="L1178" s="2">
        <v>0</v>
      </c>
      <c r="M1178" s="2">
        <v>0</v>
      </c>
      <c r="N1178" s="2">
        <v>0</v>
      </c>
      <c r="O1178" s="2">
        <v>0</v>
      </c>
      <c r="P1178" s="2">
        <v>0</v>
      </c>
      <c r="Q1178" s="68"/>
      <c r="R1178" s="68"/>
      <c r="U1178" s="9"/>
    </row>
    <row r="1179" spans="1:21" ht="15">
      <c r="A1179" s="66"/>
      <c r="B1179" s="72"/>
      <c r="C1179" s="3"/>
      <c r="D1179" s="5" t="s">
        <v>33</v>
      </c>
      <c r="E1179" s="2">
        <f t="shared" si="399"/>
        <v>0</v>
      </c>
      <c r="F1179" s="2">
        <f t="shared" si="400"/>
        <v>0</v>
      </c>
      <c r="G1179" s="2">
        <v>0</v>
      </c>
      <c r="H1179" s="2">
        <v>0</v>
      </c>
      <c r="I1179" s="2">
        <v>0</v>
      </c>
      <c r="J1179" s="2">
        <v>0</v>
      </c>
      <c r="K1179" s="2">
        <v>0</v>
      </c>
      <c r="L1179" s="2">
        <v>0</v>
      </c>
      <c r="M1179" s="2">
        <v>0</v>
      </c>
      <c r="N1179" s="2">
        <v>0</v>
      </c>
      <c r="O1179" s="2">
        <v>0</v>
      </c>
      <c r="P1179" s="2">
        <v>0</v>
      </c>
      <c r="Q1179" s="68"/>
      <c r="R1179" s="68"/>
      <c r="U1179" s="9"/>
    </row>
    <row r="1180" spans="1:21" ht="15">
      <c r="A1180" s="66"/>
      <c r="B1180" s="72"/>
      <c r="C1180" s="3"/>
      <c r="D1180" s="5" t="s">
        <v>36</v>
      </c>
      <c r="E1180" s="2">
        <f t="shared" si="399"/>
        <v>0</v>
      </c>
      <c r="F1180" s="2">
        <f t="shared" si="400"/>
        <v>0</v>
      </c>
      <c r="G1180" s="2">
        <v>0</v>
      </c>
      <c r="H1180" s="2">
        <v>0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2">
        <v>0</v>
      </c>
      <c r="O1180" s="2">
        <v>0</v>
      </c>
      <c r="P1180" s="2">
        <v>0</v>
      </c>
      <c r="Q1180" s="68"/>
      <c r="R1180" s="68"/>
      <c r="U1180" s="9"/>
    </row>
    <row r="1181" spans="1:21" ht="15">
      <c r="A1181" s="66"/>
      <c r="B1181" s="72"/>
      <c r="C1181" s="3"/>
      <c r="D1181" s="5" t="s">
        <v>37</v>
      </c>
      <c r="E1181" s="2">
        <f t="shared" si="399"/>
        <v>0</v>
      </c>
      <c r="F1181" s="2">
        <f t="shared" si="400"/>
        <v>0</v>
      </c>
      <c r="G1181" s="2">
        <v>0</v>
      </c>
      <c r="H1181" s="2">
        <v>0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0</v>
      </c>
      <c r="O1181" s="2">
        <v>0</v>
      </c>
      <c r="P1181" s="2">
        <v>0</v>
      </c>
      <c r="Q1181" s="68"/>
      <c r="R1181" s="68"/>
      <c r="U1181" s="9"/>
    </row>
    <row r="1182" spans="1:18" ht="15">
      <c r="A1182" s="66"/>
      <c r="B1182" s="72"/>
      <c r="C1182" s="3"/>
      <c r="D1182" s="5" t="s">
        <v>38</v>
      </c>
      <c r="E1182" s="2">
        <f t="shared" si="399"/>
        <v>0</v>
      </c>
      <c r="F1182" s="2">
        <f t="shared" si="400"/>
        <v>0</v>
      </c>
      <c r="G1182" s="2">
        <v>0</v>
      </c>
      <c r="H1182" s="2">
        <v>0</v>
      </c>
      <c r="I1182" s="2">
        <v>0</v>
      </c>
      <c r="J1182" s="2">
        <v>0</v>
      </c>
      <c r="K1182" s="2">
        <v>0</v>
      </c>
      <c r="L1182" s="2">
        <v>0</v>
      </c>
      <c r="M1182" s="2">
        <v>0</v>
      </c>
      <c r="N1182" s="2">
        <v>0</v>
      </c>
      <c r="O1182" s="2">
        <v>0</v>
      </c>
      <c r="P1182" s="2">
        <v>0</v>
      </c>
      <c r="Q1182" s="68"/>
      <c r="R1182" s="68"/>
    </row>
    <row r="1183" spans="1:18" ht="15">
      <c r="A1183" s="66"/>
      <c r="B1183" s="72"/>
      <c r="C1183" s="3"/>
      <c r="D1183" s="5" t="s">
        <v>39</v>
      </c>
      <c r="E1183" s="2">
        <f t="shared" si="399"/>
        <v>0</v>
      </c>
      <c r="F1183" s="2">
        <f t="shared" si="400"/>
        <v>0</v>
      </c>
      <c r="G1183" s="2">
        <v>0</v>
      </c>
      <c r="H1183" s="2">
        <v>0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2">
        <v>0</v>
      </c>
      <c r="O1183" s="2">
        <v>0</v>
      </c>
      <c r="P1183" s="2">
        <v>0</v>
      </c>
      <c r="Q1183" s="68"/>
      <c r="R1183" s="68"/>
    </row>
    <row r="1184" spans="1:18" ht="15">
      <c r="A1184" s="66"/>
      <c r="B1184" s="72"/>
      <c r="C1184" s="3"/>
      <c r="D1184" s="5" t="s">
        <v>40</v>
      </c>
      <c r="E1184" s="2">
        <f t="shared" si="399"/>
        <v>260641.3</v>
      </c>
      <c r="F1184" s="2">
        <f t="shared" si="400"/>
        <v>0</v>
      </c>
      <c r="G1184" s="2">
        <v>260641.3</v>
      </c>
      <c r="H1184" s="2">
        <v>0</v>
      </c>
      <c r="I1184" s="2">
        <v>0</v>
      </c>
      <c r="J1184" s="2">
        <v>0</v>
      </c>
      <c r="K1184" s="2">
        <v>0</v>
      </c>
      <c r="L1184" s="2">
        <v>0</v>
      </c>
      <c r="M1184" s="2">
        <v>0</v>
      </c>
      <c r="N1184" s="2">
        <v>0</v>
      </c>
      <c r="O1184" s="2">
        <v>725</v>
      </c>
      <c r="P1184" s="2">
        <v>0</v>
      </c>
      <c r="Q1184" s="68"/>
      <c r="R1184" s="68"/>
    </row>
    <row r="1185" spans="1:21" s="41" customFormat="1" ht="15" customHeight="1">
      <c r="A1185" s="65" t="s">
        <v>158</v>
      </c>
      <c r="B1185" s="72" t="s">
        <v>182</v>
      </c>
      <c r="C1185" s="3"/>
      <c r="D1185" s="4" t="s">
        <v>13</v>
      </c>
      <c r="E1185" s="1">
        <f aca="true" t="shared" si="401" ref="E1185:P1185">SUM(E1187:E1196)</f>
        <v>5000</v>
      </c>
      <c r="F1185" s="1">
        <f t="shared" si="401"/>
        <v>0</v>
      </c>
      <c r="G1185" s="1">
        <f t="shared" si="401"/>
        <v>5000</v>
      </c>
      <c r="H1185" s="1">
        <f t="shared" si="401"/>
        <v>0</v>
      </c>
      <c r="I1185" s="1">
        <f t="shared" si="401"/>
        <v>0</v>
      </c>
      <c r="J1185" s="1">
        <f t="shared" si="401"/>
        <v>0</v>
      </c>
      <c r="K1185" s="1">
        <f t="shared" si="401"/>
        <v>0</v>
      </c>
      <c r="L1185" s="1">
        <f t="shared" si="401"/>
        <v>0</v>
      </c>
      <c r="M1185" s="1">
        <f t="shared" si="401"/>
        <v>0</v>
      </c>
      <c r="N1185" s="1">
        <f t="shared" si="401"/>
        <v>0</v>
      </c>
      <c r="O1185" s="1">
        <f t="shared" si="401"/>
        <v>0</v>
      </c>
      <c r="P1185" s="1">
        <f t="shared" si="401"/>
        <v>0</v>
      </c>
      <c r="Q1185" s="68" t="s">
        <v>16</v>
      </c>
      <c r="R1185" s="68"/>
      <c r="U1185" s="42"/>
    </row>
    <row r="1186" spans="1:21" s="41" customFormat="1" ht="15" customHeight="1">
      <c r="A1186" s="66"/>
      <c r="B1186" s="72"/>
      <c r="C1186" s="3"/>
      <c r="D1186" s="5" t="s">
        <v>176</v>
      </c>
      <c r="E1186" s="2">
        <f aca="true" t="shared" si="402" ref="E1186:E1196">G1186+I1186+K1186+M1186</f>
        <v>0</v>
      </c>
      <c r="F1186" s="2">
        <f aca="true" t="shared" si="403" ref="F1186:F1196">H1186+J1186+L1186+N1186</f>
        <v>0</v>
      </c>
      <c r="G1186" s="2">
        <v>0</v>
      </c>
      <c r="H1186" s="2">
        <v>0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0</v>
      </c>
      <c r="O1186" s="2">
        <v>0</v>
      </c>
      <c r="P1186" s="2">
        <v>0</v>
      </c>
      <c r="Q1186" s="68"/>
      <c r="R1186" s="68"/>
      <c r="U1186" s="42"/>
    </row>
    <row r="1187" spans="1:21" s="33" customFormat="1" ht="15">
      <c r="A1187" s="66"/>
      <c r="B1187" s="72"/>
      <c r="C1187" s="3"/>
      <c r="D1187" s="5" t="s">
        <v>0</v>
      </c>
      <c r="E1187" s="2">
        <f t="shared" si="402"/>
        <v>0</v>
      </c>
      <c r="F1187" s="2">
        <f t="shared" si="403"/>
        <v>0</v>
      </c>
      <c r="G1187" s="2">
        <v>0</v>
      </c>
      <c r="H1187" s="2">
        <v>0</v>
      </c>
      <c r="I1187" s="2">
        <v>0</v>
      </c>
      <c r="J1187" s="2">
        <v>0</v>
      </c>
      <c r="K1187" s="2">
        <v>0</v>
      </c>
      <c r="L1187" s="2">
        <v>0</v>
      </c>
      <c r="M1187" s="2">
        <v>0</v>
      </c>
      <c r="N1187" s="2">
        <v>0</v>
      </c>
      <c r="O1187" s="2">
        <v>0</v>
      </c>
      <c r="P1187" s="2">
        <v>0</v>
      </c>
      <c r="Q1187" s="68"/>
      <c r="R1187" s="68"/>
      <c r="U1187" s="43"/>
    </row>
    <row r="1188" spans="1:21" s="33" customFormat="1" ht="15">
      <c r="A1188" s="66"/>
      <c r="B1188" s="72"/>
      <c r="C1188" s="3"/>
      <c r="D1188" s="5" t="s">
        <v>1</v>
      </c>
      <c r="E1188" s="2">
        <f t="shared" si="402"/>
        <v>5000</v>
      </c>
      <c r="F1188" s="2">
        <f t="shared" si="403"/>
        <v>0</v>
      </c>
      <c r="G1188" s="2">
        <v>5000</v>
      </c>
      <c r="H1188" s="2">
        <v>0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2">
        <v>0</v>
      </c>
      <c r="O1188" s="2">
        <v>0</v>
      </c>
      <c r="P1188" s="2">
        <v>0</v>
      </c>
      <c r="Q1188" s="68"/>
      <c r="R1188" s="68"/>
      <c r="U1188" s="43"/>
    </row>
    <row r="1189" spans="1:21" s="33" customFormat="1" ht="15">
      <c r="A1189" s="66"/>
      <c r="B1189" s="72"/>
      <c r="C1189" s="3"/>
      <c r="D1189" s="5" t="s">
        <v>31</v>
      </c>
      <c r="E1189" s="2">
        <f t="shared" si="402"/>
        <v>0</v>
      </c>
      <c r="F1189" s="2">
        <f t="shared" si="403"/>
        <v>0</v>
      </c>
      <c r="G1189" s="2">
        <v>0</v>
      </c>
      <c r="H1189" s="2">
        <v>0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2">
        <v>0</v>
      </c>
      <c r="O1189" s="2">
        <v>0</v>
      </c>
      <c r="P1189" s="2">
        <v>0</v>
      </c>
      <c r="Q1189" s="68"/>
      <c r="R1189" s="68"/>
      <c r="U1189" s="43"/>
    </row>
    <row r="1190" spans="1:21" s="33" customFormat="1" ht="15">
      <c r="A1190" s="66"/>
      <c r="B1190" s="72"/>
      <c r="C1190" s="3"/>
      <c r="D1190" s="5" t="s">
        <v>32</v>
      </c>
      <c r="E1190" s="2">
        <f t="shared" si="402"/>
        <v>0</v>
      </c>
      <c r="F1190" s="2">
        <f t="shared" si="403"/>
        <v>0</v>
      </c>
      <c r="G1190" s="2">
        <v>0</v>
      </c>
      <c r="H1190" s="2">
        <v>0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0</v>
      </c>
      <c r="O1190" s="2">
        <v>0</v>
      </c>
      <c r="P1190" s="2">
        <v>0</v>
      </c>
      <c r="Q1190" s="68"/>
      <c r="R1190" s="68"/>
      <c r="U1190" s="43"/>
    </row>
    <row r="1191" spans="1:21" s="33" customFormat="1" ht="15">
      <c r="A1191" s="66"/>
      <c r="B1191" s="72"/>
      <c r="C1191" s="3"/>
      <c r="D1191" s="5" t="s">
        <v>33</v>
      </c>
      <c r="E1191" s="2">
        <f t="shared" si="402"/>
        <v>0</v>
      </c>
      <c r="F1191" s="2">
        <f t="shared" si="403"/>
        <v>0</v>
      </c>
      <c r="G1191" s="2">
        <v>0</v>
      </c>
      <c r="H1191" s="2">
        <v>0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2">
        <v>0</v>
      </c>
      <c r="O1191" s="2">
        <v>0</v>
      </c>
      <c r="P1191" s="2">
        <v>0</v>
      </c>
      <c r="Q1191" s="68"/>
      <c r="R1191" s="68"/>
      <c r="U1191" s="43"/>
    </row>
    <row r="1192" spans="1:21" s="33" customFormat="1" ht="15">
      <c r="A1192" s="66"/>
      <c r="B1192" s="72"/>
      <c r="C1192" s="3"/>
      <c r="D1192" s="5" t="s">
        <v>36</v>
      </c>
      <c r="E1192" s="2">
        <f t="shared" si="402"/>
        <v>0</v>
      </c>
      <c r="F1192" s="2">
        <f t="shared" si="403"/>
        <v>0</v>
      </c>
      <c r="G1192" s="2">
        <v>0</v>
      </c>
      <c r="H1192" s="2">
        <v>0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  <c r="N1192" s="2">
        <v>0</v>
      </c>
      <c r="O1192" s="2">
        <v>0</v>
      </c>
      <c r="P1192" s="2">
        <v>0</v>
      </c>
      <c r="Q1192" s="68"/>
      <c r="R1192" s="68"/>
      <c r="U1192" s="43"/>
    </row>
    <row r="1193" spans="1:21" s="33" customFormat="1" ht="15">
      <c r="A1193" s="66"/>
      <c r="B1193" s="72"/>
      <c r="C1193" s="3"/>
      <c r="D1193" s="5" t="s">
        <v>37</v>
      </c>
      <c r="E1193" s="2">
        <f t="shared" si="402"/>
        <v>0</v>
      </c>
      <c r="F1193" s="2">
        <f t="shared" si="403"/>
        <v>0</v>
      </c>
      <c r="G1193" s="2">
        <v>0</v>
      </c>
      <c r="H1193" s="2">
        <v>0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2">
        <v>0</v>
      </c>
      <c r="O1193" s="2">
        <v>0</v>
      </c>
      <c r="P1193" s="2">
        <v>0</v>
      </c>
      <c r="Q1193" s="68"/>
      <c r="R1193" s="68"/>
      <c r="U1193" s="43"/>
    </row>
    <row r="1194" spans="1:18" s="33" customFormat="1" ht="15">
      <c r="A1194" s="66"/>
      <c r="B1194" s="72"/>
      <c r="C1194" s="3"/>
      <c r="D1194" s="5" t="s">
        <v>38</v>
      </c>
      <c r="E1194" s="2">
        <f t="shared" si="402"/>
        <v>0</v>
      </c>
      <c r="F1194" s="2">
        <f t="shared" si="403"/>
        <v>0</v>
      </c>
      <c r="G1194" s="2">
        <v>0</v>
      </c>
      <c r="H1194" s="2">
        <v>0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2">
        <v>0</v>
      </c>
      <c r="O1194" s="2">
        <v>0</v>
      </c>
      <c r="P1194" s="2">
        <v>0</v>
      </c>
      <c r="Q1194" s="68"/>
      <c r="R1194" s="68"/>
    </row>
    <row r="1195" spans="1:18" s="33" customFormat="1" ht="15">
      <c r="A1195" s="66"/>
      <c r="B1195" s="72"/>
      <c r="C1195" s="3"/>
      <c r="D1195" s="5" t="s">
        <v>39</v>
      </c>
      <c r="E1195" s="2">
        <f t="shared" si="402"/>
        <v>0</v>
      </c>
      <c r="F1195" s="2">
        <f t="shared" si="403"/>
        <v>0</v>
      </c>
      <c r="G1195" s="2">
        <v>0</v>
      </c>
      <c r="H1195" s="2">
        <v>0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  <c r="N1195" s="2">
        <v>0</v>
      </c>
      <c r="O1195" s="2">
        <v>0</v>
      </c>
      <c r="P1195" s="2">
        <v>0</v>
      </c>
      <c r="Q1195" s="68"/>
      <c r="R1195" s="68"/>
    </row>
    <row r="1196" spans="1:18" s="33" customFormat="1" ht="15">
      <c r="A1196" s="67"/>
      <c r="B1196" s="72"/>
      <c r="C1196" s="3"/>
      <c r="D1196" s="5" t="s">
        <v>40</v>
      </c>
      <c r="E1196" s="2">
        <f t="shared" si="402"/>
        <v>0</v>
      </c>
      <c r="F1196" s="2">
        <f t="shared" si="403"/>
        <v>0</v>
      </c>
      <c r="G1196" s="2">
        <v>0</v>
      </c>
      <c r="H1196" s="2">
        <v>0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2">
        <v>0</v>
      </c>
      <c r="O1196" s="2">
        <v>0</v>
      </c>
      <c r="P1196" s="2">
        <v>0</v>
      </c>
      <c r="Q1196" s="68"/>
      <c r="R1196" s="68"/>
    </row>
    <row r="1197" spans="1:18" s="6" customFormat="1" ht="15" customHeight="1">
      <c r="A1197" s="73"/>
      <c r="B1197" s="71" t="s">
        <v>42</v>
      </c>
      <c r="C1197" s="4"/>
      <c r="D1197" s="4" t="s">
        <v>13</v>
      </c>
      <c r="E1197" s="1">
        <f>SUM(E1199:E1208)</f>
        <v>2568224.5</v>
      </c>
      <c r="F1197" s="1">
        <f aca="true" t="shared" si="404" ref="F1197:P1197">SUM(F1199:F1208)</f>
        <v>0</v>
      </c>
      <c r="G1197" s="1">
        <f t="shared" si="404"/>
        <v>2568224.5</v>
      </c>
      <c r="H1197" s="1">
        <f t="shared" si="404"/>
        <v>0</v>
      </c>
      <c r="I1197" s="1">
        <f t="shared" si="404"/>
        <v>0</v>
      </c>
      <c r="J1197" s="1">
        <f t="shared" si="404"/>
        <v>0</v>
      </c>
      <c r="K1197" s="1">
        <f t="shared" si="404"/>
        <v>0</v>
      </c>
      <c r="L1197" s="1">
        <f t="shared" si="404"/>
        <v>0</v>
      </c>
      <c r="M1197" s="1">
        <f t="shared" si="404"/>
        <v>0</v>
      </c>
      <c r="N1197" s="1">
        <f t="shared" si="404"/>
        <v>0</v>
      </c>
      <c r="O1197" s="1">
        <f t="shared" si="404"/>
        <v>8432</v>
      </c>
      <c r="P1197" s="1">
        <f t="shared" si="404"/>
        <v>0</v>
      </c>
      <c r="Q1197" s="68" t="s">
        <v>16</v>
      </c>
      <c r="R1197" s="68"/>
    </row>
    <row r="1198" spans="1:18" s="6" customFormat="1" ht="15" customHeight="1">
      <c r="A1198" s="73"/>
      <c r="B1198" s="71"/>
      <c r="C1198" s="4"/>
      <c r="D1198" s="4" t="s">
        <v>176</v>
      </c>
      <c r="E1198" s="1">
        <f>G1198+I1198+K1198+M1198</f>
        <v>0</v>
      </c>
      <c r="F1198" s="1">
        <f>H1198+J1198+L1198+N1198</f>
        <v>0</v>
      </c>
      <c r="G1198" s="1">
        <v>0</v>
      </c>
      <c r="H1198" s="1">
        <v>0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68"/>
      <c r="R1198" s="68"/>
    </row>
    <row r="1199" spans="1:18" s="6" customFormat="1" ht="28.5">
      <c r="A1199" s="73"/>
      <c r="B1199" s="71"/>
      <c r="C1199" s="4"/>
      <c r="D1199" s="4" t="s">
        <v>0</v>
      </c>
      <c r="E1199" s="1">
        <f>G1199+I1199+K1199+M1199</f>
        <v>0</v>
      </c>
      <c r="F1199" s="1">
        <f>H1199+J1199+L1199+N1199</f>
        <v>0</v>
      </c>
      <c r="G1199" s="1">
        <f aca="true" t="shared" si="405" ref="G1199:P1199">G887</f>
        <v>0</v>
      </c>
      <c r="H1199" s="1">
        <f t="shared" si="405"/>
        <v>0</v>
      </c>
      <c r="I1199" s="1">
        <f t="shared" si="405"/>
        <v>0</v>
      </c>
      <c r="J1199" s="1">
        <f t="shared" si="405"/>
        <v>0</v>
      </c>
      <c r="K1199" s="1">
        <f t="shared" si="405"/>
        <v>0</v>
      </c>
      <c r="L1199" s="1">
        <f t="shared" si="405"/>
        <v>0</v>
      </c>
      <c r="M1199" s="1">
        <f t="shared" si="405"/>
        <v>0</v>
      </c>
      <c r="N1199" s="1">
        <f t="shared" si="405"/>
        <v>0</v>
      </c>
      <c r="O1199" s="1">
        <f t="shared" si="405"/>
        <v>0</v>
      </c>
      <c r="P1199" s="1">
        <f t="shared" si="405"/>
        <v>0</v>
      </c>
      <c r="Q1199" s="68"/>
      <c r="R1199" s="68"/>
    </row>
    <row r="1200" spans="1:18" s="6" customFormat="1" ht="28.5">
      <c r="A1200" s="73"/>
      <c r="B1200" s="71"/>
      <c r="C1200" s="4"/>
      <c r="D1200" s="4" t="s">
        <v>1</v>
      </c>
      <c r="E1200" s="1">
        <f>G1200+I1200+K1200+M1200</f>
        <v>30000</v>
      </c>
      <c r="F1200" s="1">
        <f aca="true" t="shared" si="406" ref="F1200:F1208">H1200+J1200+L1200+N1200</f>
        <v>0</v>
      </c>
      <c r="G1200" s="1">
        <f aca="true" t="shared" si="407" ref="G1200:P1200">G888</f>
        <v>30000</v>
      </c>
      <c r="H1200" s="1">
        <f t="shared" si="407"/>
        <v>0</v>
      </c>
      <c r="I1200" s="1">
        <f t="shared" si="407"/>
        <v>0</v>
      </c>
      <c r="J1200" s="1">
        <f t="shared" si="407"/>
        <v>0</v>
      </c>
      <c r="K1200" s="1">
        <f t="shared" si="407"/>
        <v>0</v>
      </c>
      <c r="L1200" s="1">
        <f t="shared" si="407"/>
        <v>0</v>
      </c>
      <c r="M1200" s="1">
        <f t="shared" si="407"/>
        <v>0</v>
      </c>
      <c r="N1200" s="1">
        <f t="shared" si="407"/>
        <v>0</v>
      </c>
      <c r="O1200" s="1">
        <f t="shared" si="407"/>
        <v>1367</v>
      </c>
      <c r="P1200" s="1">
        <f t="shared" si="407"/>
        <v>0</v>
      </c>
      <c r="Q1200" s="68"/>
      <c r="R1200" s="68"/>
    </row>
    <row r="1201" spans="1:18" s="6" customFormat="1" ht="28.5">
      <c r="A1201" s="73"/>
      <c r="B1201" s="71"/>
      <c r="C1201" s="4"/>
      <c r="D1201" s="4" t="s">
        <v>31</v>
      </c>
      <c r="E1201" s="1">
        <f aca="true" t="shared" si="408" ref="E1201:E1208">G1201+I1201+K1201+M1201</f>
        <v>10000</v>
      </c>
      <c r="F1201" s="1">
        <f t="shared" si="406"/>
        <v>0</v>
      </c>
      <c r="G1201" s="1">
        <f aca="true" t="shared" si="409" ref="G1201:P1201">G889</f>
        <v>10000</v>
      </c>
      <c r="H1201" s="1">
        <f t="shared" si="409"/>
        <v>0</v>
      </c>
      <c r="I1201" s="1">
        <f t="shared" si="409"/>
        <v>0</v>
      </c>
      <c r="J1201" s="1">
        <f t="shared" si="409"/>
        <v>0</v>
      </c>
      <c r="K1201" s="1">
        <f t="shared" si="409"/>
        <v>0</v>
      </c>
      <c r="L1201" s="1">
        <f t="shared" si="409"/>
        <v>0</v>
      </c>
      <c r="M1201" s="1">
        <f t="shared" si="409"/>
        <v>0</v>
      </c>
      <c r="N1201" s="1">
        <f t="shared" si="409"/>
        <v>0</v>
      </c>
      <c r="O1201" s="1">
        <f t="shared" si="409"/>
        <v>0</v>
      </c>
      <c r="P1201" s="1">
        <f t="shared" si="409"/>
        <v>0</v>
      </c>
      <c r="Q1201" s="68"/>
      <c r="R1201" s="68"/>
    </row>
    <row r="1202" spans="1:18" s="6" customFormat="1" ht="28.5">
      <c r="A1202" s="73"/>
      <c r="B1202" s="71"/>
      <c r="C1202" s="4"/>
      <c r="D1202" s="4" t="s">
        <v>32</v>
      </c>
      <c r="E1202" s="1">
        <f t="shared" si="408"/>
        <v>288811.8</v>
      </c>
      <c r="F1202" s="1">
        <f t="shared" si="406"/>
        <v>0</v>
      </c>
      <c r="G1202" s="1">
        <f aca="true" t="shared" si="410" ref="G1202:P1202">G890</f>
        <v>288811.8</v>
      </c>
      <c r="H1202" s="1">
        <f t="shared" si="410"/>
        <v>0</v>
      </c>
      <c r="I1202" s="1">
        <f t="shared" si="410"/>
        <v>0</v>
      </c>
      <c r="J1202" s="1">
        <f t="shared" si="410"/>
        <v>0</v>
      </c>
      <c r="K1202" s="1">
        <f t="shared" si="410"/>
        <v>0</v>
      </c>
      <c r="L1202" s="1">
        <f t="shared" si="410"/>
        <v>0</v>
      </c>
      <c r="M1202" s="1">
        <f t="shared" si="410"/>
        <v>0</v>
      </c>
      <c r="N1202" s="1">
        <f t="shared" si="410"/>
        <v>0</v>
      </c>
      <c r="O1202" s="1">
        <f t="shared" si="410"/>
        <v>1063</v>
      </c>
      <c r="P1202" s="1">
        <f t="shared" si="410"/>
        <v>0</v>
      </c>
      <c r="Q1202" s="68"/>
      <c r="R1202" s="68"/>
    </row>
    <row r="1203" spans="1:18" s="6" customFormat="1" ht="28.5">
      <c r="A1203" s="73"/>
      <c r="B1203" s="71"/>
      <c r="C1203" s="4"/>
      <c r="D1203" s="4" t="s">
        <v>33</v>
      </c>
      <c r="E1203" s="1">
        <f t="shared" si="408"/>
        <v>307595.6</v>
      </c>
      <c r="F1203" s="1">
        <f t="shared" si="406"/>
        <v>0</v>
      </c>
      <c r="G1203" s="1">
        <f aca="true" t="shared" si="411" ref="G1203:P1203">G891</f>
        <v>307595.6</v>
      </c>
      <c r="H1203" s="1">
        <f t="shared" si="411"/>
        <v>0</v>
      </c>
      <c r="I1203" s="1">
        <f t="shared" si="411"/>
        <v>0</v>
      </c>
      <c r="J1203" s="1">
        <f t="shared" si="411"/>
        <v>0</v>
      </c>
      <c r="K1203" s="1">
        <f t="shared" si="411"/>
        <v>0</v>
      </c>
      <c r="L1203" s="1">
        <f t="shared" si="411"/>
        <v>0</v>
      </c>
      <c r="M1203" s="1">
        <f t="shared" si="411"/>
        <v>0</v>
      </c>
      <c r="N1203" s="1">
        <f t="shared" si="411"/>
        <v>0</v>
      </c>
      <c r="O1203" s="1">
        <f t="shared" si="411"/>
        <v>885</v>
      </c>
      <c r="P1203" s="1">
        <f t="shared" si="411"/>
        <v>0</v>
      </c>
      <c r="Q1203" s="68"/>
      <c r="R1203" s="68"/>
    </row>
    <row r="1204" spans="1:18" s="6" customFormat="1" ht="28.5">
      <c r="A1204" s="73"/>
      <c r="B1204" s="71"/>
      <c r="C1204" s="4"/>
      <c r="D1204" s="4" t="s">
        <v>36</v>
      </c>
      <c r="E1204" s="1">
        <f t="shared" si="408"/>
        <v>345908.2</v>
      </c>
      <c r="F1204" s="1">
        <f t="shared" si="406"/>
        <v>0</v>
      </c>
      <c r="G1204" s="1">
        <f aca="true" t="shared" si="412" ref="G1204:P1204">G892</f>
        <v>345908.2</v>
      </c>
      <c r="H1204" s="1">
        <f t="shared" si="412"/>
        <v>0</v>
      </c>
      <c r="I1204" s="1">
        <f t="shared" si="412"/>
        <v>0</v>
      </c>
      <c r="J1204" s="1">
        <f t="shared" si="412"/>
        <v>0</v>
      </c>
      <c r="K1204" s="1">
        <f t="shared" si="412"/>
        <v>0</v>
      </c>
      <c r="L1204" s="1">
        <f t="shared" si="412"/>
        <v>0</v>
      </c>
      <c r="M1204" s="1">
        <f t="shared" si="412"/>
        <v>0</v>
      </c>
      <c r="N1204" s="1">
        <f t="shared" si="412"/>
        <v>0</v>
      </c>
      <c r="O1204" s="1">
        <f t="shared" si="412"/>
        <v>1125</v>
      </c>
      <c r="P1204" s="1">
        <f t="shared" si="412"/>
        <v>0</v>
      </c>
      <c r="Q1204" s="68"/>
      <c r="R1204" s="68"/>
    </row>
    <row r="1205" spans="1:18" s="6" customFormat="1" ht="28.5">
      <c r="A1205" s="73"/>
      <c r="B1205" s="71"/>
      <c r="C1205" s="4"/>
      <c r="D1205" s="4" t="s">
        <v>37</v>
      </c>
      <c r="E1205" s="1">
        <f t="shared" si="408"/>
        <v>313148.2</v>
      </c>
      <c r="F1205" s="1">
        <f t="shared" si="406"/>
        <v>0</v>
      </c>
      <c r="G1205" s="1">
        <f aca="true" t="shared" si="413" ref="G1205:P1205">G893</f>
        <v>313148.2</v>
      </c>
      <c r="H1205" s="1">
        <f t="shared" si="413"/>
        <v>0</v>
      </c>
      <c r="I1205" s="1">
        <f t="shared" si="413"/>
        <v>0</v>
      </c>
      <c r="J1205" s="1">
        <f t="shared" si="413"/>
        <v>0</v>
      </c>
      <c r="K1205" s="1">
        <f t="shared" si="413"/>
        <v>0</v>
      </c>
      <c r="L1205" s="1">
        <f t="shared" si="413"/>
        <v>0</v>
      </c>
      <c r="M1205" s="1">
        <f t="shared" si="413"/>
        <v>0</v>
      </c>
      <c r="N1205" s="1">
        <f t="shared" si="413"/>
        <v>0</v>
      </c>
      <c r="O1205" s="1">
        <f t="shared" si="413"/>
        <v>402</v>
      </c>
      <c r="P1205" s="1">
        <f t="shared" si="413"/>
        <v>0</v>
      </c>
      <c r="Q1205" s="68"/>
      <c r="R1205" s="68"/>
    </row>
    <row r="1206" spans="1:18" s="6" customFormat="1" ht="28.5">
      <c r="A1206" s="73"/>
      <c r="B1206" s="71"/>
      <c r="C1206" s="4"/>
      <c r="D1206" s="4" t="s">
        <v>38</v>
      </c>
      <c r="E1206" s="1">
        <f t="shared" si="408"/>
        <v>380061.10000000003</v>
      </c>
      <c r="F1206" s="1">
        <f t="shared" si="406"/>
        <v>0</v>
      </c>
      <c r="G1206" s="1">
        <f aca="true" t="shared" si="414" ref="G1206:P1206">G894</f>
        <v>380061.10000000003</v>
      </c>
      <c r="H1206" s="1">
        <f t="shared" si="414"/>
        <v>0</v>
      </c>
      <c r="I1206" s="1">
        <f t="shared" si="414"/>
        <v>0</v>
      </c>
      <c r="J1206" s="1">
        <f t="shared" si="414"/>
        <v>0</v>
      </c>
      <c r="K1206" s="1">
        <f t="shared" si="414"/>
        <v>0</v>
      </c>
      <c r="L1206" s="1">
        <f t="shared" si="414"/>
        <v>0</v>
      </c>
      <c r="M1206" s="1">
        <f t="shared" si="414"/>
        <v>0</v>
      </c>
      <c r="N1206" s="1">
        <f t="shared" si="414"/>
        <v>0</v>
      </c>
      <c r="O1206" s="1">
        <f t="shared" si="414"/>
        <v>1057</v>
      </c>
      <c r="P1206" s="1">
        <f t="shared" si="414"/>
        <v>0</v>
      </c>
      <c r="Q1206" s="68"/>
      <c r="R1206" s="68"/>
    </row>
    <row r="1207" spans="1:18" s="6" customFormat="1" ht="28.5">
      <c r="A1207" s="73"/>
      <c r="B1207" s="71"/>
      <c r="C1207" s="4"/>
      <c r="D1207" s="4" t="s">
        <v>39</v>
      </c>
      <c r="E1207" s="1">
        <f t="shared" si="408"/>
        <v>376076.9</v>
      </c>
      <c r="F1207" s="1">
        <f t="shared" si="406"/>
        <v>0</v>
      </c>
      <c r="G1207" s="1">
        <f aca="true" t="shared" si="415" ref="G1207:P1207">G895</f>
        <v>376076.9</v>
      </c>
      <c r="H1207" s="1">
        <f t="shared" si="415"/>
        <v>0</v>
      </c>
      <c r="I1207" s="1">
        <f t="shared" si="415"/>
        <v>0</v>
      </c>
      <c r="J1207" s="1">
        <f t="shared" si="415"/>
        <v>0</v>
      </c>
      <c r="K1207" s="1">
        <f t="shared" si="415"/>
        <v>0</v>
      </c>
      <c r="L1207" s="1">
        <f t="shared" si="415"/>
        <v>0</v>
      </c>
      <c r="M1207" s="1">
        <f t="shared" si="415"/>
        <v>0</v>
      </c>
      <c r="N1207" s="1">
        <f t="shared" si="415"/>
        <v>0</v>
      </c>
      <c r="O1207" s="1">
        <f t="shared" si="415"/>
        <v>1039</v>
      </c>
      <c r="P1207" s="1">
        <f t="shared" si="415"/>
        <v>0</v>
      </c>
      <c r="Q1207" s="68"/>
      <c r="R1207" s="68"/>
    </row>
    <row r="1208" spans="1:18" s="6" customFormat="1" ht="28.5">
      <c r="A1208" s="73"/>
      <c r="B1208" s="71"/>
      <c r="C1208" s="4"/>
      <c r="D1208" s="4" t="s">
        <v>40</v>
      </c>
      <c r="E1208" s="1">
        <f t="shared" si="408"/>
        <v>516622.69999999995</v>
      </c>
      <c r="F1208" s="1">
        <f t="shared" si="406"/>
        <v>0</v>
      </c>
      <c r="G1208" s="1">
        <f aca="true" t="shared" si="416" ref="G1208:P1208">G896</f>
        <v>516622.69999999995</v>
      </c>
      <c r="H1208" s="1">
        <f t="shared" si="416"/>
        <v>0</v>
      </c>
      <c r="I1208" s="1">
        <f t="shared" si="416"/>
        <v>0</v>
      </c>
      <c r="J1208" s="1">
        <f t="shared" si="416"/>
        <v>0</v>
      </c>
      <c r="K1208" s="1">
        <f t="shared" si="416"/>
        <v>0</v>
      </c>
      <c r="L1208" s="1">
        <f t="shared" si="416"/>
        <v>0</v>
      </c>
      <c r="M1208" s="1">
        <f t="shared" si="416"/>
        <v>0</v>
      </c>
      <c r="N1208" s="1">
        <f t="shared" si="416"/>
        <v>0</v>
      </c>
      <c r="O1208" s="1">
        <f t="shared" si="416"/>
        <v>1494</v>
      </c>
      <c r="P1208" s="1">
        <f t="shared" si="416"/>
        <v>0</v>
      </c>
      <c r="Q1208" s="68"/>
      <c r="R1208" s="68"/>
    </row>
    <row r="1209" spans="1:18" s="6" customFormat="1" ht="14.25">
      <c r="A1209" s="71"/>
      <c r="B1209" s="71" t="s">
        <v>43</v>
      </c>
      <c r="C1209" s="4"/>
      <c r="D1209" s="4" t="s">
        <v>13</v>
      </c>
      <c r="E1209" s="1">
        <f>ROUNDDOWN(SUM(E1211:E1220),1)</f>
        <v>27217687.1</v>
      </c>
      <c r="F1209" s="1">
        <f>SUM(F1211:F1220)</f>
        <v>8047.5</v>
      </c>
      <c r="G1209" s="1">
        <f>ROUNDDOWN(SUM(G1211:G1220),1)</f>
        <v>3948066.7</v>
      </c>
      <c r="H1209" s="1">
        <f>SUM(H1211:H1220)</f>
        <v>8047.5</v>
      </c>
      <c r="I1209" s="1">
        <f>SUM(I1211:I1220)</f>
        <v>2182296.9</v>
      </c>
      <c r="J1209" s="1">
        <f>SUM(J1211:J1220)</f>
        <v>0</v>
      </c>
      <c r="K1209" s="1">
        <f aca="true" t="shared" si="417" ref="K1209:P1209">SUM(K1211:K1220)</f>
        <v>21087323.505</v>
      </c>
      <c r="L1209" s="1">
        <f t="shared" si="417"/>
        <v>0</v>
      </c>
      <c r="M1209" s="1">
        <f t="shared" si="417"/>
        <v>0</v>
      </c>
      <c r="N1209" s="1">
        <f t="shared" si="417"/>
        <v>0</v>
      </c>
      <c r="O1209" s="1">
        <f t="shared" si="417"/>
        <v>36720</v>
      </c>
      <c r="P1209" s="1">
        <f t="shared" si="417"/>
        <v>245</v>
      </c>
      <c r="Q1209" s="68"/>
      <c r="R1209" s="68"/>
    </row>
    <row r="1210" spans="1:18" s="6" customFormat="1" ht="28.5">
      <c r="A1210" s="71"/>
      <c r="B1210" s="71"/>
      <c r="C1210" s="4"/>
      <c r="D1210" s="4" t="s">
        <v>176</v>
      </c>
      <c r="E1210" s="1">
        <f>G1210+I1210+K1210+M1210</f>
        <v>0</v>
      </c>
      <c r="F1210" s="1">
        <f>H1210+J1210+L1210+N1210</f>
        <v>0</v>
      </c>
      <c r="G1210" s="1">
        <v>0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68"/>
      <c r="R1210" s="68"/>
    </row>
    <row r="1211" spans="1:18" s="6" customFormat="1" ht="28.5">
      <c r="A1211" s="71"/>
      <c r="B1211" s="71"/>
      <c r="C1211" s="4"/>
      <c r="D1211" s="4" t="s">
        <v>0</v>
      </c>
      <c r="E1211" s="1">
        <f>G1211+I1211+K1211+M1211</f>
        <v>0</v>
      </c>
      <c r="F1211" s="1">
        <f>H1211+J1211+L1211+N1211</f>
        <v>0</v>
      </c>
      <c r="G1211" s="1">
        <f aca="true" t="shared" si="418" ref="G1211:P1211">G874+G1199</f>
        <v>0</v>
      </c>
      <c r="H1211" s="1">
        <f t="shared" si="418"/>
        <v>0</v>
      </c>
      <c r="I1211" s="1">
        <f t="shared" si="418"/>
        <v>0</v>
      </c>
      <c r="J1211" s="1">
        <f t="shared" si="418"/>
        <v>0</v>
      </c>
      <c r="K1211" s="1">
        <f t="shared" si="418"/>
        <v>0</v>
      </c>
      <c r="L1211" s="1">
        <f t="shared" si="418"/>
        <v>0</v>
      </c>
      <c r="M1211" s="1">
        <f t="shared" si="418"/>
        <v>0</v>
      </c>
      <c r="N1211" s="1">
        <f t="shared" si="418"/>
        <v>0</v>
      </c>
      <c r="O1211" s="1">
        <f t="shared" si="418"/>
        <v>1.98951966012828E-13</v>
      </c>
      <c r="P1211" s="1">
        <f t="shared" si="418"/>
        <v>0</v>
      </c>
      <c r="Q1211" s="68"/>
      <c r="R1211" s="68"/>
    </row>
    <row r="1212" spans="1:18" s="6" customFormat="1" ht="28.5">
      <c r="A1212" s="71"/>
      <c r="B1212" s="71"/>
      <c r="C1212" s="4"/>
      <c r="D1212" s="4" t="s">
        <v>1</v>
      </c>
      <c r="E1212" s="1">
        <f>G1212+I1212+K1212+M1212</f>
        <v>1415329.5999999999</v>
      </c>
      <c r="F1212" s="97">
        <f aca="true" t="shared" si="419" ref="F1212:F1220">H1212+J1212+L1212+N1212</f>
        <v>8047.5</v>
      </c>
      <c r="G1212" s="1">
        <f aca="true" t="shared" si="420" ref="G1212:P1212">G875+G1200</f>
        <v>45258.9</v>
      </c>
      <c r="H1212" s="97">
        <f t="shared" si="420"/>
        <v>8047.5</v>
      </c>
      <c r="I1212" s="1">
        <f t="shared" si="420"/>
        <v>0</v>
      </c>
      <c r="J1212" s="1">
        <f t="shared" si="420"/>
        <v>0</v>
      </c>
      <c r="K1212" s="97">
        <f t="shared" si="420"/>
        <v>1370070.7</v>
      </c>
      <c r="L1212" s="1">
        <f t="shared" si="420"/>
        <v>0</v>
      </c>
      <c r="M1212" s="1">
        <f t="shared" si="420"/>
        <v>0</v>
      </c>
      <c r="N1212" s="1">
        <f t="shared" si="420"/>
        <v>0</v>
      </c>
      <c r="O1212" s="97">
        <f t="shared" si="420"/>
        <v>4262</v>
      </c>
      <c r="P1212" s="97">
        <f t="shared" si="420"/>
        <v>245</v>
      </c>
      <c r="Q1212" s="68"/>
      <c r="R1212" s="68"/>
    </row>
    <row r="1213" spans="1:18" s="6" customFormat="1" ht="28.5">
      <c r="A1213" s="71"/>
      <c r="B1213" s="71"/>
      <c r="C1213" s="4"/>
      <c r="D1213" s="4" t="s">
        <v>31</v>
      </c>
      <c r="E1213" s="1">
        <f aca="true" t="shared" si="421" ref="E1213:E1219">G1213+I1213+K1213+M1213</f>
        <v>1870280.9000000001</v>
      </c>
      <c r="F1213" s="1">
        <f t="shared" si="419"/>
        <v>0</v>
      </c>
      <c r="G1213" s="1">
        <f aca="true" t="shared" si="422" ref="G1213:P1213">G876+G1201</f>
        <v>132913.1</v>
      </c>
      <c r="H1213" s="1">
        <f t="shared" si="422"/>
        <v>0</v>
      </c>
      <c r="I1213" s="1">
        <f t="shared" si="422"/>
        <v>0</v>
      </c>
      <c r="J1213" s="1">
        <f t="shared" si="422"/>
        <v>0</v>
      </c>
      <c r="K1213" s="1">
        <f t="shared" si="422"/>
        <v>1737367.8</v>
      </c>
      <c r="L1213" s="1">
        <f t="shared" si="422"/>
        <v>0</v>
      </c>
      <c r="M1213" s="1">
        <f t="shared" si="422"/>
        <v>0</v>
      </c>
      <c r="N1213" s="1">
        <f t="shared" si="422"/>
        <v>0</v>
      </c>
      <c r="O1213" s="1">
        <f t="shared" si="422"/>
        <v>3350</v>
      </c>
      <c r="P1213" s="1">
        <f t="shared" si="422"/>
        <v>0</v>
      </c>
      <c r="Q1213" s="68"/>
      <c r="R1213" s="68"/>
    </row>
    <row r="1214" spans="1:18" s="6" customFormat="1" ht="28.5">
      <c r="A1214" s="71"/>
      <c r="B1214" s="71"/>
      <c r="C1214" s="4"/>
      <c r="D1214" s="4" t="s">
        <v>32</v>
      </c>
      <c r="E1214" s="1">
        <f t="shared" si="421"/>
        <v>2193497.74</v>
      </c>
      <c r="F1214" s="1">
        <f t="shared" si="419"/>
        <v>0</v>
      </c>
      <c r="G1214" s="1">
        <f aca="true" t="shared" si="423" ref="G1214:P1214">G877+G1202</f>
        <v>452186.81999999995</v>
      </c>
      <c r="H1214" s="1">
        <f t="shared" si="423"/>
        <v>0</v>
      </c>
      <c r="I1214" s="1">
        <f t="shared" si="423"/>
        <v>388646.2</v>
      </c>
      <c r="J1214" s="1">
        <f t="shared" si="423"/>
        <v>0</v>
      </c>
      <c r="K1214" s="1">
        <f t="shared" si="423"/>
        <v>1352664.72</v>
      </c>
      <c r="L1214" s="1">
        <f t="shared" si="423"/>
        <v>0</v>
      </c>
      <c r="M1214" s="1">
        <f t="shared" si="423"/>
        <v>0</v>
      </c>
      <c r="N1214" s="1">
        <f t="shared" si="423"/>
        <v>0</v>
      </c>
      <c r="O1214" s="1">
        <f t="shared" si="423"/>
        <v>3863</v>
      </c>
      <c r="P1214" s="1">
        <f t="shared" si="423"/>
        <v>0</v>
      </c>
      <c r="Q1214" s="68"/>
      <c r="R1214" s="68"/>
    </row>
    <row r="1215" spans="1:18" s="6" customFormat="1" ht="28.5">
      <c r="A1215" s="71"/>
      <c r="B1215" s="71"/>
      <c r="C1215" s="4"/>
      <c r="D1215" s="4" t="s">
        <v>33</v>
      </c>
      <c r="E1215" s="1">
        <f t="shared" si="421"/>
        <v>2320341.52</v>
      </c>
      <c r="F1215" s="1">
        <f t="shared" si="419"/>
        <v>0</v>
      </c>
      <c r="G1215" s="1">
        <f aca="true" t="shared" si="424" ref="G1215:P1215">G878+G1203</f>
        <v>484459.94</v>
      </c>
      <c r="H1215" s="1">
        <f t="shared" si="424"/>
        <v>0</v>
      </c>
      <c r="I1215" s="1">
        <f t="shared" si="424"/>
        <v>409968</v>
      </c>
      <c r="J1215" s="1">
        <f t="shared" si="424"/>
        <v>0</v>
      </c>
      <c r="K1215" s="1">
        <f t="shared" si="424"/>
        <v>1425913.58</v>
      </c>
      <c r="L1215" s="1">
        <f t="shared" si="424"/>
        <v>0</v>
      </c>
      <c r="M1215" s="1">
        <f t="shared" si="424"/>
        <v>0</v>
      </c>
      <c r="N1215" s="1">
        <f t="shared" si="424"/>
        <v>0</v>
      </c>
      <c r="O1215" s="1">
        <f t="shared" si="424"/>
        <v>4345</v>
      </c>
      <c r="P1215" s="1">
        <f t="shared" si="424"/>
        <v>0</v>
      </c>
      <c r="Q1215" s="68"/>
      <c r="R1215" s="68"/>
    </row>
    <row r="1216" spans="1:18" ht="28.5">
      <c r="A1216" s="71"/>
      <c r="B1216" s="71"/>
      <c r="C1216" s="4"/>
      <c r="D1216" s="4" t="s">
        <v>36</v>
      </c>
      <c r="E1216" s="1">
        <f t="shared" si="421"/>
        <v>3020647.265</v>
      </c>
      <c r="F1216" s="1">
        <f t="shared" si="419"/>
        <v>0</v>
      </c>
      <c r="G1216" s="1">
        <f aca="true" t="shared" si="425" ref="G1216:P1216">G879+G1204</f>
        <v>539952.16</v>
      </c>
      <c r="H1216" s="1">
        <f t="shared" si="425"/>
        <v>0</v>
      </c>
      <c r="I1216" s="1">
        <f t="shared" si="425"/>
        <v>663286.5</v>
      </c>
      <c r="J1216" s="1">
        <f t="shared" si="425"/>
        <v>0</v>
      </c>
      <c r="K1216" s="1">
        <f t="shared" si="425"/>
        <v>1817408.605</v>
      </c>
      <c r="L1216" s="1">
        <f t="shared" si="425"/>
        <v>0</v>
      </c>
      <c r="M1216" s="1">
        <f t="shared" si="425"/>
        <v>0</v>
      </c>
      <c r="N1216" s="1">
        <f t="shared" si="425"/>
        <v>0</v>
      </c>
      <c r="O1216" s="1">
        <f t="shared" si="425"/>
        <v>5136</v>
      </c>
      <c r="P1216" s="1">
        <f t="shared" si="425"/>
        <v>0</v>
      </c>
      <c r="Q1216" s="68"/>
      <c r="R1216" s="68"/>
    </row>
    <row r="1217" spans="1:18" ht="28.5">
      <c r="A1217" s="71"/>
      <c r="B1217" s="71"/>
      <c r="C1217" s="4"/>
      <c r="D1217" s="4" t="s">
        <v>37</v>
      </c>
      <c r="E1217" s="1">
        <f t="shared" si="421"/>
        <v>3713733.5</v>
      </c>
      <c r="F1217" s="1">
        <f t="shared" si="419"/>
        <v>0</v>
      </c>
      <c r="G1217" s="1">
        <f aca="true" t="shared" si="426" ref="G1217:P1217">G880+G1205</f>
        <v>505762.4</v>
      </c>
      <c r="H1217" s="1">
        <f t="shared" si="426"/>
        <v>0</v>
      </c>
      <c r="I1217" s="1">
        <f t="shared" si="426"/>
        <v>471560.8</v>
      </c>
      <c r="J1217" s="1">
        <f t="shared" si="426"/>
        <v>0</v>
      </c>
      <c r="K1217" s="1">
        <f t="shared" si="426"/>
        <v>2736410.3000000003</v>
      </c>
      <c r="L1217" s="1">
        <f t="shared" si="426"/>
        <v>0</v>
      </c>
      <c r="M1217" s="1">
        <f t="shared" si="426"/>
        <v>0</v>
      </c>
      <c r="N1217" s="1">
        <f t="shared" si="426"/>
        <v>0</v>
      </c>
      <c r="O1217" s="1">
        <f t="shared" si="426"/>
        <v>3152</v>
      </c>
      <c r="P1217" s="1">
        <f t="shared" si="426"/>
        <v>0</v>
      </c>
      <c r="Q1217" s="68"/>
      <c r="R1217" s="68"/>
    </row>
    <row r="1218" spans="1:18" ht="28.5">
      <c r="A1218" s="71"/>
      <c r="B1218" s="71"/>
      <c r="C1218" s="4"/>
      <c r="D1218" s="4" t="s">
        <v>38</v>
      </c>
      <c r="E1218" s="1">
        <f t="shared" si="421"/>
        <v>4043210.4000000004</v>
      </c>
      <c r="F1218" s="1">
        <f t="shared" si="419"/>
        <v>0</v>
      </c>
      <c r="G1218" s="1">
        <f aca="true" t="shared" si="427" ref="G1218:P1218">G881+G1206</f>
        <v>525807.8</v>
      </c>
      <c r="H1218" s="1">
        <f t="shared" si="427"/>
        <v>0</v>
      </c>
      <c r="I1218" s="1">
        <f t="shared" si="427"/>
        <v>248835.4</v>
      </c>
      <c r="J1218" s="1">
        <f t="shared" si="427"/>
        <v>0</v>
      </c>
      <c r="K1218" s="1">
        <f t="shared" si="427"/>
        <v>3268567.2</v>
      </c>
      <c r="L1218" s="1">
        <f t="shared" si="427"/>
        <v>0</v>
      </c>
      <c r="M1218" s="1">
        <f t="shared" si="427"/>
        <v>0</v>
      </c>
      <c r="N1218" s="1">
        <f t="shared" si="427"/>
        <v>0</v>
      </c>
      <c r="O1218" s="1">
        <f t="shared" si="427"/>
        <v>4779</v>
      </c>
      <c r="P1218" s="1">
        <f t="shared" si="427"/>
        <v>0</v>
      </c>
      <c r="Q1218" s="68"/>
      <c r="R1218" s="68"/>
    </row>
    <row r="1219" spans="1:18" ht="28.5">
      <c r="A1219" s="71"/>
      <c r="B1219" s="71"/>
      <c r="C1219" s="4"/>
      <c r="D1219" s="4" t="s">
        <v>39</v>
      </c>
      <c r="E1219" s="1">
        <f t="shared" si="421"/>
        <v>5019616.819999999</v>
      </c>
      <c r="F1219" s="1">
        <f t="shared" si="419"/>
        <v>0</v>
      </c>
      <c r="G1219" s="1">
        <f aca="true" t="shared" si="428" ref="G1219:P1219">G882+G1207</f>
        <v>560590.42</v>
      </c>
      <c r="H1219" s="1">
        <f t="shared" si="428"/>
        <v>0</v>
      </c>
      <c r="I1219" s="1">
        <f t="shared" si="428"/>
        <v>0</v>
      </c>
      <c r="J1219" s="1">
        <f t="shared" si="428"/>
        <v>0</v>
      </c>
      <c r="K1219" s="1">
        <f t="shared" si="428"/>
        <v>4459026.399999999</v>
      </c>
      <c r="L1219" s="1">
        <f t="shared" si="428"/>
        <v>0</v>
      </c>
      <c r="M1219" s="1">
        <f t="shared" si="428"/>
        <v>0</v>
      </c>
      <c r="N1219" s="1">
        <f t="shared" si="428"/>
        <v>0</v>
      </c>
      <c r="O1219" s="1">
        <f t="shared" si="428"/>
        <v>4539</v>
      </c>
      <c r="P1219" s="1">
        <f t="shared" si="428"/>
        <v>0</v>
      </c>
      <c r="Q1219" s="68"/>
      <c r="R1219" s="68"/>
    </row>
    <row r="1220" spans="1:18" ht="28.5">
      <c r="A1220" s="71"/>
      <c r="B1220" s="71"/>
      <c r="C1220" s="4"/>
      <c r="D1220" s="4" t="s">
        <v>40</v>
      </c>
      <c r="E1220" s="1">
        <f>G1220+I1220+K1220+M1220</f>
        <v>3621029.42</v>
      </c>
      <c r="F1220" s="1">
        <f t="shared" si="419"/>
        <v>0</v>
      </c>
      <c r="G1220" s="1">
        <f aca="true" t="shared" si="429" ref="G1220:P1220">G883+G1208</f>
        <v>701135.22</v>
      </c>
      <c r="H1220" s="1">
        <f t="shared" si="429"/>
        <v>0</v>
      </c>
      <c r="I1220" s="1">
        <f t="shared" si="429"/>
        <v>0</v>
      </c>
      <c r="J1220" s="1">
        <f t="shared" si="429"/>
        <v>0</v>
      </c>
      <c r="K1220" s="1">
        <f t="shared" si="429"/>
        <v>2919894.1999999997</v>
      </c>
      <c r="L1220" s="1">
        <f t="shared" si="429"/>
        <v>0</v>
      </c>
      <c r="M1220" s="1">
        <f t="shared" si="429"/>
        <v>0</v>
      </c>
      <c r="N1220" s="1">
        <f t="shared" si="429"/>
        <v>0</v>
      </c>
      <c r="O1220" s="1">
        <f t="shared" si="429"/>
        <v>3294</v>
      </c>
      <c r="P1220" s="1">
        <f t="shared" si="429"/>
        <v>0</v>
      </c>
      <c r="Q1220" s="68"/>
      <c r="R1220" s="68"/>
    </row>
    <row r="1221" spans="19:28" ht="15">
      <c r="S1221" s="9"/>
      <c r="T1221" s="9"/>
      <c r="U1221" s="9"/>
      <c r="V1221" s="9"/>
      <c r="W1221" s="9"/>
      <c r="X1221" s="9"/>
      <c r="Y1221" s="9"/>
      <c r="Z1221" s="9"/>
      <c r="AA1221" s="9"/>
      <c r="AB1221" s="9"/>
    </row>
    <row r="1222" spans="7:28" ht="15">
      <c r="G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</row>
    <row r="1223" spans="19:28" ht="15">
      <c r="S1223" s="9"/>
      <c r="T1223" s="9"/>
      <c r="U1223" s="9"/>
      <c r="V1223" s="9"/>
      <c r="W1223" s="9"/>
      <c r="X1223" s="9"/>
      <c r="Y1223" s="9"/>
      <c r="Z1223" s="9"/>
      <c r="AA1223" s="9"/>
      <c r="AB1223" s="9"/>
    </row>
    <row r="1224" spans="19:28" ht="15">
      <c r="S1224" s="9"/>
      <c r="T1224" s="9"/>
      <c r="U1224" s="9"/>
      <c r="V1224" s="9"/>
      <c r="W1224" s="9"/>
      <c r="X1224" s="9"/>
      <c r="Y1224" s="9"/>
      <c r="Z1224" s="9"/>
      <c r="AA1224" s="9"/>
      <c r="AB1224" s="9"/>
    </row>
    <row r="1225" spans="19:28" ht="15">
      <c r="S1225" s="9"/>
      <c r="T1225" s="9"/>
      <c r="U1225" s="9"/>
      <c r="V1225" s="9"/>
      <c r="W1225" s="9"/>
      <c r="X1225" s="9"/>
      <c r="Y1225" s="9"/>
      <c r="Z1225" s="9"/>
      <c r="AA1225" s="9"/>
      <c r="AB1225" s="9"/>
    </row>
    <row r="1226" spans="19:28" ht="15">
      <c r="S1226" s="9"/>
      <c r="T1226" s="9"/>
      <c r="U1226" s="9"/>
      <c r="V1226" s="9"/>
      <c r="W1226" s="9"/>
      <c r="X1226" s="9"/>
      <c r="Y1226" s="9"/>
      <c r="Z1226" s="9"/>
      <c r="AA1226" s="9"/>
      <c r="AB1226" s="9"/>
    </row>
    <row r="1227" spans="19:28" ht="15">
      <c r="S1227" s="9"/>
      <c r="T1227" s="9"/>
      <c r="U1227" s="9"/>
      <c r="V1227" s="9"/>
      <c r="W1227" s="9"/>
      <c r="X1227" s="9"/>
      <c r="Y1227" s="9"/>
      <c r="Z1227" s="9"/>
      <c r="AA1227" s="9"/>
      <c r="AB1227" s="9"/>
    </row>
    <row r="1228" spans="19:28" ht="15">
      <c r="S1228" s="9"/>
      <c r="T1228" s="9"/>
      <c r="U1228" s="9"/>
      <c r="V1228" s="9"/>
      <c r="W1228" s="9"/>
      <c r="X1228" s="9"/>
      <c r="Y1228" s="9"/>
      <c r="Z1228" s="9"/>
      <c r="AA1228" s="9"/>
      <c r="AB1228" s="9"/>
    </row>
    <row r="1229" spans="19:28" ht="15">
      <c r="S1229" s="9"/>
      <c r="T1229" s="9"/>
      <c r="U1229" s="9"/>
      <c r="V1229" s="9"/>
      <c r="W1229" s="9"/>
      <c r="X1229" s="9"/>
      <c r="Y1229" s="9"/>
      <c r="Z1229" s="9"/>
      <c r="AA1229" s="9"/>
      <c r="AB1229" s="9"/>
    </row>
    <row r="1230" spans="19:28" ht="15">
      <c r="S1230" s="9"/>
      <c r="T1230" s="9"/>
      <c r="U1230" s="9"/>
      <c r="V1230" s="9"/>
      <c r="W1230" s="9"/>
      <c r="X1230" s="9"/>
      <c r="Y1230" s="9"/>
      <c r="Z1230" s="9"/>
      <c r="AA1230" s="9"/>
      <c r="AB1230" s="9"/>
    </row>
    <row r="1231" spans="19:28" ht="15">
      <c r="S1231" s="9"/>
      <c r="T1231" s="9"/>
      <c r="U1231" s="9"/>
      <c r="V1231" s="9"/>
      <c r="W1231" s="9"/>
      <c r="X1231" s="9"/>
      <c r="Y1231" s="9"/>
      <c r="Z1231" s="9"/>
      <c r="AA1231" s="9"/>
      <c r="AB1231" s="9"/>
    </row>
    <row r="1232" spans="19:28" ht="15">
      <c r="S1232" s="9"/>
      <c r="T1232" s="9"/>
      <c r="U1232" s="9"/>
      <c r="V1232" s="9"/>
      <c r="W1232" s="9"/>
      <c r="X1232" s="9"/>
      <c r="Y1232" s="9"/>
      <c r="Z1232" s="9"/>
      <c r="AA1232" s="9"/>
      <c r="AB1232" s="9"/>
    </row>
    <row r="1233" spans="19:28" ht="15">
      <c r="S1233" s="9"/>
      <c r="T1233" s="9"/>
      <c r="U1233" s="9"/>
      <c r="V1233" s="9"/>
      <c r="W1233" s="9"/>
      <c r="X1233" s="9"/>
      <c r="Y1233" s="9"/>
      <c r="Z1233" s="9"/>
      <c r="AA1233" s="9"/>
      <c r="AB1233" s="9"/>
    </row>
    <row r="1234" spans="19:28" ht="15">
      <c r="S1234" s="9"/>
      <c r="T1234" s="9"/>
      <c r="U1234" s="9"/>
      <c r="V1234" s="9"/>
      <c r="W1234" s="9"/>
      <c r="X1234" s="9"/>
      <c r="Y1234" s="9"/>
      <c r="Z1234" s="9"/>
      <c r="AA1234" s="9"/>
      <c r="AB1234" s="9"/>
    </row>
    <row r="1235" spans="19:28" ht="15">
      <c r="S1235" s="9"/>
      <c r="T1235" s="9"/>
      <c r="U1235" s="9"/>
      <c r="V1235" s="9"/>
      <c r="W1235" s="9"/>
      <c r="X1235" s="9"/>
      <c r="Y1235" s="9"/>
      <c r="Z1235" s="9"/>
      <c r="AA1235" s="9"/>
      <c r="AB1235" s="9"/>
    </row>
    <row r="1236" spans="19:28" ht="15">
      <c r="S1236" s="9"/>
      <c r="T1236" s="9"/>
      <c r="U1236" s="9"/>
      <c r="V1236" s="9"/>
      <c r="W1236" s="9"/>
      <c r="X1236" s="9"/>
      <c r="Y1236" s="9"/>
      <c r="Z1236" s="9"/>
      <c r="AA1236" s="9"/>
      <c r="AB1236" s="9"/>
    </row>
    <row r="1237" spans="19:28" ht="15">
      <c r="S1237" s="9"/>
      <c r="T1237" s="9"/>
      <c r="U1237" s="9"/>
      <c r="V1237" s="9"/>
      <c r="W1237" s="9"/>
      <c r="X1237" s="9"/>
      <c r="Y1237" s="9"/>
      <c r="Z1237" s="9"/>
      <c r="AA1237" s="9"/>
      <c r="AB1237" s="9"/>
    </row>
    <row r="1238" spans="19:28" ht="15">
      <c r="S1238" s="9"/>
      <c r="T1238" s="9"/>
      <c r="U1238" s="9"/>
      <c r="V1238" s="9"/>
      <c r="W1238" s="9"/>
      <c r="X1238" s="9"/>
      <c r="Y1238" s="9"/>
      <c r="Z1238" s="9"/>
      <c r="AA1238" s="9"/>
      <c r="AB1238" s="9"/>
    </row>
    <row r="1239" spans="19:28" ht="15">
      <c r="S1239" s="9"/>
      <c r="T1239" s="9"/>
      <c r="U1239" s="9"/>
      <c r="V1239" s="9"/>
      <c r="W1239" s="9"/>
      <c r="X1239" s="9"/>
      <c r="Y1239" s="9"/>
      <c r="Z1239" s="9"/>
      <c r="AA1239" s="9"/>
      <c r="AB1239" s="9"/>
    </row>
    <row r="1240" spans="19:28" ht="15">
      <c r="S1240" s="9"/>
      <c r="T1240" s="9"/>
      <c r="U1240" s="9"/>
      <c r="V1240" s="9"/>
      <c r="W1240" s="9"/>
      <c r="X1240" s="9"/>
      <c r="Y1240" s="9"/>
      <c r="Z1240" s="9"/>
      <c r="AA1240" s="9"/>
      <c r="AB1240" s="9"/>
    </row>
    <row r="1241" spans="19:28" ht="15">
      <c r="S1241" s="9"/>
      <c r="T1241" s="9"/>
      <c r="U1241" s="9"/>
      <c r="V1241" s="9"/>
      <c r="W1241" s="9"/>
      <c r="X1241" s="9"/>
      <c r="Y1241" s="9"/>
      <c r="Z1241" s="9"/>
      <c r="AA1241" s="9"/>
      <c r="AB1241" s="9"/>
    </row>
    <row r="1242" spans="19:28" ht="15">
      <c r="S1242" s="9"/>
      <c r="T1242" s="9"/>
      <c r="U1242" s="9"/>
      <c r="V1242" s="9"/>
      <c r="W1242" s="9"/>
      <c r="X1242" s="9"/>
      <c r="Y1242" s="9"/>
      <c r="Z1242" s="9"/>
      <c r="AA1242" s="9"/>
      <c r="AB1242" s="9"/>
    </row>
  </sheetData>
  <sheetProtection/>
  <mergeCells count="318">
    <mergeCell ref="A633:A656"/>
    <mergeCell ref="B633:B644"/>
    <mergeCell ref="Q633:R644"/>
    <mergeCell ref="B645:B656"/>
    <mergeCell ref="Q645:R656"/>
    <mergeCell ref="A609:A632"/>
    <mergeCell ref="B609:B620"/>
    <mergeCell ref="Q609:R620"/>
    <mergeCell ref="B621:B632"/>
    <mergeCell ref="Q621:R632"/>
    <mergeCell ref="A585:A608"/>
    <mergeCell ref="B585:B596"/>
    <mergeCell ref="Q585:R596"/>
    <mergeCell ref="B597:B608"/>
    <mergeCell ref="Q597:R608"/>
    <mergeCell ref="A561:A584"/>
    <mergeCell ref="B561:B572"/>
    <mergeCell ref="Q561:R572"/>
    <mergeCell ref="B573:B584"/>
    <mergeCell ref="Q573:R584"/>
    <mergeCell ref="A537:A560"/>
    <mergeCell ref="B537:B548"/>
    <mergeCell ref="Q537:R548"/>
    <mergeCell ref="B549:B560"/>
    <mergeCell ref="Q549:R560"/>
    <mergeCell ref="A513:A536"/>
    <mergeCell ref="B513:B524"/>
    <mergeCell ref="Q513:R524"/>
    <mergeCell ref="B525:B536"/>
    <mergeCell ref="Q525:R536"/>
    <mergeCell ref="Q453:R464"/>
    <mergeCell ref="B465:B476"/>
    <mergeCell ref="Q465:R476"/>
    <mergeCell ref="A489:A512"/>
    <mergeCell ref="B489:B500"/>
    <mergeCell ref="Q489:R500"/>
    <mergeCell ref="B501:B512"/>
    <mergeCell ref="Q501:R512"/>
    <mergeCell ref="Q729:R740"/>
    <mergeCell ref="A1161:A1172"/>
    <mergeCell ref="B1161:B1172"/>
    <mergeCell ref="Q1161:R1172"/>
    <mergeCell ref="B909:B920"/>
    <mergeCell ref="Q909:R920"/>
    <mergeCell ref="Q788:R799"/>
    <mergeCell ref="B332:B343"/>
    <mergeCell ref="Q332:R343"/>
    <mergeCell ref="Q31:R42"/>
    <mergeCell ref="B272:B283"/>
    <mergeCell ref="Q272:R283"/>
    <mergeCell ref="Q224:R235"/>
    <mergeCell ref="B55:B66"/>
    <mergeCell ref="A1185:A1196"/>
    <mergeCell ref="B1185:B1196"/>
    <mergeCell ref="Q1185:R1196"/>
    <mergeCell ref="B1173:B1184"/>
    <mergeCell ref="Q1173:R1184"/>
    <mergeCell ref="A1173:A1184"/>
    <mergeCell ref="A417:A428"/>
    <mergeCell ref="Q705:R716"/>
    <mergeCell ref="Q717:R728"/>
    <mergeCell ref="Q657:R668"/>
    <mergeCell ref="A705:A716"/>
    <mergeCell ref="A669:A680"/>
    <mergeCell ref="B417:B428"/>
    <mergeCell ref="Q417:R428"/>
    <mergeCell ref="A453:A476"/>
    <mergeCell ref="B453:B464"/>
    <mergeCell ref="A848:A859"/>
    <mergeCell ref="A872:A883"/>
    <mergeCell ref="A860:A871"/>
    <mergeCell ref="B860:B871"/>
    <mergeCell ref="B848:B859"/>
    <mergeCell ref="B872:B883"/>
    <mergeCell ref="A393:A404"/>
    <mergeCell ref="Q345:R356"/>
    <mergeCell ref="Q393:R404"/>
    <mergeCell ref="A344:R344"/>
    <mergeCell ref="Q381:R392"/>
    <mergeCell ref="B357:B368"/>
    <mergeCell ref="A115:A126"/>
    <mergeCell ref="Q357:R368"/>
    <mergeCell ref="Q115:R126"/>
    <mergeCell ref="B115:B126"/>
    <mergeCell ref="Q296:R307"/>
    <mergeCell ref="B296:B307"/>
    <mergeCell ref="Q188:R199"/>
    <mergeCell ref="A332:A343"/>
    <mergeCell ref="Q320:R331"/>
    <mergeCell ref="B320:B331"/>
    <mergeCell ref="A320:A331"/>
    <mergeCell ref="A369:A380"/>
    <mergeCell ref="A381:A392"/>
    <mergeCell ref="A357:A368"/>
    <mergeCell ref="Q284:R295"/>
    <mergeCell ref="Q260:R271"/>
    <mergeCell ref="Q248:R259"/>
    <mergeCell ref="Q308:R319"/>
    <mergeCell ref="A296:A307"/>
    <mergeCell ref="A260:A271"/>
    <mergeCell ref="B260:B271"/>
    <mergeCell ref="B284:B295"/>
    <mergeCell ref="Q79:R90"/>
    <mergeCell ref="Q91:R102"/>
    <mergeCell ref="Q441:R452"/>
    <mergeCell ref="B429:B440"/>
    <mergeCell ref="Q429:R440"/>
    <mergeCell ref="B405:B416"/>
    <mergeCell ref="B103:B114"/>
    <mergeCell ref="Q103:R114"/>
    <mergeCell ref="Q176:R187"/>
    <mergeCell ref="B200:B211"/>
    <mergeCell ref="A1197:A1208"/>
    <mergeCell ref="B1197:B1208"/>
    <mergeCell ref="Q405:R416"/>
    <mergeCell ref="A441:A452"/>
    <mergeCell ref="B669:B680"/>
    <mergeCell ref="A477:A488"/>
    <mergeCell ref="A681:A692"/>
    <mergeCell ref="B657:B668"/>
    <mergeCell ref="B441:B452"/>
    <mergeCell ref="A836:A847"/>
    <mergeCell ref="B369:B380"/>
    <mergeCell ref="B188:B199"/>
    <mergeCell ref="Q200:R211"/>
    <mergeCell ref="B381:B392"/>
    <mergeCell ref="B236:B247"/>
    <mergeCell ref="B248:B259"/>
    <mergeCell ref="Q369:R380"/>
    <mergeCell ref="Q212:R223"/>
    <mergeCell ref="B212:B223"/>
    <mergeCell ref="Q236:R247"/>
    <mergeCell ref="A29:R29"/>
    <mergeCell ref="A30:R30"/>
    <mergeCell ref="A67:A78"/>
    <mergeCell ref="B17:B28"/>
    <mergeCell ref="B43:B54"/>
    <mergeCell ref="Q55:R66"/>
    <mergeCell ref="B67:B78"/>
    <mergeCell ref="A17:A28"/>
    <mergeCell ref="A55:A66"/>
    <mergeCell ref="Q67:R78"/>
    <mergeCell ref="C10:C12"/>
    <mergeCell ref="Q14:R14"/>
    <mergeCell ref="B15:P15"/>
    <mergeCell ref="Q17:R28"/>
    <mergeCell ref="Q16:R16"/>
    <mergeCell ref="Q15:R15"/>
    <mergeCell ref="B14:P14"/>
    <mergeCell ref="B16:P16"/>
    <mergeCell ref="G11:H11"/>
    <mergeCell ref="I11:J11"/>
    <mergeCell ref="Q13:R13"/>
    <mergeCell ref="K11:L11"/>
    <mergeCell ref="A7:R7"/>
    <mergeCell ref="A10:A12"/>
    <mergeCell ref="B10:B12"/>
    <mergeCell ref="D10:D12"/>
    <mergeCell ref="E10:F11"/>
    <mergeCell ref="M11:N11"/>
    <mergeCell ref="Q10:R12"/>
    <mergeCell ref="O10:P11"/>
    <mergeCell ref="A8:R8"/>
    <mergeCell ref="G10:N10"/>
    <mergeCell ref="A31:A42"/>
    <mergeCell ref="A236:A247"/>
    <mergeCell ref="A79:A90"/>
    <mergeCell ref="B79:B90"/>
    <mergeCell ref="B224:B235"/>
    <mergeCell ref="A224:A235"/>
    <mergeCell ref="A200:A211"/>
    <mergeCell ref="A176:A187"/>
    <mergeCell ref="A91:A102"/>
    <mergeCell ref="B91:B102"/>
    <mergeCell ref="B308:B319"/>
    <mergeCell ref="A43:A54"/>
    <mergeCell ref="A272:A283"/>
    <mergeCell ref="A308:A319"/>
    <mergeCell ref="A212:A223"/>
    <mergeCell ref="A103:A114"/>
    <mergeCell ref="A175:R175"/>
    <mergeCell ref="B176:B187"/>
    <mergeCell ref="A284:A295"/>
    <mergeCell ref="A248:A259"/>
    <mergeCell ref="A1209:A1220"/>
    <mergeCell ref="B1209:B1220"/>
    <mergeCell ref="Q1209:R1220"/>
    <mergeCell ref="Q43:R54"/>
    <mergeCell ref="A345:A356"/>
    <mergeCell ref="A188:A199"/>
    <mergeCell ref="B705:B716"/>
    <mergeCell ref="B477:B488"/>
    <mergeCell ref="Q477:R488"/>
    <mergeCell ref="A657:A668"/>
    <mergeCell ref="Q1197:R1208"/>
    <mergeCell ref="Q884:R884"/>
    <mergeCell ref="B681:B692"/>
    <mergeCell ref="Q681:R692"/>
    <mergeCell ref="B884:P884"/>
    <mergeCell ref="Q848:R859"/>
    <mergeCell ref="Q872:R883"/>
    <mergeCell ref="B981:B992"/>
    <mergeCell ref="B836:B847"/>
    <mergeCell ref="B729:B740"/>
    <mergeCell ref="A717:A728"/>
    <mergeCell ref="B824:B835"/>
    <mergeCell ref="B800:B811"/>
    <mergeCell ref="A824:A835"/>
    <mergeCell ref="A729:A740"/>
    <mergeCell ref="B717:B728"/>
    <mergeCell ref="A741:A752"/>
    <mergeCell ref="B741:B752"/>
    <mergeCell ref="B753:B763"/>
    <mergeCell ref="A753:A763"/>
    <mergeCell ref="A812:A823"/>
    <mergeCell ref="A764:A775"/>
    <mergeCell ref="B764:B775"/>
    <mergeCell ref="Q776:R787"/>
    <mergeCell ref="A800:A811"/>
    <mergeCell ref="B812:B823"/>
    <mergeCell ref="A788:A799"/>
    <mergeCell ref="B788:B799"/>
    <mergeCell ref="Q764:R775"/>
    <mergeCell ref="A776:A787"/>
    <mergeCell ref="B1005:B1016"/>
    <mergeCell ref="Q1005:R1016"/>
    <mergeCell ref="A969:A992"/>
    <mergeCell ref="B993:B1004"/>
    <mergeCell ref="Q993:R1004"/>
    <mergeCell ref="A993:A1016"/>
    <mergeCell ref="B969:B980"/>
    <mergeCell ref="Q969:R980"/>
    <mergeCell ref="Q981:R992"/>
    <mergeCell ref="B1065:B1076"/>
    <mergeCell ref="Q1065:R1076"/>
    <mergeCell ref="Q1029:R1040"/>
    <mergeCell ref="A1041:A1052"/>
    <mergeCell ref="B1041:B1052"/>
    <mergeCell ref="Q1041:R1052"/>
    <mergeCell ref="B1029:B1040"/>
    <mergeCell ref="B1017:B1028"/>
    <mergeCell ref="Q1017:R1028"/>
    <mergeCell ref="A1017:A1040"/>
    <mergeCell ref="A1077:A1088"/>
    <mergeCell ref="B1077:B1088"/>
    <mergeCell ref="Q1077:R1088"/>
    <mergeCell ref="A1053:A1064"/>
    <mergeCell ref="B1053:B1064"/>
    <mergeCell ref="Q1053:R1064"/>
    <mergeCell ref="A1065:A1076"/>
    <mergeCell ref="A1089:A1100"/>
    <mergeCell ref="B1089:B1100"/>
    <mergeCell ref="Q1089:R1100"/>
    <mergeCell ref="A1101:A1112"/>
    <mergeCell ref="B1101:B1112"/>
    <mergeCell ref="Q1101:R1112"/>
    <mergeCell ref="Q1113:R1124"/>
    <mergeCell ref="A1149:A1160"/>
    <mergeCell ref="B1149:B1160"/>
    <mergeCell ref="Q1149:R1160"/>
    <mergeCell ref="A1125:A1136"/>
    <mergeCell ref="B1125:B1136"/>
    <mergeCell ref="Q1125:R1136"/>
    <mergeCell ref="A1137:A1148"/>
    <mergeCell ref="Q836:R847"/>
    <mergeCell ref="B885:B896"/>
    <mergeCell ref="Q824:R835"/>
    <mergeCell ref="Q741:R752"/>
    <mergeCell ref="Q812:R823"/>
    <mergeCell ref="B776:B787"/>
    <mergeCell ref="Q753:R763"/>
    <mergeCell ref="Q860:R871"/>
    <mergeCell ref="Q897:R908"/>
    <mergeCell ref="A897:A920"/>
    <mergeCell ref="B921:B932"/>
    <mergeCell ref="B1137:B1148"/>
    <mergeCell ref="Q1137:R1148"/>
    <mergeCell ref="B933:B944"/>
    <mergeCell ref="Q933:R944"/>
    <mergeCell ref="A1113:A1124"/>
    <mergeCell ref="Q921:R932"/>
    <mergeCell ref="B1113:B1124"/>
    <mergeCell ref="A921:A944"/>
    <mergeCell ref="Q885:R896"/>
    <mergeCell ref="Q800:R811"/>
    <mergeCell ref="B945:B956"/>
    <mergeCell ref="Q945:R956"/>
    <mergeCell ref="A945:A968"/>
    <mergeCell ref="B957:B968"/>
    <mergeCell ref="Q957:R968"/>
    <mergeCell ref="A885:A896"/>
    <mergeCell ref="B897:B908"/>
    <mergeCell ref="L1:R1"/>
    <mergeCell ref="A693:A704"/>
    <mergeCell ref="Q669:R680"/>
    <mergeCell ref="B345:B356"/>
    <mergeCell ref="A405:A416"/>
    <mergeCell ref="B393:B404"/>
    <mergeCell ref="B693:B704"/>
    <mergeCell ref="Q693:R704"/>
    <mergeCell ref="A429:A440"/>
    <mergeCell ref="B31:B42"/>
    <mergeCell ref="L5:R5"/>
    <mergeCell ref="L3:R3"/>
    <mergeCell ref="V2:Y3"/>
    <mergeCell ref="L2:R2"/>
    <mergeCell ref="A127:A138"/>
    <mergeCell ref="B127:B138"/>
    <mergeCell ref="Q127:R138"/>
    <mergeCell ref="A139:A150"/>
    <mergeCell ref="B139:B150"/>
    <mergeCell ref="Q139:R150"/>
    <mergeCell ref="A151:A162"/>
    <mergeCell ref="B151:B162"/>
    <mergeCell ref="Q151:R162"/>
    <mergeCell ref="A163:A174"/>
    <mergeCell ref="B163:B174"/>
    <mergeCell ref="Q163:R174"/>
  </mergeCells>
  <printOptions/>
  <pageMargins left="0.1968503937007874" right="0.1968503937007874" top="0.1968503937007874" bottom="0.1968503937007874" header="0.1968503937007874" footer="0.1968503937007874"/>
  <pageSetup fitToHeight="25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Шавкунова</cp:lastModifiedBy>
  <cp:lastPrinted>2017-08-02T04:42:34Z</cp:lastPrinted>
  <dcterms:created xsi:type="dcterms:W3CDTF">2013-09-25T10:58:55Z</dcterms:created>
  <dcterms:modified xsi:type="dcterms:W3CDTF">2017-08-02T04:45:31Z</dcterms:modified>
  <cp:category/>
  <cp:version/>
  <cp:contentType/>
  <cp:contentStatus/>
</cp:coreProperties>
</file>