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прил.1" sheetId="1" r:id="rId1"/>
  </sheets>
  <definedNames>
    <definedName name="_xlnm.Print_Titles" localSheetId="0">'прил.1'!$10:$12</definedName>
    <definedName name="_xlnm.Print_Area" localSheetId="0">'прил.1'!$A$1:$Q$397</definedName>
  </definedNames>
  <calcPr fullCalcOnLoad="1"/>
</workbook>
</file>

<file path=xl/sharedStrings.xml><?xml version="1.0" encoding="utf-8"?>
<sst xmlns="http://schemas.openxmlformats.org/spreadsheetml/2006/main" count="487" uniqueCount="114">
  <si>
    <t>№</t>
  </si>
  <si>
    <t>Срок исполнения</t>
  </si>
  <si>
    <t>Объем финансирования (тыс. рублей)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</si>
  <si>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</si>
  <si>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</si>
  <si>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</si>
  <si>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</si>
  <si>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</si>
  <si>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</si>
  <si>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</si>
  <si>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</si>
  <si>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</si>
  <si>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Департамент образования администрации Города Томска</t>
  </si>
  <si>
    <t>2015 год</t>
  </si>
  <si>
    <t>2016 год</t>
  </si>
  <si>
    <t>2017 год</t>
  </si>
  <si>
    <t>1.1</t>
  </si>
  <si>
    <t>1.2</t>
  </si>
  <si>
    <t>ПЕРЕЧЕНЬ МЕРОПРИЯТИЙ И РЕСУРСНОЕ ОБЕСПЕЧЕНИЕ МУНИЦИПАЛЬНОЙ ПРОГРАММЫ</t>
  </si>
  <si>
    <t>Наименования целей, задач, мероприятий муниципальной программы</t>
  </si>
  <si>
    <t>Задача 3 муниципальной программы: организация каникулярного отдыха и занятости детей.</t>
  </si>
  <si>
    <t>Департамент капитального строительства администрации Города Томска</t>
  </si>
  <si>
    <t>1</t>
  </si>
  <si>
    <t>2</t>
  </si>
  <si>
    <t>3</t>
  </si>
  <si>
    <t>4</t>
  </si>
  <si>
    <t>5</t>
  </si>
  <si>
    <t>ВСЕГО ПО ПРОГРАММЕ</t>
  </si>
  <si>
    <t>Цель муниципальной программы: обеспечение доступного и качественного образования в соответствии с запросами населения и перспективными задачами развития города Томска, Томской области и Российской Федерации.</t>
  </si>
  <si>
    <t>Задача 1 муниципальной программы: обеспечение доступности и равных возможностей получения дошкольного образования, его эффективности и качества.</t>
  </si>
  <si>
    <t>6</t>
  </si>
  <si>
    <t xml:space="preserve">Задача 6 муниципальной программы: эффективная организация предоставления общедоступного и бесплатного дошкольного, начального общего, основного общего, среднего общего образования, дополнительного образования детей по основным образовательным программам в муниципальных образовательных учреждениях </t>
  </si>
  <si>
    <t>2.1</t>
  </si>
  <si>
    <t>2.2</t>
  </si>
  <si>
    <t>3.1</t>
  </si>
  <si>
    <t>3.2</t>
  </si>
  <si>
    <t>4.1</t>
  </si>
  <si>
    <t>4.2</t>
  </si>
  <si>
    <t>4.3</t>
  </si>
  <si>
    <t>5.1</t>
  </si>
  <si>
    <t>5.2</t>
  </si>
  <si>
    <t>5.3</t>
  </si>
  <si>
    <t>Подпрограмма 6 "Организация и обеспечение эффективного функционирования сети учреждений образования"</t>
  </si>
  <si>
    <t>Задача 2 муниципальной программы: обеспечение доступности и равных возможностей на общее образование в пределах федеральных государственных образовательных стандартов.</t>
  </si>
  <si>
    <t>7</t>
  </si>
  <si>
    <t>Задача 7 муниципальной программы: организация предоставления качественного дополнительного образования детям в городе Томске.</t>
  </si>
  <si>
    <t>7.1</t>
  </si>
  <si>
    <t>7.2</t>
  </si>
  <si>
    <t>Мероприятие 1: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</t>
  </si>
  <si>
    <t>ВСЕГО ПО ЗАДАЧЕ 1</t>
  </si>
  <si>
    <t>Мероприятие 1: оказание муниципальных услуг по предоставлению общего образования, в соответствии с утвержденными показателями качества</t>
  </si>
  <si>
    <t>ВСЕГО ПО ЗАДАЧЕ 2</t>
  </si>
  <si>
    <t>Мероприятие 1: организация каникулярного отдыха детей в лагерях с различных типов и видов</t>
  </si>
  <si>
    <t>Мероприятие 2: организация занятости детей в каникулярное время путем увеличения количества трудоустроенных подростков на рабочие места, создаваемые в  муниципальных образовательных учреждениях города Томска</t>
  </si>
  <si>
    <t>ВСЕГО ПО ЗАДАЧЕ 3</t>
  </si>
  <si>
    <t>Мероприятие 1: 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программ.</t>
  </si>
  <si>
    <t>ВСЕГО ПО ЗАДАЧЕ 4</t>
  </si>
  <si>
    <t>ВСЕГО ПО ЗАДАЧЕ 5</t>
  </si>
  <si>
    <t>Департамент капитального строительства администрации Города Томска, департамент управления муниципальной собственностью администрации Города Томска</t>
  </si>
  <si>
    <t>6.1</t>
  </si>
  <si>
    <t>6.2</t>
  </si>
  <si>
    <t>6.3</t>
  </si>
  <si>
    <t>ВСЕГО ПО ЗАДАЧЕ 6</t>
  </si>
  <si>
    <t>Мероприятие 1: оказание муниципальных услуг по предоставлению дополнительного образования детям, в соответствии с утвержденными показателями качества.</t>
  </si>
  <si>
    <t>ВСЕГО ПО ЗАДАЧЕ 7</t>
  </si>
  <si>
    <t>к постановлению администрации Города Томска</t>
  </si>
  <si>
    <t>потр</t>
  </si>
  <si>
    <t>утвержд</t>
  </si>
  <si>
    <t>2018 год</t>
  </si>
  <si>
    <t>2019 год</t>
  </si>
  <si>
    <t>2020 год</t>
  </si>
  <si>
    <r>
      <t xml:space="preserve">Мероприятие 2 подпрограммы: создание условий для </t>
    </r>
    <r>
      <rPr>
        <sz val="10"/>
        <color indexed="8"/>
        <rFont val="Times New Roman"/>
        <family val="1"/>
      </rPr>
      <t xml:space="preserve"> функционирования и </t>
    </r>
    <r>
      <rPr>
        <sz val="10"/>
        <color indexed="8"/>
        <rFont val="Times New Roman"/>
        <family val="1"/>
      </rPr>
      <t xml:space="preserve"> развития системы дошкольного образования в городе Томске. </t>
    </r>
  </si>
  <si>
    <t>Мероприятие 2: создание условий для реализации образовательных программ общего образования</t>
  </si>
  <si>
    <r>
      <t xml:space="preserve">Мероприятие 3: обеспечение </t>
    </r>
    <r>
      <rPr>
        <sz val="10"/>
        <color indexed="8"/>
        <rFont val="Times New Roman"/>
        <family val="1"/>
      </rPr>
      <t xml:space="preserve"> экономического, бухгалтерского сопровождения сферы образования.</t>
    </r>
  </si>
  <si>
    <t>Мероприятие 3: создание условий для укрепления материально-технической базы, обеспечения здоровья детей и безопасности образовательного пространства</t>
  </si>
  <si>
    <r>
      <t xml:space="preserve">Мероприятие 2: создание </t>
    </r>
    <r>
      <rPr>
        <sz val="10"/>
        <color indexed="8"/>
        <rFont val="Times New Roman"/>
        <family val="1"/>
      </rPr>
      <t>условий для реализации образовательных программ дополнительного образования.</t>
    </r>
  </si>
  <si>
    <t>Задача 4 муниципальной программы: организация и обеспечение  функционирования и развития сферы образования.</t>
  </si>
  <si>
    <t>Мероприятие 2: информационно-методическое и психолого-медико-педагогическое сопровождение общего и дополнительного образования.</t>
  </si>
  <si>
    <t>Мероприятие 1: создание новых мест в муниципальных дошкольных образовательных учреждениях с целью обеспечения 100% доступности дошкольного образования для детей в возрасте от 3-х до 7-ми лет.</t>
  </si>
  <si>
    <t>Мероприятие 2: создание в Городе Томске (исходя из прогнозируемой потребности) новых мест в муниципальных общеобразовательных учреждениях.</t>
  </si>
  <si>
    <t>Мероприятие 3: сохранение существующих мест в муниципальных образовательных учреждениях.</t>
  </si>
  <si>
    <t>2021 год</t>
  </si>
  <si>
    <t>2022 год</t>
  </si>
  <si>
    <t>2023 год</t>
  </si>
  <si>
    <t>2024 год</t>
  </si>
  <si>
    <t>2025 год</t>
  </si>
  <si>
    <t>"Развитие образования" на 2015 - 2025 годы"</t>
  </si>
  <si>
    <t>Приложение 2 к муниципальной программе "Развитие образования" на 2015 - 2025 годы"</t>
  </si>
  <si>
    <t>Подпрограмма 1 "Функционирование и развитие дошкольного образования" на 2015 - 2025 годы"</t>
  </si>
  <si>
    <t>Подпрограмма 3 "Организация отдыха детей в каникулярное время" на 2015 - 2025 годы"</t>
  </si>
  <si>
    <t>Подпрограмма 4 "Сопровождение функционирования и развития сферы образования" на 2015 - 2025 годы"</t>
  </si>
  <si>
    <t>Подпрограмма 7 "Функционирование и развитие дополнительного образования детей" на 2015 - 2025 годы"</t>
  </si>
  <si>
    <t>8.1</t>
  </si>
  <si>
    <t>8.2</t>
  </si>
  <si>
    <t>ВСЕГО ПО ЗАДАЧЕ 8</t>
  </si>
  <si>
    <t>Мероприятие 2: Исключение организации обучения детей в зданиях школ с износом 50% и выше</t>
  </si>
  <si>
    <t>Приложение 18</t>
  </si>
  <si>
    <t>5.4</t>
  </si>
  <si>
    <t>Мероприятие 4:
сохранение существующих муниципальных учреждений по обслуживанию муниципальных дошкольных образовательных учреждений г. Томска.</t>
  </si>
  <si>
    <t>Подпрограмма 2 "Функционирование и развитие общего образования в общеобразовательных учреждениях" на 2015 - 2025 годы"</t>
  </si>
  <si>
    <t>*обеспечение деятельности департамента образования Города Томска, являющегося ответственным исполнителем муниципальной программы</t>
  </si>
  <si>
    <t>Мероприятие 1: обеспечение доступности* и обязательности образования</t>
  </si>
  <si>
    <t>Код бюджетной классификации (КЦСР, КВР)</t>
  </si>
  <si>
    <t>Мероприятие 1: Создание новых мест в общеобразовательных организациях в соответствии с прогнозируемой потребностью и современными требованиями к условиям обучения;</t>
  </si>
  <si>
    <t>Департамент образования администрации Города Томска, управление физической культуры и спорта администрации Города Томска.</t>
  </si>
  <si>
    <t>Мероприятие 2: создание необходимых условий для повышения качества образования</t>
  </si>
  <si>
    <t>8</t>
  </si>
  <si>
    <t>Задача 8 муниципальной программы: создание в муниципальном образовании «Город Томск» новых мест в муниципальных и частных общеобразовательных учреждениях (далее школы) в соответствии с прогнозируемой потребностью и современными требованиями к условиям обучения и обеспечение односменного режима обучения обучающихся 1-11 (12-х) классов школ, за исключением обучающихся по очно-заочной и заочной формам обучения</t>
  </si>
  <si>
    <t>Основное мероприятие " Организация и обеспечение эффективного исполнения функций в области образования"</t>
  </si>
  <si>
    <t xml:space="preserve">Задача 5 муниципальной программы: создание условий для предоставления детям города Томска общего и дополнительного образования. </t>
  </si>
  <si>
    <t>Подпрограмма 8 "Создание в муниципальном образовании «Город Томск»  (исходя из прогнозируемой потребности) новых мест в общеобразовательных организациях" на 2016 - 2025 годы"</t>
  </si>
  <si>
    <t>план</t>
  </si>
  <si>
    <t>Подпрограмма 5 "Строительство, реконструкция, капитальный ремонт и приобретение в муниципальную собственность объектов образования" на 2015 - 2025 годы"</t>
  </si>
  <si>
    <t xml:space="preserve"> от 02.08.2017 № 670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</si>
</sst>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_ ;[Red]\-#,##0.0\ "/>
    <numFmt numFmtId="194" formatCode="#,##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88" fontId="21" fillId="0" borderId="10" xfId="0" applyNumberFormat="1" applyFont="1" applyFill="1" applyBorder="1" applyAlignment="1">
      <alignment horizontal="center" vertical="center" wrapText="1"/>
    </xf>
    <xf numFmtId="188" fontId="24" fillId="0" borderId="10" xfId="0" applyNumberFormat="1" applyFont="1" applyFill="1" applyBorder="1" applyAlignment="1">
      <alignment horizontal="center" vertical="center" wrapText="1"/>
    </xf>
    <xf numFmtId="49" fontId="1" fillId="0" borderId="0" xfId="54" applyNumberFormat="1" applyFill="1">
      <alignment/>
      <protection/>
    </xf>
    <xf numFmtId="0" fontId="1" fillId="0" borderId="0" xfId="54" applyFill="1">
      <alignment/>
      <protection/>
    </xf>
    <xf numFmtId="49" fontId="1" fillId="0" borderId="0" xfId="54" applyNumberFormat="1" applyFill="1" applyAlignment="1">
      <alignment horizontal="center" vertical="center"/>
      <protection/>
    </xf>
    <xf numFmtId="0" fontId="1" fillId="0" borderId="0" xfId="54" applyFill="1" applyAlignment="1">
      <alignment horizontal="center" vertical="center"/>
      <protection/>
    </xf>
    <xf numFmtId="49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49" fontId="23" fillId="0" borderId="10" xfId="54" applyNumberFormat="1" applyFont="1" applyFill="1" applyBorder="1" applyAlignment="1">
      <alignment horizontal="center" vertical="center" wrapText="1"/>
      <protection/>
    </xf>
    <xf numFmtId="188" fontId="21" fillId="0" borderId="10" xfId="54" applyNumberFormat="1" applyFont="1" applyFill="1" applyBorder="1" applyAlignment="1">
      <alignment horizontal="center" vertical="center" wrapText="1"/>
      <protection/>
    </xf>
    <xf numFmtId="188" fontId="0" fillId="0" borderId="0" xfId="0" applyNumberFormat="1" applyFill="1" applyAlignment="1">
      <alignment/>
    </xf>
    <xf numFmtId="193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21" fillId="0" borderId="11" xfId="54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3" fillId="0" borderId="13" xfId="54" applyFont="1" applyFill="1" applyBorder="1" applyAlignment="1">
      <alignment horizontal="center" vertical="center" wrapText="1"/>
      <protection/>
    </xf>
    <xf numFmtId="0" fontId="23" fillId="0" borderId="14" xfId="54" applyFont="1" applyFill="1" applyBorder="1" applyAlignment="1">
      <alignment horizontal="center" vertical="center" wrapText="1"/>
      <protection/>
    </xf>
    <xf numFmtId="49" fontId="23" fillId="0" borderId="15" xfId="54" applyNumberFormat="1" applyFont="1" applyFill="1" applyBorder="1" applyAlignment="1">
      <alignment horizontal="center" vertical="center" wrapText="1"/>
      <protection/>
    </xf>
    <xf numFmtId="188" fontId="1" fillId="0" borderId="0" xfId="54" applyNumberFormat="1" applyFill="1">
      <alignment/>
      <protection/>
    </xf>
    <xf numFmtId="0" fontId="1" fillId="7" borderId="0" xfId="54" applyFill="1">
      <alignment/>
      <protection/>
    </xf>
    <xf numFmtId="188" fontId="0" fillId="24" borderId="0" xfId="0" applyNumberFormat="1" applyFill="1" applyAlignment="1">
      <alignment/>
    </xf>
    <xf numFmtId="0" fontId="1" fillId="24" borderId="0" xfId="54" applyFill="1">
      <alignment/>
      <protection/>
    </xf>
    <xf numFmtId="188" fontId="1" fillId="24" borderId="0" xfId="54" applyNumberFormat="1" applyFill="1">
      <alignment/>
      <protection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4" fillId="0" borderId="15" xfId="0" applyNumberFormat="1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1" fillId="0" borderId="15" xfId="54" applyFont="1" applyFill="1" applyBorder="1" applyAlignment="1">
      <alignment horizontal="center" vertical="center" wrapText="1"/>
      <protection/>
    </xf>
    <xf numFmtId="0" fontId="21" fillId="0" borderId="16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4" fillId="0" borderId="17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88" fontId="24" fillId="0" borderId="10" xfId="54" applyNumberFormat="1" applyFont="1" applyFill="1" applyBorder="1" applyAlignment="1">
      <alignment horizontal="center" vertical="center" wrapText="1"/>
      <protection/>
    </xf>
    <xf numFmtId="18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4" fillId="0" borderId="18" xfId="0" applyNumberFormat="1" applyFont="1" applyFill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center" vertical="center" wrapText="1"/>
    </xf>
    <xf numFmtId="188" fontId="25" fillId="0" borderId="19" xfId="53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54" applyNumberFormat="1" applyFill="1">
      <alignment/>
      <protection/>
    </xf>
    <xf numFmtId="4" fontId="24" fillId="0" borderId="0" xfId="0" applyNumberFormat="1" applyFont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17" xfId="54" applyFont="1" applyFill="1" applyBorder="1" applyAlignment="1">
      <alignment horizontal="center" vertical="center" wrapText="1"/>
      <protection/>
    </xf>
    <xf numFmtId="0" fontId="21" fillId="0" borderId="2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3" fillId="0" borderId="10" xfId="54" applyFont="1" applyFill="1" applyBorder="1" applyAlignment="1">
      <alignment horizontal="center" vertical="center" wrapText="1"/>
      <protection/>
    </xf>
    <xf numFmtId="0" fontId="21" fillId="0" borderId="21" xfId="54" applyFont="1" applyFill="1" applyBorder="1" applyAlignment="1">
      <alignment horizontal="center" vertical="center" wrapText="1"/>
      <protection/>
    </xf>
    <xf numFmtId="0" fontId="21" fillId="0" borderId="18" xfId="54" applyFont="1" applyFill="1" applyBorder="1" applyAlignment="1">
      <alignment horizontal="center" vertical="center" wrapText="1"/>
      <protection/>
    </xf>
    <xf numFmtId="49" fontId="21" fillId="0" borderId="11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1" fillId="0" borderId="22" xfId="54" applyFont="1" applyFill="1" applyBorder="1" applyAlignment="1">
      <alignment horizontal="left" vertical="center" wrapText="1"/>
      <protection/>
    </xf>
    <xf numFmtId="0" fontId="21" fillId="0" borderId="23" xfId="54" applyFont="1" applyFill="1" applyBorder="1" applyAlignment="1">
      <alignment horizontal="left" vertical="center" wrapText="1"/>
      <protection/>
    </xf>
    <xf numFmtId="0" fontId="21" fillId="0" borderId="12" xfId="54" applyFont="1" applyFill="1" applyBorder="1" applyAlignment="1">
      <alignment horizontal="left" vertical="center" wrapText="1"/>
      <protection/>
    </xf>
    <xf numFmtId="0" fontId="23" fillId="0" borderId="11" xfId="54" applyFont="1" applyFill="1" applyBorder="1" applyAlignment="1">
      <alignment horizontal="center" vertical="center" wrapText="1"/>
      <protection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4" fillId="0" borderId="15" xfId="0" applyNumberFormat="1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0" fontId="21" fillId="0" borderId="13" xfId="54" applyFont="1" applyFill="1" applyBorder="1" applyAlignment="1">
      <alignment horizontal="center" vertical="center" wrapText="1"/>
      <protection/>
    </xf>
    <xf numFmtId="0" fontId="21" fillId="0" borderId="14" xfId="54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3" fillId="0" borderId="22" xfId="54" applyFont="1" applyFill="1" applyBorder="1" applyAlignment="1">
      <alignment horizontal="center" vertical="center" wrapText="1"/>
      <protection/>
    </xf>
    <xf numFmtId="0" fontId="23" fillId="0" borderId="12" xfId="54" applyFont="1" applyFill="1" applyBorder="1" applyAlignment="1">
      <alignment horizontal="center" vertical="center" wrapText="1"/>
      <protection/>
    </xf>
    <xf numFmtId="0" fontId="21" fillId="0" borderId="0" xfId="54" applyFont="1" applyFill="1" applyAlignment="1">
      <alignment horizontal="left" vertical="center" wrapText="1"/>
      <protection/>
    </xf>
    <xf numFmtId="0" fontId="22" fillId="0" borderId="0" xfId="54" applyFont="1" applyFill="1" applyAlignment="1">
      <alignment horizontal="center" vertical="center"/>
      <protection/>
    </xf>
    <xf numFmtId="49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49" fontId="21" fillId="0" borderId="15" xfId="54" applyNumberFormat="1" applyFont="1" applyFill="1" applyBorder="1" applyAlignment="1">
      <alignment horizontal="center" vertical="center" wrapText="1"/>
      <protection/>
    </xf>
    <xf numFmtId="49" fontId="21" fillId="0" borderId="16" xfId="54" applyNumberFormat="1" applyFont="1" applyFill="1" applyBorder="1" applyAlignment="1">
      <alignment horizontal="center" vertical="center" wrapText="1"/>
      <protection/>
    </xf>
    <xf numFmtId="49" fontId="21" fillId="0" borderId="11" xfId="54" applyNumberFormat="1" applyFont="1" applyFill="1" applyBorder="1" applyAlignment="1">
      <alignment horizontal="center" vertical="center" wrapText="1"/>
      <protection/>
    </xf>
    <xf numFmtId="0" fontId="21" fillId="0" borderId="15" xfId="54" applyFont="1" applyFill="1" applyBorder="1" applyAlignment="1">
      <alignment horizontal="center" vertical="center" wrapText="1"/>
      <protection/>
    </xf>
    <xf numFmtId="0" fontId="21" fillId="0" borderId="16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49" fontId="1" fillId="0" borderId="0" xfId="54" applyNumberFormat="1" applyFill="1" applyAlignment="1">
      <alignment horizontal="center"/>
      <protection/>
    </xf>
    <xf numFmtId="49" fontId="1" fillId="0" borderId="0" xfId="54" applyNumberFormat="1" applyFill="1" applyAlignment="1">
      <alignment horizontal="left"/>
      <protection/>
    </xf>
    <xf numFmtId="0" fontId="27" fillId="0" borderId="0" xfId="54" applyFont="1" applyFill="1" applyAlignment="1">
      <alignment horizontal="center" vertical="center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188" fontId="21" fillId="0" borderId="10" xfId="54" applyNumberFormat="1" applyFont="1" applyFill="1" applyBorder="1" applyAlignment="1">
      <alignment horizontal="center" vertical="center" wrapText="1"/>
      <protection/>
    </xf>
    <xf numFmtId="188" fontId="21" fillId="0" borderId="10" xfId="0" applyNumberFormat="1" applyFont="1" applyFill="1" applyBorder="1" applyAlignment="1">
      <alignment horizontal="center" vertical="center" wrapText="1"/>
    </xf>
    <xf numFmtId="188" fontId="24" fillId="0" borderId="10" xfId="0" applyNumberFormat="1" applyFont="1" applyFill="1" applyBorder="1" applyAlignment="1">
      <alignment horizontal="center" vertical="center" wrapText="1"/>
    </xf>
    <xf numFmtId="188" fontId="21" fillId="0" borderId="22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" fillId="0" borderId="0" xfId="54" applyFill="1">
      <alignment/>
      <protection/>
    </xf>
    <xf numFmtId="188" fontId="1" fillId="0" borderId="0" xfId="54" applyNumberFormat="1" applyFill="1">
      <alignment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l_6_6_1111_1" xfId="53"/>
    <cellStyle name="Обычный_прил.2 ПП 1 ДОУ 2015 - 20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23"/>
  <sheetViews>
    <sheetView tabSelected="1" view="pageBreakPreview" zoomScale="75" zoomScaleSheetLayoutView="75" zoomScalePageLayoutView="0" workbookViewId="0" topLeftCell="A1">
      <pane ySplit="12" topLeftCell="BM372" activePane="bottomLeft" state="frozen"/>
      <selection pane="topLeft" activeCell="A1" sqref="A1"/>
      <selection pane="bottomLeft" activeCell="O379" sqref="O379:P390"/>
    </sheetView>
  </sheetViews>
  <sheetFormatPr defaultColWidth="9.140625" defaultRowHeight="12.75"/>
  <cols>
    <col min="1" max="1" width="9.140625" style="3" customWidth="1"/>
    <col min="2" max="2" width="36.57421875" style="4" customWidth="1"/>
    <col min="3" max="3" width="18.421875" style="4" customWidth="1"/>
    <col min="4" max="4" width="9.140625" style="4" customWidth="1"/>
    <col min="5" max="5" width="14.8515625" style="4" customWidth="1"/>
    <col min="6" max="6" width="13.8515625" style="4" customWidth="1"/>
    <col min="7" max="7" width="13.00390625" style="21" bestFit="1" customWidth="1"/>
    <col min="8" max="8" width="11.8515625" style="21" customWidth="1"/>
    <col min="9" max="9" width="11.421875" style="21" bestFit="1" customWidth="1"/>
    <col min="10" max="10" width="9.28125" style="21" bestFit="1" customWidth="1"/>
    <col min="11" max="11" width="15.140625" style="21" customWidth="1"/>
    <col min="12" max="12" width="14.28125" style="21" customWidth="1"/>
    <col min="13" max="13" width="11.421875" style="21" customWidth="1"/>
    <col min="14" max="14" width="13.140625" style="21" customWidth="1"/>
    <col min="15" max="15" width="13.00390625" style="4" customWidth="1"/>
    <col min="16" max="16" width="9.140625" style="4" customWidth="1"/>
    <col min="17" max="17" width="18.28125" style="4" hidden="1" customWidth="1"/>
    <col min="18" max="18" width="18.140625" style="4" hidden="1" customWidth="1"/>
    <col min="19" max="19" width="13.57421875" style="4" bestFit="1" customWidth="1"/>
    <col min="20" max="20" width="12.140625" style="4" bestFit="1" customWidth="1"/>
    <col min="21" max="28" width="12.28125" style="4" bestFit="1" customWidth="1"/>
    <col min="29" max="16384" width="9.140625" style="4" customWidth="1"/>
  </cols>
  <sheetData>
    <row r="1" spans="7:14" ht="15">
      <c r="G1" s="4"/>
      <c r="H1" s="4"/>
      <c r="I1" s="4"/>
      <c r="J1" s="4"/>
      <c r="K1" s="4"/>
      <c r="L1" s="53" t="s">
        <v>96</v>
      </c>
      <c r="M1" s="4"/>
      <c r="N1" s="4"/>
    </row>
    <row r="2" spans="7:26" ht="15">
      <c r="G2" s="4"/>
      <c r="H2" s="4"/>
      <c r="I2" s="4"/>
      <c r="J2" s="4"/>
      <c r="K2" s="4"/>
      <c r="L2" s="53" t="s">
        <v>65</v>
      </c>
      <c r="M2" s="4"/>
      <c r="N2" s="4"/>
      <c r="S2" s="20"/>
      <c r="T2" s="20"/>
      <c r="U2" s="20"/>
      <c r="V2" s="20"/>
      <c r="W2" s="20"/>
      <c r="X2" s="20"/>
      <c r="Y2" s="20"/>
      <c r="Z2" s="20"/>
    </row>
    <row r="3" spans="7:26" ht="15">
      <c r="G3" s="4"/>
      <c r="H3" s="4"/>
      <c r="I3" s="4"/>
      <c r="J3" s="4"/>
      <c r="K3" s="4"/>
      <c r="L3" s="53" t="s">
        <v>113</v>
      </c>
      <c r="M3" s="4"/>
      <c r="N3" s="4"/>
      <c r="S3" s="20"/>
      <c r="T3" s="20"/>
      <c r="U3" s="20"/>
      <c r="V3" s="20"/>
      <c r="W3" s="20"/>
      <c r="X3" s="20"/>
      <c r="Y3" s="20"/>
      <c r="Z3" s="20"/>
    </row>
    <row r="4" spans="7:26" ht="15">
      <c r="G4" s="4"/>
      <c r="H4" s="4"/>
      <c r="I4" s="4"/>
      <c r="J4" s="4"/>
      <c r="K4" s="4"/>
      <c r="L4" s="53"/>
      <c r="M4" s="4"/>
      <c r="N4" s="4"/>
      <c r="S4" s="20"/>
      <c r="T4" s="20"/>
      <c r="U4" s="20"/>
      <c r="V4" s="20"/>
      <c r="W4" s="20"/>
      <c r="X4" s="20"/>
      <c r="Y4" s="20"/>
      <c r="Z4" s="20"/>
    </row>
    <row r="5" spans="1:26" ht="28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111" t="s">
        <v>87</v>
      </c>
      <c r="M5" s="111"/>
      <c r="N5" s="111"/>
      <c r="O5" s="111"/>
      <c r="P5" s="111"/>
      <c r="S5" s="20"/>
      <c r="T5" s="20"/>
      <c r="U5" s="20"/>
      <c r="V5" s="20"/>
      <c r="W5" s="20"/>
      <c r="X5" s="20"/>
      <c r="Y5" s="20"/>
      <c r="Z5" s="20"/>
    </row>
    <row r="6" spans="1:26" ht="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S6" s="20"/>
      <c r="T6" s="20"/>
      <c r="U6" s="20"/>
      <c r="V6" s="20"/>
      <c r="W6" s="20"/>
      <c r="X6" s="20"/>
      <c r="Y6" s="20"/>
      <c r="Z6" s="20"/>
    </row>
    <row r="7" spans="1:26" ht="15">
      <c r="A7" s="112" t="s">
        <v>18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S7" s="20"/>
      <c r="T7" s="20"/>
      <c r="U7" s="20"/>
      <c r="V7" s="20"/>
      <c r="W7" s="20"/>
      <c r="X7" s="20"/>
      <c r="Y7" s="20"/>
      <c r="Z7" s="20"/>
    </row>
    <row r="8" spans="1:26" ht="15">
      <c r="A8" s="112" t="s">
        <v>86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S8" s="20"/>
      <c r="T8" s="20"/>
      <c r="U8" s="20"/>
      <c r="V8" s="20"/>
      <c r="W8" s="20"/>
      <c r="X8" s="20"/>
      <c r="Y8" s="20"/>
      <c r="Z8" s="20"/>
    </row>
    <row r="9" spans="1:26" ht="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23"/>
      <c r="P9" s="6"/>
      <c r="S9" s="20"/>
      <c r="T9" s="20"/>
      <c r="U9" s="20"/>
      <c r="V9" s="20"/>
      <c r="W9" s="20"/>
      <c r="X9" s="20"/>
      <c r="Y9" s="20"/>
      <c r="Z9" s="20"/>
    </row>
    <row r="10" spans="1:26" ht="15" customHeight="1">
      <c r="A10" s="113" t="s">
        <v>0</v>
      </c>
      <c r="B10" s="114" t="s">
        <v>19</v>
      </c>
      <c r="C10" s="118" t="s">
        <v>102</v>
      </c>
      <c r="D10" s="114" t="s">
        <v>1</v>
      </c>
      <c r="E10" s="114" t="s">
        <v>2</v>
      </c>
      <c r="F10" s="114"/>
      <c r="G10" s="124" t="s">
        <v>3</v>
      </c>
      <c r="H10" s="124"/>
      <c r="I10" s="124"/>
      <c r="J10" s="124"/>
      <c r="K10" s="124"/>
      <c r="L10" s="124"/>
      <c r="M10" s="124"/>
      <c r="N10" s="124"/>
      <c r="O10" s="54" t="s">
        <v>4</v>
      </c>
      <c r="P10" s="55"/>
      <c r="S10" s="20"/>
      <c r="T10" s="20"/>
      <c r="U10" s="20"/>
      <c r="V10" s="20"/>
      <c r="W10" s="20"/>
      <c r="X10" s="20"/>
      <c r="Y10" s="20"/>
      <c r="Z10" s="20"/>
    </row>
    <row r="11" spans="1:26" ht="25.5" customHeight="1">
      <c r="A11" s="113"/>
      <c r="B11" s="114"/>
      <c r="C11" s="119"/>
      <c r="D11" s="114"/>
      <c r="E11" s="114"/>
      <c r="F11" s="114"/>
      <c r="G11" s="124" t="s">
        <v>5</v>
      </c>
      <c r="H11" s="124"/>
      <c r="I11" s="124" t="s">
        <v>6</v>
      </c>
      <c r="J11" s="124"/>
      <c r="K11" s="124" t="s">
        <v>7</v>
      </c>
      <c r="L11" s="124"/>
      <c r="M11" s="124" t="s">
        <v>8</v>
      </c>
      <c r="N11" s="124"/>
      <c r="O11" s="63"/>
      <c r="P11" s="64"/>
      <c r="S11" s="20"/>
      <c r="T11" s="20"/>
      <c r="U11" s="20"/>
      <c r="V11" s="20"/>
      <c r="W11" s="20"/>
      <c r="X11" s="20"/>
      <c r="Y11" s="20"/>
      <c r="Z11" s="20"/>
    </row>
    <row r="12" spans="1:26" ht="25.5">
      <c r="A12" s="113"/>
      <c r="B12" s="114"/>
      <c r="C12" s="120"/>
      <c r="D12" s="114"/>
      <c r="E12" s="8" t="s">
        <v>9</v>
      </c>
      <c r="F12" s="8" t="s">
        <v>10</v>
      </c>
      <c r="G12" s="125" t="s">
        <v>9</v>
      </c>
      <c r="H12" s="125" t="s">
        <v>10</v>
      </c>
      <c r="I12" s="125" t="s">
        <v>9</v>
      </c>
      <c r="J12" s="125" t="s">
        <v>10</v>
      </c>
      <c r="K12" s="125" t="s">
        <v>9</v>
      </c>
      <c r="L12" s="125" t="s">
        <v>10</v>
      </c>
      <c r="M12" s="125" t="s">
        <v>9</v>
      </c>
      <c r="N12" s="125" t="s">
        <v>111</v>
      </c>
      <c r="O12" s="94"/>
      <c r="P12" s="95"/>
      <c r="S12" s="20"/>
      <c r="T12" s="20"/>
      <c r="U12" s="20"/>
      <c r="V12" s="20"/>
      <c r="W12" s="20"/>
      <c r="X12" s="20"/>
      <c r="Y12" s="20"/>
      <c r="Z12" s="20"/>
    </row>
    <row r="13" spans="1:16" ht="15">
      <c r="A13" s="7">
        <v>1</v>
      </c>
      <c r="B13" s="8">
        <v>2</v>
      </c>
      <c r="C13" s="8"/>
      <c r="D13" s="8">
        <v>3</v>
      </c>
      <c r="E13" s="8">
        <v>4</v>
      </c>
      <c r="F13" s="8">
        <v>5</v>
      </c>
      <c r="G13" s="125">
        <v>6</v>
      </c>
      <c r="H13" s="125">
        <v>7</v>
      </c>
      <c r="I13" s="125">
        <v>8</v>
      </c>
      <c r="J13" s="125">
        <v>9</v>
      </c>
      <c r="K13" s="125">
        <v>10</v>
      </c>
      <c r="L13" s="125">
        <v>11</v>
      </c>
      <c r="M13" s="125">
        <v>12</v>
      </c>
      <c r="N13" s="125">
        <v>13</v>
      </c>
      <c r="O13" s="114">
        <v>14</v>
      </c>
      <c r="P13" s="114"/>
    </row>
    <row r="14" spans="1:16" ht="30" customHeight="1">
      <c r="A14" s="9"/>
      <c r="B14" s="76" t="s">
        <v>28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8"/>
      <c r="O14" s="62"/>
      <c r="P14" s="62"/>
    </row>
    <row r="15" spans="1:16" ht="15">
      <c r="A15" s="7" t="s">
        <v>22</v>
      </c>
      <c r="B15" s="76" t="s">
        <v>29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8"/>
      <c r="O15" s="62"/>
      <c r="P15" s="62"/>
    </row>
    <row r="16" spans="1:18" ht="15">
      <c r="A16" s="9"/>
      <c r="B16" s="76" t="s">
        <v>88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8"/>
      <c r="O16" s="109"/>
      <c r="P16" s="110"/>
      <c r="Q16" s="4" t="s">
        <v>66</v>
      </c>
      <c r="R16" s="4" t="s">
        <v>67</v>
      </c>
    </row>
    <row r="17" spans="1:30" s="13" customFormat="1" ht="17.25" customHeight="1">
      <c r="A17" s="115" t="s">
        <v>16</v>
      </c>
      <c r="B17" s="118" t="s">
        <v>48</v>
      </c>
      <c r="C17" s="37"/>
      <c r="D17" s="8" t="s">
        <v>11</v>
      </c>
      <c r="E17" s="10">
        <f>SUM(E18:E28)</f>
        <v>37110073.10000001</v>
      </c>
      <c r="F17" s="10">
        <f>SUM(F18:F28)</f>
        <v>14227399.4</v>
      </c>
      <c r="G17" s="10">
        <f aca="true" t="shared" si="0" ref="G17:N17">SUM(G18:G28)</f>
        <v>13824877.900000002</v>
      </c>
      <c r="H17" s="10">
        <f t="shared" si="0"/>
        <v>5403623.699999999</v>
      </c>
      <c r="I17" s="10">
        <f t="shared" si="0"/>
        <v>0</v>
      </c>
      <c r="J17" s="10">
        <f t="shared" si="0"/>
        <v>0</v>
      </c>
      <c r="K17" s="10">
        <f t="shared" si="0"/>
        <v>21688720.599999998</v>
      </c>
      <c r="L17" s="10">
        <f t="shared" si="0"/>
        <v>7227301.1000000015</v>
      </c>
      <c r="M17" s="10">
        <f t="shared" si="0"/>
        <v>1596474.6</v>
      </c>
      <c r="N17" s="10">
        <f t="shared" si="0"/>
        <v>1596474.6</v>
      </c>
      <c r="O17" s="54" t="s">
        <v>12</v>
      </c>
      <c r="P17" s="55"/>
      <c r="Q17" s="11">
        <f aca="true" t="shared" si="1" ref="Q17:R20">G17+K17+I17</f>
        <v>35513598.5</v>
      </c>
      <c r="R17" s="11">
        <f t="shared" si="1"/>
        <v>12630924.8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s="13" customFormat="1" ht="17.25" customHeight="1">
      <c r="A18" s="116"/>
      <c r="B18" s="119"/>
      <c r="C18" s="38"/>
      <c r="D18" s="8" t="s">
        <v>13</v>
      </c>
      <c r="E18" s="10">
        <f>G18+I18+K18+M18</f>
        <v>2597224.1</v>
      </c>
      <c r="F18" s="10">
        <f>H18+J18+L18+N18</f>
        <v>2597224.1</v>
      </c>
      <c r="G18" s="126">
        <v>933278.1999999998</v>
      </c>
      <c r="H18" s="126">
        <v>933278.1999999998</v>
      </c>
      <c r="I18" s="126">
        <v>0</v>
      </c>
      <c r="J18" s="126">
        <v>0</v>
      </c>
      <c r="K18" s="126">
        <v>1361347.8</v>
      </c>
      <c r="L18" s="126">
        <v>1361347.8</v>
      </c>
      <c r="M18" s="126">
        <v>302598.1</v>
      </c>
      <c r="N18" s="126">
        <v>302598.1</v>
      </c>
      <c r="O18" s="63"/>
      <c r="P18" s="64"/>
      <c r="Q18" s="11">
        <f t="shared" si="1"/>
        <v>2294626</v>
      </c>
      <c r="R18" s="11">
        <f t="shared" si="1"/>
        <v>2294626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s="13" customFormat="1" ht="17.25" customHeight="1">
      <c r="A19" s="116"/>
      <c r="B19" s="119"/>
      <c r="C19" s="38"/>
      <c r="D19" s="8" t="s">
        <v>14</v>
      </c>
      <c r="E19" s="10">
        <f aca="true" t="shared" si="2" ref="E19:E28">G19+I19+K19+M19</f>
        <v>3303737.6999999997</v>
      </c>
      <c r="F19" s="10">
        <f aca="true" t="shared" si="3" ref="F19:F28">H19+J19+L19+N19</f>
        <v>3014814.1</v>
      </c>
      <c r="G19" s="126">
        <v>1165449</v>
      </c>
      <c r="H19" s="126">
        <v>1092744.8</v>
      </c>
      <c r="I19" s="126">
        <v>0</v>
      </c>
      <c r="J19" s="126">
        <v>0</v>
      </c>
      <c r="K19" s="126">
        <v>1804502.8</v>
      </c>
      <c r="L19" s="126">
        <v>1588283.4000000001</v>
      </c>
      <c r="M19" s="126">
        <v>333785.9</v>
      </c>
      <c r="N19" s="126">
        <v>333785.9</v>
      </c>
      <c r="O19" s="63"/>
      <c r="P19" s="64"/>
      <c r="Q19" s="11">
        <f t="shared" si="1"/>
        <v>2969951.8</v>
      </c>
      <c r="R19" s="11">
        <f t="shared" si="1"/>
        <v>2681028.2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s="13" customFormat="1" ht="17.25" customHeight="1">
      <c r="A20" s="116"/>
      <c r="B20" s="119"/>
      <c r="C20" s="38"/>
      <c r="D20" s="8" t="s">
        <v>15</v>
      </c>
      <c r="E20" s="10">
        <f t="shared" si="2"/>
        <v>3493915.5</v>
      </c>
      <c r="F20" s="10">
        <f t="shared" si="3"/>
        <v>3095360.2</v>
      </c>
      <c r="G20" s="126">
        <v>1223239.1</v>
      </c>
      <c r="H20" s="126">
        <v>1139424.4999999998</v>
      </c>
      <c r="I20" s="126">
        <v>0</v>
      </c>
      <c r="J20" s="126">
        <v>0</v>
      </c>
      <c r="K20" s="126">
        <v>1950394.4000000001</v>
      </c>
      <c r="L20" s="126">
        <v>1635653.7000000004</v>
      </c>
      <c r="M20" s="126">
        <v>320282</v>
      </c>
      <c r="N20" s="126">
        <v>320282</v>
      </c>
      <c r="O20" s="63"/>
      <c r="P20" s="64"/>
      <c r="Q20" s="11">
        <f t="shared" si="1"/>
        <v>3173633.5</v>
      </c>
      <c r="R20" s="11">
        <f t="shared" si="1"/>
        <v>2775078.2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s="13" customFormat="1" ht="17.25" customHeight="1">
      <c r="A21" s="116"/>
      <c r="B21" s="119"/>
      <c r="C21" s="38"/>
      <c r="D21" s="8" t="s">
        <v>68</v>
      </c>
      <c r="E21" s="10">
        <f t="shared" si="2"/>
        <v>3639117.6</v>
      </c>
      <c r="F21" s="10">
        <f t="shared" si="3"/>
        <v>2760000.5</v>
      </c>
      <c r="G21" s="126">
        <v>1223239.1</v>
      </c>
      <c r="H21" s="126">
        <v>1119088.0999999999</v>
      </c>
      <c r="I21" s="126">
        <v>0</v>
      </c>
      <c r="J21" s="126">
        <v>0</v>
      </c>
      <c r="K21" s="126">
        <v>2095974.2000000002</v>
      </c>
      <c r="L21" s="126">
        <v>1321008.1000000003</v>
      </c>
      <c r="M21" s="126">
        <v>319904.3</v>
      </c>
      <c r="N21" s="126">
        <v>319904.3</v>
      </c>
      <c r="O21" s="63"/>
      <c r="P21" s="64"/>
      <c r="Q21" s="11">
        <f aca="true" t="shared" si="4" ref="Q21:R25">G21+K21+I21</f>
        <v>3319213.3000000003</v>
      </c>
      <c r="R21" s="11">
        <f t="shared" si="4"/>
        <v>2440096.2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s="13" customFormat="1" ht="17.25" customHeight="1">
      <c r="A22" s="116"/>
      <c r="B22" s="119"/>
      <c r="C22" s="38"/>
      <c r="D22" s="8" t="s">
        <v>69</v>
      </c>
      <c r="E22" s="10">
        <f t="shared" si="2"/>
        <v>3639117.6</v>
      </c>
      <c r="F22" s="10">
        <f t="shared" si="3"/>
        <v>2760000.5</v>
      </c>
      <c r="G22" s="126">
        <v>1223239.1</v>
      </c>
      <c r="H22" s="126">
        <v>1119088.0999999999</v>
      </c>
      <c r="I22" s="126">
        <v>0</v>
      </c>
      <c r="J22" s="126">
        <v>0</v>
      </c>
      <c r="K22" s="126">
        <v>2095974.2000000002</v>
      </c>
      <c r="L22" s="126">
        <v>1321008.1000000003</v>
      </c>
      <c r="M22" s="126">
        <v>319904.3</v>
      </c>
      <c r="N22" s="126">
        <v>319904.3</v>
      </c>
      <c r="O22" s="63"/>
      <c r="P22" s="64"/>
      <c r="Q22" s="11">
        <f t="shared" si="4"/>
        <v>3319213.3000000003</v>
      </c>
      <c r="R22" s="11">
        <f t="shared" si="4"/>
        <v>2440096.2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s="13" customFormat="1" ht="17.25" customHeight="1">
      <c r="A23" s="116"/>
      <c r="B23" s="119"/>
      <c r="C23" s="38"/>
      <c r="D23" s="8" t="s">
        <v>70</v>
      </c>
      <c r="E23" s="10">
        <f t="shared" si="2"/>
        <v>3406160.1</v>
      </c>
      <c r="F23" s="10">
        <f t="shared" si="3"/>
        <v>0</v>
      </c>
      <c r="G23" s="126">
        <v>1342738.9</v>
      </c>
      <c r="H23" s="126">
        <v>0</v>
      </c>
      <c r="I23" s="126">
        <v>0</v>
      </c>
      <c r="J23" s="126">
        <v>0</v>
      </c>
      <c r="K23" s="126">
        <v>2063421.2000000002</v>
      </c>
      <c r="L23" s="126">
        <v>0</v>
      </c>
      <c r="M23" s="126">
        <v>0</v>
      </c>
      <c r="N23" s="126">
        <v>0</v>
      </c>
      <c r="O23" s="63"/>
      <c r="P23" s="64"/>
      <c r="Q23" s="11">
        <f t="shared" si="4"/>
        <v>3406160.1</v>
      </c>
      <c r="R23" s="11">
        <f t="shared" si="4"/>
        <v>0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s="13" customFormat="1" ht="17.25" customHeight="1">
      <c r="A24" s="116"/>
      <c r="B24" s="119"/>
      <c r="C24" s="38"/>
      <c r="D24" s="8" t="s">
        <v>81</v>
      </c>
      <c r="E24" s="10">
        <f t="shared" si="2"/>
        <v>3406160.1</v>
      </c>
      <c r="F24" s="10">
        <f t="shared" si="3"/>
        <v>0</v>
      </c>
      <c r="G24" s="126">
        <v>1342738.9</v>
      </c>
      <c r="H24" s="126">
        <v>0</v>
      </c>
      <c r="I24" s="126">
        <v>0</v>
      </c>
      <c r="J24" s="126">
        <v>0</v>
      </c>
      <c r="K24" s="126">
        <v>2063421.2000000002</v>
      </c>
      <c r="L24" s="126">
        <v>0</v>
      </c>
      <c r="M24" s="126">
        <v>0</v>
      </c>
      <c r="N24" s="126">
        <v>0</v>
      </c>
      <c r="O24" s="63"/>
      <c r="P24" s="64"/>
      <c r="Q24" s="11">
        <f t="shared" si="4"/>
        <v>3406160.1</v>
      </c>
      <c r="R24" s="11">
        <f t="shared" si="4"/>
        <v>0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s="13" customFormat="1" ht="17.25" customHeight="1">
      <c r="A25" s="116"/>
      <c r="B25" s="119"/>
      <c r="C25" s="38"/>
      <c r="D25" s="8" t="s">
        <v>82</v>
      </c>
      <c r="E25" s="10">
        <f t="shared" si="2"/>
        <v>3406160.1</v>
      </c>
      <c r="F25" s="10">
        <f t="shared" si="3"/>
        <v>0</v>
      </c>
      <c r="G25" s="126">
        <v>1342738.9</v>
      </c>
      <c r="H25" s="126">
        <v>0</v>
      </c>
      <c r="I25" s="126">
        <v>0</v>
      </c>
      <c r="J25" s="126">
        <v>0</v>
      </c>
      <c r="K25" s="126">
        <v>2063421.2000000002</v>
      </c>
      <c r="L25" s="126">
        <v>0</v>
      </c>
      <c r="M25" s="126">
        <v>0</v>
      </c>
      <c r="N25" s="126">
        <v>0</v>
      </c>
      <c r="O25" s="63"/>
      <c r="P25" s="64"/>
      <c r="Q25" s="11">
        <f t="shared" si="4"/>
        <v>3406160.1</v>
      </c>
      <c r="R25" s="11">
        <f t="shared" si="4"/>
        <v>0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s="13" customFormat="1" ht="17.25" customHeight="1">
      <c r="A26" s="116"/>
      <c r="B26" s="119"/>
      <c r="C26" s="38"/>
      <c r="D26" s="8" t="s">
        <v>83</v>
      </c>
      <c r="E26" s="10">
        <f t="shared" si="2"/>
        <v>3406160.1</v>
      </c>
      <c r="F26" s="10">
        <f t="shared" si="3"/>
        <v>0</v>
      </c>
      <c r="G26" s="126">
        <v>1342738.9</v>
      </c>
      <c r="H26" s="126">
        <v>0</v>
      </c>
      <c r="I26" s="126">
        <v>0</v>
      </c>
      <c r="J26" s="126">
        <v>0</v>
      </c>
      <c r="K26" s="126">
        <v>2063421.2000000002</v>
      </c>
      <c r="L26" s="126">
        <v>0</v>
      </c>
      <c r="M26" s="126">
        <v>0</v>
      </c>
      <c r="N26" s="126">
        <v>0</v>
      </c>
      <c r="O26" s="63"/>
      <c r="P26" s="64"/>
      <c r="Q26" s="11">
        <f aca="true" t="shared" si="5" ref="Q26:R32">G26+K26+I26</f>
        <v>3406160.1</v>
      </c>
      <c r="R26" s="11">
        <f t="shared" si="5"/>
        <v>0</v>
      </c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s="13" customFormat="1" ht="17.25" customHeight="1">
      <c r="A27" s="116"/>
      <c r="B27" s="119"/>
      <c r="C27" s="38"/>
      <c r="D27" s="8" t="s">
        <v>84</v>
      </c>
      <c r="E27" s="10">
        <f t="shared" si="2"/>
        <v>3406160.1</v>
      </c>
      <c r="F27" s="10">
        <f t="shared" si="3"/>
        <v>0</v>
      </c>
      <c r="G27" s="126">
        <v>1342738.9</v>
      </c>
      <c r="H27" s="126">
        <v>0</v>
      </c>
      <c r="I27" s="126">
        <v>0</v>
      </c>
      <c r="J27" s="126">
        <v>0</v>
      </c>
      <c r="K27" s="126">
        <v>2063421.2000000002</v>
      </c>
      <c r="L27" s="126">
        <v>0</v>
      </c>
      <c r="M27" s="126">
        <v>0</v>
      </c>
      <c r="N27" s="126">
        <v>0</v>
      </c>
      <c r="O27" s="63"/>
      <c r="P27" s="64"/>
      <c r="Q27" s="11">
        <f t="shared" si="5"/>
        <v>3406160.1</v>
      </c>
      <c r="R27" s="11">
        <f t="shared" si="5"/>
        <v>0</v>
      </c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 spans="1:30" s="13" customFormat="1" ht="17.25" customHeight="1">
      <c r="A28" s="117"/>
      <c r="B28" s="120"/>
      <c r="C28" s="39"/>
      <c r="D28" s="8" t="s">
        <v>85</v>
      </c>
      <c r="E28" s="10">
        <f t="shared" si="2"/>
        <v>3406160.1</v>
      </c>
      <c r="F28" s="10">
        <f t="shared" si="3"/>
        <v>0</v>
      </c>
      <c r="G28" s="126">
        <v>1342738.9</v>
      </c>
      <c r="H28" s="126">
        <v>0</v>
      </c>
      <c r="I28" s="126">
        <v>0</v>
      </c>
      <c r="J28" s="126">
        <v>0</v>
      </c>
      <c r="K28" s="126">
        <v>2063421.2000000002</v>
      </c>
      <c r="L28" s="126">
        <v>0</v>
      </c>
      <c r="M28" s="126">
        <v>0</v>
      </c>
      <c r="N28" s="126">
        <v>0</v>
      </c>
      <c r="O28" s="94"/>
      <c r="P28" s="95"/>
      <c r="Q28" s="11">
        <f t="shared" si="5"/>
        <v>3406160.1</v>
      </c>
      <c r="R28" s="11">
        <f t="shared" si="5"/>
        <v>0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0" s="13" customFormat="1" ht="12.75" customHeight="1">
      <c r="A29" s="115" t="s">
        <v>17</v>
      </c>
      <c r="B29" s="118" t="s">
        <v>71</v>
      </c>
      <c r="C29" s="37"/>
      <c r="D29" s="8" t="s">
        <v>11</v>
      </c>
      <c r="E29" s="10">
        <f>SUM(E30:E40)</f>
        <v>1115215.9199999997</v>
      </c>
      <c r="F29" s="10">
        <f>SUM(F30:F40)</f>
        <v>755467.3999999999</v>
      </c>
      <c r="G29" s="10">
        <f>SUM(G30:G40)</f>
        <v>412179.5</v>
      </c>
      <c r="H29" s="10">
        <f>SUM(H30:H40)</f>
        <v>109485.4</v>
      </c>
      <c r="I29" s="10">
        <f aca="true" t="shared" si="6" ref="I29:N29">SUM(I30:I40)</f>
        <v>33075.1</v>
      </c>
      <c r="J29" s="10">
        <f t="shared" si="6"/>
        <v>33075.1</v>
      </c>
      <c r="K29" s="10">
        <f t="shared" si="6"/>
        <v>243805.00000000012</v>
      </c>
      <c r="L29" s="10">
        <f t="shared" si="6"/>
        <v>186750.60000000003</v>
      </c>
      <c r="M29" s="10">
        <f t="shared" si="6"/>
        <v>426156.32000000007</v>
      </c>
      <c r="N29" s="10">
        <f t="shared" si="6"/>
        <v>426156.30000000005</v>
      </c>
      <c r="O29" s="54" t="s">
        <v>12</v>
      </c>
      <c r="P29" s="55"/>
      <c r="Q29" s="11">
        <f t="shared" si="5"/>
        <v>689059.6000000001</v>
      </c>
      <c r="R29" s="11">
        <f t="shared" si="5"/>
        <v>329311.1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s="13" customFormat="1" ht="12.75">
      <c r="A30" s="116"/>
      <c r="B30" s="119"/>
      <c r="C30" s="38"/>
      <c r="D30" s="8" t="s">
        <v>13</v>
      </c>
      <c r="E30" s="10">
        <f>G30+I30+K30+M30</f>
        <v>308137.3</v>
      </c>
      <c r="F30" s="10">
        <f>H30+J30+L30+N30</f>
        <v>308137.3</v>
      </c>
      <c r="G30" s="126">
        <v>59736.200000000004</v>
      </c>
      <c r="H30" s="126">
        <v>59736.200000000004</v>
      </c>
      <c r="I30" s="126">
        <v>33075.1</v>
      </c>
      <c r="J30" s="126">
        <v>33075.1</v>
      </c>
      <c r="K30" s="126">
        <v>135094.7</v>
      </c>
      <c r="L30" s="126">
        <v>135094.7</v>
      </c>
      <c r="M30" s="126">
        <v>80231.3</v>
      </c>
      <c r="N30" s="126">
        <v>80231.3</v>
      </c>
      <c r="O30" s="63"/>
      <c r="P30" s="64"/>
      <c r="Q30" s="11">
        <f t="shared" si="5"/>
        <v>227906.00000000003</v>
      </c>
      <c r="R30" s="11">
        <f t="shared" si="5"/>
        <v>227906.00000000003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s="13" customFormat="1" ht="12.75">
      <c r="A31" s="116"/>
      <c r="B31" s="119"/>
      <c r="C31" s="38"/>
      <c r="D31" s="8" t="s">
        <v>14</v>
      </c>
      <c r="E31" s="10">
        <f>G31+I31+K31+M31</f>
        <v>226245.42</v>
      </c>
      <c r="F31" s="10">
        <f aca="true" t="shared" si="7" ref="F31:F40">H31+J31+L31+N31</f>
        <v>114930.3</v>
      </c>
      <c r="G31" s="126">
        <v>118085.2</v>
      </c>
      <c r="H31" s="126">
        <v>12184.3</v>
      </c>
      <c r="I31" s="126">
        <v>0</v>
      </c>
      <c r="J31" s="126">
        <v>0</v>
      </c>
      <c r="K31" s="126">
        <v>22079</v>
      </c>
      <c r="L31" s="126">
        <v>16664.800000000003</v>
      </c>
      <c r="M31" s="126">
        <v>86081.22</v>
      </c>
      <c r="N31" s="126">
        <v>86081.2</v>
      </c>
      <c r="O31" s="63"/>
      <c r="P31" s="64"/>
      <c r="Q31" s="11">
        <f t="shared" si="5"/>
        <v>140164.2</v>
      </c>
      <c r="R31" s="11">
        <f t="shared" si="5"/>
        <v>28849.100000000002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s="13" customFormat="1" ht="12.75">
      <c r="A32" s="116"/>
      <c r="B32" s="119"/>
      <c r="C32" s="38"/>
      <c r="D32" s="8" t="s">
        <v>15</v>
      </c>
      <c r="E32" s="10">
        <f aca="true" t="shared" si="8" ref="E32:E40">G32+I32+K32+M32</f>
        <v>120883.20000000001</v>
      </c>
      <c r="F32" s="10">
        <f t="shared" si="7"/>
        <v>109683.40000000001</v>
      </c>
      <c r="G32" s="126">
        <v>22604.9</v>
      </c>
      <c r="H32" s="126">
        <v>11405.099999999999</v>
      </c>
      <c r="I32" s="126">
        <v>0</v>
      </c>
      <c r="J32" s="126">
        <v>0</v>
      </c>
      <c r="K32" s="126">
        <v>11663.7</v>
      </c>
      <c r="L32" s="126">
        <v>11663.7</v>
      </c>
      <c r="M32" s="126">
        <v>86614.6</v>
      </c>
      <c r="N32" s="126">
        <v>86614.6</v>
      </c>
      <c r="O32" s="63"/>
      <c r="P32" s="64"/>
      <c r="Q32" s="11">
        <f t="shared" si="5"/>
        <v>34268.600000000006</v>
      </c>
      <c r="R32" s="11">
        <f t="shared" si="5"/>
        <v>23068.8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s="13" customFormat="1" ht="12.75">
      <c r="A33" s="116"/>
      <c r="B33" s="119"/>
      <c r="C33" s="38"/>
      <c r="D33" s="8" t="s">
        <v>68</v>
      </c>
      <c r="E33" s="10">
        <f t="shared" si="8"/>
        <v>117154.90000000001</v>
      </c>
      <c r="F33" s="10">
        <f t="shared" si="7"/>
        <v>111358.20000000001</v>
      </c>
      <c r="G33" s="126">
        <v>18876.6</v>
      </c>
      <c r="H33" s="126">
        <v>13079.9</v>
      </c>
      <c r="I33" s="126">
        <v>0</v>
      </c>
      <c r="J33" s="126">
        <v>0</v>
      </c>
      <c r="K33" s="126">
        <v>11663.7</v>
      </c>
      <c r="L33" s="126">
        <v>11663.7</v>
      </c>
      <c r="M33" s="126">
        <v>86614.6</v>
      </c>
      <c r="N33" s="126">
        <v>86614.6</v>
      </c>
      <c r="O33" s="63"/>
      <c r="P33" s="64"/>
      <c r="Q33" s="11">
        <f aca="true" t="shared" si="9" ref="Q33:R37">G33+K33+I33</f>
        <v>30540.3</v>
      </c>
      <c r="R33" s="11">
        <f t="shared" si="9"/>
        <v>24743.6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s="13" customFormat="1" ht="12.75">
      <c r="A34" s="116"/>
      <c r="B34" s="119"/>
      <c r="C34" s="38"/>
      <c r="D34" s="8" t="s">
        <v>69</v>
      </c>
      <c r="E34" s="10">
        <f t="shared" si="8"/>
        <v>117154.90000000001</v>
      </c>
      <c r="F34" s="10">
        <f t="shared" si="7"/>
        <v>111358.20000000001</v>
      </c>
      <c r="G34" s="126">
        <v>18876.6</v>
      </c>
      <c r="H34" s="126">
        <v>13079.9</v>
      </c>
      <c r="I34" s="126">
        <v>0</v>
      </c>
      <c r="J34" s="126">
        <v>0</v>
      </c>
      <c r="K34" s="126">
        <v>11663.7</v>
      </c>
      <c r="L34" s="126">
        <v>11663.699999999999</v>
      </c>
      <c r="M34" s="126">
        <v>86614.6</v>
      </c>
      <c r="N34" s="126">
        <v>86614.6</v>
      </c>
      <c r="O34" s="63"/>
      <c r="P34" s="64"/>
      <c r="Q34" s="11">
        <f t="shared" si="9"/>
        <v>30540.3</v>
      </c>
      <c r="R34" s="11">
        <f t="shared" si="9"/>
        <v>24743.6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s="13" customFormat="1" ht="12.75">
      <c r="A35" s="116"/>
      <c r="B35" s="119"/>
      <c r="C35" s="38"/>
      <c r="D35" s="8" t="s">
        <v>70</v>
      </c>
      <c r="E35" s="10">
        <f t="shared" si="8"/>
        <v>37606.7</v>
      </c>
      <c r="F35" s="10">
        <f t="shared" si="7"/>
        <v>0</v>
      </c>
      <c r="G35" s="126">
        <v>29000</v>
      </c>
      <c r="H35" s="126">
        <v>0</v>
      </c>
      <c r="I35" s="126">
        <v>0</v>
      </c>
      <c r="J35" s="126">
        <v>0</v>
      </c>
      <c r="K35" s="126">
        <v>8606.7</v>
      </c>
      <c r="L35" s="126">
        <v>0</v>
      </c>
      <c r="M35" s="126">
        <v>0</v>
      </c>
      <c r="N35" s="126">
        <v>0</v>
      </c>
      <c r="O35" s="63"/>
      <c r="P35" s="64"/>
      <c r="Q35" s="11">
        <f t="shared" si="9"/>
        <v>37606.7</v>
      </c>
      <c r="R35" s="11">
        <f t="shared" si="9"/>
        <v>0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s="13" customFormat="1" ht="12.75">
      <c r="A36" s="116"/>
      <c r="B36" s="119"/>
      <c r="C36" s="38"/>
      <c r="D36" s="8" t="s">
        <v>81</v>
      </c>
      <c r="E36" s="10">
        <f t="shared" si="8"/>
        <v>37606.7</v>
      </c>
      <c r="F36" s="10">
        <f t="shared" si="7"/>
        <v>0</v>
      </c>
      <c r="G36" s="126">
        <v>29000</v>
      </c>
      <c r="H36" s="126">
        <v>0</v>
      </c>
      <c r="I36" s="126">
        <v>0</v>
      </c>
      <c r="J36" s="126">
        <v>0</v>
      </c>
      <c r="K36" s="126">
        <v>8606.7</v>
      </c>
      <c r="L36" s="126">
        <v>0</v>
      </c>
      <c r="M36" s="126">
        <v>0</v>
      </c>
      <c r="N36" s="126">
        <v>0</v>
      </c>
      <c r="O36" s="63"/>
      <c r="P36" s="64"/>
      <c r="Q36" s="11">
        <f t="shared" si="9"/>
        <v>37606.7</v>
      </c>
      <c r="R36" s="11">
        <f t="shared" si="9"/>
        <v>0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s="13" customFormat="1" ht="12.75">
      <c r="A37" s="116"/>
      <c r="B37" s="119"/>
      <c r="C37" s="38"/>
      <c r="D37" s="8" t="s">
        <v>82</v>
      </c>
      <c r="E37" s="10">
        <f t="shared" si="8"/>
        <v>37606.7</v>
      </c>
      <c r="F37" s="10">
        <f t="shared" si="7"/>
        <v>0</v>
      </c>
      <c r="G37" s="126">
        <v>29000</v>
      </c>
      <c r="H37" s="126">
        <v>0</v>
      </c>
      <c r="I37" s="126">
        <v>0</v>
      </c>
      <c r="J37" s="126">
        <v>0</v>
      </c>
      <c r="K37" s="126">
        <v>8606.7</v>
      </c>
      <c r="L37" s="126">
        <v>0</v>
      </c>
      <c r="M37" s="126">
        <v>0</v>
      </c>
      <c r="N37" s="126">
        <v>0</v>
      </c>
      <c r="O37" s="63"/>
      <c r="P37" s="64"/>
      <c r="Q37" s="11">
        <f t="shared" si="9"/>
        <v>37606.7</v>
      </c>
      <c r="R37" s="11">
        <f t="shared" si="9"/>
        <v>0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s="13" customFormat="1" ht="12.75">
      <c r="A38" s="116"/>
      <c r="B38" s="119"/>
      <c r="C38" s="38"/>
      <c r="D38" s="8" t="s">
        <v>83</v>
      </c>
      <c r="E38" s="10">
        <f t="shared" si="8"/>
        <v>37606.7</v>
      </c>
      <c r="F38" s="10">
        <f t="shared" si="7"/>
        <v>0</v>
      </c>
      <c r="G38" s="126">
        <v>29000</v>
      </c>
      <c r="H38" s="126">
        <v>0</v>
      </c>
      <c r="I38" s="126">
        <v>0</v>
      </c>
      <c r="J38" s="126">
        <v>0</v>
      </c>
      <c r="K38" s="126">
        <v>8606.7</v>
      </c>
      <c r="L38" s="126">
        <v>0</v>
      </c>
      <c r="M38" s="126">
        <v>0</v>
      </c>
      <c r="N38" s="126">
        <v>0</v>
      </c>
      <c r="O38" s="63"/>
      <c r="P38" s="64"/>
      <c r="Q38" s="11">
        <f aca="true" t="shared" si="10" ref="Q38:R44">G38+K38+I38</f>
        <v>37606.7</v>
      </c>
      <c r="R38" s="11">
        <f t="shared" si="10"/>
        <v>0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s="13" customFormat="1" ht="12.75">
      <c r="A39" s="116"/>
      <c r="B39" s="119"/>
      <c r="C39" s="38"/>
      <c r="D39" s="8" t="s">
        <v>84</v>
      </c>
      <c r="E39" s="10">
        <f t="shared" si="8"/>
        <v>37606.7</v>
      </c>
      <c r="F39" s="10">
        <f t="shared" si="7"/>
        <v>0</v>
      </c>
      <c r="G39" s="126">
        <v>29000</v>
      </c>
      <c r="H39" s="126">
        <v>0</v>
      </c>
      <c r="I39" s="126">
        <v>0</v>
      </c>
      <c r="J39" s="126">
        <v>0</v>
      </c>
      <c r="K39" s="126">
        <v>8606.7</v>
      </c>
      <c r="L39" s="126">
        <v>0</v>
      </c>
      <c r="M39" s="126">
        <v>0</v>
      </c>
      <c r="N39" s="126">
        <v>0</v>
      </c>
      <c r="O39" s="63"/>
      <c r="P39" s="64"/>
      <c r="Q39" s="11">
        <f t="shared" si="10"/>
        <v>37606.7</v>
      </c>
      <c r="R39" s="11">
        <f t="shared" si="10"/>
        <v>0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s="13" customFormat="1" ht="12.75">
      <c r="A40" s="117"/>
      <c r="B40" s="120"/>
      <c r="C40" s="39"/>
      <c r="D40" s="8" t="s">
        <v>85</v>
      </c>
      <c r="E40" s="10">
        <f t="shared" si="8"/>
        <v>37606.7</v>
      </c>
      <c r="F40" s="10">
        <f t="shared" si="7"/>
        <v>0</v>
      </c>
      <c r="G40" s="126">
        <v>29000</v>
      </c>
      <c r="H40" s="126">
        <v>0</v>
      </c>
      <c r="I40" s="126">
        <v>0</v>
      </c>
      <c r="J40" s="126">
        <v>0</v>
      </c>
      <c r="K40" s="126">
        <v>8606.7</v>
      </c>
      <c r="L40" s="126">
        <v>0</v>
      </c>
      <c r="M40" s="126">
        <v>0</v>
      </c>
      <c r="N40" s="126">
        <v>0</v>
      </c>
      <c r="O40" s="94"/>
      <c r="P40" s="95"/>
      <c r="Q40" s="11">
        <f t="shared" si="10"/>
        <v>37606.7</v>
      </c>
      <c r="R40" s="11">
        <f t="shared" si="10"/>
        <v>0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1:30" s="13" customFormat="1" ht="12.75">
      <c r="A41" s="115"/>
      <c r="B41" s="118" t="s">
        <v>49</v>
      </c>
      <c r="C41" s="37"/>
      <c r="D41" s="8" t="s">
        <v>11</v>
      </c>
      <c r="E41" s="10">
        <f>E29+E17</f>
        <v>38225289.02000001</v>
      </c>
      <c r="F41" s="10">
        <f aca="true" t="shared" si="11" ref="F41:N41">F29+F17</f>
        <v>14982866.8</v>
      </c>
      <c r="G41" s="126">
        <f>G29+G17</f>
        <v>14237057.400000002</v>
      </c>
      <c r="H41" s="126">
        <f t="shared" si="11"/>
        <v>5513109.1</v>
      </c>
      <c r="I41" s="126">
        <f t="shared" si="11"/>
        <v>33075.1</v>
      </c>
      <c r="J41" s="126">
        <f t="shared" si="11"/>
        <v>33075.1</v>
      </c>
      <c r="K41" s="126">
        <f t="shared" si="11"/>
        <v>21932525.599999998</v>
      </c>
      <c r="L41" s="126">
        <f t="shared" si="11"/>
        <v>7414051.700000001</v>
      </c>
      <c r="M41" s="126">
        <f t="shared" si="11"/>
        <v>2022630.9200000002</v>
      </c>
      <c r="N41" s="126">
        <f t="shared" si="11"/>
        <v>2022630.9000000001</v>
      </c>
      <c r="O41" s="54"/>
      <c r="P41" s="55"/>
      <c r="Q41" s="11">
        <f t="shared" si="10"/>
        <v>36202658.1</v>
      </c>
      <c r="R41" s="11">
        <f t="shared" si="10"/>
        <v>12960235.9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s="13" customFormat="1" ht="12.75">
      <c r="A42" s="116"/>
      <c r="B42" s="119"/>
      <c r="C42" s="38"/>
      <c r="D42" s="8" t="s">
        <v>13</v>
      </c>
      <c r="E42" s="10">
        <f>E30+E18</f>
        <v>2905361.4</v>
      </c>
      <c r="F42" s="10">
        <f aca="true" t="shared" si="12" ref="F42:N42">F30+F18</f>
        <v>2905361.4</v>
      </c>
      <c r="G42" s="126">
        <f>G30+G18</f>
        <v>993014.3999999998</v>
      </c>
      <c r="H42" s="126">
        <f t="shared" si="12"/>
        <v>993014.3999999998</v>
      </c>
      <c r="I42" s="126">
        <f t="shared" si="12"/>
        <v>33075.1</v>
      </c>
      <c r="J42" s="126">
        <f t="shared" si="12"/>
        <v>33075.1</v>
      </c>
      <c r="K42" s="126">
        <f t="shared" si="12"/>
        <v>1496442.5</v>
      </c>
      <c r="L42" s="126">
        <f t="shared" si="12"/>
        <v>1496442.5</v>
      </c>
      <c r="M42" s="126">
        <f t="shared" si="12"/>
        <v>382829.39999999997</v>
      </c>
      <c r="N42" s="126">
        <f t="shared" si="12"/>
        <v>382829.39999999997</v>
      </c>
      <c r="O42" s="63"/>
      <c r="P42" s="64"/>
      <c r="Q42" s="11">
        <f t="shared" si="10"/>
        <v>2522532</v>
      </c>
      <c r="R42" s="11">
        <f t="shared" si="10"/>
        <v>2522532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s="13" customFormat="1" ht="12.75">
      <c r="A43" s="116"/>
      <c r="B43" s="119"/>
      <c r="C43" s="38"/>
      <c r="D43" s="8" t="s">
        <v>14</v>
      </c>
      <c r="E43" s="10">
        <f aca="true" t="shared" si="13" ref="E43:E52">E31+E19</f>
        <v>3529983.1199999996</v>
      </c>
      <c r="F43" s="10">
        <f aca="true" t="shared" si="14" ref="F43:N43">F31+F19</f>
        <v>3129744.4</v>
      </c>
      <c r="G43" s="126">
        <f t="shared" si="14"/>
        <v>1283534.2</v>
      </c>
      <c r="H43" s="127">
        <f t="shared" si="14"/>
        <v>1104929.1</v>
      </c>
      <c r="I43" s="126">
        <f t="shared" si="14"/>
        <v>0</v>
      </c>
      <c r="J43" s="126">
        <f t="shared" si="14"/>
        <v>0</v>
      </c>
      <c r="K43" s="126">
        <f t="shared" si="14"/>
        <v>1826581.8</v>
      </c>
      <c r="L43" s="126">
        <f t="shared" si="14"/>
        <v>1604948.2000000002</v>
      </c>
      <c r="M43" s="126">
        <f t="shared" si="14"/>
        <v>419867.12</v>
      </c>
      <c r="N43" s="126">
        <f t="shared" si="14"/>
        <v>419867.10000000003</v>
      </c>
      <c r="O43" s="63"/>
      <c r="P43" s="64"/>
      <c r="Q43" s="11">
        <f t="shared" si="10"/>
        <v>3110116</v>
      </c>
      <c r="R43" s="11">
        <f t="shared" si="10"/>
        <v>2709877.3000000003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s="13" customFormat="1" ht="12.75">
      <c r="A44" s="116"/>
      <c r="B44" s="119"/>
      <c r="C44" s="38"/>
      <c r="D44" s="8" t="s">
        <v>15</v>
      </c>
      <c r="E44" s="10">
        <f t="shared" si="13"/>
        <v>3614798.7</v>
      </c>
      <c r="F44" s="10">
        <f aca="true" t="shared" si="15" ref="F44:N44">F32+F20</f>
        <v>3205043.6</v>
      </c>
      <c r="G44" s="126">
        <f>G32+G20</f>
        <v>1245844</v>
      </c>
      <c r="H44" s="126">
        <f t="shared" si="15"/>
        <v>1150829.5999999999</v>
      </c>
      <c r="I44" s="126">
        <f t="shared" si="15"/>
        <v>0</v>
      </c>
      <c r="J44" s="126">
        <f t="shared" si="15"/>
        <v>0</v>
      </c>
      <c r="K44" s="126">
        <f t="shared" si="15"/>
        <v>1962058.1</v>
      </c>
      <c r="L44" s="126">
        <f t="shared" si="15"/>
        <v>1647317.4000000004</v>
      </c>
      <c r="M44" s="126">
        <f t="shared" si="15"/>
        <v>406896.6</v>
      </c>
      <c r="N44" s="126">
        <f t="shared" si="15"/>
        <v>406896.6</v>
      </c>
      <c r="O44" s="63"/>
      <c r="P44" s="64"/>
      <c r="Q44" s="11">
        <f t="shared" si="10"/>
        <v>3207902.1</v>
      </c>
      <c r="R44" s="11">
        <f t="shared" si="10"/>
        <v>2798147</v>
      </c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s="13" customFormat="1" ht="12.75">
      <c r="A45" s="116"/>
      <c r="B45" s="119"/>
      <c r="C45" s="38"/>
      <c r="D45" s="8" t="s">
        <v>68</v>
      </c>
      <c r="E45" s="10">
        <f t="shared" si="13"/>
        <v>3756272.5</v>
      </c>
      <c r="F45" s="10">
        <f aca="true" t="shared" si="16" ref="F45:N45">F33+F21</f>
        <v>2871358.7</v>
      </c>
      <c r="G45" s="126">
        <f t="shared" si="16"/>
        <v>1242115.7000000002</v>
      </c>
      <c r="H45" s="126">
        <f t="shared" si="16"/>
        <v>1132167.9999999998</v>
      </c>
      <c r="I45" s="126">
        <f t="shared" si="16"/>
        <v>0</v>
      </c>
      <c r="J45" s="126">
        <f t="shared" si="16"/>
        <v>0</v>
      </c>
      <c r="K45" s="126">
        <f t="shared" si="16"/>
        <v>2107637.9000000004</v>
      </c>
      <c r="L45" s="126">
        <f t="shared" si="16"/>
        <v>1332671.8000000003</v>
      </c>
      <c r="M45" s="126">
        <f t="shared" si="16"/>
        <v>406518.9</v>
      </c>
      <c r="N45" s="126">
        <f t="shared" si="16"/>
        <v>406518.9</v>
      </c>
      <c r="O45" s="63"/>
      <c r="P45" s="64"/>
      <c r="Q45" s="11">
        <f aca="true" t="shared" si="17" ref="Q45:R49">G45+K45+I45</f>
        <v>3349753.6000000006</v>
      </c>
      <c r="R45" s="11">
        <f t="shared" si="17"/>
        <v>2464839.8</v>
      </c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s="13" customFormat="1" ht="12.75">
      <c r="A46" s="116"/>
      <c r="B46" s="119"/>
      <c r="C46" s="38"/>
      <c r="D46" s="8" t="s">
        <v>69</v>
      </c>
      <c r="E46" s="10">
        <f t="shared" si="13"/>
        <v>3756272.5</v>
      </c>
      <c r="F46" s="10">
        <f aca="true" t="shared" si="18" ref="F46:N46">F34+F22</f>
        <v>2871358.7</v>
      </c>
      <c r="G46" s="126">
        <f t="shared" si="18"/>
        <v>1242115.7000000002</v>
      </c>
      <c r="H46" s="126">
        <f t="shared" si="18"/>
        <v>1132167.9999999998</v>
      </c>
      <c r="I46" s="126">
        <f t="shared" si="18"/>
        <v>0</v>
      </c>
      <c r="J46" s="126">
        <f t="shared" si="18"/>
        <v>0</v>
      </c>
      <c r="K46" s="126">
        <f t="shared" si="18"/>
        <v>2107637.9000000004</v>
      </c>
      <c r="L46" s="126">
        <f t="shared" si="18"/>
        <v>1332671.8000000003</v>
      </c>
      <c r="M46" s="126">
        <f t="shared" si="18"/>
        <v>406518.9</v>
      </c>
      <c r="N46" s="126">
        <f t="shared" si="18"/>
        <v>406518.9</v>
      </c>
      <c r="O46" s="63"/>
      <c r="P46" s="64"/>
      <c r="Q46" s="11">
        <f t="shared" si="17"/>
        <v>3349753.6000000006</v>
      </c>
      <c r="R46" s="11">
        <f t="shared" si="17"/>
        <v>2464839.8</v>
      </c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s="13" customFormat="1" ht="12.75">
      <c r="A47" s="116"/>
      <c r="B47" s="119"/>
      <c r="C47" s="38"/>
      <c r="D47" s="8" t="s">
        <v>70</v>
      </c>
      <c r="E47" s="10">
        <f t="shared" si="13"/>
        <v>3443766.8000000003</v>
      </c>
      <c r="F47" s="10">
        <f aca="true" t="shared" si="19" ref="F47:N47">F35+F23</f>
        <v>0</v>
      </c>
      <c r="G47" s="126">
        <f t="shared" si="19"/>
        <v>1371738.9</v>
      </c>
      <c r="H47" s="126">
        <f t="shared" si="19"/>
        <v>0</v>
      </c>
      <c r="I47" s="126">
        <f t="shared" si="19"/>
        <v>0</v>
      </c>
      <c r="J47" s="126">
        <f t="shared" si="19"/>
        <v>0</v>
      </c>
      <c r="K47" s="126">
        <f t="shared" si="19"/>
        <v>2072027.9000000001</v>
      </c>
      <c r="L47" s="126">
        <f t="shared" si="19"/>
        <v>0</v>
      </c>
      <c r="M47" s="126">
        <f t="shared" si="19"/>
        <v>0</v>
      </c>
      <c r="N47" s="126">
        <f t="shared" si="19"/>
        <v>0</v>
      </c>
      <c r="O47" s="63"/>
      <c r="P47" s="64"/>
      <c r="Q47" s="11">
        <f t="shared" si="17"/>
        <v>3443766.8</v>
      </c>
      <c r="R47" s="11">
        <f t="shared" si="17"/>
        <v>0</v>
      </c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s="13" customFormat="1" ht="12.75">
      <c r="A48" s="116"/>
      <c r="B48" s="119"/>
      <c r="C48" s="38"/>
      <c r="D48" s="8" t="s">
        <v>81</v>
      </c>
      <c r="E48" s="10">
        <f t="shared" si="13"/>
        <v>3443766.8000000003</v>
      </c>
      <c r="F48" s="10">
        <f aca="true" t="shared" si="20" ref="F48:N48">F36+F24</f>
        <v>0</v>
      </c>
      <c r="G48" s="126">
        <f t="shared" si="20"/>
        <v>1371738.9</v>
      </c>
      <c r="H48" s="126">
        <f t="shared" si="20"/>
        <v>0</v>
      </c>
      <c r="I48" s="126">
        <f t="shared" si="20"/>
        <v>0</v>
      </c>
      <c r="J48" s="126">
        <f t="shared" si="20"/>
        <v>0</v>
      </c>
      <c r="K48" s="126">
        <f t="shared" si="20"/>
        <v>2072027.9000000001</v>
      </c>
      <c r="L48" s="126">
        <f t="shared" si="20"/>
        <v>0</v>
      </c>
      <c r="M48" s="126">
        <f t="shared" si="20"/>
        <v>0</v>
      </c>
      <c r="N48" s="126">
        <f t="shared" si="20"/>
        <v>0</v>
      </c>
      <c r="O48" s="63"/>
      <c r="P48" s="64"/>
      <c r="Q48" s="11">
        <f t="shared" si="17"/>
        <v>3443766.8</v>
      </c>
      <c r="R48" s="11">
        <f t="shared" si="17"/>
        <v>0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s="13" customFormat="1" ht="12.75">
      <c r="A49" s="116"/>
      <c r="B49" s="119"/>
      <c r="C49" s="38"/>
      <c r="D49" s="8" t="s">
        <v>82</v>
      </c>
      <c r="E49" s="10">
        <f t="shared" si="13"/>
        <v>3443766.8000000003</v>
      </c>
      <c r="F49" s="10">
        <f aca="true" t="shared" si="21" ref="F49:N49">F37+F25</f>
        <v>0</v>
      </c>
      <c r="G49" s="126">
        <f t="shared" si="21"/>
        <v>1371738.9</v>
      </c>
      <c r="H49" s="126">
        <f t="shared" si="21"/>
        <v>0</v>
      </c>
      <c r="I49" s="126">
        <f t="shared" si="21"/>
        <v>0</v>
      </c>
      <c r="J49" s="126">
        <f t="shared" si="21"/>
        <v>0</v>
      </c>
      <c r="K49" s="126">
        <f t="shared" si="21"/>
        <v>2072027.9000000001</v>
      </c>
      <c r="L49" s="126">
        <f t="shared" si="21"/>
        <v>0</v>
      </c>
      <c r="M49" s="126">
        <f t="shared" si="21"/>
        <v>0</v>
      </c>
      <c r="N49" s="126">
        <f t="shared" si="21"/>
        <v>0</v>
      </c>
      <c r="O49" s="63"/>
      <c r="P49" s="64"/>
      <c r="Q49" s="11">
        <f t="shared" si="17"/>
        <v>3443766.8</v>
      </c>
      <c r="R49" s="11">
        <f t="shared" si="17"/>
        <v>0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s="13" customFormat="1" ht="12.75">
      <c r="A50" s="116"/>
      <c r="B50" s="119"/>
      <c r="C50" s="38"/>
      <c r="D50" s="8" t="s">
        <v>83</v>
      </c>
      <c r="E50" s="10">
        <f t="shared" si="13"/>
        <v>3443766.8000000003</v>
      </c>
      <c r="F50" s="10">
        <f aca="true" t="shared" si="22" ref="F50:N50">F38+F26</f>
        <v>0</v>
      </c>
      <c r="G50" s="126">
        <f t="shared" si="22"/>
        <v>1371738.9</v>
      </c>
      <c r="H50" s="126">
        <f t="shared" si="22"/>
        <v>0</v>
      </c>
      <c r="I50" s="126">
        <f t="shared" si="22"/>
        <v>0</v>
      </c>
      <c r="J50" s="126">
        <f t="shared" si="22"/>
        <v>0</v>
      </c>
      <c r="K50" s="126">
        <f t="shared" si="22"/>
        <v>2072027.9000000001</v>
      </c>
      <c r="L50" s="126">
        <f t="shared" si="22"/>
        <v>0</v>
      </c>
      <c r="M50" s="126">
        <f t="shared" si="22"/>
        <v>0</v>
      </c>
      <c r="N50" s="126">
        <f t="shared" si="22"/>
        <v>0</v>
      </c>
      <c r="O50" s="63"/>
      <c r="P50" s="64"/>
      <c r="Q50" s="11">
        <f aca="true" t="shared" si="23" ref="Q50:Q58">G50+K50+I50</f>
        <v>3443766.8</v>
      </c>
      <c r="R50" s="11">
        <f aca="true" t="shared" si="24" ref="R50:R58">H50+L50+J50</f>
        <v>0</v>
      </c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s="13" customFormat="1" ht="12.75">
      <c r="A51" s="116"/>
      <c r="B51" s="119"/>
      <c r="C51" s="38"/>
      <c r="D51" s="8" t="s">
        <v>84</v>
      </c>
      <c r="E51" s="10">
        <f t="shared" si="13"/>
        <v>3443766.8000000003</v>
      </c>
      <c r="F51" s="10">
        <f aca="true" t="shared" si="25" ref="F51:N51">F39+F27</f>
        <v>0</v>
      </c>
      <c r="G51" s="126">
        <f t="shared" si="25"/>
        <v>1371738.9</v>
      </c>
      <c r="H51" s="126">
        <f t="shared" si="25"/>
        <v>0</v>
      </c>
      <c r="I51" s="126">
        <f t="shared" si="25"/>
        <v>0</v>
      </c>
      <c r="J51" s="126">
        <f t="shared" si="25"/>
        <v>0</v>
      </c>
      <c r="K51" s="126">
        <f t="shared" si="25"/>
        <v>2072027.9000000001</v>
      </c>
      <c r="L51" s="126">
        <f t="shared" si="25"/>
        <v>0</v>
      </c>
      <c r="M51" s="126">
        <f t="shared" si="25"/>
        <v>0</v>
      </c>
      <c r="N51" s="126">
        <f t="shared" si="25"/>
        <v>0</v>
      </c>
      <c r="O51" s="63"/>
      <c r="P51" s="64"/>
      <c r="Q51" s="11">
        <f t="shared" si="23"/>
        <v>3443766.8</v>
      </c>
      <c r="R51" s="11">
        <f t="shared" si="24"/>
        <v>0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 spans="1:30" s="13" customFormat="1" ht="12.75">
      <c r="A52" s="117"/>
      <c r="B52" s="120"/>
      <c r="C52" s="39"/>
      <c r="D52" s="8" t="s">
        <v>85</v>
      </c>
      <c r="E52" s="10">
        <f t="shared" si="13"/>
        <v>3443766.8000000003</v>
      </c>
      <c r="F52" s="10">
        <f aca="true" t="shared" si="26" ref="F52:N52">F40+F28</f>
        <v>0</v>
      </c>
      <c r="G52" s="126">
        <f t="shared" si="26"/>
        <v>1371738.9</v>
      </c>
      <c r="H52" s="126">
        <f t="shared" si="26"/>
        <v>0</v>
      </c>
      <c r="I52" s="126">
        <f t="shared" si="26"/>
        <v>0</v>
      </c>
      <c r="J52" s="126">
        <f t="shared" si="26"/>
        <v>0</v>
      </c>
      <c r="K52" s="126">
        <f t="shared" si="26"/>
        <v>2072027.9000000001</v>
      </c>
      <c r="L52" s="126">
        <f t="shared" si="26"/>
        <v>0</v>
      </c>
      <c r="M52" s="126">
        <f t="shared" si="26"/>
        <v>0</v>
      </c>
      <c r="N52" s="126">
        <f t="shared" si="26"/>
        <v>0</v>
      </c>
      <c r="O52" s="94"/>
      <c r="P52" s="95"/>
      <c r="Q52" s="11">
        <f t="shared" si="23"/>
        <v>3443766.8</v>
      </c>
      <c r="R52" s="11">
        <f t="shared" si="24"/>
        <v>0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1:19" ht="15">
      <c r="A53" s="7" t="s">
        <v>23</v>
      </c>
      <c r="B53" s="76" t="s">
        <v>43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8"/>
      <c r="O53" s="62"/>
      <c r="P53" s="62"/>
      <c r="Q53" s="11">
        <f t="shared" si="23"/>
        <v>0</v>
      </c>
      <c r="R53" s="11">
        <f t="shared" si="24"/>
        <v>0</v>
      </c>
      <c r="S53" s="11"/>
    </row>
    <row r="54" spans="1:19" ht="15">
      <c r="A54" s="9"/>
      <c r="B54" s="76" t="s">
        <v>99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8"/>
      <c r="O54" s="109"/>
      <c r="P54" s="110"/>
      <c r="Q54" s="11">
        <f t="shared" si="23"/>
        <v>0</v>
      </c>
      <c r="R54" s="11">
        <f t="shared" si="24"/>
        <v>0</v>
      </c>
      <c r="S54" s="11"/>
    </row>
    <row r="55" spans="1:28" s="13" customFormat="1" ht="12.75" customHeight="1">
      <c r="A55" s="92" t="s">
        <v>32</v>
      </c>
      <c r="B55" s="89" t="s">
        <v>50</v>
      </c>
      <c r="C55" s="25"/>
      <c r="D55" s="15" t="s">
        <v>11</v>
      </c>
      <c r="E55" s="10">
        <f>SUM(E56:E66)</f>
        <v>36819559.90233</v>
      </c>
      <c r="F55" s="10">
        <f>SUM(F56:F66)</f>
        <v>13532512.90233</v>
      </c>
      <c r="G55" s="10">
        <f aca="true" t="shared" si="27" ref="G55:N55">SUM(G56:G66)</f>
        <v>4944802.9</v>
      </c>
      <c r="H55" s="10">
        <f t="shared" si="27"/>
        <v>1743162.0000000002</v>
      </c>
      <c r="I55" s="10">
        <f t="shared" si="27"/>
        <v>0</v>
      </c>
      <c r="J55" s="10">
        <f t="shared" si="27"/>
        <v>0</v>
      </c>
      <c r="K55" s="10">
        <f t="shared" si="27"/>
        <v>31837798.202329993</v>
      </c>
      <c r="L55" s="10">
        <f t="shared" si="27"/>
        <v>11752392.102330001</v>
      </c>
      <c r="M55" s="10">
        <f t="shared" si="27"/>
        <v>36958.8</v>
      </c>
      <c r="N55" s="10">
        <f t="shared" si="27"/>
        <v>36958.8</v>
      </c>
      <c r="O55" s="56" t="s">
        <v>12</v>
      </c>
      <c r="P55" s="57"/>
      <c r="Q55" s="11">
        <f t="shared" si="23"/>
        <v>36782601.10232999</v>
      </c>
      <c r="R55" s="11">
        <f t="shared" si="24"/>
        <v>13495554.102330001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1:28" s="13" customFormat="1" ht="12.75">
      <c r="A56" s="93"/>
      <c r="B56" s="90"/>
      <c r="C56" s="26"/>
      <c r="D56" s="15" t="s">
        <v>13</v>
      </c>
      <c r="E56" s="10">
        <f>G56+I56+K56+M56</f>
        <v>2565938.70233</v>
      </c>
      <c r="F56" s="10">
        <f>H56+J56+L56+N56</f>
        <v>2565938.70233</v>
      </c>
      <c r="G56" s="127">
        <v>307080.10000000003</v>
      </c>
      <c r="H56" s="127">
        <v>307080.10000000003</v>
      </c>
      <c r="I56" s="127">
        <v>0</v>
      </c>
      <c r="J56" s="127">
        <v>0</v>
      </c>
      <c r="K56" s="127">
        <v>2252957.80233</v>
      </c>
      <c r="L56" s="127">
        <v>2252957.80233</v>
      </c>
      <c r="M56" s="127">
        <v>5900.8</v>
      </c>
      <c r="N56" s="127">
        <v>5900.8</v>
      </c>
      <c r="O56" s="58"/>
      <c r="P56" s="59"/>
      <c r="Q56" s="11">
        <f t="shared" si="23"/>
        <v>2560037.90233</v>
      </c>
      <c r="R56" s="11">
        <f t="shared" si="24"/>
        <v>2560037.90233</v>
      </c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1:28" s="13" customFormat="1" ht="12.75">
      <c r="A57" s="93"/>
      <c r="B57" s="90"/>
      <c r="C57" s="26"/>
      <c r="D57" s="15" t="s">
        <v>14</v>
      </c>
      <c r="E57" s="10">
        <f aca="true" t="shared" si="28" ref="E57:E66">G57+I57+K57+M57</f>
        <v>3097172.1000000006</v>
      </c>
      <c r="F57" s="10">
        <f aca="true" t="shared" si="29" ref="F57:F66">H57+J57+L57+N57</f>
        <v>2814167.3000000003</v>
      </c>
      <c r="G57" s="127">
        <v>484592.7</v>
      </c>
      <c r="H57" s="127">
        <v>339389.60000000003</v>
      </c>
      <c r="I57" s="127">
        <v>0</v>
      </c>
      <c r="J57" s="127">
        <v>0</v>
      </c>
      <c r="K57" s="127">
        <v>2604161.4000000004</v>
      </c>
      <c r="L57" s="127">
        <v>2466359.7</v>
      </c>
      <c r="M57" s="127">
        <v>8418</v>
      </c>
      <c r="N57" s="127">
        <v>8418</v>
      </c>
      <c r="O57" s="58"/>
      <c r="P57" s="59"/>
      <c r="Q57" s="11">
        <f t="shared" si="23"/>
        <v>3088754.1000000006</v>
      </c>
      <c r="R57" s="11">
        <f t="shared" si="24"/>
        <v>2805749.3000000003</v>
      </c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28" s="13" customFormat="1" ht="12.75">
      <c r="A58" s="93"/>
      <c r="B58" s="90"/>
      <c r="C58" s="26"/>
      <c r="D58" s="15" t="s">
        <v>15</v>
      </c>
      <c r="E58" s="10">
        <f t="shared" si="28"/>
        <v>3239703.0000000005</v>
      </c>
      <c r="F58" s="10">
        <f t="shared" si="29"/>
        <v>3069721.9000000004</v>
      </c>
      <c r="G58" s="127">
        <v>415803.1</v>
      </c>
      <c r="H58" s="127">
        <v>415803.1</v>
      </c>
      <c r="I58" s="127">
        <v>0</v>
      </c>
      <c r="J58" s="127">
        <v>0</v>
      </c>
      <c r="K58" s="127">
        <v>2814819.9000000004</v>
      </c>
      <c r="L58" s="127">
        <v>2644838.8000000003</v>
      </c>
      <c r="M58" s="127">
        <v>9080</v>
      </c>
      <c r="N58" s="127">
        <v>9080</v>
      </c>
      <c r="O58" s="58"/>
      <c r="P58" s="59"/>
      <c r="Q58" s="11">
        <f t="shared" si="23"/>
        <v>3230623.0000000005</v>
      </c>
      <c r="R58" s="11">
        <f t="shared" si="24"/>
        <v>3060641.9000000004</v>
      </c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s="13" customFormat="1" ht="12.75">
      <c r="A59" s="93"/>
      <c r="B59" s="90"/>
      <c r="C59" s="26"/>
      <c r="D59" s="15" t="s">
        <v>68</v>
      </c>
      <c r="E59" s="10">
        <f t="shared" si="28"/>
        <v>3425173.5999999996</v>
      </c>
      <c r="F59" s="10">
        <f t="shared" si="29"/>
        <v>2541342.5</v>
      </c>
      <c r="G59" s="127">
        <v>397785.4</v>
      </c>
      <c r="H59" s="127">
        <v>340444.60000000003</v>
      </c>
      <c r="I59" s="127">
        <v>0</v>
      </c>
      <c r="J59" s="127">
        <v>0</v>
      </c>
      <c r="K59" s="127">
        <v>3020608.1999999997</v>
      </c>
      <c r="L59" s="127">
        <v>2194117.9</v>
      </c>
      <c r="M59" s="127">
        <v>6780</v>
      </c>
      <c r="N59" s="127">
        <v>6780</v>
      </c>
      <c r="O59" s="58"/>
      <c r="P59" s="59"/>
      <c r="Q59" s="11">
        <f aca="true" t="shared" si="30" ref="Q59:R63">G59+K59+I59</f>
        <v>3418393.5999999996</v>
      </c>
      <c r="R59" s="11">
        <f t="shared" si="30"/>
        <v>2534562.5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s="13" customFormat="1" ht="12.75">
      <c r="A60" s="93"/>
      <c r="B60" s="90"/>
      <c r="C60" s="26"/>
      <c r="D60" s="15" t="s">
        <v>69</v>
      </c>
      <c r="E60" s="10">
        <f t="shared" si="28"/>
        <v>3425373.9</v>
      </c>
      <c r="F60" s="10">
        <f t="shared" si="29"/>
        <v>2541342.5</v>
      </c>
      <c r="G60" s="127">
        <v>397785.4</v>
      </c>
      <c r="H60" s="127">
        <v>340444.60000000003</v>
      </c>
      <c r="I60" s="127">
        <v>0</v>
      </c>
      <c r="J60" s="127">
        <v>0</v>
      </c>
      <c r="K60" s="127">
        <v>3020808.5</v>
      </c>
      <c r="L60" s="127">
        <v>2194117.9</v>
      </c>
      <c r="M60" s="127">
        <v>6780</v>
      </c>
      <c r="N60" s="127">
        <v>6780</v>
      </c>
      <c r="O60" s="58"/>
      <c r="P60" s="59"/>
      <c r="Q60" s="11">
        <f t="shared" si="30"/>
        <v>3418593.9</v>
      </c>
      <c r="R60" s="11">
        <f t="shared" si="30"/>
        <v>2534562.5</v>
      </c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28" s="13" customFormat="1" ht="12.75">
      <c r="A61" s="93"/>
      <c r="B61" s="90"/>
      <c r="C61" s="26"/>
      <c r="D61" s="15" t="s">
        <v>70</v>
      </c>
      <c r="E61" s="10">
        <f t="shared" si="28"/>
        <v>3511033.0999999996</v>
      </c>
      <c r="F61" s="10">
        <f t="shared" si="29"/>
        <v>0</v>
      </c>
      <c r="G61" s="127">
        <v>490292.69999999995</v>
      </c>
      <c r="H61" s="127">
        <v>0</v>
      </c>
      <c r="I61" s="127">
        <v>0</v>
      </c>
      <c r="J61" s="127">
        <v>0</v>
      </c>
      <c r="K61" s="127">
        <v>3020740.4</v>
      </c>
      <c r="L61" s="127">
        <v>0</v>
      </c>
      <c r="M61" s="127">
        <v>0</v>
      </c>
      <c r="N61" s="127">
        <v>0</v>
      </c>
      <c r="O61" s="58"/>
      <c r="P61" s="59"/>
      <c r="Q61" s="11">
        <f t="shared" si="30"/>
        <v>3511033.0999999996</v>
      </c>
      <c r="R61" s="11">
        <f t="shared" si="30"/>
        <v>0</v>
      </c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s="13" customFormat="1" ht="12.75">
      <c r="A62" s="93"/>
      <c r="B62" s="90"/>
      <c r="C62" s="26"/>
      <c r="D62" s="15" t="s">
        <v>81</v>
      </c>
      <c r="E62" s="10">
        <f t="shared" si="28"/>
        <v>3511033.0999999996</v>
      </c>
      <c r="F62" s="10">
        <f t="shared" si="29"/>
        <v>0</v>
      </c>
      <c r="G62" s="127">
        <v>490292.69999999995</v>
      </c>
      <c r="H62" s="127">
        <v>0</v>
      </c>
      <c r="I62" s="127">
        <v>0</v>
      </c>
      <c r="J62" s="127">
        <v>0</v>
      </c>
      <c r="K62" s="127">
        <v>3020740.4</v>
      </c>
      <c r="L62" s="127">
        <v>0</v>
      </c>
      <c r="M62" s="127">
        <v>0</v>
      </c>
      <c r="N62" s="127">
        <v>0</v>
      </c>
      <c r="O62" s="58"/>
      <c r="P62" s="59"/>
      <c r="Q62" s="11">
        <f t="shared" si="30"/>
        <v>3511033.0999999996</v>
      </c>
      <c r="R62" s="11">
        <f t="shared" si="30"/>
        <v>0</v>
      </c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1:28" s="13" customFormat="1" ht="12.75">
      <c r="A63" s="93"/>
      <c r="B63" s="90"/>
      <c r="C63" s="26"/>
      <c r="D63" s="15" t="s">
        <v>82</v>
      </c>
      <c r="E63" s="10">
        <f t="shared" si="28"/>
        <v>3511033.0999999996</v>
      </c>
      <c r="F63" s="10">
        <f t="shared" si="29"/>
        <v>0</v>
      </c>
      <c r="G63" s="127">
        <v>490292.69999999995</v>
      </c>
      <c r="H63" s="127">
        <v>0</v>
      </c>
      <c r="I63" s="127">
        <v>0</v>
      </c>
      <c r="J63" s="127">
        <v>0</v>
      </c>
      <c r="K63" s="127">
        <v>3020740.4</v>
      </c>
      <c r="L63" s="127">
        <v>0</v>
      </c>
      <c r="M63" s="127">
        <v>0</v>
      </c>
      <c r="N63" s="127">
        <v>0</v>
      </c>
      <c r="O63" s="58"/>
      <c r="P63" s="59"/>
      <c r="Q63" s="11">
        <f t="shared" si="30"/>
        <v>3511033.0999999996</v>
      </c>
      <c r="R63" s="11">
        <f t="shared" si="30"/>
        <v>0</v>
      </c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:28" s="13" customFormat="1" ht="12.75">
      <c r="A64" s="93"/>
      <c r="B64" s="90"/>
      <c r="C64" s="26"/>
      <c r="D64" s="15" t="s">
        <v>83</v>
      </c>
      <c r="E64" s="10">
        <f t="shared" si="28"/>
        <v>3511033.0999999996</v>
      </c>
      <c r="F64" s="10">
        <f t="shared" si="29"/>
        <v>0</v>
      </c>
      <c r="G64" s="127">
        <v>490292.69999999995</v>
      </c>
      <c r="H64" s="127">
        <v>0</v>
      </c>
      <c r="I64" s="127">
        <v>0</v>
      </c>
      <c r="J64" s="127">
        <v>0</v>
      </c>
      <c r="K64" s="127">
        <v>3020740.4</v>
      </c>
      <c r="L64" s="127">
        <v>0</v>
      </c>
      <c r="M64" s="127">
        <v>0</v>
      </c>
      <c r="N64" s="127">
        <v>0</v>
      </c>
      <c r="O64" s="58"/>
      <c r="P64" s="59"/>
      <c r="Q64" s="11">
        <f aca="true" t="shared" si="31" ref="Q64:R70">G64+K64+I64</f>
        <v>3511033.0999999996</v>
      </c>
      <c r="R64" s="11">
        <f t="shared" si="31"/>
        <v>0</v>
      </c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s="13" customFormat="1" ht="12.75">
      <c r="A65" s="93"/>
      <c r="B65" s="90"/>
      <c r="C65" s="26"/>
      <c r="D65" s="15" t="s">
        <v>84</v>
      </c>
      <c r="E65" s="10">
        <f t="shared" si="28"/>
        <v>3511033.0999999996</v>
      </c>
      <c r="F65" s="10">
        <f t="shared" si="29"/>
        <v>0</v>
      </c>
      <c r="G65" s="127">
        <v>490292.69999999995</v>
      </c>
      <c r="H65" s="127">
        <v>0</v>
      </c>
      <c r="I65" s="127">
        <v>0</v>
      </c>
      <c r="J65" s="127">
        <v>0</v>
      </c>
      <c r="K65" s="127">
        <v>3020740.4</v>
      </c>
      <c r="L65" s="127">
        <v>0</v>
      </c>
      <c r="M65" s="127">
        <v>0</v>
      </c>
      <c r="N65" s="127">
        <v>0</v>
      </c>
      <c r="O65" s="58"/>
      <c r="P65" s="59"/>
      <c r="Q65" s="11">
        <f t="shared" si="31"/>
        <v>3511033.0999999996</v>
      </c>
      <c r="R65" s="11">
        <f t="shared" si="31"/>
        <v>0</v>
      </c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s="13" customFormat="1" ht="12.75">
      <c r="A66" s="65"/>
      <c r="B66" s="91"/>
      <c r="C66" s="27"/>
      <c r="D66" s="15" t="s">
        <v>85</v>
      </c>
      <c r="E66" s="10">
        <f t="shared" si="28"/>
        <v>3511033.0999999996</v>
      </c>
      <c r="F66" s="10">
        <f t="shared" si="29"/>
        <v>0</v>
      </c>
      <c r="G66" s="127">
        <v>490292.69999999995</v>
      </c>
      <c r="H66" s="127">
        <v>0</v>
      </c>
      <c r="I66" s="127">
        <v>0</v>
      </c>
      <c r="J66" s="127">
        <v>0</v>
      </c>
      <c r="K66" s="127">
        <v>3020740.4</v>
      </c>
      <c r="L66" s="127">
        <v>0</v>
      </c>
      <c r="M66" s="127">
        <v>0</v>
      </c>
      <c r="N66" s="127">
        <v>0</v>
      </c>
      <c r="O66" s="60"/>
      <c r="P66" s="61"/>
      <c r="Q66" s="11">
        <f t="shared" si="31"/>
        <v>3511033.0999999996</v>
      </c>
      <c r="R66" s="11">
        <f t="shared" si="31"/>
        <v>0</v>
      </c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1:28" s="13" customFormat="1" ht="12.75" customHeight="1">
      <c r="A67" s="92" t="s">
        <v>33</v>
      </c>
      <c r="B67" s="89" t="s">
        <v>72</v>
      </c>
      <c r="C67" s="25"/>
      <c r="D67" s="15" t="s">
        <v>11</v>
      </c>
      <c r="E67" s="10">
        <f>SUM(E68:E78)</f>
        <v>2813926.400000001</v>
      </c>
      <c r="F67" s="10">
        <f>SUM(F68:F78)</f>
        <v>1548731.69767</v>
      </c>
      <c r="G67" s="10">
        <f aca="true" t="shared" si="32" ref="G67:N67">SUM(G68:G78)</f>
        <v>1172771.4</v>
      </c>
      <c r="H67" s="10">
        <f t="shared" si="32"/>
        <v>462296.99999999994</v>
      </c>
      <c r="I67" s="10">
        <f t="shared" si="32"/>
        <v>0</v>
      </c>
      <c r="J67" s="10">
        <f t="shared" si="32"/>
        <v>0</v>
      </c>
      <c r="K67" s="10">
        <f t="shared" si="32"/>
        <v>1089620.8000000003</v>
      </c>
      <c r="L67" s="10">
        <f t="shared" si="32"/>
        <v>534900.49767</v>
      </c>
      <c r="M67" s="10">
        <f t="shared" si="32"/>
        <v>551534.2</v>
      </c>
      <c r="N67" s="10">
        <f t="shared" si="32"/>
        <v>551534.2</v>
      </c>
      <c r="O67" s="56" t="s">
        <v>12</v>
      </c>
      <c r="P67" s="57"/>
      <c r="Q67" s="11">
        <f t="shared" si="31"/>
        <v>2262392.2</v>
      </c>
      <c r="R67" s="11">
        <f t="shared" si="31"/>
        <v>997197.49767</v>
      </c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1:28" s="13" customFormat="1" ht="12.75">
      <c r="A68" s="93"/>
      <c r="B68" s="90"/>
      <c r="C68" s="26"/>
      <c r="D68" s="15" t="s">
        <v>13</v>
      </c>
      <c r="E68" s="10">
        <f>G68+I68+K68+M68</f>
        <v>340384.5</v>
      </c>
      <c r="F68" s="10">
        <f>H68+J68+L68+N68</f>
        <v>340384.49767</v>
      </c>
      <c r="G68" s="127">
        <v>130558.29999999999</v>
      </c>
      <c r="H68" s="127">
        <v>130558.29999999999</v>
      </c>
      <c r="I68" s="127">
        <v>0</v>
      </c>
      <c r="J68" s="127">
        <v>0</v>
      </c>
      <c r="K68" s="127">
        <v>84837.20000000001</v>
      </c>
      <c r="L68" s="127">
        <v>84837.19767000002</v>
      </c>
      <c r="M68" s="127">
        <v>124989</v>
      </c>
      <c r="N68" s="127">
        <v>124989</v>
      </c>
      <c r="O68" s="58"/>
      <c r="P68" s="59"/>
      <c r="Q68" s="11">
        <f t="shared" si="31"/>
        <v>215395.5</v>
      </c>
      <c r="R68" s="11">
        <f t="shared" si="31"/>
        <v>215395.49767</v>
      </c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spans="1:28" s="13" customFormat="1" ht="12.75">
      <c r="A69" s="93"/>
      <c r="B69" s="90"/>
      <c r="C69" s="26"/>
      <c r="D69" s="15" t="s">
        <v>14</v>
      </c>
      <c r="E69" s="10">
        <f aca="true" t="shared" si="33" ref="E69:E78">G69+I69+K69+M69</f>
        <v>486100.6</v>
      </c>
      <c r="F69" s="10">
        <f aca="true" t="shared" si="34" ref="F69:F78">H69+J69+L69+N69</f>
        <v>457406</v>
      </c>
      <c r="G69" s="127">
        <v>157108.4</v>
      </c>
      <c r="H69" s="127">
        <v>142122.5</v>
      </c>
      <c r="I69" s="127">
        <v>0</v>
      </c>
      <c r="J69" s="127">
        <v>0</v>
      </c>
      <c r="K69" s="127">
        <v>209094.1</v>
      </c>
      <c r="L69" s="127">
        <v>195385.4</v>
      </c>
      <c r="M69" s="127">
        <v>119898.1</v>
      </c>
      <c r="N69" s="127">
        <v>119898.1</v>
      </c>
      <c r="O69" s="58"/>
      <c r="P69" s="59"/>
      <c r="Q69" s="11">
        <f t="shared" si="31"/>
        <v>366202.5</v>
      </c>
      <c r="R69" s="11">
        <f t="shared" si="31"/>
        <v>337507.9</v>
      </c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1:28" s="13" customFormat="1" ht="12.75">
      <c r="A70" s="93"/>
      <c r="B70" s="90"/>
      <c r="C70" s="26"/>
      <c r="D70" s="15" t="s">
        <v>15</v>
      </c>
      <c r="E70" s="10">
        <f t="shared" si="33"/>
        <v>497164.3</v>
      </c>
      <c r="F70" s="10">
        <f t="shared" si="34"/>
        <v>287902.8</v>
      </c>
      <c r="G70" s="127">
        <v>284267.5</v>
      </c>
      <c r="H70" s="127">
        <v>85909</v>
      </c>
      <c r="I70" s="127">
        <v>0</v>
      </c>
      <c r="J70" s="127">
        <v>0</v>
      </c>
      <c r="K70" s="127">
        <v>94975.29999999999</v>
      </c>
      <c r="L70" s="127">
        <v>84072.29999999999</v>
      </c>
      <c r="M70" s="127">
        <v>117921.5</v>
      </c>
      <c r="N70" s="127">
        <v>117921.5</v>
      </c>
      <c r="O70" s="58"/>
      <c r="P70" s="59"/>
      <c r="Q70" s="11">
        <f t="shared" si="31"/>
        <v>379242.8</v>
      </c>
      <c r="R70" s="11">
        <f t="shared" si="31"/>
        <v>169981.3</v>
      </c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1:28" s="13" customFormat="1" ht="12.75">
      <c r="A71" s="93"/>
      <c r="B71" s="90"/>
      <c r="C71" s="26"/>
      <c r="D71" s="15" t="s">
        <v>68</v>
      </c>
      <c r="E71" s="10">
        <f t="shared" si="33"/>
        <v>268376</v>
      </c>
      <c r="F71" s="10">
        <f t="shared" si="34"/>
        <v>231519.2</v>
      </c>
      <c r="G71" s="127">
        <v>85267.9</v>
      </c>
      <c r="H71" s="127">
        <v>51853.6</v>
      </c>
      <c r="I71" s="127">
        <v>0</v>
      </c>
      <c r="J71" s="127">
        <v>0</v>
      </c>
      <c r="K71" s="127">
        <v>88745.29999999999</v>
      </c>
      <c r="L71" s="127">
        <v>85302.79999999999</v>
      </c>
      <c r="M71" s="127">
        <v>94362.8</v>
      </c>
      <c r="N71" s="127">
        <v>94362.8</v>
      </c>
      <c r="O71" s="58"/>
      <c r="P71" s="59"/>
      <c r="Q71" s="11">
        <f aca="true" t="shared" si="35" ref="Q71:R75">G71+K71+I71</f>
        <v>174013.19999999998</v>
      </c>
      <c r="R71" s="11">
        <f t="shared" si="35"/>
        <v>137156.4</v>
      </c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s="13" customFormat="1" ht="12.75">
      <c r="A72" s="93"/>
      <c r="B72" s="90"/>
      <c r="C72" s="26"/>
      <c r="D72" s="15" t="s">
        <v>69</v>
      </c>
      <c r="E72" s="10">
        <f t="shared" si="33"/>
        <v>267092.8</v>
      </c>
      <c r="F72" s="10">
        <f t="shared" si="34"/>
        <v>231519.2</v>
      </c>
      <c r="G72" s="127">
        <v>85267.9</v>
      </c>
      <c r="H72" s="127">
        <v>51853.6</v>
      </c>
      <c r="I72" s="127">
        <v>0</v>
      </c>
      <c r="J72" s="127">
        <v>0</v>
      </c>
      <c r="K72" s="127">
        <v>87462.09999999999</v>
      </c>
      <c r="L72" s="127">
        <v>85302.79999999999</v>
      </c>
      <c r="M72" s="127">
        <v>94362.8</v>
      </c>
      <c r="N72" s="127">
        <v>94362.8</v>
      </c>
      <c r="O72" s="58"/>
      <c r="P72" s="59"/>
      <c r="Q72" s="11">
        <f t="shared" si="35"/>
        <v>172730</v>
      </c>
      <c r="R72" s="11">
        <f t="shared" si="35"/>
        <v>137156.4</v>
      </c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1:28" s="13" customFormat="1" ht="12.75">
      <c r="A73" s="93"/>
      <c r="B73" s="90"/>
      <c r="C73" s="26"/>
      <c r="D73" s="15" t="s">
        <v>70</v>
      </c>
      <c r="E73" s="10">
        <f t="shared" si="33"/>
        <v>159134.7</v>
      </c>
      <c r="F73" s="10">
        <f t="shared" si="34"/>
        <v>0</v>
      </c>
      <c r="G73" s="127">
        <v>71716.90000000001</v>
      </c>
      <c r="H73" s="127">
        <v>0</v>
      </c>
      <c r="I73" s="127">
        <v>0</v>
      </c>
      <c r="J73" s="127">
        <v>0</v>
      </c>
      <c r="K73" s="127">
        <v>87417.8</v>
      </c>
      <c r="L73" s="127">
        <v>0</v>
      </c>
      <c r="M73" s="127">
        <v>0</v>
      </c>
      <c r="N73" s="127">
        <v>0</v>
      </c>
      <c r="O73" s="58"/>
      <c r="P73" s="59"/>
      <c r="Q73" s="11">
        <f t="shared" si="35"/>
        <v>159134.7</v>
      </c>
      <c r="R73" s="11">
        <f t="shared" si="35"/>
        <v>0</v>
      </c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1:28" s="13" customFormat="1" ht="12.75">
      <c r="A74" s="93"/>
      <c r="B74" s="90"/>
      <c r="C74" s="26"/>
      <c r="D74" s="15" t="s">
        <v>81</v>
      </c>
      <c r="E74" s="10">
        <f t="shared" si="33"/>
        <v>159134.7</v>
      </c>
      <c r="F74" s="10">
        <f t="shared" si="34"/>
        <v>0</v>
      </c>
      <c r="G74" s="127">
        <v>71716.90000000001</v>
      </c>
      <c r="H74" s="127">
        <v>0</v>
      </c>
      <c r="I74" s="127">
        <v>0</v>
      </c>
      <c r="J74" s="127">
        <v>0</v>
      </c>
      <c r="K74" s="127">
        <v>87417.8</v>
      </c>
      <c r="L74" s="127">
        <v>0</v>
      </c>
      <c r="M74" s="127">
        <v>0</v>
      </c>
      <c r="N74" s="127">
        <v>0</v>
      </c>
      <c r="O74" s="58"/>
      <c r="P74" s="59"/>
      <c r="Q74" s="11">
        <f t="shared" si="35"/>
        <v>159134.7</v>
      </c>
      <c r="R74" s="11">
        <f t="shared" si="35"/>
        <v>0</v>
      </c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s="13" customFormat="1" ht="12.75">
      <c r="A75" s="93"/>
      <c r="B75" s="90"/>
      <c r="C75" s="26"/>
      <c r="D75" s="15" t="s">
        <v>82</v>
      </c>
      <c r="E75" s="10">
        <f t="shared" si="33"/>
        <v>159134.7</v>
      </c>
      <c r="F75" s="10">
        <f t="shared" si="34"/>
        <v>0</v>
      </c>
      <c r="G75" s="127">
        <v>71716.90000000001</v>
      </c>
      <c r="H75" s="127">
        <v>0</v>
      </c>
      <c r="I75" s="127">
        <v>0</v>
      </c>
      <c r="J75" s="127">
        <v>0</v>
      </c>
      <c r="K75" s="127">
        <v>87417.8</v>
      </c>
      <c r="L75" s="127">
        <v>0</v>
      </c>
      <c r="M75" s="127">
        <v>0</v>
      </c>
      <c r="N75" s="127">
        <v>0</v>
      </c>
      <c r="O75" s="58"/>
      <c r="P75" s="59"/>
      <c r="Q75" s="11">
        <f t="shared" si="35"/>
        <v>159134.7</v>
      </c>
      <c r="R75" s="11">
        <f t="shared" si="35"/>
        <v>0</v>
      </c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s="13" customFormat="1" ht="12.75">
      <c r="A76" s="93"/>
      <c r="B76" s="90"/>
      <c r="C76" s="26"/>
      <c r="D76" s="15" t="s">
        <v>83</v>
      </c>
      <c r="E76" s="10">
        <f t="shared" si="33"/>
        <v>159134.7</v>
      </c>
      <c r="F76" s="10">
        <f t="shared" si="34"/>
        <v>0</v>
      </c>
      <c r="G76" s="127">
        <v>71716.90000000001</v>
      </c>
      <c r="H76" s="127">
        <v>0</v>
      </c>
      <c r="I76" s="127">
        <v>0</v>
      </c>
      <c r="J76" s="127">
        <v>0</v>
      </c>
      <c r="K76" s="127">
        <v>87417.8</v>
      </c>
      <c r="L76" s="127">
        <v>0</v>
      </c>
      <c r="M76" s="127">
        <v>0</v>
      </c>
      <c r="N76" s="127">
        <v>0</v>
      </c>
      <c r="O76" s="58"/>
      <c r="P76" s="59"/>
      <c r="Q76" s="11">
        <f aca="true" t="shared" si="36" ref="Q76:R82">G76+K76+I76</f>
        <v>159134.7</v>
      </c>
      <c r="R76" s="11">
        <f t="shared" si="36"/>
        <v>0</v>
      </c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28" s="13" customFormat="1" ht="12.75">
      <c r="A77" s="93"/>
      <c r="B77" s="90"/>
      <c r="C77" s="26"/>
      <c r="D77" s="15" t="s">
        <v>84</v>
      </c>
      <c r="E77" s="10">
        <f t="shared" si="33"/>
        <v>159134.7</v>
      </c>
      <c r="F77" s="10">
        <f t="shared" si="34"/>
        <v>0</v>
      </c>
      <c r="G77" s="127">
        <v>71716.90000000001</v>
      </c>
      <c r="H77" s="127">
        <v>0</v>
      </c>
      <c r="I77" s="127">
        <v>0</v>
      </c>
      <c r="J77" s="127">
        <v>0</v>
      </c>
      <c r="K77" s="127">
        <v>87417.8</v>
      </c>
      <c r="L77" s="127">
        <v>0</v>
      </c>
      <c r="M77" s="127">
        <v>0</v>
      </c>
      <c r="N77" s="127">
        <v>0</v>
      </c>
      <c r="O77" s="58"/>
      <c r="P77" s="59"/>
      <c r="Q77" s="11">
        <f t="shared" si="36"/>
        <v>159134.7</v>
      </c>
      <c r="R77" s="11">
        <f t="shared" si="36"/>
        <v>0</v>
      </c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s="13" customFormat="1" ht="12.75">
      <c r="A78" s="65"/>
      <c r="B78" s="91"/>
      <c r="C78" s="27"/>
      <c r="D78" s="15" t="s">
        <v>85</v>
      </c>
      <c r="E78" s="10">
        <f t="shared" si="33"/>
        <v>159134.7</v>
      </c>
      <c r="F78" s="10">
        <f t="shared" si="34"/>
        <v>0</v>
      </c>
      <c r="G78" s="127">
        <v>71716.90000000001</v>
      </c>
      <c r="H78" s="127">
        <v>0</v>
      </c>
      <c r="I78" s="127">
        <v>0</v>
      </c>
      <c r="J78" s="127">
        <v>0</v>
      </c>
      <c r="K78" s="127">
        <v>87417.8</v>
      </c>
      <c r="L78" s="127">
        <v>0</v>
      </c>
      <c r="M78" s="127">
        <v>0</v>
      </c>
      <c r="N78" s="127">
        <v>0</v>
      </c>
      <c r="O78" s="60"/>
      <c r="P78" s="61"/>
      <c r="Q78" s="11">
        <f t="shared" si="36"/>
        <v>159134.7</v>
      </c>
      <c r="R78" s="11">
        <f t="shared" si="36"/>
        <v>0</v>
      </c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s="13" customFormat="1" ht="15" customHeight="1">
      <c r="A79" s="89"/>
      <c r="B79" s="89" t="s">
        <v>51</v>
      </c>
      <c r="C79" s="25"/>
      <c r="D79" s="15" t="s">
        <v>11</v>
      </c>
      <c r="E79" s="1">
        <f>E55+E67</f>
        <v>39633486.30233</v>
      </c>
      <c r="F79" s="1">
        <f aca="true" t="shared" si="37" ref="F79:N79">F55+F67</f>
        <v>15081244.6</v>
      </c>
      <c r="G79" s="127">
        <f t="shared" si="37"/>
        <v>6117574.300000001</v>
      </c>
      <c r="H79" s="127">
        <f t="shared" si="37"/>
        <v>2205459</v>
      </c>
      <c r="I79" s="127">
        <f t="shared" si="37"/>
        <v>0</v>
      </c>
      <c r="J79" s="127">
        <f t="shared" si="37"/>
        <v>0</v>
      </c>
      <c r="K79" s="127">
        <f t="shared" si="37"/>
        <v>32927419.002329994</v>
      </c>
      <c r="L79" s="127">
        <f t="shared" si="37"/>
        <v>12287292.600000001</v>
      </c>
      <c r="M79" s="127">
        <f t="shared" si="37"/>
        <v>588493</v>
      </c>
      <c r="N79" s="127">
        <f t="shared" si="37"/>
        <v>588493</v>
      </c>
      <c r="O79" s="56"/>
      <c r="P79" s="57"/>
      <c r="Q79" s="11">
        <f t="shared" si="36"/>
        <v>39044993.302329995</v>
      </c>
      <c r="R79" s="11">
        <f t="shared" si="36"/>
        <v>14492751.600000001</v>
      </c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s="13" customFormat="1" ht="12.75">
      <c r="A80" s="90"/>
      <c r="B80" s="90"/>
      <c r="C80" s="26"/>
      <c r="D80" s="15" t="s">
        <v>13</v>
      </c>
      <c r="E80" s="1">
        <f aca="true" t="shared" si="38" ref="E80:E90">E56+E68</f>
        <v>2906323.20233</v>
      </c>
      <c r="F80" s="1">
        <f aca="true" t="shared" si="39" ref="F80:N80">F56+F68</f>
        <v>2906323.1999999997</v>
      </c>
      <c r="G80" s="127">
        <f t="shared" si="39"/>
        <v>437638.4</v>
      </c>
      <c r="H80" s="127">
        <f t="shared" si="39"/>
        <v>437638.4</v>
      </c>
      <c r="I80" s="127">
        <f t="shared" si="39"/>
        <v>0</v>
      </c>
      <c r="J80" s="127">
        <f t="shared" si="39"/>
        <v>0</v>
      </c>
      <c r="K80" s="127">
        <f t="shared" si="39"/>
        <v>2337795.00233</v>
      </c>
      <c r="L80" s="127">
        <f t="shared" si="39"/>
        <v>2337795</v>
      </c>
      <c r="M80" s="127">
        <f t="shared" si="39"/>
        <v>130889.8</v>
      </c>
      <c r="N80" s="127">
        <f t="shared" si="39"/>
        <v>130889.8</v>
      </c>
      <c r="O80" s="58"/>
      <c r="P80" s="59"/>
      <c r="Q80" s="11">
        <f t="shared" si="36"/>
        <v>2775433.40233</v>
      </c>
      <c r="R80" s="11">
        <f t="shared" si="36"/>
        <v>2775433.4</v>
      </c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s="13" customFormat="1" ht="12.75">
      <c r="A81" s="90"/>
      <c r="B81" s="90"/>
      <c r="C81" s="26"/>
      <c r="D81" s="15" t="s">
        <v>14</v>
      </c>
      <c r="E81" s="1">
        <f t="shared" si="38"/>
        <v>3583272.7000000007</v>
      </c>
      <c r="F81" s="1">
        <f aca="true" t="shared" si="40" ref="F81:N81">F57+F69</f>
        <v>3271573.3000000003</v>
      </c>
      <c r="G81" s="127">
        <f t="shared" si="40"/>
        <v>641701.1</v>
      </c>
      <c r="H81" s="127">
        <f t="shared" si="40"/>
        <v>481512.10000000003</v>
      </c>
      <c r="I81" s="127">
        <f t="shared" si="40"/>
        <v>0</v>
      </c>
      <c r="J81" s="127">
        <f t="shared" si="40"/>
        <v>0</v>
      </c>
      <c r="K81" s="127">
        <f t="shared" si="40"/>
        <v>2813255.5000000005</v>
      </c>
      <c r="L81" s="127">
        <f t="shared" si="40"/>
        <v>2661745.1</v>
      </c>
      <c r="M81" s="127">
        <f t="shared" si="40"/>
        <v>128316.1</v>
      </c>
      <c r="N81" s="127">
        <f t="shared" si="40"/>
        <v>128316.1</v>
      </c>
      <c r="O81" s="58"/>
      <c r="P81" s="59"/>
      <c r="Q81" s="11">
        <f t="shared" si="36"/>
        <v>3454956.6000000006</v>
      </c>
      <c r="R81" s="11">
        <f t="shared" si="36"/>
        <v>3143257.2</v>
      </c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s="13" customFormat="1" ht="12.75">
      <c r="A82" s="90"/>
      <c r="B82" s="90"/>
      <c r="C82" s="26"/>
      <c r="D82" s="15" t="s">
        <v>15</v>
      </c>
      <c r="E82" s="1">
        <f t="shared" si="38"/>
        <v>3736867.3000000003</v>
      </c>
      <c r="F82" s="1">
        <f aca="true" t="shared" si="41" ref="F82:N82">F58+F70</f>
        <v>3357624.7</v>
      </c>
      <c r="G82" s="127">
        <f t="shared" si="41"/>
        <v>700070.6</v>
      </c>
      <c r="H82" s="127">
        <f t="shared" si="41"/>
        <v>501712.1</v>
      </c>
      <c r="I82" s="127">
        <f t="shared" si="41"/>
        <v>0</v>
      </c>
      <c r="J82" s="127">
        <f t="shared" si="41"/>
        <v>0</v>
      </c>
      <c r="K82" s="127">
        <f t="shared" si="41"/>
        <v>2909795.2</v>
      </c>
      <c r="L82" s="127">
        <f t="shared" si="41"/>
        <v>2728911.1</v>
      </c>
      <c r="M82" s="127">
        <f t="shared" si="41"/>
        <v>127001.5</v>
      </c>
      <c r="N82" s="127">
        <f t="shared" si="41"/>
        <v>127001.5</v>
      </c>
      <c r="O82" s="58"/>
      <c r="P82" s="59"/>
      <c r="Q82" s="11">
        <f t="shared" si="36"/>
        <v>3609865.8000000003</v>
      </c>
      <c r="R82" s="11">
        <f t="shared" si="36"/>
        <v>3230623.2</v>
      </c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1:28" s="13" customFormat="1" ht="12.75">
      <c r="A83" s="90"/>
      <c r="B83" s="90"/>
      <c r="C83" s="26"/>
      <c r="D83" s="15" t="s">
        <v>68</v>
      </c>
      <c r="E83" s="1">
        <f t="shared" si="38"/>
        <v>3693549.5999999996</v>
      </c>
      <c r="F83" s="1">
        <f aca="true" t="shared" si="42" ref="F83:N83">F59+F71</f>
        <v>2772861.7</v>
      </c>
      <c r="G83" s="127">
        <f t="shared" si="42"/>
        <v>483053.30000000005</v>
      </c>
      <c r="H83" s="127">
        <f t="shared" si="42"/>
        <v>392298.2</v>
      </c>
      <c r="I83" s="127">
        <f t="shared" si="42"/>
        <v>0</v>
      </c>
      <c r="J83" s="127">
        <f t="shared" si="42"/>
        <v>0</v>
      </c>
      <c r="K83" s="127">
        <f t="shared" si="42"/>
        <v>3109353.4999999995</v>
      </c>
      <c r="L83" s="127">
        <f t="shared" si="42"/>
        <v>2279420.6999999997</v>
      </c>
      <c r="M83" s="127">
        <f t="shared" si="42"/>
        <v>101142.8</v>
      </c>
      <c r="N83" s="127">
        <f t="shared" si="42"/>
        <v>101142.8</v>
      </c>
      <c r="O83" s="58"/>
      <c r="P83" s="59"/>
      <c r="Q83" s="11">
        <f aca="true" t="shared" si="43" ref="Q83:R87">G83+K83+I83</f>
        <v>3592406.8</v>
      </c>
      <c r="R83" s="11">
        <f t="shared" si="43"/>
        <v>2671718.9</v>
      </c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s="13" customFormat="1" ht="12.75">
      <c r="A84" s="90"/>
      <c r="B84" s="90"/>
      <c r="C84" s="26"/>
      <c r="D84" s="15" t="s">
        <v>69</v>
      </c>
      <c r="E84" s="1">
        <f t="shared" si="38"/>
        <v>3692466.6999999997</v>
      </c>
      <c r="F84" s="1">
        <f aca="true" t="shared" si="44" ref="F84:N84">F60+F72</f>
        <v>2772861.7</v>
      </c>
      <c r="G84" s="127">
        <f t="shared" si="44"/>
        <v>483053.30000000005</v>
      </c>
      <c r="H84" s="127">
        <f t="shared" si="44"/>
        <v>392298.2</v>
      </c>
      <c r="I84" s="127">
        <f t="shared" si="44"/>
        <v>0</v>
      </c>
      <c r="J84" s="127">
        <f t="shared" si="44"/>
        <v>0</v>
      </c>
      <c r="K84" s="127">
        <f t="shared" si="44"/>
        <v>3108270.6</v>
      </c>
      <c r="L84" s="127">
        <f t="shared" si="44"/>
        <v>2279420.6999999997</v>
      </c>
      <c r="M84" s="127">
        <f t="shared" si="44"/>
        <v>101142.8</v>
      </c>
      <c r="N84" s="127">
        <f t="shared" si="44"/>
        <v>101142.8</v>
      </c>
      <c r="O84" s="58"/>
      <c r="P84" s="59"/>
      <c r="Q84" s="11">
        <f t="shared" si="43"/>
        <v>3591323.9000000004</v>
      </c>
      <c r="R84" s="11">
        <f t="shared" si="43"/>
        <v>2671718.9</v>
      </c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s="13" customFormat="1" ht="12.75">
      <c r="A85" s="90"/>
      <c r="B85" s="90"/>
      <c r="C85" s="26"/>
      <c r="D85" s="15" t="s">
        <v>70</v>
      </c>
      <c r="E85" s="1">
        <f t="shared" si="38"/>
        <v>3670167.8</v>
      </c>
      <c r="F85" s="1">
        <f aca="true" t="shared" si="45" ref="F85:N85">F61+F73</f>
        <v>0</v>
      </c>
      <c r="G85" s="127">
        <f t="shared" si="45"/>
        <v>562009.6</v>
      </c>
      <c r="H85" s="127">
        <f t="shared" si="45"/>
        <v>0</v>
      </c>
      <c r="I85" s="127">
        <f t="shared" si="45"/>
        <v>0</v>
      </c>
      <c r="J85" s="127">
        <f t="shared" si="45"/>
        <v>0</v>
      </c>
      <c r="K85" s="127">
        <f t="shared" si="45"/>
        <v>3108158.1999999997</v>
      </c>
      <c r="L85" s="127">
        <f t="shared" si="45"/>
        <v>0</v>
      </c>
      <c r="M85" s="127">
        <f t="shared" si="45"/>
        <v>0</v>
      </c>
      <c r="N85" s="127">
        <f t="shared" si="45"/>
        <v>0</v>
      </c>
      <c r="O85" s="58"/>
      <c r="P85" s="59"/>
      <c r="Q85" s="11">
        <f t="shared" si="43"/>
        <v>3670167.8</v>
      </c>
      <c r="R85" s="11">
        <f t="shared" si="43"/>
        <v>0</v>
      </c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s="13" customFormat="1" ht="12.75">
      <c r="A86" s="90"/>
      <c r="B86" s="90"/>
      <c r="C86" s="26"/>
      <c r="D86" s="15" t="s">
        <v>81</v>
      </c>
      <c r="E86" s="1">
        <f t="shared" si="38"/>
        <v>3670167.8</v>
      </c>
      <c r="F86" s="1">
        <f aca="true" t="shared" si="46" ref="F86:N86">F62+F74</f>
        <v>0</v>
      </c>
      <c r="G86" s="127">
        <f t="shared" si="46"/>
        <v>562009.6</v>
      </c>
      <c r="H86" s="127">
        <f t="shared" si="46"/>
        <v>0</v>
      </c>
      <c r="I86" s="127">
        <f t="shared" si="46"/>
        <v>0</v>
      </c>
      <c r="J86" s="127">
        <f t="shared" si="46"/>
        <v>0</v>
      </c>
      <c r="K86" s="127">
        <f t="shared" si="46"/>
        <v>3108158.1999999997</v>
      </c>
      <c r="L86" s="127">
        <f t="shared" si="46"/>
        <v>0</v>
      </c>
      <c r="M86" s="127">
        <f t="shared" si="46"/>
        <v>0</v>
      </c>
      <c r="N86" s="127">
        <f t="shared" si="46"/>
        <v>0</v>
      </c>
      <c r="O86" s="58"/>
      <c r="P86" s="59"/>
      <c r="Q86" s="11">
        <f t="shared" si="43"/>
        <v>3670167.8</v>
      </c>
      <c r="R86" s="11">
        <f t="shared" si="43"/>
        <v>0</v>
      </c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s="13" customFormat="1" ht="12.75">
      <c r="A87" s="90"/>
      <c r="B87" s="90"/>
      <c r="C87" s="26"/>
      <c r="D87" s="15" t="s">
        <v>82</v>
      </c>
      <c r="E87" s="1">
        <f t="shared" si="38"/>
        <v>3670167.8</v>
      </c>
      <c r="F87" s="1">
        <f aca="true" t="shared" si="47" ref="F87:N87">F63+F75</f>
        <v>0</v>
      </c>
      <c r="G87" s="127">
        <f t="shared" si="47"/>
        <v>562009.6</v>
      </c>
      <c r="H87" s="127">
        <f t="shared" si="47"/>
        <v>0</v>
      </c>
      <c r="I87" s="127">
        <f t="shared" si="47"/>
        <v>0</v>
      </c>
      <c r="J87" s="127">
        <f t="shared" si="47"/>
        <v>0</v>
      </c>
      <c r="K87" s="127">
        <f t="shared" si="47"/>
        <v>3108158.1999999997</v>
      </c>
      <c r="L87" s="127">
        <f t="shared" si="47"/>
        <v>0</v>
      </c>
      <c r="M87" s="127">
        <f t="shared" si="47"/>
        <v>0</v>
      </c>
      <c r="N87" s="127">
        <f t="shared" si="47"/>
        <v>0</v>
      </c>
      <c r="O87" s="58"/>
      <c r="P87" s="59"/>
      <c r="Q87" s="11">
        <f t="shared" si="43"/>
        <v>3670167.8</v>
      </c>
      <c r="R87" s="11">
        <f t="shared" si="43"/>
        <v>0</v>
      </c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s="13" customFormat="1" ht="12.75">
      <c r="A88" s="90"/>
      <c r="B88" s="90"/>
      <c r="C88" s="26"/>
      <c r="D88" s="15" t="s">
        <v>83</v>
      </c>
      <c r="E88" s="1">
        <f t="shared" si="38"/>
        <v>3670167.8</v>
      </c>
      <c r="F88" s="1">
        <f aca="true" t="shared" si="48" ref="F88:N88">F64+F76</f>
        <v>0</v>
      </c>
      <c r="G88" s="127">
        <f t="shared" si="48"/>
        <v>562009.6</v>
      </c>
      <c r="H88" s="127">
        <f t="shared" si="48"/>
        <v>0</v>
      </c>
      <c r="I88" s="127">
        <f t="shared" si="48"/>
        <v>0</v>
      </c>
      <c r="J88" s="127">
        <f t="shared" si="48"/>
        <v>0</v>
      </c>
      <c r="K88" s="127">
        <f t="shared" si="48"/>
        <v>3108158.1999999997</v>
      </c>
      <c r="L88" s="127">
        <f t="shared" si="48"/>
        <v>0</v>
      </c>
      <c r="M88" s="127">
        <f t="shared" si="48"/>
        <v>0</v>
      </c>
      <c r="N88" s="127">
        <f t="shared" si="48"/>
        <v>0</v>
      </c>
      <c r="O88" s="58"/>
      <c r="P88" s="59"/>
      <c r="Q88" s="11">
        <f aca="true" t="shared" si="49" ref="Q88:Q96">G88+K88+I88</f>
        <v>3670167.8</v>
      </c>
      <c r="R88" s="11">
        <f aca="true" t="shared" si="50" ref="R88:R96">H88+L88+J88</f>
        <v>0</v>
      </c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s="13" customFormat="1" ht="12.75">
      <c r="A89" s="90"/>
      <c r="B89" s="90"/>
      <c r="C89" s="26"/>
      <c r="D89" s="15" t="s">
        <v>84</v>
      </c>
      <c r="E89" s="1">
        <f t="shared" si="38"/>
        <v>3670167.8</v>
      </c>
      <c r="F89" s="1">
        <f aca="true" t="shared" si="51" ref="F89:N89">F65+F77</f>
        <v>0</v>
      </c>
      <c r="G89" s="127">
        <f t="shared" si="51"/>
        <v>562009.6</v>
      </c>
      <c r="H89" s="127">
        <f t="shared" si="51"/>
        <v>0</v>
      </c>
      <c r="I89" s="127">
        <f t="shared" si="51"/>
        <v>0</v>
      </c>
      <c r="J89" s="127">
        <f t="shared" si="51"/>
        <v>0</v>
      </c>
      <c r="K89" s="127">
        <f t="shared" si="51"/>
        <v>3108158.1999999997</v>
      </c>
      <c r="L89" s="127">
        <f t="shared" si="51"/>
        <v>0</v>
      </c>
      <c r="M89" s="127">
        <f t="shared" si="51"/>
        <v>0</v>
      </c>
      <c r="N89" s="127">
        <f t="shared" si="51"/>
        <v>0</v>
      </c>
      <c r="O89" s="58"/>
      <c r="P89" s="59"/>
      <c r="Q89" s="11">
        <f t="shared" si="49"/>
        <v>3670167.8</v>
      </c>
      <c r="R89" s="11">
        <f t="shared" si="50"/>
        <v>0</v>
      </c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s="13" customFormat="1" ht="12.75">
      <c r="A90" s="91"/>
      <c r="B90" s="91"/>
      <c r="C90" s="27"/>
      <c r="D90" s="15" t="s">
        <v>85</v>
      </c>
      <c r="E90" s="1">
        <f t="shared" si="38"/>
        <v>3670167.8</v>
      </c>
      <c r="F90" s="1">
        <f aca="true" t="shared" si="52" ref="F90:N90">F66+F78</f>
        <v>0</v>
      </c>
      <c r="G90" s="127">
        <f t="shared" si="52"/>
        <v>562009.6</v>
      </c>
      <c r="H90" s="127">
        <f t="shared" si="52"/>
        <v>0</v>
      </c>
      <c r="I90" s="127">
        <f t="shared" si="52"/>
        <v>0</v>
      </c>
      <c r="J90" s="127">
        <f t="shared" si="52"/>
        <v>0</v>
      </c>
      <c r="K90" s="127">
        <f t="shared" si="52"/>
        <v>3108158.1999999997</v>
      </c>
      <c r="L90" s="127">
        <f t="shared" si="52"/>
        <v>0</v>
      </c>
      <c r="M90" s="127">
        <f t="shared" si="52"/>
        <v>0</v>
      </c>
      <c r="N90" s="127">
        <f t="shared" si="52"/>
        <v>0</v>
      </c>
      <c r="O90" s="60"/>
      <c r="P90" s="61"/>
      <c r="Q90" s="11">
        <f t="shared" si="49"/>
        <v>3670167.8</v>
      </c>
      <c r="R90" s="11">
        <f t="shared" si="50"/>
        <v>0</v>
      </c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18" ht="15">
      <c r="A91" s="7" t="s">
        <v>24</v>
      </c>
      <c r="B91" s="76" t="s">
        <v>20</v>
      </c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8"/>
      <c r="O91" s="62"/>
      <c r="P91" s="62"/>
      <c r="Q91" s="11">
        <f t="shared" si="49"/>
        <v>0</v>
      </c>
      <c r="R91" s="11">
        <f t="shared" si="50"/>
        <v>0</v>
      </c>
    </row>
    <row r="92" spans="1:18" ht="15">
      <c r="A92" s="9"/>
      <c r="B92" s="76" t="s">
        <v>89</v>
      </c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8"/>
      <c r="O92" s="109"/>
      <c r="P92" s="110"/>
      <c r="Q92" s="11">
        <f t="shared" si="49"/>
        <v>0</v>
      </c>
      <c r="R92" s="11">
        <f t="shared" si="50"/>
        <v>0</v>
      </c>
    </row>
    <row r="93" spans="1:28" s="13" customFormat="1" ht="12.75" customHeight="1">
      <c r="A93" s="92" t="s">
        <v>34</v>
      </c>
      <c r="B93" s="89" t="s">
        <v>52</v>
      </c>
      <c r="C93" s="25"/>
      <c r="D93" s="15" t="s">
        <v>11</v>
      </c>
      <c r="E93" s="10">
        <f>SUM(E94:E104)</f>
        <v>1225218.6400000001</v>
      </c>
      <c r="F93" s="10">
        <f>SUM(F94:F104)</f>
        <v>512256.69999999995</v>
      </c>
      <c r="G93" s="10">
        <f aca="true" t="shared" si="53" ref="G93:N93">SUM(G94:G104)</f>
        <v>717048.8000000002</v>
      </c>
      <c r="H93" s="10">
        <f t="shared" si="53"/>
        <v>304800.9</v>
      </c>
      <c r="I93" s="10">
        <f t="shared" si="53"/>
        <v>0</v>
      </c>
      <c r="J93" s="10">
        <f t="shared" si="53"/>
        <v>0</v>
      </c>
      <c r="K93" s="10">
        <f t="shared" si="53"/>
        <v>508169.83999999997</v>
      </c>
      <c r="L93" s="10">
        <f t="shared" si="53"/>
        <v>207455.8</v>
      </c>
      <c r="M93" s="10">
        <f t="shared" si="53"/>
        <v>0</v>
      </c>
      <c r="N93" s="10">
        <f t="shared" si="53"/>
        <v>0</v>
      </c>
      <c r="O93" s="56" t="s">
        <v>104</v>
      </c>
      <c r="P93" s="57"/>
      <c r="Q93" s="11">
        <f t="shared" si="49"/>
        <v>1225218.6400000001</v>
      </c>
      <c r="R93" s="11">
        <f t="shared" si="50"/>
        <v>512256.7</v>
      </c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1:28" s="13" customFormat="1" ht="12.75">
      <c r="A94" s="93"/>
      <c r="B94" s="90"/>
      <c r="C94" s="26"/>
      <c r="D94" s="15" t="s">
        <v>13</v>
      </c>
      <c r="E94" s="10">
        <f>G94+I94+K94+M94</f>
        <v>106457.9</v>
      </c>
      <c r="F94" s="10">
        <f>H94+J94+L94+N94</f>
        <v>106457.9</v>
      </c>
      <c r="G94" s="127">
        <v>61692.7</v>
      </c>
      <c r="H94" s="127">
        <v>61692.7</v>
      </c>
      <c r="I94" s="127">
        <v>0</v>
      </c>
      <c r="J94" s="127">
        <v>0</v>
      </c>
      <c r="K94" s="127">
        <v>44765.2</v>
      </c>
      <c r="L94" s="127">
        <v>44765.2</v>
      </c>
      <c r="M94" s="127">
        <v>0</v>
      </c>
      <c r="N94" s="127">
        <v>0</v>
      </c>
      <c r="O94" s="58"/>
      <c r="P94" s="59"/>
      <c r="Q94" s="11">
        <f t="shared" si="49"/>
        <v>106457.9</v>
      </c>
      <c r="R94" s="11">
        <f t="shared" si="50"/>
        <v>106457.9</v>
      </c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s="13" customFormat="1" ht="12.75">
      <c r="A95" s="93"/>
      <c r="B95" s="90"/>
      <c r="C95" s="26"/>
      <c r="D95" s="15" t="s">
        <v>14</v>
      </c>
      <c r="E95" s="10">
        <f aca="true" t="shared" si="54" ref="E95:E104">G95+I95+K95+M95</f>
        <v>107323.70000000001</v>
      </c>
      <c r="F95" s="10">
        <f aca="true" t="shared" si="55" ref="F95:F104">H95+J95+L95+N95</f>
        <v>103376.6</v>
      </c>
      <c r="G95" s="127">
        <v>66153.20000000001</v>
      </c>
      <c r="H95" s="127">
        <v>62206.100000000006</v>
      </c>
      <c r="I95" s="127">
        <v>0</v>
      </c>
      <c r="J95" s="127">
        <v>0</v>
      </c>
      <c r="K95" s="127">
        <v>41170.5</v>
      </c>
      <c r="L95" s="127">
        <v>41170.5</v>
      </c>
      <c r="M95" s="127">
        <v>0</v>
      </c>
      <c r="N95" s="127">
        <v>0</v>
      </c>
      <c r="O95" s="58"/>
      <c r="P95" s="59"/>
      <c r="Q95" s="11">
        <f t="shared" si="49"/>
        <v>107323.70000000001</v>
      </c>
      <c r="R95" s="11">
        <f t="shared" si="50"/>
        <v>103376.6</v>
      </c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1:28" s="13" customFormat="1" ht="12.75">
      <c r="A96" s="93"/>
      <c r="B96" s="90"/>
      <c r="C96" s="26"/>
      <c r="D96" s="15" t="s">
        <v>15</v>
      </c>
      <c r="E96" s="10">
        <f t="shared" si="54"/>
        <v>121176.8</v>
      </c>
      <c r="F96" s="10">
        <f t="shared" si="55"/>
        <v>103513</v>
      </c>
      <c r="G96" s="127">
        <v>80670.1</v>
      </c>
      <c r="H96" s="127">
        <v>63006.299999999996</v>
      </c>
      <c r="I96" s="127">
        <v>0</v>
      </c>
      <c r="J96" s="127">
        <v>0</v>
      </c>
      <c r="K96" s="127">
        <v>40506.7</v>
      </c>
      <c r="L96" s="127">
        <v>40506.700000000004</v>
      </c>
      <c r="M96" s="127">
        <v>0</v>
      </c>
      <c r="N96" s="127">
        <v>0</v>
      </c>
      <c r="O96" s="58"/>
      <c r="P96" s="59"/>
      <c r="Q96" s="11">
        <f t="shared" si="49"/>
        <v>121176.8</v>
      </c>
      <c r="R96" s="11">
        <f t="shared" si="50"/>
        <v>103513</v>
      </c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1:28" s="13" customFormat="1" ht="12.75">
      <c r="A97" s="93"/>
      <c r="B97" s="90"/>
      <c r="C97" s="26"/>
      <c r="D97" s="15" t="s">
        <v>68</v>
      </c>
      <c r="E97" s="10">
        <f t="shared" si="54"/>
        <v>138085.2</v>
      </c>
      <c r="F97" s="10">
        <f t="shared" si="55"/>
        <v>99454.59999999999</v>
      </c>
      <c r="G97" s="127">
        <v>73966.70000000001</v>
      </c>
      <c r="H97" s="127">
        <v>58947.899999999994</v>
      </c>
      <c r="I97" s="127">
        <v>0</v>
      </c>
      <c r="J97" s="127">
        <v>0</v>
      </c>
      <c r="K97" s="127">
        <v>64118.5</v>
      </c>
      <c r="L97" s="127">
        <v>40506.7</v>
      </c>
      <c r="M97" s="127">
        <v>0</v>
      </c>
      <c r="N97" s="127">
        <v>0</v>
      </c>
      <c r="O97" s="58"/>
      <c r="P97" s="59"/>
      <c r="Q97" s="11">
        <f aca="true" t="shared" si="56" ref="Q97:R101">G97+K97+I97</f>
        <v>138085.2</v>
      </c>
      <c r="R97" s="11">
        <f t="shared" si="56"/>
        <v>99454.59999999999</v>
      </c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1:28" s="13" customFormat="1" ht="12.75">
      <c r="A98" s="93"/>
      <c r="B98" s="90"/>
      <c r="C98" s="26"/>
      <c r="D98" s="15" t="s">
        <v>69</v>
      </c>
      <c r="E98" s="10">
        <f t="shared" si="54"/>
        <v>138085.2</v>
      </c>
      <c r="F98" s="10">
        <f t="shared" si="55"/>
        <v>99454.59999999999</v>
      </c>
      <c r="G98" s="127">
        <v>73966.70000000001</v>
      </c>
      <c r="H98" s="127">
        <v>58947.899999999994</v>
      </c>
      <c r="I98" s="127">
        <v>0</v>
      </c>
      <c r="J98" s="127">
        <v>0</v>
      </c>
      <c r="K98" s="127">
        <v>64118.5</v>
      </c>
      <c r="L98" s="127">
        <v>40506.7</v>
      </c>
      <c r="M98" s="127">
        <v>0</v>
      </c>
      <c r="N98" s="127">
        <v>0</v>
      </c>
      <c r="O98" s="58"/>
      <c r="P98" s="59"/>
      <c r="Q98" s="11">
        <f t="shared" si="56"/>
        <v>138085.2</v>
      </c>
      <c r="R98" s="11">
        <f t="shared" si="56"/>
        <v>99454.59999999999</v>
      </c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s="13" customFormat="1" ht="12.75">
      <c r="A99" s="93"/>
      <c r="B99" s="90"/>
      <c r="C99" s="26"/>
      <c r="D99" s="15" t="s">
        <v>70</v>
      </c>
      <c r="E99" s="10">
        <f t="shared" si="54"/>
        <v>102348.29999999999</v>
      </c>
      <c r="F99" s="10">
        <f t="shared" si="55"/>
        <v>0</v>
      </c>
      <c r="G99" s="127">
        <v>60099.9</v>
      </c>
      <c r="H99" s="127">
        <v>0</v>
      </c>
      <c r="I99" s="127">
        <v>0</v>
      </c>
      <c r="J99" s="127">
        <v>0</v>
      </c>
      <c r="K99" s="127">
        <v>42248.399999999994</v>
      </c>
      <c r="L99" s="127">
        <v>0</v>
      </c>
      <c r="M99" s="127">
        <v>0</v>
      </c>
      <c r="N99" s="127">
        <v>0</v>
      </c>
      <c r="O99" s="58"/>
      <c r="P99" s="59"/>
      <c r="Q99" s="11">
        <f t="shared" si="56"/>
        <v>102348.29999999999</v>
      </c>
      <c r="R99" s="11">
        <f t="shared" si="56"/>
        <v>0</v>
      </c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s="13" customFormat="1" ht="12.75">
      <c r="A100" s="93"/>
      <c r="B100" s="90"/>
      <c r="C100" s="26"/>
      <c r="D100" s="15" t="s">
        <v>81</v>
      </c>
      <c r="E100" s="10">
        <f t="shared" si="54"/>
        <v>102348.29999999999</v>
      </c>
      <c r="F100" s="10">
        <f t="shared" si="55"/>
        <v>0</v>
      </c>
      <c r="G100" s="127">
        <v>60099.9</v>
      </c>
      <c r="H100" s="127">
        <v>0</v>
      </c>
      <c r="I100" s="127">
        <v>0</v>
      </c>
      <c r="J100" s="127">
        <v>0</v>
      </c>
      <c r="K100" s="127">
        <v>42248.399999999994</v>
      </c>
      <c r="L100" s="127">
        <v>0</v>
      </c>
      <c r="M100" s="127">
        <v>0</v>
      </c>
      <c r="N100" s="127">
        <v>0</v>
      </c>
      <c r="O100" s="58"/>
      <c r="P100" s="59"/>
      <c r="Q100" s="11">
        <f t="shared" si="56"/>
        <v>102348.29999999999</v>
      </c>
      <c r="R100" s="11">
        <f t="shared" si="56"/>
        <v>0</v>
      </c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1:28" s="13" customFormat="1" ht="12.75">
      <c r="A101" s="93"/>
      <c r="B101" s="90"/>
      <c r="C101" s="26"/>
      <c r="D101" s="15" t="s">
        <v>82</v>
      </c>
      <c r="E101" s="10">
        <f t="shared" si="54"/>
        <v>102348.34</v>
      </c>
      <c r="F101" s="10">
        <f t="shared" si="55"/>
        <v>0</v>
      </c>
      <c r="G101" s="127">
        <v>60099.9</v>
      </c>
      <c r="H101" s="127">
        <v>0</v>
      </c>
      <c r="I101" s="127">
        <v>0</v>
      </c>
      <c r="J101" s="127">
        <v>0</v>
      </c>
      <c r="K101" s="127">
        <v>42248.44</v>
      </c>
      <c r="L101" s="127">
        <v>0</v>
      </c>
      <c r="M101" s="127">
        <v>0</v>
      </c>
      <c r="N101" s="127">
        <v>0</v>
      </c>
      <c r="O101" s="58"/>
      <c r="P101" s="59"/>
      <c r="Q101" s="11">
        <f t="shared" si="56"/>
        <v>102348.34</v>
      </c>
      <c r="R101" s="11">
        <f t="shared" si="56"/>
        <v>0</v>
      </c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1:28" s="13" customFormat="1" ht="12.75">
      <c r="A102" s="93"/>
      <c r="B102" s="90"/>
      <c r="C102" s="26"/>
      <c r="D102" s="15" t="s">
        <v>83</v>
      </c>
      <c r="E102" s="10">
        <f t="shared" si="54"/>
        <v>102348.29999999999</v>
      </c>
      <c r="F102" s="10">
        <f t="shared" si="55"/>
        <v>0</v>
      </c>
      <c r="G102" s="127">
        <v>60099.9</v>
      </c>
      <c r="H102" s="127">
        <v>0</v>
      </c>
      <c r="I102" s="127">
        <v>0</v>
      </c>
      <c r="J102" s="127">
        <v>0</v>
      </c>
      <c r="K102" s="127">
        <v>42248.399999999994</v>
      </c>
      <c r="L102" s="127">
        <v>0</v>
      </c>
      <c r="M102" s="127">
        <v>0</v>
      </c>
      <c r="N102" s="127">
        <v>0</v>
      </c>
      <c r="O102" s="58"/>
      <c r="P102" s="59"/>
      <c r="Q102" s="11">
        <f aca="true" t="shared" si="57" ref="Q102:R108">G102+K102+I102</f>
        <v>102348.29999999999</v>
      </c>
      <c r="R102" s="11">
        <f t="shared" si="57"/>
        <v>0</v>
      </c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s="13" customFormat="1" ht="12.75">
      <c r="A103" s="93"/>
      <c r="B103" s="90"/>
      <c r="C103" s="26"/>
      <c r="D103" s="15" t="s">
        <v>84</v>
      </c>
      <c r="E103" s="10">
        <f t="shared" si="54"/>
        <v>102348.29999999999</v>
      </c>
      <c r="F103" s="10">
        <f t="shared" si="55"/>
        <v>0</v>
      </c>
      <c r="G103" s="127">
        <v>60099.9</v>
      </c>
      <c r="H103" s="127">
        <v>0</v>
      </c>
      <c r="I103" s="127">
        <v>0</v>
      </c>
      <c r="J103" s="127">
        <v>0</v>
      </c>
      <c r="K103" s="127">
        <v>42248.399999999994</v>
      </c>
      <c r="L103" s="127">
        <v>0</v>
      </c>
      <c r="M103" s="127">
        <v>0</v>
      </c>
      <c r="N103" s="127">
        <v>0</v>
      </c>
      <c r="O103" s="58"/>
      <c r="P103" s="59"/>
      <c r="Q103" s="11">
        <f t="shared" si="57"/>
        <v>102348.29999999999</v>
      </c>
      <c r="R103" s="11">
        <f t="shared" si="57"/>
        <v>0</v>
      </c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1:28" s="13" customFormat="1" ht="12.75">
      <c r="A104" s="65"/>
      <c r="B104" s="91"/>
      <c r="C104" s="27"/>
      <c r="D104" s="15" t="s">
        <v>85</v>
      </c>
      <c r="E104" s="10">
        <f t="shared" si="54"/>
        <v>102348.29999999999</v>
      </c>
      <c r="F104" s="10">
        <f t="shared" si="55"/>
        <v>0</v>
      </c>
      <c r="G104" s="127">
        <v>60099.9</v>
      </c>
      <c r="H104" s="127">
        <v>0</v>
      </c>
      <c r="I104" s="127">
        <v>0</v>
      </c>
      <c r="J104" s="127">
        <v>0</v>
      </c>
      <c r="K104" s="127">
        <v>42248.399999999994</v>
      </c>
      <c r="L104" s="127">
        <v>0</v>
      </c>
      <c r="M104" s="127">
        <v>0</v>
      </c>
      <c r="N104" s="127">
        <v>0</v>
      </c>
      <c r="O104" s="60"/>
      <c r="P104" s="61"/>
      <c r="Q104" s="11">
        <f t="shared" si="57"/>
        <v>102348.29999999999</v>
      </c>
      <c r="R104" s="11">
        <f t="shared" si="57"/>
        <v>0</v>
      </c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s="13" customFormat="1" ht="12.75" customHeight="1">
      <c r="A105" s="92" t="s">
        <v>35</v>
      </c>
      <c r="B105" s="83" t="s">
        <v>53</v>
      </c>
      <c r="C105" s="31"/>
      <c r="D105" s="15" t="s">
        <v>11</v>
      </c>
      <c r="E105" s="10">
        <f>SUM(E106:E116)</f>
        <v>15895.8</v>
      </c>
      <c r="F105" s="10">
        <f>SUM(F106:F116)</f>
        <v>5000</v>
      </c>
      <c r="G105" s="10">
        <f aca="true" t="shared" si="58" ref="G105:N105">SUM(G106:G116)</f>
        <v>15895.8</v>
      </c>
      <c r="H105" s="10">
        <f t="shared" si="58"/>
        <v>5000</v>
      </c>
      <c r="I105" s="10">
        <f t="shared" si="58"/>
        <v>0</v>
      </c>
      <c r="J105" s="10">
        <f t="shared" si="58"/>
        <v>0</v>
      </c>
      <c r="K105" s="10">
        <f t="shared" si="58"/>
        <v>0</v>
      </c>
      <c r="L105" s="10">
        <f t="shared" si="58"/>
        <v>0</v>
      </c>
      <c r="M105" s="10">
        <f t="shared" si="58"/>
        <v>0</v>
      </c>
      <c r="N105" s="10">
        <f t="shared" si="58"/>
        <v>0</v>
      </c>
      <c r="O105" s="56" t="s">
        <v>12</v>
      </c>
      <c r="P105" s="57"/>
      <c r="Q105" s="11">
        <f t="shared" si="57"/>
        <v>15895.8</v>
      </c>
      <c r="R105" s="11">
        <f t="shared" si="57"/>
        <v>5000</v>
      </c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1:28" s="13" customFormat="1" ht="12.75">
      <c r="A106" s="93"/>
      <c r="B106" s="84"/>
      <c r="C106" s="32"/>
      <c r="D106" s="15" t="s">
        <v>13</v>
      </c>
      <c r="E106" s="10">
        <f>G106+I106+K106+M106</f>
        <v>1090</v>
      </c>
      <c r="F106" s="10">
        <f>H106+J106+L106+N106</f>
        <v>1090</v>
      </c>
      <c r="G106" s="127">
        <v>1090</v>
      </c>
      <c r="H106" s="127">
        <v>1090</v>
      </c>
      <c r="I106" s="127">
        <v>0</v>
      </c>
      <c r="J106" s="127">
        <v>0</v>
      </c>
      <c r="K106" s="127">
        <v>0</v>
      </c>
      <c r="L106" s="127">
        <v>0</v>
      </c>
      <c r="M106" s="127">
        <v>0</v>
      </c>
      <c r="N106" s="127">
        <v>0</v>
      </c>
      <c r="O106" s="58"/>
      <c r="P106" s="59"/>
      <c r="Q106" s="11">
        <f t="shared" si="57"/>
        <v>1090</v>
      </c>
      <c r="R106" s="11">
        <f t="shared" si="57"/>
        <v>1090</v>
      </c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1:28" s="13" customFormat="1" ht="12.75">
      <c r="A107" s="93"/>
      <c r="B107" s="84"/>
      <c r="C107" s="32"/>
      <c r="D107" s="15" t="s">
        <v>14</v>
      </c>
      <c r="E107" s="10">
        <f aca="true" t="shared" si="59" ref="E107:E116">G107+I107+K107+M107</f>
        <v>1547</v>
      </c>
      <c r="F107" s="10">
        <f aca="true" t="shared" si="60" ref="F107:F116">H107+J107+L107+N107</f>
        <v>1090</v>
      </c>
      <c r="G107" s="127">
        <v>1547</v>
      </c>
      <c r="H107" s="127">
        <v>1090</v>
      </c>
      <c r="I107" s="127">
        <v>0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58"/>
      <c r="P107" s="59"/>
      <c r="Q107" s="11">
        <f t="shared" si="57"/>
        <v>1547</v>
      </c>
      <c r="R107" s="11">
        <f t="shared" si="57"/>
        <v>1090</v>
      </c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1:28" s="13" customFormat="1" ht="12.75">
      <c r="A108" s="93"/>
      <c r="B108" s="84"/>
      <c r="C108" s="32"/>
      <c r="D108" s="15" t="s">
        <v>15</v>
      </c>
      <c r="E108" s="10">
        <f t="shared" si="59"/>
        <v>1241.6</v>
      </c>
      <c r="F108" s="10">
        <f t="shared" si="60"/>
        <v>940</v>
      </c>
      <c r="G108" s="127">
        <v>1241.6</v>
      </c>
      <c r="H108" s="127">
        <v>940</v>
      </c>
      <c r="I108" s="127">
        <v>0</v>
      </c>
      <c r="J108" s="127">
        <v>0</v>
      </c>
      <c r="K108" s="127">
        <v>0</v>
      </c>
      <c r="L108" s="127">
        <v>0</v>
      </c>
      <c r="M108" s="127">
        <v>0</v>
      </c>
      <c r="N108" s="127">
        <v>0</v>
      </c>
      <c r="O108" s="58"/>
      <c r="P108" s="59"/>
      <c r="Q108" s="11">
        <f t="shared" si="57"/>
        <v>1241.6</v>
      </c>
      <c r="R108" s="11">
        <f t="shared" si="57"/>
        <v>940</v>
      </c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1:28" s="13" customFormat="1" ht="12.75">
      <c r="A109" s="93"/>
      <c r="B109" s="84"/>
      <c r="C109" s="32"/>
      <c r="D109" s="15" t="s">
        <v>68</v>
      </c>
      <c r="E109" s="10">
        <f t="shared" si="59"/>
        <v>1241.6</v>
      </c>
      <c r="F109" s="10">
        <f t="shared" si="60"/>
        <v>940</v>
      </c>
      <c r="G109" s="127">
        <v>1241.6</v>
      </c>
      <c r="H109" s="127">
        <v>940</v>
      </c>
      <c r="I109" s="127">
        <v>0</v>
      </c>
      <c r="J109" s="127">
        <v>0</v>
      </c>
      <c r="K109" s="127">
        <v>0</v>
      </c>
      <c r="L109" s="127">
        <v>0</v>
      </c>
      <c r="M109" s="127">
        <v>0</v>
      </c>
      <c r="N109" s="127">
        <v>0</v>
      </c>
      <c r="O109" s="58"/>
      <c r="P109" s="59"/>
      <c r="Q109" s="11">
        <f aca="true" t="shared" si="61" ref="Q109:R113">G109+K109+I109</f>
        <v>1241.6</v>
      </c>
      <c r="R109" s="11">
        <f t="shared" si="61"/>
        <v>940</v>
      </c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1:28" s="13" customFormat="1" ht="12.75">
      <c r="A110" s="93"/>
      <c r="B110" s="84"/>
      <c r="C110" s="32"/>
      <c r="D110" s="15" t="s">
        <v>69</v>
      </c>
      <c r="E110" s="10">
        <f t="shared" si="59"/>
        <v>1241.6</v>
      </c>
      <c r="F110" s="10">
        <f t="shared" si="60"/>
        <v>940</v>
      </c>
      <c r="G110" s="127">
        <v>1241.6</v>
      </c>
      <c r="H110" s="127">
        <v>940</v>
      </c>
      <c r="I110" s="127">
        <v>0</v>
      </c>
      <c r="J110" s="127">
        <v>0</v>
      </c>
      <c r="K110" s="127">
        <v>0</v>
      </c>
      <c r="L110" s="127">
        <v>0</v>
      </c>
      <c r="M110" s="127">
        <v>0</v>
      </c>
      <c r="N110" s="127">
        <v>0</v>
      </c>
      <c r="O110" s="58"/>
      <c r="P110" s="59"/>
      <c r="Q110" s="11">
        <f t="shared" si="61"/>
        <v>1241.6</v>
      </c>
      <c r="R110" s="11">
        <f t="shared" si="61"/>
        <v>940</v>
      </c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1:28" s="13" customFormat="1" ht="12.75">
      <c r="A111" s="93"/>
      <c r="B111" s="84"/>
      <c r="C111" s="32"/>
      <c r="D111" s="15" t="s">
        <v>70</v>
      </c>
      <c r="E111" s="10">
        <f t="shared" si="59"/>
        <v>1589</v>
      </c>
      <c r="F111" s="10">
        <f t="shared" si="60"/>
        <v>0</v>
      </c>
      <c r="G111" s="127">
        <v>1589</v>
      </c>
      <c r="H111" s="127">
        <v>0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58"/>
      <c r="P111" s="59"/>
      <c r="Q111" s="11">
        <f t="shared" si="61"/>
        <v>1589</v>
      </c>
      <c r="R111" s="11">
        <f t="shared" si="61"/>
        <v>0</v>
      </c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s="13" customFormat="1" ht="12.75">
      <c r="A112" s="93"/>
      <c r="B112" s="84"/>
      <c r="C112" s="32"/>
      <c r="D112" s="15" t="s">
        <v>81</v>
      </c>
      <c r="E112" s="10">
        <f t="shared" si="59"/>
        <v>1589</v>
      </c>
      <c r="F112" s="10">
        <f t="shared" si="60"/>
        <v>0</v>
      </c>
      <c r="G112" s="127">
        <v>1589</v>
      </c>
      <c r="H112" s="127">
        <v>0</v>
      </c>
      <c r="I112" s="127">
        <v>0</v>
      </c>
      <c r="J112" s="127">
        <v>0</v>
      </c>
      <c r="K112" s="127">
        <v>0</v>
      </c>
      <c r="L112" s="127">
        <v>0</v>
      </c>
      <c r="M112" s="127">
        <v>0</v>
      </c>
      <c r="N112" s="127">
        <v>0</v>
      </c>
      <c r="O112" s="58"/>
      <c r="P112" s="59"/>
      <c r="Q112" s="11">
        <f t="shared" si="61"/>
        <v>1589</v>
      </c>
      <c r="R112" s="11">
        <f t="shared" si="61"/>
        <v>0</v>
      </c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s="13" customFormat="1" ht="12.75">
      <c r="A113" s="93"/>
      <c r="B113" s="84"/>
      <c r="C113" s="32"/>
      <c r="D113" s="15" t="s">
        <v>82</v>
      </c>
      <c r="E113" s="10">
        <f t="shared" si="59"/>
        <v>1589</v>
      </c>
      <c r="F113" s="10">
        <f t="shared" si="60"/>
        <v>0</v>
      </c>
      <c r="G113" s="127">
        <v>1589</v>
      </c>
      <c r="H113" s="127">
        <v>0</v>
      </c>
      <c r="I113" s="127">
        <v>0</v>
      </c>
      <c r="J113" s="127">
        <v>0</v>
      </c>
      <c r="K113" s="127">
        <v>0</v>
      </c>
      <c r="L113" s="127">
        <v>0</v>
      </c>
      <c r="M113" s="127">
        <v>0</v>
      </c>
      <c r="N113" s="127">
        <v>0</v>
      </c>
      <c r="O113" s="58"/>
      <c r="P113" s="59"/>
      <c r="Q113" s="11">
        <f t="shared" si="61"/>
        <v>1589</v>
      </c>
      <c r="R113" s="11">
        <f t="shared" si="61"/>
        <v>0</v>
      </c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s="13" customFormat="1" ht="12.75">
      <c r="A114" s="93"/>
      <c r="B114" s="84"/>
      <c r="C114" s="32"/>
      <c r="D114" s="15" t="s">
        <v>83</v>
      </c>
      <c r="E114" s="10">
        <f t="shared" si="59"/>
        <v>1589</v>
      </c>
      <c r="F114" s="10">
        <f t="shared" si="60"/>
        <v>0</v>
      </c>
      <c r="G114" s="127">
        <v>1589</v>
      </c>
      <c r="H114" s="127">
        <v>0</v>
      </c>
      <c r="I114" s="127">
        <v>0</v>
      </c>
      <c r="J114" s="127">
        <v>0</v>
      </c>
      <c r="K114" s="127">
        <v>0</v>
      </c>
      <c r="L114" s="127">
        <v>0</v>
      </c>
      <c r="M114" s="127">
        <v>0</v>
      </c>
      <c r="N114" s="127">
        <v>0</v>
      </c>
      <c r="O114" s="58"/>
      <c r="P114" s="59"/>
      <c r="Q114" s="11">
        <f aca="true" t="shared" si="62" ref="Q114:R120">G114+K114+I114</f>
        <v>1589</v>
      </c>
      <c r="R114" s="11">
        <f t="shared" si="62"/>
        <v>0</v>
      </c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28" s="13" customFormat="1" ht="12.75">
      <c r="A115" s="93"/>
      <c r="B115" s="84"/>
      <c r="C115" s="32"/>
      <c r="D115" s="15" t="s">
        <v>84</v>
      </c>
      <c r="E115" s="10">
        <f t="shared" si="59"/>
        <v>1589</v>
      </c>
      <c r="F115" s="10">
        <f t="shared" si="60"/>
        <v>0</v>
      </c>
      <c r="G115" s="127">
        <v>1589</v>
      </c>
      <c r="H115" s="127">
        <v>0</v>
      </c>
      <c r="I115" s="127">
        <v>0</v>
      </c>
      <c r="J115" s="127">
        <v>0</v>
      </c>
      <c r="K115" s="127">
        <v>0</v>
      </c>
      <c r="L115" s="127">
        <v>0</v>
      </c>
      <c r="M115" s="127">
        <v>0</v>
      </c>
      <c r="N115" s="127">
        <v>0</v>
      </c>
      <c r="O115" s="58"/>
      <c r="P115" s="59"/>
      <c r="Q115" s="11">
        <f t="shared" si="62"/>
        <v>1589</v>
      </c>
      <c r="R115" s="11">
        <f t="shared" si="62"/>
        <v>0</v>
      </c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1:28" s="13" customFormat="1" ht="12.75">
      <c r="A116" s="65"/>
      <c r="B116" s="85"/>
      <c r="C116" s="33"/>
      <c r="D116" s="15" t="s">
        <v>85</v>
      </c>
      <c r="E116" s="10">
        <f t="shared" si="59"/>
        <v>1589</v>
      </c>
      <c r="F116" s="10">
        <f t="shared" si="60"/>
        <v>0</v>
      </c>
      <c r="G116" s="127">
        <v>1589</v>
      </c>
      <c r="H116" s="127">
        <v>0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60"/>
      <c r="P116" s="61"/>
      <c r="Q116" s="11">
        <f t="shared" si="62"/>
        <v>1589</v>
      </c>
      <c r="R116" s="11">
        <f t="shared" si="62"/>
        <v>0</v>
      </c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1:28" s="13" customFormat="1" ht="12.75">
      <c r="A117" s="89"/>
      <c r="B117" s="89" t="s">
        <v>54</v>
      </c>
      <c r="C117" s="25"/>
      <c r="D117" s="15" t="s">
        <v>11</v>
      </c>
      <c r="E117" s="1">
        <f aca="true" t="shared" si="63" ref="E117:E128">E93+E105</f>
        <v>1241114.4400000002</v>
      </c>
      <c r="F117" s="1">
        <f aca="true" t="shared" si="64" ref="F117:N117">F93+F105</f>
        <v>517256.69999999995</v>
      </c>
      <c r="G117" s="127">
        <f>G93+G105</f>
        <v>732944.6000000002</v>
      </c>
      <c r="H117" s="127">
        <f t="shared" si="64"/>
        <v>309800.9</v>
      </c>
      <c r="I117" s="127">
        <f t="shared" si="64"/>
        <v>0</v>
      </c>
      <c r="J117" s="127">
        <f t="shared" si="64"/>
        <v>0</v>
      </c>
      <c r="K117" s="127">
        <f t="shared" si="64"/>
        <v>508169.83999999997</v>
      </c>
      <c r="L117" s="127">
        <f t="shared" si="64"/>
        <v>207455.8</v>
      </c>
      <c r="M117" s="127">
        <f t="shared" si="64"/>
        <v>0</v>
      </c>
      <c r="N117" s="127">
        <f t="shared" si="64"/>
        <v>0</v>
      </c>
      <c r="O117" s="56"/>
      <c r="P117" s="57"/>
      <c r="Q117" s="11">
        <f t="shared" si="62"/>
        <v>1241114.4400000002</v>
      </c>
      <c r="R117" s="11">
        <f t="shared" si="62"/>
        <v>517256.7</v>
      </c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1:28" s="13" customFormat="1" ht="12.75">
      <c r="A118" s="90"/>
      <c r="B118" s="90"/>
      <c r="C118" s="26"/>
      <c r="D118" s="15" t="s">
        <v>13</v>
      </c>
      <c r="E118" s="1">
        <f t="shared" si="63"/>
        <v>107547.9</v>
      </c>
      <c r="F118" s="1">
        <f aca="true" t="shared" si="65" ref="F118:N118">F94+F106</f>
        <v>107547.9</v>
      </c>
      <c r="G118" s="127">
        <f t="shared" si="65"/>
        <v>62782.7</v>
      </c>
      <c r="H118" s="127">
        <f t="shared" si="65"/>
        <v>62782.7</v>
      </c>
      <c r="I118" s="127">
        <f t="shared" si="65"/>
        <v>0</v>
      </c>
      <c r="J118" s="127">
        <f t="shared" si="65"/>
        <v>0</v>
      </c>
      <c r="K118" s="127">
        <f t="shared" si="65"/>
        <v>44765.2</v>
      </c>
      <c r="L118" s="127">
        <f t="shared" si="65"/>
        <v>44765.2</v>
      </c>
      <c r="M118" s="127">
        <f t="shared" si="65"/>
        <v>0</v>
      </c>
      <c r="N118" s="127">
        <f t="shared" si="65"/>
        <v>0</v>
      </c>
      <c r="O118" s="58"/>
      <c r="P118" s="59"/>
      <c r="Q118" s="11">
        <f t="shared" si="62"/>
        <v>107547.9</v>
      </c>
      <c r="R118" s="11">
        <f t="shared" si="62"/>
        <v>107547.9</v>
      </c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1:28" s="13" customFormat="1" ht="12.75">
      <c r="A119" s="90"/>
      <c r="B119" s="90"/>
      <c r="C119" s="26"/>
      <c r="D119" s="15" t="s">
        <v>14</v>
      </c>
      <c r="E119" s="1">
        <f t="shared" si="63"/>
        <v>108870.70000000001</v>
      </c>
      <c r="F119" s="1">
        <f aca="true" t="shared" si="66" ref="F119:N119">F95+F107</f>
        <v>104466.6</v>
      </c>
      <c r="G119" s="127">
        <f t="shared" si="66"/>
        <v>67700.20000000001</v>
      </c>
      <c r="H119" s="127">
        <f>ROUNDUP(H95+H107,1)</f>
        <v>63296.1</v>
      </c>
      <c r="I119" s="127">
        <f t="shared" si="66"/>
        <v>0</v>
      </c>
      <c r="J119" s="127">
        <f t="shared" si="66"/>
        <v>0</v>
      </c>
      <c r="K119" s="127">
        <f t="shared" si="66"/>
        <v>41170.5</v>
      </c>
      <c r="L119" s="127">
        <f t="shared" si="66"/>
        <v>41170.5</v>
      </c>
      <c r="M119" s="127">
        <f t="shared" si="66"/>
        <v>0</v>
      </c>
      <c r="N119" s="127">
        <f t="shared" si="66"/>
        <v>0</v>
      </c>
      <c r="O119" s="58"/>
      <c r="P119" s="59"/>
      <c r="Q119" s="11">
        <f t="shared" si="62"/>
        <v>108870.70000000001</v>
      </c>
      <c r="R119" s="11">
        <f t="shared" si="62"/>
        <v>104466.6</v>
      </c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1:28" s="13" customFormat="1" ht="12.75">
      <c r="A120" s="90"/>
      <c r="B120" s="90"/>
      <c r="C120" s="26"/>
      <c r="D120" s="15" t="s">
        <v>15</v>
      </c>
      <c r="E120" s="1">
        <f t="shared" si="63"/>
        <v>122418.40000000001</v>
      </c>
      <c r="F120" s="1">
        <f aca="true" t="shared" si="67" ref="F120:N120">F96+F108</f>
        <v>104453</v>
      </c>
      <c r="G120" s="127">
        <f t="shared" si="67"/>
        <v>81911.70000000001</v>
      </c>
      <c r="H120" s="127">
        <f t="shared" si="67"/>
        <v>63946.299999999996</v>
      </c>
      <c r="I120" s="127">
        <f t="shared" si="67"/>
        <v>0</v>
      </c>
      <c r="J120" s="127">
        <f t="shared" si="67"/>
        <v>0</v>
      </c>
      <c r="K120" s="127">
        <f t="shared" si="67"/>
        <v>40506.7</v>
      </c>
      <c r="L120" s="127">
        <f t="shared" si="67"/>
        <v>40506.700000000004</v>
      </c>
      <c r="M120" s="127">
        <f t="shared" si="67"/>
        <v>0</v>
      </c>
      <c r="N120" s="127">
        <f t="shared" si="67"/>
        <v>0</v>
      </c>
      <c r="O120" s="58"/>
      <c r="P120" s="59"/>
      <c r="Q120" s="11">
        <f t="shared" si="62"/>
        <v>122418.40000000001</v>
      </c>
      <c r="R120" s="11">
        <f t="shared" si="62"/>
        <v>104453</v>
      </c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1:28" s="13" customFormat="1" ht="12.75">
      <c r="A121" s="90"/>
      <c r="B121" s="90"/>
      <c r="C121" s="26"/>
      <c r="D121" s="15" t="s">
        <v>68</v>
      </c>
      <c r="E121" s="1">
        <f t="shared" si="63"/>
        <v>139326.80000000002</v>
      </c>
      <c r="F121" s="1">
        <f aca="true" t="shared" si="68" ref="F121:N121">F97+F109</f>
        <v>100394.59999999999</v>
      </c>
      <c r="G121" s="127">
        <f t="shared" si="68"/>
        <v>75208.30000000002</v>
      </c>
      <c r="H121" s="127">
        <f t="shared" si="68"/>
        <v>59887.899999999994</v>
      </c>
      <c r="I121" s="127">
        <f t="shared" si="68"/>
        <v>0</v>
      </c>
      <c r="J121" s="127">
        <f t="shared" si="68"/>
        <v>0</v>
      </c>
      <c r="K121" s="127">
        <f t="shared" si="68"/>
        <v>64118.5</v>
      </c>
      <c r="L121" s="127">
        <f t="shared" si="68"/>
        <v>40506.7</v>
      </c>
      <c r="M121" s="127">
        <f t="shared" si="68"/>
        <v>0</v>
      </c>
      <c r="N121" s="127">
        <f t="shared" si="68"/>
        <v>0</v>
      </c>
      <c r="O121" s="58"/>
      <c r="P121" s="59"/>
      <c r="Q121" s="11">
        <f aca="true" t="shared" si="69" ref="Q121:R125">G121+K121+I121</f>
        <v>139326.80000000002</v>
      </c>
      <c r="R121" s="11">
        <f t="shared" si="69"/>
        <v>100394.59999999999</v>
      </c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1:28" s="13" customFormat="1" ht="12.75">
      <c r="A122" s="90"/>
      <c r="B122" s="90"/>
      <c r="C122" s="26"/>
      <c r="D122" s="15" t="s">
        <v>69</v>
      </c>
      <c r="E122" s="1">
        <f t="shared" si="63"/>
        <v>139326.80000000002</v>
      </c>
      <c r="F122" s="1">
        <f aca="true" t="shared" si="70" ref="F122:N122">F98+F110</f>
        <v>100394.59999999999</v>
      </c>
      <c r="G122" s="127">
        <f t="shared" si="70"/>
        <v>75208.30000000002</v>
      </c>
      <c r="H122" s="127">
        <f t="shared" si="70"/>
        <v>59887.899999999994</v>
      </c>
      <c r="I122" s="127">
        <f t="shared" si="70"/>
        <v>0</v>
      </c>
      <c r="J122" s="127">
        <f t="shared" si="70"/>
        <v>0</v>
      </c>
      <c r="K122" s="127">
        <f t="shared" si="70"/>
        <v>64118.5</v>
      </c>
      <c r="L122" s="127">
        <f t="shared" si="70"/>
        <v>40506.7</v>
      </c>
      <c r="M122" s="127">
        <f t="shared" si="70"/>
        <v>0</v>
      </c>
      <c r="N122" s="127">
        <f t="shared" si="70"/>
        <v>0</v>
      </c>
      <c r="O122" s="58"/>
      <c r="P122" s="59"/>
      <c r="Q122" s="11">
        <f t="shared" si="69"/>
        <v>139326.80000000002</v>
      </c>
      <c r="R122" s="11">
        <f t="shared" si="69"/>
        <v>100394.59999999999</v>
      </c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1:28" s="13" customFormat="1" ht="12.75">
      <c r="A123" s="90"/>
      <c r="B123" s="90"/>
      <c r="C123" s="26"/>
      <c r="D123" s="15" t="s">
        <v>70</v>
      </c>
      <c r="E123" s="1">
        <f t="shared" si="63"/>
        <v>103937.29999999999</v>
      </c>
      <c r="F123" s="1">
        <f aca="true" t="shared" si="71" ref="F123:N123">F99+F111</f>
        <v>0</v>
      </c>
      <c r="G123" s="127">
        <f t="shared" si="71"/>
        <v>61688.9</v>
      </c>
      <c r="H123" s="127">
        <f t="shared" si="71"/>
        <v>0</v>
      </c>
      <c r="I123" s="127">
        <f t="shared" si="71"/>
        <v>0</v>
      </c>
      <c r="J123" s="127">
        <f t="shared" si="71"/>
        <v>0</v>
      </c>
      <c r="K123" s="127">
        <f t="shared" si="71"/>
        <v>42248.399999999994</v>
      </c>
      <c r="L123" s="127">
        <f t="shared" si="71"/>
        <v>0</v>
      </c>
      <c r="M123" s="127">
        <f t="shared" si="71"/>
        <v>0</v>
      </c>
      <c r="N123" s="127">
        <f t="shared" si="71"/>
        <v>0</v>
      </c>
      <c r="O123" s="58"/>
      <c r="P123" s="59"/>
      <c r="Q123" s="11">
        <f t="shared" si="69"/>
        <v>103937.29999999999</v>
      </c>
      <c r="R123" s="11">
        <f t="shared" si="69"/>
        <v>0</v>
      </c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spans="1:28" s="13" customFormat="1" ht="12.75">
      <c r="A124" s="90"/>
      <c r="B124" s="90"/>
      <c r="C124" s="26"/>
      <c r="D124" s="15" t="s">
        <v>81</v>
      </c>
      <c r="E124" s="1">
        <f t="shared" si="63"/>
        <v>103937.29999999999</v>
      </c>
      <c r="F124" s="1">
        <f aca="true" t="shared" si="72" ref="F124:N124">F100+F112</f>
        <v>0</v>
      </c>
      <c r="G124" s="127">
        <f t="shared" si="72"/>
        <v>61688.9</v>
      </c>
      <c r="H124" s="127">
        <f t="shared" si="72"/>
        <v>0</v>
      </c>
      <c r="I124" s="127">
        <f t="shared" si="72"/>
        <v>0</v>
      </c>
      <c r="J124" s="127">
        <f t="shared" si="72"/>
        <v>0</v>
      </c>
      <c r="K124" s="127">
        <f t="shared" si="72"/>
        <v>42248.399999999994</v>
      </c>
      <c r="L124" s="127">
        <f t="shared" si="72"/>
        <v>0</v>
      </c>
      <c r="M124" s="127">
        <f t="shared" si="72"/>
        <v>0</v>
      </c>
      <c r="N124" s="127">
        <f t="shared" si="72"/>
        <v>0</v>
      </c>
      <c r="O124" s="58"/>
      <c r="P124" s="59"/>
      <c r="Q124" s="11">
        <f t="shared" si="69"/>
        <v>103937.29999999999</v>
      </c>
      <c r="R124" s="11">
        <f t="shared" si="69"/>
        <v>0</v>
      </c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spans="1:28" s="13" customFormat="1" ht="12.75">
      <c r="A125" s="90"/>
      <c r="B125" s="90"/>
      <c r="C125" s="26"/>
      <c r="D125" s="15" t="s">
        <v>82</v>
      </c>
      <c r="E125" s="1">
        <f t="shared" si="63"/>
        <v>103937.34</v>
      </c>
      <c r="F125" s="1">
        <f aca="true" t="shared" si="73" ref="F125:N125">F101+F113</f>
        <v>0</v>
      </c>
      <c r="G125" s="127">
        <f t="shared" si="73"/>
        <v>61688.9</v>
      </c>
      <c r="H125" s="127">
        <f t="shared" si="73"/>
        <v>0</v>
      </c>
      <c r="I125" s="127">
        <f t="shared" si="73"/>
        <v>0</v>
      </c>
      <c r="J125" s="127">
        <f t="shared" si="73"/>
        <v>0</v>
      </c>
      <c r="K125" s="127">
        <f t="shared" si="73"/>
        <v>42248.44</v>
      </c>
      <c r="L125" s="127">
        <f t="shared" si="73"/>
        <v>0</v>
      </c>
      <c r="M125" s="127">
        <f t="shared" si="73"/>
        <v>0</v>
      </c>
      <c r="N125" s="127">
        <f t="shared" si="73"/>
        <v>0</v>
      </c>
      <c r="O125" s="58"/>
      <c r="P125" s="59"/>
      <c r="Q125" s="11">
        <f t="shared" si="69"/>
        <v>103937.34</v>
      </c>
      <c r="R125" s="11">
        <f t="shared" si="69"/>
        <v>0</v>
      </c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1:28" s="13" customFormat="1" ht="12.75">
      <c r="A126" s="90"/>
      <c r="B126" s="90"/>
      <c r="C126" s="26"/>
      <c r="D126" s="15" t="s">
        <v>83</v>
      </c>
      <c r="E126" s="1">
        <f t="shared" si="63"/>
        <v>103937.29999999999</v>
      </c>
      <c r="F126" s="1">
        <f aca="true" t="shared" si="74" ref="F126:N126">F102+F114</f>
        <v>0</v>
      </c>
      <c r="G126" s="127">
        <f t="shared" si="74"/>
        <v>61688.9</v>
      </c>
      <c r="H126" s="127">
        <f t="shared" si="74"/>
        <v>0</v>
      </c>
      <c r="I126" s="127">
        <f t="shared" si="74"/>
        <v>0</v>
      </c>
      <c r="J126" s="127">
        <f t="shared" si="74"/>
        <v>0</v>
      </c>
      <c r="K126" s="127">
        <f t="shared" si="74"/>
        <v>42248.399999999994</v>
      </c>
      <c r="L126" s="127">
        <f t="shared" si="74"/>
        <v>0</v>
      </c>
      <c r="M126" s="127">
        <f t="shared" si="74"/>
        <v>0</v>
      </c>
      <c r="N126" s="127">
        <f t="shared" si="74"/>
        <v>0</v>
      </c>
      <c r="O126" s="58"/>
      <c r="P126" s="59"/>
      <c r="Q126" s="11">
        <f aca="true" t="shared" si="75" ref="Q126:Q134">G126+K126+I126</f>
        <v>103937.29999999999</v>
      </c>
      <c r="R126" s="11">
        <f aca="true" t="shared" si="76" ref="R126:R134">H126+L126+J126</f>
        <v>0</v>
      </c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1:28" s="13" customFormat="1" ht="12.75">
      <c r="A127" s="90"/>
      <c r="B127" s="90"/>
      <c r="C127" s="26"/>
      <c r="D127" s="15" t="s">
        <v>84</v>
      </c>
      <c r="E127" s="1">
        <f t="shared" si="63"/>
        <v>103937.29999999999</v>
      </c>
      <c r="F127" s="1">
        <f aca="true" t="shared" si="77" ref="F127:N127">F103+F115</f>
        <v>0</v>
      </c>
      <c r="G127" s="127">
        <f t="shared" si="77"/>
        <v>61688.9</v>
      </c>
      <c r="H127" s="127">
        <f t="shared" si="77"/>
        <v>0</v>
      </c>
      <c r="I127" s="127">
        <f t="shared" si="77"/>
        <v>0</v>
      </c>
      <c r="J127" s="127">
        <f t="shared" si="77"/>
        <v>0</v>
      </c>
      <c r="K127" s="127">
        <f t="shared" si="77"/>
        <v>42248.399999999994</v>
      </c>
      <c r="L127" s="127">
        <f t="shared" si="77"/>
        <v>0</v>
      </c>
      <c r="M127" s="127">
        <f t="shared" si="77"/>
        <v>0</v>
      </c>
      <c r="N127" s="127">
        <f t="shared" si="77"/>
        <v>0</v>
      </c>
      <c r="O127" s="58"/>
      <c r="P127" s="59"/>
      <c r="Q127" s="11">
        <f t="shared" si="75"/>
        <v>103937.29999999999</v>
      </c>
      <c r="R127" s="11">
        <f t="shared" si="76"/>
        <v>0</v>
      </c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1:28" s="13" customFormat="1" ht="12.75">
      <c r="A128" s="91"/>
      <c r="B128" s="91"/>
      <c r="C128" s="27"/>
      <c r="D128" s="15" t="s">
        <v>85</v>
      </c>
      <c r="E128" s="1">
        <f t="shared" si="63"/>
        <v>103937.29999999999</v>
      </c>
      <c r="F128" s="1">
        <f aca="true" t="shared" si="78" ref="F128:N128">F104+F116</f>
        <v>0</v>
      </c>
      <c r="G128" s="127">
        <f t="shared" si="78"/>
        <v>61688.9</v>
      </c>
      <c r="H128" s="127">
        <f t="shared" si="78"/>
        <v>0</v>
      </c>
      <c r="I128" s="127">
        <f t="shared" si="78"/>
        <v>0</v>
      </c>
      <c r="J128" s="127">
        <f t="shared" si="78"/>
        <v>0</v>
      </c>
      <c r="K128" s="127">
        <f t="shared" si="78"/>
        <v>42248.399999999994</v>
      </c>
      <c r="L128" s="127">
        <f t="shared" si="78"/>
        <v>0</v>
      </c>
      <c r="M128" s="127">
        <f t="shared" si="78"/>
        <v>0</v>
      </c>
      <c r="N128" s="127">
        <f t="shared" si="78"/>
        <v>0</v>
      </c>
      <c r="O128" s="60"/>
      <c r="P128" s="61"/>
      <c r="Q128" s="11">
        <f t="shared" si="75"/>
        <v>103937.29999999999</v>
      </c>
      <c r="R128" s="11">
        <f t="shared" si="76"/>
        <v>0</v>
      </c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:18" ht="15">
      <c r="A129" s="7" t="s">
        <v>25</v>
      </c>
      <c r="B129" s="76" t="s">
        <v>76</v>
      </c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8"/>
      <c r="O129" s="109"/>
      <c r="P129" s="110"/>
      <c r="Q129" s="11">
        <f t="shared" si="75"/>
        <v>0</v>
      </c>
      <c r="R129" s="11">
        <f t="shared" si="76"/>
        <v>0</v>
      </c>
    </row>
    <row r="130" spans="1:18" ht="15">
      <c r="A130" s="9"/>
      <c r="B130" s="76" t="s">
        <v>90</v>
      </c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8"/>
      <c r="O130" s="109"/>
      <c r="P130" s="110"/>
      <c r="Q130" s="11">
        <f t="shared" si="75"/>
        <v>0</v>
      </c>
      <c r="R130" s="11">
        <f t="shared" si="76"/>
        <v>0</v>
      </c>
    </row>
    <row r="131" spans="1:28" s="13" customFormat="1" ht="12.75" customHeight="1">
      <c r="A131" s="92" t="s">
        <v>36</v>
      </c>
      <c r="B131" s="86" t="s">
        <v>55</v>
      </c>
      <c r="C131" s="34"/>
      <c r="D131" s="15" t="s">
        <v>11</v>
      </c>
      <c r="E131" s="10">
        <f>SUM(E132:E142)</f>
        <v>184793.00000000003</v>
      </c>
      <c r="F131" s="10">
        <f>SUM(F132:F142)</f>
        <v>69668</v>
      </c>
      <c r="G131" s="10">
        <f aca="true" t="shared" si="79" ref="G131:N131">SUM(G132:G142)</f>
        <v>184793.00000000003</v>
      </c>
      <c r="H131" s="10">
        <f t="shared" si="79"/>
        <v>69668</v>
      </c>
      <c r="I131" s="10">
        <f t="shared" si="79"/>
        <v>0</v>
      </c>
      <c r="J131" s="10">
        <f t="shared" si="79"/>
        <v>0</v>
      </c>
      <c r="K131" s="10">
        <f t="shared" si="79"/>
        <v>0</v>
      </c>
      <c r="L131" s="10">
        <f t="shared" si="79"/>
        <v>0</v>
      </c>
      <c r="M131" s="10">
        <f t="shared" si="79"/>
        <v>0</v>
      </c>
      <c r="N131" s="10">
        <f t="shared" si="79"/>
        <v>0</v>
      </c>
      <c r="O131" s="56" t="s">
        <v>12</v>
      </c>
      <c r="P131" s="57"/>
      <c r="Q131" s="11">
        <f t="shared" si="75"/>
        <v>184793.00000000003</v>
      </c>
      <c r="R131" s="11">
        <f t="shared" si="76"/>
        <v>69668</v>
      </c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1:28" s="13" customFormat="1" ht="12.75">
      <c r="A132" s="93"/>
      <c r="B132" s="87"/>
      <c r="C132" s="35"/>
      <c r="D132" s="15" t="s">
        <v>13</v>
      </c>
      <c r="E132" s="10">
        <f>G132+I132+K132+M132</f>
        <v>9070.1</v>
      </c>
      <c r="F132" s="10">
        <f>H132+J132+L132+N132</f>
        <v>9070.1</v>
      </c>
      <c r="G132" s="127">
        <v>9070.1</v>
      </c>
      <c r="H132" s="127">
        <v>9070.1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58"/>
      <c r="P132" s="59"/>
      <c r="Q132" s="11">
        <f t="shared" si="75"/>
        <v>9070.1</v>
      </c>
      <c r="R132" s="11">
        <f t="shared" si="76"/>
        <v>9070.1</v>
      </c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spans="1:28" s="13" customFormat="1" ht="12.75">
      <c r="A133" s="93"/>
      <c r="B133" s="87"/>
      <c r="C133" s="35"/>
      <c r="D133" s="15" t="s">
        <v>14</v>
      </c>
      <c r="E133" s="10">
        <f aca="true" t="shared" si="80" ref="E133:E142">G133+I133+K133+M133</f>
        <v>22093.2</v>
      </c>
      <c r="F133" s="10">
        <f aca="true" t="shared" si="81" ref="F133:F142">H133+J133+L133+N133</f>
        <v>18324.2</v>
      </c>
      <c r="G133" s="127">
        <v>22093.2</v>
      </c>
      <c r="H133" s="127">
        <v>18324.2</v>
      </c>
      <c r="I133" s="127">
        <v>0</v>
      </c>
      <c r="J133" s="127">
        <v>0</v>
      </c>
      <c r="K133" s="127">
        <v>0</v>
      </c>
      <c r="L133" s="127">
        <v>0</v>
      </c>
      <c r="M133" s="127">
        <v>0</v>
      </c>
      <c r="N133" s="127">
        <v>0</v>
      </c>
      <c r="O133" s="58"/>
      <c r="P133" s="59"/>
      <c r="Q133" s="11">
        <f t="shared" si="75"/>
        <v>22093.2</v>
      </c>
      <c r="R133" s="11">
        <f t="shared" si="76"/>
        <v>18324.2</v>
      </c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spans="1:28" s="13" customFormat="1" ht="12.75">
      <c r="A134" s="93"/>
      <c r="B134" s="87"/>
      <c r="C134" s="35"/>
      <c r="D134" s="15" t="s">
        <v>15</v>
      </c>
      <c r="E134" s="10">
        <f t="shared" si="80"/>
        <v>20790.7</v>
      </c>
      <c r="F134" s="10">
        <f t="shared" si="81"/>
        <v>20002.300000000003</v>
      </c>
      <c r="G134" s="127">
        <v>20790.7</v>
      </c>
      <c r="H134" s="127">
        <v>20002.300000000003</v>
      </c>
      <c r="I134" s="127">
        <v>0</v>
      </c>
      <c r="J134" s="127">
        <v>0</v>
      </c>
      <c r="K134" s="127">
        <v>0</v>
      </c>
      <c r="L134" s="127">
        <v>0</v>
      </c>
      <c r="M134" s="127">
        <v>0</v>
      </c>
      <c r="N134" s="127">
        <v>0</v>
      </c>
      <c r="O134" s="58"/>
      <c r="P134" s="59"/>
      <c r="Q134" s="11">
        <f t="shared" si="75"/>
        <v>20790.7</v>
      </c>
      <c r="R134" s="11">
        <f t="shared" si="76"/>
        <v>20002.300000000003</v>
      </c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spans="1:28" s="13" customFormat="1" ht="12.75">
      <c r="A135" s="93"/>
      <c r="B135" s="87"/>
      <c r="C135" s="35"/>
      <c r="D135" s="15" t="s">
        <v>68</v>
      </c>
      <c r="E135" s="10">
        <f t="shared" si="80"/>
        <v>11790.7</v>
      </c>
      <c r="F135" s="10">
        <f t="shared" si="81"/>
        <v>11135.7</v>
      </c>
      <c r="G135" s="127">
        <v>11790.7</v>
      </c>
      <c r="H135" s="127">
        <v>11135.7</v>
      </c>
      <c r="I135" s="127">
        <v>0</v>
      </c>
      <c r="J135" s="127">
        <v>0</v>
      </c>
      <c r="K135" s="127">
        <v>0</v>
      </c>
      <c r="L135" s="127">
        <v>0</v>
      </c>
      <c r="M135" s="127">
        <v>0</v>
      </c>
      <c r="N135" s="127">
        <v>0</v>
      </c>
      <c r="O135" s="58"/>
      <c r="P135" s="59"/>
      <c r="Q135" s="11">
        <f aca="true" t="shared" si="82" ref="Q135:R139">G135+K135+I135</f>
        <v>11790.7</v>
      </c>
      <c r="R135" s="11">
        <f t="shared" si="82"/>
        <v>11135.7</v>
      </c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1:28" s="13" customFormat="1" ht="12.75">
      <c r="A136" s="93"/>
      <c r="B136" s="87"/>
      <c r="C136" s="35"/>
      <c r="D136" s="15" t="s">
        <v>69</v>
      </c>
      <c r="E136" s="10">
        <f t="shared" si="80"/>
        <v>11790.7</v>
      </c>
      <c r="F136" s="10">
        <f t="shared" si="81"/>
        <v>11135.7</v>
      </c>
      <c r="G136" s="127">
        <v>11790.7</v>
      </c>
      <c r="H136" s="127">
        <v>11135.7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58"/>
      <c r="P136" s="59"/>
      <c r="Q136" s="11">
        <f t="shared" si="82"/>
        <v>11790.7</v>
      </c>
      <c r="R136" s="11">
        <f t="shared" si="82"/>
        <v>11135.7</v>
      </c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1:28" s="13" customFormat="1" ht="12.75">
      <c r="A137" s="93"/>
      <c r="B137" s="87"/>
      <c r="C137" s="35"/>
      <c r="D137" s="15" t="s">
        <v>70</v>
      </c>
      <c r="E137" s="10">
        <f t="shared" si="80"/>
        <v>18209.600000000002</v>
      </c>
      <c r="F137" s="10">
        <f t="shared" si="81"/>
        <v>0</v>
      </c>
      <c r="G137" s="127">
        <v>18209.600000000002</v>
      </c>
      <c r="H137" s="127">
        <v>0</v>
      </c>
      <c r="I137" s="127">
        <v>0</v>
      </c>
      <c r="J137" s="127">
        <v>0</v>
      </c>
      <c r="K137" s="127">
        <v>0</v>
      </c>
      <c r="L137" s="127">
        <v>0</v>
      </c>
      <c r="M137" s="127">
        <v>0</v>
      </c>
      <c r="N137" s="127">
        <v>0</v>
      </c>
      <c r="O137" s="58"/>
      <c r="P137" s="59"/>
      <c r="Q137" s="11">
        <f t="shared" si="82"/>
        <v>18209.600000000002</v>
      </c>
      <c r="R137" s="11">
        <f t="shared" si="82"/>
        <v>0</v>
      </c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1:28" s="13" customFormat="1" ht="12.75">
      <c r="A138" s="93"/>
      <c r="B138" s="87"/>
      <c r="C138" s="35"/>
      <c r="D138" s="15" t="s">
        <v>81</v>
      </c>
      <c r="E138" s="10">
        <f t="shared" si="80"/>
        <v>18209.600000000002</v>
      </c>
      <c r="F138" s="10">
        <f t="shared" si="81"/>
        <v>0</v>
      </c>
      <c r="G138" s="127">
        <v>18209.600000000002</v>
      </c>
      <c r="H138" s="127">
        <v>0</v>
      </c>
      <c r="I138" s="127">
        <v>0</v>
      </c>
      <c r="J138" s="127">
        <v>0</v>
      </c>
      <c r="K138" s="127">
        <v>0</v>
      </c>
      <c r="L138" s="127">
        <v>0</v>
      </c>
      <c r="M138" s="127">
        <v>0</v>
      </c>
      <c r="N138" s="127">
        <v>0</v>
      </c>
      <c r="O138" s="58"/>
      <c r="P138" s="59"/>
      <c r="Q138" s="11">
        <f t="shared" si="82"/>
        <v>18209.600000000002</v>
      </c>
      <c r="R138" s="11">
        <f t="shared" si="82"/>
        <v>0</v>
      </c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1:28" s="13" customFormat="1" ht="12.75">
      <c r="A139" s="93"/>
      <c r="B139" s="87"/>
      <c r="C139" s="35"/>
      <c r="D139" s="15" t="s">
        <v>82</v>
      </c>
      <c r="E139" s="10">
        <f t="shared" si="80"/>
        <v>18209.600000000002</v>
      </c>
      <c r="F139" s="10">
        <f t="shared" si="81"/>
        <v>0</v>
      </c>
      <c r="G139" s="127">
        <v>18209.600000000002</v>
      </c>
      <c r="H139" s="127">
        <v>0</v>
      </c>
      <c r="I139" s="127">
        <v>0</v>
      </c>
      <c r="J139" s="127">
        <v>0</v>
      </c>
      <c r="K139" s="127">
        <v>0</v>
      </c>
      <c r="L139" s="127">
        <v>0</v>
      </c>
      <c r="M139" s="127">
        <v>0</v>
      </c>
      <c r="N139" s="127">
        <v>0</v>
      </c>
      <c r="O139" s="58"/>
      <c r="P139" s="59"/>
      <c r="Q139" s="11">
        <f t="shared" si="82"/>
        <v>18209.600000000002</v>
      </c>
      <c r="R139" s="11">
        <f t="shared" si="82"/>
        <v>0</v>
      </c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1:28" s="13" customFormat="1" ht="12.75">
      <c r="A140" s="93"/>
      <c r="B140" s="87"/>
      <c r="C140" s="35"/>
      <c r="D140" s="15" t="s">
        <v>83</v>
      </c>
      <c r="E140" s="10">
        <f t="shared" si="80"/>
        <v>18209.600000000002</v>
      </c>
      <c r="F140" s="10">
        <f t="shared" si="81"/>
        <v>0</v>
      </c>
      <c r="G140" s="127">
        <v>18209.600000000002</v>
      </c>
      <c r="H140" s="127">
        <v>0</v>
      </c>
      <c r="I140" s="127">
        <v>0</v>
      </c>
      <c r="J140" s="127">
        <v>0</v>
      </c>
      <c r="K140" s="127">
        <v>0</v>
      </c>
      <c r="L140" s="127">
        <v>0</v>
      </c>
      <c r="M140" s="127">
        <v>0</v>
      </c>
      <c r="N140" s="127">
        <v>0</v>
      </c>
      <c r="O140" s="58"/>
      <c r="P140" s="59"/>
      <c r="Q140" s="11">
        <f aca="true" t="shared" si="83" ref="Q140:R146">G140+K140+I140</f>
        <v>18209.600000000002</v>
      </c>
      <c r="R140" s="11">
        <f t="shared" si="83"/>
        <v>0</v>
      </c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1:28" s="13" customFormat="1" ht="12.75">
      <c r="A141" s="93"/>
      <c r="B141" s="87"/>
      <c r="C141" s="35"/>
      <c r="D141" s="15" t="s">
        <v>84</v>
      </c>
      <c r="E141" s="10">
        <f t="shared" si="80"/>
        <v>18209.600000000002</v>
      </c>
      <c r="F141" s="10">
        <f t="shared" si="81"/>
        <v>0</v>
      </c>
      <c r="G141" s="127">
        <v>18209.600000000002</v>
      </c>
      <c r="H141" s="127">
        <v>0</v>
      </c>
      <c r="I141" s="127">
        <v>0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58"/>
      <c r="P141" s="59"/>
      <c r="Q141" s="11">
        <f t="shared" si="83"/>
        <v>18209.600000000002</v>
      </c>
      <c r="R141" s="11">
        <f t="shared" si="83"/>
        <v>0</v>
      </c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1:28" s="13" customFormat="1" ht="12.75">
      <c r="A142" s="65"/>
      <c r="B142" s="88"/>
      <c r="C142" s="36"/>
      <c r="D142" s="15" t="s">
        <v>85</v>
      </c>
      <c r="E142" s="10">
        <f t="shared" si="80"/>
        <v>18209.600000000002</v>
      </c>
      <c r="F142" s="10">
        <f t="shared" si="81"/>
        <v>0</v>
      </c>
      <c r="G142" s="127">
        <v>18209.600000000002</v>
      </c>
      <c r="H142" s="127">
        <v>0</v>
      </c>
      <c r="I142" s="127">
        <v>0</v>
      </c>
      <c r="J142" s="127">
        <v>0</v>
      </c>
      <c r="K142" s="127">
        <v>0</v>
      </c>
      <c r="L142" s="127">
        <v>0</v>
      </c>
      <c r="M142" s="127">
        <v>0</v>
      </c>
      <c r="N142" s="127">
        <v>0</v>
      </c>
      <c r="O142" s="60"/>
      <c r="P142" s="61"/>
      <c r="Q142" s="11">
        <f t="shared" si="83"/>
        <v>18209.600000000002</v>
      </c>
      <c r="R142" s="11">
        <f t="shared" si="83"/>
        <v>0</v>
      </c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1:28" s="13" customFormat="1" ht="12.75" customHeight="1">
      <c r="A143" s="92" t="s">
        <v>37</v>
      </c>
      <c r="B143" s="83" t="s">
        <v>77</v>
      </c>
      <c r="C143" s="31"/>
      <c r="D143" s="15" t="s">
        <v>11</v>
      </c>
      <c r="E143" s="10">
        <f>SUM(E144:E154)</f>
        <v>318244.99999999994</v>
      </c>
      <c r="F143" s="10">
        <f>SUM(F144:F154)</f>
        <v>131894.18360000002</v>
      </c>
      <c r="G143" s="10">
        <f aca="true" t="shared" si="84" ref="G143:N143">SUM(G144:G154)</f>
        <v>306558.69999999995</v>
      </c>
      <c r="H143" s="10">
        <f t="shared" si="84"/>
        <v>120207.88360000003</v>
      </c>
      <c r="I143" s="10">
        <f t="shared" si="84"/>
        <v>0</v>
      </c>
      <c r="J143" s="10">
        <f t="shared" si="84"/>
        <v>0</v>
      </c>
      <c r="K143" s="10">
        <f t="shared" si="84"/>
        <v>0</v>
      </c>
      <c r="L143" s="10">
        <f t="shared" si="84"/>
        <v>0</v>
      </c>
      <c r="M143" s="10">
        <f t="shared" si="84"/>
        <v>11686.300000000001</v>
      </c>
      <c r="N143" s="10">
        <f t="shared" si="84"/>
        <v>11686.300000000001</v>
      </c>
      <c r="O143" s="56" t="s">
        <v>12</v>
      </c>
      <c r="P143" s="57"/>
      <c r="Q143" s="11">
        <f t="shared" si="83"/>
        <v>306558.69999999995</v>
      </c>
      <c r="R143" s="11">
        <f t="shared" si="83"/>
        <v>120207.88360000003</v>
      </c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spans="1:28" s="13" customFormat="1" ht="12.75">
      <c r="A144" s="93"/>
      <c r="B144" s="84"/>
      <c r="C144" s="32"/>
      <c r="D144" s="15" t="s">
        <v>13</v>
      </c>
      <c r="E144" s="10">
        <f>G144+I144+K144+M144</f>
        <v>26113.9</v>
      </c>
      <c r="F144" s="10">
        <f>H144+J144+L144+N144</f>
        <v>26113.8836</v>
      </c>
      <c r="G144" s="127">
        <v>23975.4</v>
      </c>
      <c r="H144" s="127">
        <v>23975.3836</v>
      </c>
      <c r="I144" s="127">
        <v>0</v>
      </c>
      <c r="J144" s="127">
        <v>0</v>
      </c>
      <c r="K144" s="127">
        <v>0</v>
      </c>
      <c r="L144" s="127">
        <v>0</v>
      </c>
      <c r="M144" s="127">
        <v>2138.5</v>
      </c>
      <c r="N144" s="127">
        <v>2138.5</v>
      </c>
      <c r="O144" s="58"/>
      <c r="P144" s="59"/>
      <c r="Q144" s="11">
        <f t="shared" si="83"/>
        <v>23975.4</v>
      </c>
      <c r="R144" s="11">
        <f t="shared" si="83"/>
        <v>23975.3836</v>
      </c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1:28" s="13" customFormat="1" ht="12.75">
      <c r="A145" s="93"/>
      <c r="B145" s="84"/>
      <c r="C145" s="32"/>
      <c r="D145" s="15" t="s">
        <v>14</v>
      </c>
      <c r="E145" s="10">
        <f aca="true" t="shared" si="85" ref="E145:E154">G145+I145+K145+M145</f>
        <v>32968.8</v>
      </c>
      <c r="F145" s="10">
        <f aca="true" t="shared" si="86" ref="F145:F154">H145+J145+L145+N145</f>
        <v>25940.600000000002</v>
      </c>
      <c r="G145" s="127">
        <v>31078.800000000003</v>
      </c>
      <c r="H145" s="127">
        <v>24050.600000000002</v>
      </c>
      <c r="I145" s="127">
        <v>0</v>
      </c>
      <c r="J145" s="127">
        <v>0</v>
      </c>
      <c r="K145" s="127">
        <v>0</v>
      </c>
      <c r="L145" s="127">
        <v>0</v>
      </c>
      <c r="M145" s="127">
        <v>1890</v>
      </c>
      <c r="N145" s="127">
        <v>1890</v>
      </c>
      <c r="O145" s="58"/>
      <c r="P145" s="59"/>
      <c r="Q145" s="11">
        <f t="shared" si="83"/>
        <v>31078.800000000003</v>
      </c>
      <c r="R145" s="11">
        <f t="shared" si="83"/>
        <v>24050.600000000002</v>
      </c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1:28" s="13" customFormat="1" ht="12.75">
      <c r="A146" s="93"/>
      <c r="B146" s="84"/>
      <c r="C146" s="32"/>
      <c r="D146" s="15" t="s">
        <v>15</v>
      </c>
      <c r="E146" s="10">
        <f t="shared" si="85"/>
        <v>26705.1</v>
      </c>
      <c r="F146" s="10">
        <f t="shared" si="86"/>
        <v>26633.300000000003</v>
      </c>
      <c r="G146" s="127">
        <v>24152.5</v>
      </c>
      <c r="H146" s="127">
        <v>24080.700000000004</v>
      </c>
      <c r="I146" s="127">
        <v>0</v>
      </c>
      <c r="J146" s="127">
        <v>0</v>
      </c>
      <c r="K146" s="127">
        <v>0</v>
      </c>
      <c r="L146" s="127">
        <v>0</v>
      </c>
      <c r="M146" s="127">
        <v>2552.6</v>
      </c>
      <c r="N146" s="127">
        <v>2552.6</v>
      </c>
      <c r="O146" s="58"/>
      <c r="P146" s="59"/>
      <c r="Q146" s="11">
        <f t="shared" si="83"/>
        <v>24152.5</v>
      </c>
      <c r="R146" s="11">
        <f t="shared" si="83"/>
        <v>24080.700000000004</v>
      </c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18" s="13" customFormat="1" ht="12.75">
      <c r="A147" s="93"/>
      <c r="B147" s="84"/>
      <c r="C147" s="32"/>
      <c r="D147" s="15" t="s">
        <v>68</v>
      </c>
      <c r="E147" s="10">
        <f t="shared" si="85"/>
        <v>26689.7</v>
      </c>
      <c r="F147" s="10">
        <f t="shared" si="86"/>
        <v>26603.2</v>
      </c>
      <c r="G147" s="127">
        <v>24137.100000000002</v>
      </c>
      <c r="H147" s="127">
        <v>24050.600000000002</v>
      </c>
      <c r="I147" s="127">
        <v>0</v>
      </c>
      <c r="J147" s="127">
        <v>0</v>
      </c>
      <c r="K147" s="127">
        <v>0</v>
      </c>
      <c r="L147" s="127">
        <v>0</v>
      </c>
      <c r="M147" s="127">
        <v>2552.6</v>
      </c>
      <c r="N147" s="127">
        <v>2552.6</v>
      </c>
      <c r="O147" s="58"/>
      <c r="P147" s="59"/>
      <c r="Q147" s="11">
        <f aca="true" t="shared" si="87" ref="Q147:R151">G147+K147+I147</f>
        <v>24137.100000000002</v>
      </c>
      <c r="R147" s="11">
        <f t="shared" si="87"/>
        <v>24050.600000000002</v>
      </c>
    </row>
    <row r="148" spans="1:18" s="13" customFormat="1" ht="12.75">
      <c r="A148" s="93"/>
      <c r="B148" s="84"/>
      <c r="C148" s="32"/>
      <c r="D148" s="15" t="s">
        <v>69</v>
      </c>
      <c r="E148" s="10">
        <f t="shared" si="85"/>
        <v>26689.7</v>
      </c>
      <c r="F148" s="10">
        <f t="shared" si="86"/>
        <v>26603.2</v>
      </c>
      <c r="G148" s="127">
        <v>24137.100000000002</v>
      </c>
      <c r="H148" s="127">
        <v>24050.600000000002</v>
      </c>
      <c r="I148" s="127">
        <v>0</v>
      </c>
      <c r="J148" s="127">
        <v>0</v>
      </c>
      <c r="K148" s="127">
        <v>0</v>
      </c>
      <c r="L148" s="127">
        <v>0</v>
      </c>
      <c r="M148" s="127">
        <v>2552.6</v>
      </c>
      <c r="N148" s="127">
        <v>2552.6</v>
      </c>
      <c r="O148" s="58"/>
      <c r="P148" s="59"/>
      <c r="Q148" s="11">
        <f t="shared" si="87"/>
        <v>24137.100000000002</v>
      </c>
      <c r="R148" s="11">
        <f t="shared" si="87"/>
        <v>24050.600000000002</v>
      </c>
    </row>
    <row r="149" spans="1:18" s="13" customFormat="1" ht="12.75">
      <c r="A149" s="93"/>
      <c r="B149" s="84"/>
      <c r="C149" s="32"/>
      <c r="D149" s="15" t="s">
        <v>70</v>
      </c>
      <c r="E149" s="10">
        <f t="shared" si="85"/>
        <v>29846.300000000003</v>
      </c>
      <c r="F149" s="10">
        <f t="shared" si="86"/>
        <v>0</v>
      </c>
      <c r="G149" s="127">
        <v>29846.300000000003</v>
      </c>
      <c r="H149" s="127">
        <v>0</v>
      </c>
      <c r="I149" s="127">
        <v>0</v>
      </c>
      <c r="J149" s="127">
        <v>0</v>
      </c>
      <c r="K149" s="127">
        <v>0</v>
      </c>
      <c r="L149" s="127">
        <v>0</v>
      </c>
      <c r="M149" s="127">
        <v>0</v>
      </c>
      <c r="N149" s="127">
        <v>0</v>
      </c>
      <c r="O149" s="58"/>
      <c r="P149" s="59"/>
      <c r="Q149" s="11">
        <f t="shared" si="87"/>
        <v>29846.300000000003</v>
      </c>
      <c r="R149" s="11">
        <f t="shared" si="87"/>
        <v>0</v>
      </c>
    </row>
    <row r="150" spans="1:18" s="13" customFormat="1" ht="12.75">
      <c r="A150" s="93"/>
      <c r="B150" s="84"/>
      <c r="C150" s="32"/>
      <c r="D150" s="15" t="s">
        <v>81</v>
      </c>
      <c r="E150" s="10">
        <f t="shared" si="85"/>
        <v>29846.300000000003</v>
      </c>
      <c r="F150" s="10">
        <f t="shared" si="86"/>
        <v>0</v>
      </c>
      <c r="G150" s="127">
        <v>29846.300000000003</v>
      </c>
      <c r="H150" s="127">
        <v>0</v>
      </c>
      <c r="I150" s="127">
        <v>0</v>
      </c>
      <c r="J150" s="127">
        <v>0</v>
      </c>
      <c r="K150" s="127">
        <v>0</v>
      </c>
      <c r="L150" s="127">
        <v>0</v>
      </c>
      <c r="M150" s="127">
        <v>0</v>
      </c>
      <c r="N150" s="127">
        <v>0</v>
      </c>
      <c r="O150" s="58"/>
      <c r="P150" s="59"/>
      <c r="Q150" s="11">
        <f t="shared" si="87"/>
        <v>29846.300000000003</v>
      </c>
      <c r="R150" s="11">
        <f t="shared" si="87"/>
        <v>0</v>
      </c>
    </row>
    <row r="151" spans="1:18" s="13" customFormat="1" ht="12.75">
      <c r="A151" s="93"/>
      <c r="B151" s="84"/>
      <c r="C151" s="32"/>
      <c r="D151" s="15" t="s">
        <v>82</v>
      </c>
      <c r="E151" s="10">
        <f t="shared" si="85"/>
        <v>29846.300000000003</v>
      </c>
      <c r="F151" s="10">
        <f t="shared" si="86"/>
        <v>0</v>
      </c>
      <c r="G151" s="127">
        <v>29846.300000000003</v>
      </c>
      <c r="H151" s="127">
        <v>0</v>
      </c>
      <c r="I151" s="127">
        <v>0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58"/>
      <c r="P151" s="59"/>
      <c r="Q151" s="11">
        <f t="shared" si="87"/>
        <v>29846.300000000003</v>
      </c>
      <c r="R151" s="11">
        <f t="shared" si="87"/>
        <v>0</v>
      </c>
    </row>
    <row r="152" spans="1:18" s="13" customFormat="1" ht="12.75">
      <c r="A152" s="93"/>
      <c r="B152" s="84"/>
      <c r="C152" s="32"/>
      <c r="D152" s="15" t="s">
        <v>83</v>
      </c>
      <c r="E152" s="10">
        <f t="shared" si="85"/>
        <v>29846.300000000003</v>
      </c>
      <c r="F152" s="10">
        <f t="shared" si="86"/>
        <v>0</v>
      </c>
      <c r="G152" s="127">
        <v>29846.300000000003</v>
      </c>
      <c r="H152" s="127">
        <v>0</v>
      </c>
      <c r="I152" s="127">
        <v>0</v>
      </c>
      <c r="J152" s="127">
        <v>0</v>
      </c>
      <c r="K152" s="127">
        <v>0</v>
      </c>
      <c r="L152" s="127">
        <v>0</v>
      </c>
      <c r="M152" s="127">
        <v>0</v>
      </c>
      <c r="N152" s="127">
        <v>0</v>
      </c>
      <c r="O152" s="58"/>
      <c r="P152" s="59"/>
      <c r="Q152" s="11">
        <f aca="true" t="shared" si="88" ref="Q152:R158">G152+K152+I152</f>
        <v>29846.300000000003</v>
      </c>
      <c r="R152" s="11">
        <f t="shared" si="88"/>
        <v>0</v>
      </c>
    </row>
    <row r="153" spans="1:18" s="13" customFormat="1" ht="12.75">
      <c r="A153" s="93"/>
      <c r="B153" s="84"/>
      <c r="C153" s="32"/>
      <c r="D153" s="15" t="s">
        <v>84</v>
      </c>
      <c r="E153" s="10">
        <f t="shared" si="85"/>
        <v>29846.300000000003</v>
      </c>
      <c r="F153" s="10">
        <f t="shared" si="86"/>
        <v>0</v>
      </c>
      <c r="G153" s="127">
        <v>29846.300000000003</v>
      </c>
      <c r="H153" s="127">
        <v>0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58"/>
      <c r="P153" s="59"/>
      <c r="Q153" s="11">
        <f t="shared" si="88"/>
        <v>29846.300000000003</v>
      </c>
      <c r="R153" s="11">
        <f t="shared" si="88"/>
        <v>0</v>
      </c>
    </row>
    <row r="154" spans="1:18" s="13" customFormat="1" ht="12.75">
      <c r="A154" s="65"/>
      <c r="B154" s="85"/>
      <c r="C154" s="33"/>
      <c r="D154" s="15" t="s">
        <v>85</v>
      </c>
      <c r="E154" s="10">
        <f t="shared" si="85"/>
        <v>29846.300000000003</v>
      </c>
      <c r="F154" s="10">
        <f t="shared" si="86"/>
        <v>0</v>
      </c>
      <c r="G154" s="127">
        <v>29846.300000000003</v>
      </c>
      <c r="H154" s="127">
        <v>0</v>
      </c>
      <c r="I154" s="127">
        <v>0</v>
      </c>
      <c r="J154" s="127">
        <v>0</v>
      </c>
      <c r="K154" s="127">
        <v>0</v>
      </c>
      <c r="L154" s="127">
        <v>0</v>
      </c>
      <c r="M154" s="127">
        <v>0</v>
      </c>
      <c r="N154" s="127">
        <v>0</v>
      </c>
      <c r="O154" s="60"/>
      <c r="P154" s="61"/>
      <c r="Q154" s="11">
        <f t="shared" si="88"/>
        <v>29846.300000000003</v>
      </c>
      <c r="R154" s="11">
        <f t="shared" si="88"/>
        <v>0</v>
      </c>
    </row>
    <row r="155" spans="1:28" s="13" customFormat="1" ht="12.75">
      <c r="A155" s="92" t="s">
        <v>38</v>
      </c>
      <c r="B155" s="83" t="s">
        <v>73</v>
      </c>
      <c r="C155" s="31"/>
      <c r="D155" s="15" t="s">
        <v>11</v>
      </c>
      <c r="E155" s="10">
        <f>SUM(E156:E166)</f>
        <v>1656431.2999999996</v>
      </c>
      <c r="F155" s="10">
        <f>SUM(F156:F166)</f>
        <v>742920.2999999999</v>
      </c>
      <c r="G155" s="10">
        <f aca="true" t="shared" si="89" ref="G155:N155">SUM(G156:G166)</f>
        <v>1627472.3999999997</v>
      </c>
      <c r="H155" s="10">
        <f t="shared" si="89"/>
        <v>713961.4</v>
      </c>
      <c r="I155" s="10">
        <f t="shared" si="89"/>
        <v>0</v>
      </c>
      <c r="J155" s="10">
        <f t="shared" si="89"/>
        <v>0</v>
      </c>
      <c r="K155" s="10">
        <f t="shared" si="89"/>
        <v>0</v>
      </c>
      <c r="L155" s="10">
        <f t="shared" si="89"/>
        <v>0</v>
      </c>
      <c r="M155" s="10">
        <f t="shared" si="89"/>
        <v>28958.9</v>
      </c>
      <c r="N155" s="10">
        <f t="shared" si="89"/>
        <v>28958.9</v>
      </c>
      <c r="O155" s="56" t="s">
        <v>12</v>
      </c>
      <c r="P155" s="57"/>
      <c r="Q155" s="11">
        <f t="shared" si="88"/>
        <v>1627472.3999999997</v>
      </c>
      <c r="R155" s="11">
        <f t="shared" si="88"/>
        <v>713961.4</v>
      </c>
      <c r="S155" s="11"/>
      <c r="T155" s="11"/>
      <c r="U155" s="11"/>
      <c r="V155" s="11"/>
      <c r="W155" s="11"/>
      <c r="X155" s="11"/>
      <c r="Y155" s="11"/>
      <c r="Z155" s="11"/>
      <c r="AA155" s="11"/>
      <c r="AB155" s="11"/>
    </row>
    <row r="156" spans="1:28" s="13" customFormat="1" ht="12.75">
      <c r="A156" s="93"/>
      <c r="B156" s="84"/>
      <c r="C156" s="32"/>
      <c r="D156" s="15" t="s">
        <v>13</v>
      </c>
      <c r="E156" s="10">
        <f>G156+I156+K156+M156</f>
        <v>148997.89999999997</v>
      </c>
      <c r="F156" s="10">
        <f>H156+J156+L156+N156</f>
        <v>148997.9</v>
      </c>
      <c r="G156" s="128">
        <v>143038.99999999997</v>
      </c>
      <c r="H156" s="127">
        <v>143039</v>
      </c>
      <c r="I156" s="127">
        <v>0</v>
      </c>
      <c r="J156" s="127">
        <v>0</v>
      </c>
      <c r="K156" s="127">
        <v>0</v>
      </c>
      <c r="L156" s="127">
        <v>0</v>
      </c>
      <c r="M156" s="127">
        <v>5958.9</v>
      </c>
      <c r="N156" s="127">
        <v>5958.9</v>
      </c>
      <c r="O156" s="58"/>
      <c r="P156" s="59"/>
      <c r="Q156" s="11">
        <f t="shared" si="88"/>
        <v>143038.99999999997</v>
      </c>
      <c r="R156" s="11">
        <f t="shared" si="88"/>
        <v>143039</v>
      </c>
      <c r="S156" s="11"/>
      <c r="T156" s="11"/>
      <c r="U156" s="11"/>
      <c r="V156" s="11"/>
      <c r="W156" s="11"/>
      <c r="X156" s="11"/>
      <c r="Y156" s="11"/>
      <c r="Z156" s="11"/>
      <c r="AA156" s="11"/>
      <c r="AB156" s="11"/>
    </row>
    <row r="157" spans="1:28" s="13" customFormat="1" ht="12.75">
      <c r="A157" s="93"/>
      <c r="B157" s="84"/>
      <c r="C157" s="32"/>
      <c r="D157" s="15" t="s">
        <v>14</v>
      </c>
      <c r="E157" s="10">
        <f aca="true" t="shared" si="90" ref="E157:E166">G157+I157+K157+M157</f>
        <v>151568.6</v>
      </c>
      <c r="F157" s="10">
        <f aca="true" t="shared" si="91" ref="F157:F166">H157+J157+L157+N157</f>
        <v>148879.3</v>
      </c>
      <c r="G157" s="128">
        <v>145318.6</v>
      </c>
      <c r="H157" s="127">
        <v>142629.3</v>
      </c>
      <c r="I157" s="127">
        <v>0</v>
      </c>
      <c r="J157" s="127">
        <v>0</v>
      </c>
      <c r="K157" s="127">
        <v>0</v>
      </c>
      <c r="L157" s="127">
        <v>0</v>
      </c>
      <c r="M157" s="127">
        <v>6250</v>
      </c>
      <c r="N157" s="127">
        <v>6250</v>
      </c>
      <c r="O157" s="58"/>
      <c r="P157" s="59"/>
      <c r="Q157" s="11">
        <f t="shared" si="88"/>
        <v>145318.6</v>
      </c>
      <c r="R157" s="11">
        <f t="shared" si="88"/>
        <v>142629.3</v>
      </c>
      <c r="S157" s="11"/>
      <c r="T157" s="11"/>
      <c r="U157" s="11"/>
      <c r="V157" s="11"/>
      <c r="W157" s="11"/>
      <c r="X157" s="11"/>
      <c r="Y157" s="11"/>
      <c r="Z157" s="11"/>
      <c r="AA157" s="11"/>
      <c r="AB157" s="11"/>
    </row>
    <row r="158" spans="1:28" s="13" customFormat="1" ht="12.75">
      <c r="A158" s="93"/>
      <c r="B158" s="84"/>
      <c r="C158" s="32"/>
      <c r="D158" s="15" t="s">
        <v>15</v>
      </c>
      <c r="E158" s="10">
        <f t="shared" si="90"/>
        <v>166400.8</v>
      </c>
      <c r="F158" s="10">
        <f t="shared" si="91"/>
        <v>151124.3</v>
      </c>
      <c r="G158" s="128">
        <v>160150.8</v>
      </c>
      <c r="H158" s="127">
        <v>144874.3</v>
      </c>
      <c r="I158" s="127">
        <v>0</v>
      </c>
      <c r="J158" s="127">
        <v>0</v>
      </c>
      <c r="K158" s="127">
        <v>0</v>
      </c>
      <c r="L158" s="127">
        <v>0</v>
      </c>
      <c r="M158" s="127">
        <v>6250</v>
      </c>
      <c r="N158" s="127">
        <v>6250</v>
      </c>
      <c r="O158" s="58"/>
      <c r="P158" s="59"/>
      <c r="Q158" s="11">
        <f t="shared" si="88"/>
        <v>160150.8</v>
      </c>
      <c r="R158" s="11">
        <f t="shared" si="88"/>
        <v>144874.3</v>
      </c>
      <c r="S158" s="11"/>
      <c r="T158" s="11"/>
      <c r="U158" s="11"/>
      <c r="V158" s="11"/>
      <c r="W158" s="11"/>
      <c r="X158" s="11"/>
      <c r="Y158" s="11"/>
      <c r="Z158" s="11"/>
      <c r="AA158" s="11"/>
      <c r="AB158" s="11"/>
    </row>
    <row r="159" spans="1:28" s="13" customFormat="1" ht="12.75">
      <c r="A159" s="93"/>
      <c r="B159" s="84"/>
      <c r="C159" s="32"/>
      <c r="D159" s="15" t="s">
        <v>68</v>
      </c>
      <c r="E159" s="10">
        <f t="shared" si="90"/>
        <v>165400.8</v>
      </c>
      <c r="F159" s="10">
        <f t="shared" si="91"/>
        <v>146959.4</v>
      </c>
      <c r="G159" s="128">
        <v>160150.8</v>
      </c>
      <c r="H159" s="127">
        <v>141709.4</v>
      </c>
      <c r="I159" s="127">
        <v>0</v>
      </c>
      <c r="J159" s="127">
        <v>0</v>
      </c>
      <c r="K159" s="127">
        <v>0</v>
      </c>
      <c r="L159" s="127">
        <v>0</v>
      </c>
      <c r="M159" s="127">
        <v>5250</v>
      </c>
      <c r="N159" s="129">
        <v>5250</v>
      </c>
      <c r="O159" s="58"/>
      <c r="P159" s="59"/>
      <c r="Q159" s="11">
        <f aca="true" t="shared" si="92" ref="Q159:R163">G159+K159+I159</f>
        <v>160150.8</v>
      </c>
      <c r="R159" s="11">
        <f t="shared" si="92"/>
        <v>141709.4</v>
      </c>
      <c r="S159" s="11"/>
      <c r="T159" s="11"/>
      <c r="U159" s="11"/>
      <c r="V159" s="11"/>
      <c r="W159" s="11"/>
      <c r="X159" s="11"/>
      <c r="Y159" s="11"/>
      <c r="Z159" s="11"/>
      <c r="AA159" s="11"/>
      <c r="AB159" s="11"/>
    </row>
    <row r="160" spans="1:28" s="13" customFormat="1" ht="12.75">
      <c r="A160" s="93"/>
      <c r="B160" s="84"/>
      <c r="C160" s="32"/>
      <c r="D160" s="15" t="s">
        <v>69</v>
      </c>
      <c r="E160" s="10">
        <f t="shared" si="90"/>
        <v>165400.8</v>
      </c>
      <c r="F160" s="10">
        <f t="shared" si="91"/>
        <v>146959.4</v>
      </c>
      <c r="G160" s="128">
        <v>160150.8</v>
      </c>
      <c r="H160" s="127">
        <v>141709.4</v>
      </c>
      <c r="I160" s="127">
        <v>0</v>
      </c>
      <c r="J160" s="127">
        <v>0</v>
      </c>
      <c r="K160" s="127">
        <v>0</v>
      </c>
      <c r="L160" s="127">
        <v>0</v>
      </c>
      <c r="M160" s="127">
        <v>5250</v>
      </c>
      <c r="N160" s="129">
        <v>5250</v>
      </c>
      <c r="O160" s="58"/>
      <c r="P160" s="59"/>
      <c r="Q160" s="11">
        <f t="shared" si="92"/>
        <v>160150.8</v>
      </c>
      <c r="R160" s="11">
        <f t="shared" si="92"/>
        <v>141709.4</v>
      </c>
      <c r="S160" s="11"/>
      <c r="T160" s="11"/>
      <c r="U160" s="11"/>
      <c r="V160" s="11"/>
      <c r="W160" s="11"/>
      <c r="X160" s="11"/>
      <c r="Y160" s="11"/>
      <c r="Z160" s="11"/>
      <c r="AA160" s="11"/>
      <c r="AB160" s="11"/>
    </row>
    <row r="161" spans="1:28" s="13" customFormat="1" ht="12.75">
      <c r="A161" s="93"/>
      <c r="B161" s="84"/>
      <c r="C161" s="32"/>
      <c r="D161" s="15" t="s">
        <v>70</v>
      </c>
      <c r="E161" s="10">
        <f t="shared" si="90"/>
        <v>143110.4</v>
      </c>
      <c r="F161" s="10">
        <f t="shared" si="91"/>
        <v>0</v>
      </c>
      <c r="G161" s="128">
        <v>143110.4</v>
      </c>
      <c r="H161" s="127">
        <v>0</v>
      </c>
      <c r="I161" s="127">
        <v>0</v>
      </c>
      <c r="J161" s="127">
        <v>0</v>
      </c>
      <c r="K161" s="127">
        <v>0</v>
      </c>
      <c r="L161" s="127">
        <v>0</v>
      </c>
      <c r="M161" s="127">
        <v>0</v>
      </c>
      <c r="N161" s="129">
        <v>0</v>
      </c>
      <c r="O161" s="58"/>
      <c r="P161" s="59"/>
      <c r="Q161" s="11">
        <f t="shared" si="92"/>
        <v>143110.4</v>
      </c>
      <c r="R161" s="11">
        <f t="shared" si="92"/>
        <v>0</v>
      </c>
      <c r="S161" s="11"/>
      <c r="T161" s="11"/>
      <c r="U161" s="11"/>
      <c r="V161" s="11"/>
      <c r="W161" s="11"/>
      <c r="X161" s="11"/>
      <c r="Y161" s="11"/>
      <c r="Z161" s="11"/>
      <c r="AA161" s="11"/>
      <c r="AB161" s="11"/>
    </row>
    <row r="162" spans="1:28" s="13" customFormat="1" ht="12.75">
      <c r="A162" s="93"/>
      <c r="B162" s="84"/>
      <c r="C162" s="32"/>
      <c r="D162" s="15" t="s">
        <v>81</v>
      </c>
      <c r="E162" s="10">
        <f t="shared" si="90"/>
        <v>143110.4</v>
      </c>
      <c r="F162" s="10">
        <f t="shared" si="91"/>
        <v>0</v>
      </c>
      <c r="G162" s="128">
        <v>143110.4</v>
      </c>
      <c r="H162" s="127">
        <v>0</v>
      </c>
      <c r="I162" s="127">
        <v>0</v>
      </c>
      <c r="J162" s="127">
        <v>0</v>
      </c>
      <c r="K162" s="127">
        <v>0</v>
      </c>
      <c r="L162" s="127">
        <v>0</v>
      </c>
      <c r="M162" s="127">
        <v>0</v>
      </c>
      <c r="N162" s="127">
        <v>0</v>
      </c>
      <c r="O162" s="58"/>
      <c r="P162" s="59"/>
      <c r="Q162" s="11">
        <f t="shared" si="92"/>
        <v>143110.4</v>
      </c>
      <c r="R162" s="11">
        <f t="shared" si="92"/>
        <v>0</v>
      </c>
      <c r="S162" s="11"/>
      <c r="T162" s="11"/>
      <c r="U162" s="11"/>
      <c r="V162" s="11"/>
      <c r="W162" s="11"/>
      <c r="X162" s="11"/>
      <c r="Y162" s="11"/>
      <c r="Z162" s="11"/>
      <c r="AA162" s="11"/>
      <c r="AB162" s="11"/>
    </row>
    <row r="163" spans="1:28" s="13" customFormat="1" ht="12.75">
      <c r="A163" s="93"/>
      <c r="B163" s="84"/>
      <c r="C163" s="32"/>
      <c r="D163" s="15" t="s">
        <v>82</v>
      </c>
      <c r="E163" s="10">
        <f t="shared" si="90"/>
        <v>143110.4</v>
      </c>
      <c r="F163" s="10">
        <f t="shared" si="91"/>
        <v>0</v>
      </c>
      <c r="G163" s="128">
        <v>143110.4</v>
      </c>
      <c r="H163" s="127">
        <v>0</v>
      </c>
      <c r="I163" s="127">
        <v>0</v>
      </c>
      <c r="J163" s="127">
        <v>0</v>
      </c>
      <c r="K163" s="127">
        <v>0</v>
      </c>
      <c r="L163" s="127">
        <v>0</v>
      </c>
      <c r="M163" s="127">
        <v>0</v>
      </c>
      <c r="N163" s="127">
        <v>0</v>
      </c>
      <c r="O163" s="58"/>
      <c r="P163" s="59"/>
      <c r="Q163" s="11">
        <f t="shared" si="92"/>
        <v>143110.4</v>
      </c>
      <c r="R163" s="11">
        <f t="shared" si="92"/>
        <v>0</v>
      </c>
      <c r="S163" s="11"/>
      <c r="T163" s="11"/>
      <c r="U163" s="11"/>
      <c r="V163" s="11"/>
      <c r="W163" s="11"/>
      <c r="X163" s="11"/>
      <c r="Y163" s="11"/>
      <c r="Z163" s="11"/>
      <c r="AA163" s="11"/>
      <c r="AB163" s="11"/>
    </row>
    <row r="164" spans="1:28" s="13" customFormat="1" ht="12.75">
      <c r="A164" s="93"/>
      <c r="B164" s="84"/>
      <c r="C164" s="32"/>
      <c r="D164" s="15" t="s">
        <v>83</v>
      </c>
      <c r="E164" s="10">
        <f t="shared" si="90"/>
        <v>143110.4</v>
      </c>
      <c r="F164" s="10">
        <f t="shared" si="91"/>
        <v>0</v>
      </c>
      <c r="G164" s="128">
        <v>143110.4</v>
      </c>
      <c r="H164" s="127">
        <v>0</v>
      </c>
      <c r="I164" s="127">
        <v>0</v>
      </c>
      <c r="J164" s="127">
        <v>0</v>
      </c>
      <c r="K164" s="127">
        <v>0</v>
      </c>
      <c r="L164" s="127">
        <v>0</v>
      </c>
      <c r="M164" s="127">
        <v>0</v>
      </c>
      <c r="N164" s="129">
        <v>0</v>
      </c>
      <c r="O164" s="58"/>
      <c r="P164" s="59"/>
      <c r="Q164" s="11">
        <f aca="true" t="shared" si="93" ref="Q164:R170">G164+K164+I164</f>
        <v>143110.4</v>
      </c>
      <c r="R164" s="11">
        <f t="shared" si="93"/>
        <v>0</v>
      </c>
      <c r="S164" s="11"/>
      <c r="T164" s="11"/>
      <c r="U164" s="11"/>
      <c r="V164" s="11"/>
      <c r="W164" s="11"/>
      <c r="X164" s="11"/>
      <c r="Y164" s="11"/>
      <c r="Z164" s="11"/>
      <c r="AA164" s="11"/>
      <c r="AB164" s="11"/>
    </row>
    <row r="165" spans="1:28" s="13" customFormat="1" ht="12.75">
      <c r="A165" s="93"/>
      <c r="B165" s="84"/>
      <c r="C165" s="32"/>
      <c r="D165" s="15" t="s">
        <v>84</v>
      </c>
      <c r="E165" s="10">
        <f t="shared" si="90"/>
        <v>143110.4</v>
      </c>
      <c r="F165" s="10">
        <f t="shared" si="91"/>
        <v>0</v>
      </c>
      <c r="G165" s="128">
        <v>143110.4</v>
      </c>
      <c r="H165" s="127">
        <v>0</v>
      </c>
      <c r="I165" s="127">
        <v>0</v>
      </c>
      <c r="J165" s="127">
        <v>0</v>
      </c>
      <c r="K165" s="127">
        <v>0</v>
      </c>
      <c r="L165" s="127">
        <v>0</v>
      </c>
      <c r="M165" s="127">
        <v>0</v>
      </c>
      <c r="N165" s="129">
        <v>0</v>
      </c>
      <c r="O165" s="58"/>
      <c r="P165" s="59"/>
      <c r="Q165" s="11">
        <f t="shared" si="93"/>
        <v>143110.4</v>
      </c>
      <c r="R165" s="11">
        <f t="shared" si="93"/>
        <v>0</v>
      </c>
      <c r="S165" s="11"/>
      <c r="T165" s="11"/>
      <c r="U165" s="11"/>
      <c r="V165" s="11"/>
      <c r="W165" s="11"/>
      <c r="X165" s="11"/>
      <c r="Y165" s="11"/>
      <c r="Z165" s="11"/>
      <c r="AA165" s="11"/>
      <c r="AB165" s="11"/>
    </row>
    <row r="166" spans="1:28" s="13" customFormat="1" ht="12.75">
      <c r="A166" s="65"/>
      <c r="B166" s="85"/>
      <c r="C166" s="33"/>
      <c r="D166" s="15" t="s">
        <v>85</v>
      </c>
      <c r="E166" s="10">
        <f t="shared" si="90"/>
        <v>143110.4</v>
      </c>
      <c r="F166" s="10">
        <f t="shared" si="91"/>
        <v>0</v>
      </c>
      <c r="G166" s="128">
        <v>143110.4</v>
      </c>
      <c r="H166" s="127">
        <v>0</v>
      </c>
      <c r="I166" s="127">
        <v>0</v>
      </c>
      <c r="J166" s="127">
        <v>0</v>
      </c>
      <c r="K166" s="127">
        <v>0</v>
      </c>
      <c r="L166" s="127">
        <v>0</v>
      </c>
      <c r="M166" s="127">
        <v>0</v>
      </c>
      <c r="N166" s="129">
        <v>0</v>
      </c>
      <c r="O166" s="60"/>
      <c r="P166" s="61"/>
      <c r="Q166" s="11">
        <f t="shared" si="93"/>
        <v>143110.4</v>
      </c>
      <c r="R166" s="11">
        <f t="shared" si="93"/>
        <v>0</v>
      </c>
      <c r="S166" s="11"/>
      <c r="T166" s="11"/>
      <c r="U166" s="11"/>
      <c r="V166" s="11"/>
      <c r="W166" s="11"/>
      <c r="X166" s="11"/>
      <c r="Y166" s="11"/>
      <c r="Z166" s="11"/>
      <c r="AA166" s="11"/>
      <c r="AB166" s="11"/>
    </row>
    <row r="167" spans="1:29" s="13" customFormat="1" ht="12.75">
      <c r="A167" s="89"/>
      <c r="B167" s="89" t="s">
        <v>56</v>
      </c>
      <c r="C167" s="25"/>
      <c r="D167" s="15" t="s">
        <v>11</v>
      </c>
      <c r="E167" s="1">
        <f>E131+E143+E155</f>
        <v>2159469.3</v>
      </c>
      <c r="F167" s="1">
        <f aca="true" t="shared" si="94" ref="F167:N167">F131+F143+F155</f>
        <v>944482.4835999999</v>
      </c>
      <c r="G167" s="127">
        <f t="shared" si="94"/>
        <v>2118824.0999999996</v>
      </c>
      <c r="H167" s="127">
        <f t="shared" si="94"/>
        <v>903837.2836000001</v>
      </c>
      <c r="I167" s="127">
        <f t="shared" si="94"/>
        <v>0</v>
      </c>
      <c r="J167" s="127">
        <f t="shared" si="94"/>
        <v>0</v>
      </c>
      <c r="K167" s="127">
        <f t="shared" si="94"/>
        <v>0</v>
      </c>
      <c r="L167" s="127">
        <f t="shared" si="94"/>
        <v>0</v>
      </c>
      <c r="M167" s="127">
        <f t="shared" si="94"/>
        <v>40645.200000000004</v>
      </c>
      <c r="N167" s="127">
        <f t="shared" si="94"/>
        <v>40645.200000000004</v>
      </c>
      <c r="O167" s="56"/>
      <c r="P167" s="57"/>
      <c r="Q167" s="11">
        <f t="shared" si="93"/>
        <v>2118824.0999999996</v>
      </c>
      <c r="R167" s="11">
        <f t="shared" si="93"/>
        <v>903837.2836000001</v>
      </c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</row>
    <row r="168" spans="1:29" s="13" customFormat="1" ht="12.75">
      <c r="A168" s="90"/>
      <c r="B168" s="90"/>
      <c r="C168" s="26"/>
      <c r="D168" s="15" t="s">
        <v>13</v>
      </c>
      <c r="E168" s="1">
        <f aca="true" t="shared" si="95" ref="E168:N168">E132+E144+E156</f>
        <v>184181.89999999997</v>
      </c>
      <c r="F168" s="1">
        <f t="shared" si="95"/>
        <v>184181.8836</v>
      </c>
      <c r="G168" s="127">
        <f t="shared" si="95"/>
        <v>176084.49999999997</v>
      </c>
      <c r="H168" s="127">
        <f t="shared" si="95"/>
        <v>176084.4836</v>
      </c>
      <c r="I168" s="127">
        <f t="shared" si="95"/>
        <v>0</v>
      </c>
      <c r="J168" s="127">
        <f t="shared" si="95"/>
        <v>0</v>
      </c>
      <c r="K168" s="127">
        <f t="shared" si="95"/>
        <v>0</v>
      </c>
      <c r="L168" s="127">
        <f t="shared" si="95"/>
        <v>0</v>
      </c>
      <c r="M168" s="127">
        <f t="shared" si="95"/>
        <v>8097.4</v>
      </c>
      <c r="N168" s="127">
        <f t="shared" si="95"/>
        <v>8097.4</v>
      </c>
      <c r="O168" s="58"/>
      <c r="P168" s="59"/>
      <c r="Q168" s="11">
        <f t="shared" si="93"/>
        <v>176084.49999999997</v>
      </c>
      <c r="R168" s="11">
        <f t="shared" si="93"/>
        <v>176084.4836</v>
      </c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</row>
    <row r="169" spans="1:29" s="13" customFormat="1" ht="12.75">
      <c r="A169" s="90"/>
      <c r="B169" s="90"/>
      <c r="C169" s="26"/>
      <c r="D169" s="15" t="s">
        <v>14</v>
      </c>
      <c r="E169" s="1">
        <f>E133+E145+E157</f>
        <v>206630.6</v>
      </c>
      <c r="F169" s="1">
        <f aca="true" t="shared" si="96" ref="F169:N169">F133+F145+F157</f>
        <v>193144.09999999998</v>
      </c>
      <c r="G169" s="127">
        <f>G133+G145+G157</f>
        <v>198490.6</v>
      </c>
      <c r="H169" s="127">
        <f t="shared" si="96"/>
        <v>185004.09999999998</v>
      </c>
      <c r="I169" s="127">
        <f t="shared" si="96"/>
        <v>0</v>
      </c>
      <c r="J169" s="127">
        <f t="shared" si="96"/>
        <v>0</v>
      </c>
      <c r="K169" s="127">
        <f t="shared" si="96"/>
        <v>0</v>
      </c>
      <c r="L169" s="127">
        <f t="shared" si="96"/>
        <v>0</v>
      </c>
      <c r="M169" s="127">
        <v>8140</v>
      </c>
      <c r="N169" s="127">
        <f t="shared" si="96"/>
        <v>8140</v>
      </c>
      <c r="O169" s="58"/>
      <c r="P169" s="59"/>
      <c r="Q169" s="11">
        <f t="shared" si="93"/>
        <v>198490.6</v>
      </c>
      <c r="R169" s="11">
        <f t="shared" si="93"/>
        <v>185004.09999999998</v>
      </c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</row>
    <row r="170" spans="1:29" s="13" customFormat="1" ht="12.75">
      <c r="A170" s="90"/>
      <c r="B170" s="90"/>
      <c r="C170" s="26"/>
      <c r="D170" s="15" t="s">
        <v>15</v>
      </c>
      <c r="E170" s="1">
        <f aca="true" t="shared" si="97" ref="E170:N170">E134+E146+E158</f>
        <v>213896.59999999998</v>
      </c>
      <c r="F170" s="1">
        <f t="shared" si="97"/>
        <v>197759.9</v>
      </c>
      <c r="G170" s="127">
        <f t="shared" si="97"/>
        <v>205094</v>
      </c>
      <c r="H170" s="127">
        <f t="shared" si="97"/>
        <v>188957.3</v>
      </c>
      <c r="I170" s="127">
        <f t="shared" si="97"/>
        <v>0</v>
      </c>
      <c r="J170" s="127">
        <f t="shared" si="97"/>
        <v>0</v>
      </c>
      <c r="K170" s="127">
        <f t="shared" si="97"/>
        <v>0</v>
      </c>
      <c r="L170" s="127">
        <f t="shared" si="97"/>
        <v>0</v>
      </c>
      <c r="M170" s="127">
        <f t="shared" si="97"/>
        <v>8802.6</v>
      </c>
      <c r="N170" s="127">
        <f t="shared" si="97"/>
        <v>8802.6</v>
      </c>
      <c r="O170" s="58"/>
      <c r="P170" s="59"/>
      <c r="Q170" s="11">
        <f t="shared" si="93"/>
        <v>205094</v>
      </c>
      <c r="R170" s="11">
        <f t="shared" si="93"/>
        <v>188957.3</v>
      </c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</row>
    <row r="171" spans="1:29" s="13" customFormat="1" ht="12.75">
      <c r="A171" s="90"/>
      <c r="B171" s="90"/>
      <c r="C171" s="26"/>
      <c r="D171" s="15" t="s">
        <v>68</v>
      </c>
      <c r="E171" s="1">
        <f aca="true" t="shared" si="98" ref="E171:N171">E135+E147+E159</f>
        <v>203881.19999999998</v>
      </c>
      <c r="F171" s="1">
        <f t="shared" si="98"/>
        <v>184698.3</v>
      </c>
      <c r="G171" s="127">
        <f t="shared" si="98"/>
        <v>196078.59999999998</v>
      </c>
      <c r="H171" s="127">
        <f t="shared" si="98"/>
        <v>176895.7</v>
      </c>
      <c r="I171" s="127">
        <f t="shared" si="98"/>
        <v>0</v>
      </c>
      <c r="J171" s="127">
        <f t="shared" si="98"/>
        <v>0</v>
      </c>
      <c r="K171" s="127">
        <f t="shared" si="98"/>
        <v>0</v>
      </c>
      <c r="L171" s="127">
        <f t="shared" si="98"/>
        <v>0</v>
      </c>
      <c r="M171" s="127">
        <f t="shared" si="98"/>
        <v>7802.6</v>
      </c>
      <c r="N171" s="127">
        <f t="shared" si="98"/>
        <v>7802.6</v>
      </c>
      <c r="O171" s="58"/>
      <c r="P171" s="59"/>
      <c r="Q171" s="11">
        <f aca="true" t="shared" si="99" ref="Q171:R175">G171+K171+I171</f>
        <v>196078.59999999998</v>
      </c>
      <c r="R171" s="11">
        <f t="shared" si="99"/>
        <v>176895.7</v>
      </c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</row>
    <row r="172" spans="1:29" s="13" customFormat="1" ht="12.75">
      <c r="A172" s="90"/>
      <c r="B172" s="90"/>
      <c r="C172" s="26"/>
      <c r="D172" s="15" t="s">
        <v>69</v>
      </c>
      <c r="E172" s="1">
        <f aca="true" t="shared" si="100" ref="E172:N172">E136+E148+E160</f>
        <v>203881.19999999998</v>
      </c>
      <c r="F172" s="1">
        <f t="shared" si="100"/>
        <v>184698.3</v>
      </c>
      <c r="G172" s="127">
        <f t="shared" si="100"/>
        <v>196078.59999999998</v>
      </c>
      <c r="H172" s="127">
        <f t="shared" si="100"/>
        <v>176895.7</v>
      </c>
      <c r="I172" s="127">
        <f t="shared" si="100"/>
        <v>0</v>
      </c>
      <c r="J172" s="127">
        <f t="shared" si="100"/>
        <v>0</v>
      </c>
      <c r="K172" s="127">
        <f t="shared" si="100"/>
        <v>0</v>
      </c>
      <c r="L172" s="127">
        <f t="shared" si="100"/>
        <v>0</v>
      </c>
      <c r="M172" s="127">
        <f t="shared" si="100"/>
        <v>7802.6</v>
      </c>
      <c r="N172" s="127">
        <f t="shared" si="100"/>
        <v>7802.6</v>
      </c>
      <c r="O172" s="58"/>
      <c r="P172" s="59"/>
      <c r="Q172" s="11">
        <f t="shared" si="99"/>
        <v>196078.59999999998</v>
      </c>
      <c r="R172" s="11">
        <f t="shared" si="99"/>
        <v>176895.7</v>
      </c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</row>
    <row r="173" spans="1:29" s="13" customFormat="1" ht="12.75">
      <c r="A173" s="90"/>
      <c r="B173" s="90"/>
      <c r="C173" s="26"/>
      <c r="D173" s="15" t="s">
        <v>70</v>
      </c>
      <c r="E173" s="1">
        <f aca="true" t="shared" si="101" ref="E173:N173">E137+E149+E161</f>
        <v>191166.3</v>
      </c>
      <c r="F173" s="1">
        <f t="shared" si="101"/>
        <v>0</v>
      </c>
      <c r="G173" s="127">
        <f t="shared" si="101"/>
        <v>191166.3</v>
      </c>
      <c r="H173" s="127">
        <f t="shared" si="101"/>
        <v>0</v>
      </c>
      <c r="I173" s="127">
        <f t="shared" si="101"/>
        <v>0</v>
      </c>
      <c r="J173" s="127">
        <f t="shared" si="101"/>
        <v>0</v>
      </c>
      <c r="K173" s="127">
        <f t="shared" si="101"/>
        <v>0</v>
      </c>
      <c r="L173" s="127">
        <f t="shared" si="101"/>
        <v>0</v>
      </c>
      <c r="M173" s="127">
        <f t="shared" si="101"/>
        <v>0</v>
      </c>
      <c r="N173" s="127">
        <f t="shared" si="101"/>
        <v>0</v>
      </c>
      <c r="O173" s="58"/>
      <c r="P173" s="59"/>
      <c r="Q173" s="11">
        <f t="shared" si="99"/>
        <v>191166.3</v>
      </c>
      <c r="R173" s="11">
        <f t="shared" si="99"/>
        <v>0</v>
      </c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</row>
    <row r="174" spans="1:29" s="13" customFormat="1" ht="12.75">
      <c r="A174" s="90"/>
      <c r="B174" s="90"/>
      <c r="C174" s="26"/>
      <c r="D174" s="15" t="s">
        <v>81</v>
      </c>
      <c r="E174" s="1">
        <f aca="true" t="shared" si="102" ref="E174:N174">E138+E150+E162</f>
        <v>191166.3</v>
      </c>
      <c r="F174" s="1">
        <f t="shared" si="102"/>
        <v>0</v>
      </c>
      <c r="G174" s="127">
        <f t="shared" si="102"/>
        <v>191166.3</v>
      </c>
      <c r="H174" s="127">
        <f t="shared" si="102"/>
        <v>0</v>
      </c>
      <c r="I174" s="127">
        <f t="shared" si="102"/>
        <v>0</v>
      </c>
      <c r="J174" s="127">
        <f t="shared" si="102"/>
        <v>0</v>
      </c>
      <c r="K174" s="127">
        <f t="shared" si="102"/>
        <v>0</v>
      </c>
      <c r="L174" s="127">
        <f t="shared" si="102"/>
        <v>0</v>
      </c>
      <c r="M174" s="127">
        <f t="shared" si="102"/>
        <v>0</v>
      </c>
      <c r="N174" s="127">
        <f t="shared" si="102"/>
        <v>0</v>
      </c>
      <c r="O174" s="58"/>
      <c r="P174" s="59"/>
      <c r="Q174" s="11">
        <f t="shared" si="99"/>
        <v>191166.3</v>
      </c>
      <c r="R174" s="11">
        <f t="shared" si="99"/>
        <v>0</v>
      </c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</row>
    <row r="175" spans="1:29" s="13" customFormat="1" ht="12.75">
      <c r="A175" s="90"/>
      <c r="B175" s="90"/>
      <c r="C175" s="26"/>
      <c r="D175" s="15" t="s">
        <v>82</v>
      </c>
      <c r="E175" s="1">
        <f aca="true" t="shared" si="103" ref="E175:N175">E139+E151+E163</f>
        <v>191166.3</v>
      </c>
      <c r="F175" s="1">
        <f t="shared" si="103"/>
        <v>0</v>
      </c>
      <c r="G175" s="127">
        <f t="shared" si="103"/>
        <v>191166.3</v>
      </c>
      <c r="H175" s="127">
        <f t="shared" si="103"/>
        <v>0</v>
      </c>
      <c r="I175" s="127">
        <f t="shared" si="103"/>
        <v>0</v>
      </c>
      <c r="J175" s="127">
        <f t="shared" si="103"/>
        <v>0</v>
      </c>
      <c r="K175" s="127">
        <f t="shared" si="103"/>
        <v>0</v>
      </c>
      <c r="L175" s="127">
        <f t="shared" si="103"/>
        <v>0</v>
      </c>
      <c r="M175" s="127">
        <f t="shared" si="103"/>
        <v>0</v>
      </c>
      <c r="N175" s="127">
        <f t="shared" si="103"/>
        <v>0</v>
      </c>
      <c r="O175" s="58"/>
      <c r="P175" s="59"/>
      <c r="Q175" s="11">
        <f t="shared" si="99"/>
        <v>191166.3</v>
      </c>
      <c r="R175" s="11">
        <f t="shared" si="99"/>
        <v>0</v>
      </c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</row>
    <row r="176" spans="1:29" s="13" customFormat="1" ht="12.75">
      <c r="A176" s="90"/>
      <c r="B176" s="90"/>
      <c r="C176" s="26"/>
      <c r="D176" s="15" t="s">
        <v>83</v>
      </c>
      <c r="E176" s="1">
        <f aca="true" t="shared" si="104" ref="E176:N176">E140+E152+E164</f>
        <v>191166.3</v>
      </c>
      <c r="F176" s="1">
        <f t="shared" si="104"/>
        <v>0</v>
      </c>
      <c r="G176" s="127">
        <f t="shared" si="104"/>
        <v>191166.3</v>
      </c>
      <c r="H176" s="127">
        <f t="shared" si="104"/>
        <v>0</v>
      </c>
      <c r="I176" s="127">
        <f t="shared" si="104"/>
        <v>0</v>
      </c>
      <c r="J176" s="127">
        <f t="shared" si="104"/>
        <v>0</v>
      </c>
      <c r="K176" s="127">
        <f t="shared" si="104"/>
        <v>0</v>
      </c>
      <c r="L176" s="127">
        <f t="shared" si="104"/>
        <v>0</v>
      </c>
      <c r="M176" s="127">
        <f t="shared" si="104"/>
        <v>0</v>
      </c>
      <c r="N176" s="127">
        <f t="shared" si="104"/>
        <v>0</v>
      </c>
      <c r="O176" s="58"/>
      <c r="P176" s="59"/>
      <c r="Q176" s="11">
        <f aca="true" t="shared" si="105" ref="Q176:Q184">G176+K176+I176</f>
        <v>191166.3</v>
      </c>
      <c r="R176" s="11">
        <f aca="true" t="shared" si="106" ref="R176:R184">H176+L176+J176</f>
        <v>0</v>
      </c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</row>
    <row r="177" spans="1:29" s="13" customFormat="1" ht="12.75">
      <c r="A177" s="90"/>
      <c r="B177" s="90"/>
      <c r="C177" s="26"/>
      <c r="D177" s="15" t="s">
        <v>84</v>
      </c>
      <c r="E177" s="1">
        <f aca="true" t="shared" si="107" ref="E177:N177">E141+E153+E165</f>
        <v>191166.3</v>
      </c>
      <c r="F177" s="1">
        <f t="shared" si="107"/>
        <v>0</v>
      </c>
      <c r="G177" s="127">
        <f t="shared" si="107"/>
        <v>191166.3</v>
      </c>
      <c r="H177" s="127">
        <f t="shared" si="107"/>
        <v>0</v>
      </c>
      <c r="I177" s="127">
        <f t="shared" si="107"/>
        <v>0</v>
      </c>
      <c r="J177" s="127">
        <f t="shared" si="107"/>
        <v>0</v>
      </c>
      <c r="K177" s="127">
        <f t="shared" si="107"/>
        <v>0</v>
      </c>
      <c r="L177" s="127">
        <f t="shared" si="107"/>
        <v>0</v>
      </c>
      <c r="M177" s="127">
        <f t="shared" si="107"/>
        <v>0</v>
      </c>
      <c r="N177" s="127">
        <f t="shared" si="107"/>
        <v>0</v>
      </c>
      <c r="O177" s="58"/>
      <c r="P177" s="59"/>
      <c r="Q177" s="11">
        <f t="shared" si="105"/>
        <v>191166.3</v>
      </c>
      <c r="R177" s="11">
        <f t="shared" si="106"/>
        <v>0</v>
      </c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</row>
    <row r="178" spans="1:29" s="13" customFormat="1" ht="12.75">
      <c r="A178" s="91"/>
      <c r="B178" s="91"/>
      <c r="C178" s="27"/>
      <c r="D178" s="15" t="s">
        <v>85</v>
      </c>
      <c r="E178" s="1">
        <f aca="true" t="shared" si="108" ref="E178:N178">E142+E154+E166</f>
        <v>191166.3</v>
      </c>
      <c r="F178" s="1">
        <f t="shared" si="108"/>
        <v>0</v>
      </c>
      <c r="G178" s="127">
        <f t="shared" si="108"/>
        <v>191166.3</v>
      </c>
      <c r="H178" s="127">
        <f t="shared" si="108"/>
        <v>0</v>
      </c>
      <c r="I178" s="127">
        <f t="shared" si="108"/>
        <v>0</v>
      </c>
      <c r="J178" s="127">
        <f t="shared" si="108"/>
        <v>0</v>
      </c>
      <c r="K178" s="127">
        <f t="shared" si="108"/>
        <v>0</v>
      </c>
      <c r="L178" s="127">
        <f t="shared" si="108"/>
        <v>0</v>
      </c>
      <c r="M178" s="127">
        <f t="shared" si="108"/>
        <v>0</v>
      </c>
      <c r="N178" s="127">
        <f t="shared" si="108"/>
        <v>0</v>
      </c>
      <c r="O178" s="60"/>
      <c r="P178" s="61"/>
      <c r="Q178" s="11">
        <f t="shared" si="105"/>
        <v>191166.3</v>
      </c>
      <c r="R178" s="11">
        <f t="shared" si="106"/>
        <v>0</v>
      </c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</row>
    <row r="179" spans="1:18" ht="15">
      <c r="A179" s="7" t="s">
        <v>26</v>
      </c>
      <c r="B179" s="76" t="s">
        <v>109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8"/>
      <c r="O179" s="62"/>
      <c r="P179" s="62"/>
      <c r="Q179" s="11">
        <f t="shared" si="105"/>
        <v>0</v>
      </c>
      <c r="R179" s="11">
        <f t="shared" si="106"/>
        <v>0</v>
      </c>
    </row>
    <row r="180" spans="1:18" ht="15">
      <c r="A180" s="9"/>
      <c r="B180" s="76" t="s">
        <v>112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8"/>
      <c r="O180" s="109"/>
      <c r="P180" s="110"/>
      <c r="Q180" s="11">
        <f t="shared" si="105"/>
        <v>0</v>
      </c>
      <c r="R180" s="11">
        <f t="shared" si="106"/>
        <v>0</v>
      </c>
    </row>
    <row r="181" spans="1:28" s="47" customFormat="1" ht="12.75" customHeight="1">
      <c r="A181" s="80" t="s">
        <v>39</v>
      </c>
      <c r="B181" s="86" t="s">
        <v>78</v>
      </c>
      <c r="C181" s="43"/>
      <c r="D181" s="44" t="s">
        <v>11</v>
      </c>
      <c r="E181" s="45">
        <f>SUM(E182:E192)</f>
        <v>3424233.1</v>
      </c>
      <c r="F181" s="45">
        <f aca="true" t="shared" si="109" ref="F181:N181">SUM(F182:F192)</f>
        <v>1670318.8</v>
      </c>
      <c r="G181" s="45">
        <f t="shared" si="109"/>
        <v>164468.80000000002</v>
      </c>
      <c r="H181" s="45">
        <f t="shared" si="109"/>
        <v>82656</v>
      </c>
      <c r="I181" s="45">
        <f t="shared" si="109"/>
        <v>1368069.2000000002</v>
      </c>
      <c r="J181" s="45">
        <f t="shared" si="109"/>
        <v>59063.100000000006</v>
      </c>
      <c r="K181" s="45">
        <f t="shared" si="109"/>
        <v>1891695.0999999999</v>
      </c>
      <c r="L181" s="45">
        <f t="shared" si="109"/>
        <v>1528599.7</v>
      </c>
      <c r="M181" s="45">
        <f t="shared" si="109"/>
        <v>0</v>
      </c>
      <c r="N181" s="45">
        <f t="shared" si="109"/>
        <v>0</v>
      </c>
      <c r="O181" s="69" t="s">
        <v>58</v>
      </c>
      <c r="P181" s="70"/>
      <c r="Q181" s="46">
        <f t="shared" si="105"/>
        <v>3424233.1</v>
      </c>
      <c r="R181" s="46">
        <f t="shared" si="106"/>
        <v>1670318.8</v>
      </c>
      <c r="S181" s="46"/>
      <c r="T181" s="46"/>
      <c r="U181" s="46"/>
      <c r="V181" s="46"/>
      <c r="W181" s="46"/>
      <c r="X181" s="46"/>
      <c r="Y181" s="46"/>
      <c r="Z181" s="46"/>
      <c r="AA181" s="46"/>
      <c r="AB181" s="46"/>
    </row>
    <row r="182" spans="1:28" s="47" customFormat="1" ht="12.75">
      <c r="A182" s="81"/>
      <c r="B182" s="87"/>
      <c r="C182" s="48"/>
      <c r="D182" s="44" t="s">
        <v>13</v>
      </c>
      <c r="E182" s="45">
        <f>G182+I182+K182+M182</f>
        <v>411421.9</v>
      </c>
      <c r="F182" s="45">
        <f>H182+J182+L182+N182</f>
        <v>411421.9</v>
      </c>
      <c r="G182" s="128">
        <v>19654.1</v>
      </c>
      <c r="H182" s="128">
        <v>19654.1</v>
      </c>
      <c r="I182" s="128">
        <v>59063.100000000006</v>
      </c>
      <c r="J182" s="128">
        <v>59063.100000000006</v>
      </c>
      <c r="K182" s="128">
        <v>332704.7</v>
      </c>
      <c r="L182" s="128">
        <v>332704.7</v>
      </c>
      <c r="M182" s="128">
        <v>0</v>
      </c>
      <c r="N182" s="128">
        <v>0</v>
      </c>
      <c r="O182" s="71"/>
      <c r="P182" s="72"/>
      <c r="Q182" s="46">
        <f t="shared" si="105"/>
        <v>411421.9</v>
      </c>
      <c r="R182" s="46">
        <f t="shared" si="106"/>
        <v>411421.9</v>
      </c>
      <c r="S182" s="46"/>
      <c r="T182" s="46"/>
      <c r="U182" s="46"/>
      <c r="V182" s="46"/>
      <c r="W182" s="46"/>
      <c r="X182" s="46"/>
      <c r="Y182" s="46"/>
      <c r="Z182" s="46"/>
      <c r="AA182" s="46"/>
      <c r="AB182" s="46"/>
    </row>
    <row r="183" spans="1:28" s="47" customFormat="1" ht="12.75">
      <c r="A183" s="81"/>
      <c r="B183" s="87"/>
      <c r="C183" s="48"/>
      <c r="D183" s="44" t="s">
        <v>14</v>
      </c>
      <c r="E183" s="45">
        <f aca="true" t="shared" si="110" ref="E183:E192">G183+I183+K183+M183</f>
        <v>589271.4</v>
      </c>
      <c r="F183" s="45">
        <f aca="true" t="shared" si="111" ref="F183:F192">H183+J183+L183+N183</f>
        <v>589271.4</v>
      </c>
      <c r="G183" s="128">
        <v>63001.9</v>
      </c>
      <c r="H183" s="128">
        <v>63001.9</v>
      </c>
      <c r="I183" s="128">
        <v>0</v>
      </c>
      <c r="J183" s="128">
        <v>0</v>
      </c>
      <c r="K183" s="128">
        <v>526269.5</v>
      </c>
      <c r="L183" s="128">
        <v>526269.5</v>
      </c>
      <c r="M183" s="128">
        <v>0</v>
      </c>
      <c r="N183" s="128">
        <v>0</v>
      </c>
      <c r="O183" s="71"/>
      <c r="P183" s="72"/>
      <c r="Q183" s="46">
        <f t="shared" si="105"/>
        <v>589271.4</v>
      </c>
      <c r="R183" s="46">
        <f t="shared" si="106"/>
        <v>589271.4</v>
      </c>
      <c r="S183" s="46"/>
      <c r="T183" s="46"/>
      <c r="U183" s="46"/>
      <c r="V183" s="46"/>
      <c r="W183" s="46"/>
      <c r="X183" s="46"/>
      <c r="Y183" s="46"/>
      <c r="Z183" s="46"/>
      <c r="AA183" s="46"/>
      <c r="AB183" s="46"/>
    </row>
    <row r="184" spans="1:28" s="47" customFormat="1" ht="12.75">
      <c r="A184" s="81"/>
      <c r="B184" s="87"/>
      <c r="C184" s="48"/>
      <c r="D184" s="44" t="s">
        <v>15</v>
      </c>
      <c r="E184" s="45">
        <f t="shared" si="110"/>
        <v>253862</v>
      </c>
      <c r="F184" s="45">
        <f t="shared" si="111"/>
        <v>253862</v>
      </c>
      <c r="G184" s="128">
        <v>0</v>
      </c>
      <c r="H184" s="128">
        <v>0</v>
      </c>
      <c r="I184" s="128">
        <v>0</v>
      </c>
      <c r="J184" s="128">
        <v>0</v>
      </c>
      <c r="K184" s="128">
        <v>253862</v>
      </c>
      <c r="L184" s="128">
        <v>253862</v>
      </c>
      <c r="M184" s="128">
        <v>0</v>
      </c>
      <c r="N184" s="128">
        <v>0</v>
      </c>
      <c r="O184" s="71"/>
      <c r="P184" s="72"/>
      <c r="Q184" s="46">
        <f t="shared" si="105"/>
        <v>253862</v>
      </c>
      <c r="R184" s="46">
        <f t="shared" si="106"/>
        <v>253862</v>
      </c>
      <c r="S184" s="46"/>
      <c r="T184" s="46"/>
      <c r="U184" s="46"/>
      <c r="V184" s="46"/>
      <c r="W184" s="46"/>
      <c r="X184" s="46"/>
      <c r="Y184" s="46"/>
      <c r="Z184" s="46"/>
      <c r="AA184" s="46"/>
      <c r="AB184" s="46"/>
    </row>
    <row r="185" spans="1:28" s="47" customFormat="1" ht="12.75">
      <c r="A185" s="81"/>
      <c r="B185" s="87"/>
      <c r="C185" s="48"/>
      <c r="D185" s="44" t="s">
        <v>68</v>
      </c>
      <c r="E185" s="45">
        <f t="shared" si="110"/>
        <v>1869075.3</v>
      </c>
      <c r="F185" s="45">
        <f t="shared" si="111"/>
        <v>232817.69999999995</v>
      </c>
      <c r="G185" s="128">
        <v>81812.80000000002</v>
      </c>
      <c r="H185" s="128">
        <v>0</v>
      </c>
      <c r="I185" s="128">
        <v>1309006.1</v>
      </c>
      <c r="J185" s="128">
        <v>0</v>
      </c>
      <c r="K185" s="128">
        <v>478256.3999999999</v>
      </c>
      <c r="L185" s="128">
        <v>232817.69999999995</v>
      </c>
      <c r="M185" s="128">
        <v>0</v>
      </c>
      <c r="N185" s="128">
        <v>0</v>
      </c>
      <c r="O185" s="71"/>
      <c r="P185" s="72"/>
      <c r="Q185" s="46">
        <f aca="true" t="shared" si="112" ref="Q185:R189">G185+K185+I185</f>
        <v>1869075.3</v>
      </c>
      <c r="R185" s="46">
        <f t="shared" si="112"/>
        <v>232817.69999999995</v>
      </c>
      <c r="S185" s="46"/>
      <c r="T185" s="46"/>
      <c r="U185" s="46"/>
      <c r="V185" s="46"/>
      <c r="W185" s="46"/>
      <c r="X185" s="46"/>
      <c r="Y185" s="46"/>
      <c r="Z185" s="46"/>
      <c r="AA185" s="46"/>
      <c r="AB185" s="46"/>
    </row>
    <row r="186" spans="1:28" s="47" customFormat="1" ht="12.75">
      <c r="A186" s="81"/>
      <c r="B186" s="87"/>
      <c r="C186" s="48"/>
      <c r="D186" s="44" t="s">
        <v>69</v>
      </c>
      <c r="E186" s="45">
        <f t="shared" si="110"/>
        <v>182945.8</v>
      </c>
      <c r="F186" s="45">
        <f t="shared" si="111"/>
        <v>182945.8</v>
      </c>
      <c r="G186" s="128">
        <v>0</v>
      </c>
      <c r="H186" s="128">
        <v>0</v>
      </c>
      <c r="I186" s="128">
        <v>0</v>
      </c>
      <c r="J186" s="128">
        <v>0</v>
      </c>
      <c r="K186" s="128">
        <v>182945.8</v>
      </c>
      <c r="L186" s="128">
        <v>182945.8</v>
      </c>
      <c r="M186" s="128">
        <v>0</v>
      </c>
      <c r="N186" s="128">
        <v>0</v>
      </c>
      <c r="O186" s="71"/>
      <c r="P186" s="72"/>
      <c r="Q186" s="46">
        <f t="shared" si="112"/>
        <v>182945.8</v>
      </c>
      <c r="R186" s="46">
        <f t="shared" si="112"/>
        <v>182945.8</v>
      </c>
      <c r="S186" s="46"/>
      <c r="T186" s="46"/>
      <c r="U186" s="46"/>
      <c r="V186" s="46"/>
      <c r="W186" s="46"/>
      <c r="X186" s="46"/>
      <c r="Y186" s="46"/>
      <c r="Z186" s="46"/>
      <c r="AA186" s="46"/>
      <c r="AB186" s="46"/>
    </row>
    <row r="187" spans="1:28" s="47" customFormat="1" ht="12.75">
      <c r="A187" s="81"/>
      <c r="B187" s="87"/>
      <c r="C187" s="48"/>
      <c r="D187" s="44" t="s">
        <v>70</v>
      </c>
      <c r="E187" s="45">
        <f t="shared" si="110"/>
        <v>117656.7</v>
      </c>
      <c r="F187" s="45">
        <f t="shared" si="111"/>
        <v>0</v>
      </c>
      <c r="G187" s="128">
        <v>0</v>
      </c>
      <c r="H187" s="128">
        <v>0</v>
      </c>
      <c r="I187" s="128">
        <v>0</v>
      </c>
      <c r="J187" s="128">
        <v>0</v>
      </c>
      <c r="K187" s="128">
        <v>117656.7</v>
      </c>
      <c r="L187" s="128">
        <v>0</v>
      </c>
      <c r="M187" s="128">
        <v>0</v>
      </c>
      <c r="N187" s="128">
        <v>0</v>
      </c>
      <c r="O187" s="71"/>
      <c r="P187" s="72"/>
      <c r="Q187" s="46">
        <f t="shared" si="112"/>
        <v>117656.7</v>
      </c>
      <c r="R187" s="46">
        <f t="shared" si="112"/>
        <v>0</v>
      </c>
      <c r="S187" s="46"/>
      <c r="T187" s="46"/>
      <c r="U187" s="46"/>
      <c r="V187" s="46"/>
      <c r="W187" s="46"/>
      <c r="X187" s="46"/>
      <c r="Y187" s="46"/>
      <c r="Z187" s="46"/>
      <c r="AA187" s="46"/>
      <c r="AB187" s="46"/>
    </row>
    <row r="188" spans="1:28" s="47" customFormat="1" ht="12.75">
      <c r="A188" s="81"/>
      <c r="B188" s="87"/>
      <c r="C188" s="48"/>
      <c r="D188" s="44" t="s">
        <v>81</v>
      </c>
      <c r="E188" s="45">
        <f t="shared" si="110"/>
        <v>0</v>
      </c>
      <c r="F188" s="45">
        <f t="shared" si="111"/>
        <v>0</v>
      </c>
      <c r="G188" s="128">
        <v>0</v>
      </c>
      <c r="H188" s="128">
        <v>0</v>
      </c>
      <c r="I188" s="128">
        <v>0</v>
      </c>
      <c r="J188" s="128">
        <v>0</v>
      </c>
      <c r="K188" s="128">
        <v>0</v>
      </c>
      <c r="L188" s="128">
        <v>0</v>
      </c>
      <c r="M188" s="128">
        <v>0</v>
      </c>
      <c r="N188" s="128">
        <v>0</v>
      </c>
      <c r="O188" s="71"/>
      <c r="P188" s="72"/>
      <c r="Q188" s="46">
        <f t="shared" si="112"/>
        <v>0</v>
      </c>
      <c r="R188" s="46">
        <f t="shared" si="112"/>
        <v>0</v>
      </c>
      <c r="S188" s="46"/>
      <c r="T188" s="46"/>
      <c r="U188" s="46"/>
      <c r="V188" s="46"/>
      <c r="W188" s="46"/>
      <c r="X188" s="46"/>
      <c r="Y188" s="46"/>
      <c r="Z188" s="46"/>
      <c r="AA188" s="46"/>
      <c r="AB188" s="46"/>
    </row>
    <row r="189" spans="1:28" s="47" customFormat="1" ht="12.75">
      <c r="A189" s="81"/>
      <c r="B189" s="87"/>
      <c r="C189" s="48"/>
      <c r="D189" s="44" t="s">
        <v>82</v>
      </c>
      <c r="E189" s="45">
        <f t="shared" si="110"/>
        <v>0</v>
      </c>
      <c r="F189" s="45">
        <f t="shared" si="111"/>
        <v>0</v>
      </c>
      <c r="G189" s="128">
        <v>0</v>
      </c>
      <c r="H189" s="128">
        <v>0</v>
      </c>
      <c r="I189" s="128">
        <v>0</v>
      </c>
      <c r="J189" s="128">
        <v>0</v>
      </c>
      <c r="K189" s="128">
        <v>0</v>
      </c>
      <c r="L189" s="128">
        <v>0</v>
      </c>
      <c r="M189" s="128">
        <v>0</v>
      </c>
      <c r="N189" s="128">
        <v>0</v>
      </c>
      <c r="O189" s="71"/>
      <c r="P189" s="72"/>
      <c r="Q189" s="46">
        <f t="shared" si="112"/>
        <v>0</v>
      </c>
      <c r="R189" s="46">
        <f t="shared" si="112"/>
        <v>0</v>
      </c>
      <c r="S189" s="46"/>
      <c r="T189" s="46"/>
      <c r="U189" s="46"/>
      <c r="V189" s="46"/>
      <c r="W189" s="46"/>
      <c r="X189" s="46"/>
      <c r="Y189" s="46"/>
      <c r="Z189" s="46"/>
      <c r="AA189" s="46"/>
      <c r="AB189" s="46"/>
    </row>
    <row r="190" spans="1:28" s="47" customFormat="1" ht="12.75">
      <c r="A190" s="81"/>
      <c r="B190" s="87"/>
      <c r="C190" s="48"/>
      <c r="D190" s="44" t="s">
        <v>83</v>
      </c>
      <c r="E190" s="45">
        <f t="shared" si="110"/>
        <v>0</v>
      </c>
      <c r="F190" s="45">
        <f t="shared" si="111"/>
        <v>0</v>
      </c>
      <c r="G190" s="128">
        <v>0</v>
      </c>
      <c r="H190" s="128">
        <v>0</v>
      </c>
      <c r="I190" s="128">
        <v>0</v>
      </c>
      <c r="J190" s="128">
        <v>0</v>
      </c>
      <c r="K190" s="128">
        <v>0</v>
      </c>
      <c r="L190" s="128">
        <v>0</v>
      </c>
      <c r="M190" s="128">
        <v>0</v>
      </c>
      <c r="N190" s="128">
        <v>0</v>
      </c>
      <c r="O190" s="71"/>
      <c r="P190" s="72"/>
      <c r="Q190" s="46">
        <f aca="true" t="shared" si="113" ref="Q190:R196">G190+K190+I190</f>
        <v>0</v>
      </c>
      <c r="R190" s="46">
        <f t="shared" si="113"/>
        <v>0</v>
      </c>
      <c r="S190" s="46"/>
      <c r="T190" s="46"/>
      <c r="U190" s="46"/>
      <c r="V190" s="46"/>
      <c r="W190" s="46"/>
      <c r="X190" s="46"/>
      <c r="Y190" s="46"/>
      <c r="Z190" s="46"/>
      <c r="AA190" s="46"/>
      <c r="AB190" s="46"/>
    </row>
    <row r="191" spans="1:28" s="47" customFormat="1" ht="12.75">
      <c r="A191" s="81"/>
      <c r="B191" s="87"/>
      <c r="C191" s="48"/>
      <c r="D191" s="44" t="s">
        <v>84</v>
      </c>
      <c r="E191" s="45">
        <f t="shared" si="110"/>
        <v>0</v>
      </c>
      <c r="F191" s="45">
        <f t="shared" si="111"/>
        <v>0</v>
      </c>
      <c r="G191" s="128">
        <v>0</v>
      </c>
      <c r="H191" s="128">
        <v>0</v>
      </c>
      <c r="I191" s="128">
        <v>0</v>
      </c>
      <c r="J191" s="128">
        <v>0</v>
      </c>
      <c r="K191" s="128">
        <v>0</v>
      </c>
      <c r="L191" s="128">
        <v>0</v>
      </c>
      <c r="M191" s="128">
        <v>0</v>
      </c>
      <c r="N191" s="128">
        <v>0</v>
      </c>
      <c r="O191" s="71"/>
      <c r="P191" s="72"/>
      <c r="Q191" s="46">
        <f t="shared" si="113"/>
        <v>0</v>
      </c>
      <c r="R191" s="46">
        <f t="shared" si="113"/>
        <v>0</v>
      </c>
      <c r="S191" s="46"/>
      <c r="T191" s="46"/>
      <c r="U191" s="46"/>
      <c r="V191" s="46"/>
      <c r="W191" s="46"/>
      <c r="X191" s="46"/>
      <c r="Y191" s="46"/>
      <c r="Z191" s="46"/>
      <c r="AA191" s="46"/>
      <c r="AB191" s="46"/>
    </row>
    <row r="192" spans="1:28" s="47" customFormat="1" ht="12.75">
      <c r="A192" s="82"/>
      <c r="B192" s="88"/>
      <c r="C192" s="49"/>
      <c r="D192" s="44" t="s">
        <v>85</v>
      </c>
      <c r="E192" s="45">
        <f t="shared" si="110"/>
        <v>0</v>
      </c>
      <c r="F192" s="45">
        <f t="shared" si="111"/>
        <v>0</v>
      </c>
      <c r="G192" s="128">
        <v>0</v>
      </c>
      <c r="H192" s="128">
        <v>0</v>
      </c>
      <c r="I192" s="128">
        <v>0</v>
      </c>
      <c r="J192" s="128">
        <v>0</v>
      </c>
      <c r="K192" s="128">
        <v>0</v>
      </c>
      <c r="L192" s="128">
        <v>0</v>
      </c>
      <c r="M192" s="128">
        <v>0</v>
      </c>
      <c r="N192" s="128">
        <v>0</v>
      </c>
      <c r="O192" s="73"/>
      <c r="P192" s="74"/>
      <c r="Q192" s="46">
        <f t="shared" si="113"/>
        <v>0</v>
      </c>
      <c r="R192" s="46">
        <f t="shared" si="113"/>
        <v>0</v>
      </c>
      <c r="S192" s="46"/>
      <c r="T192" s="46"/>
      <c r="U192" s="46"/>
      <c r="V192" s="46"/>
      <c r="W192" s="46"/>
      <c r="X192" s="46"/>
      <c r="Y192" s="46"/>
      <c r="Z192" s="46"/>
      <c r="AA192" s="46"/>
      <c r="AB192" s="46"/>
    </row>
    <row r="193" spans="1:18" s="47" customFormat="1" ht="12.75" customHeight="1">
      <c r="A193" s="80" t="s">
        <v>40</v>
      </c>
      <c r="B193" s="86" t="s">
        <v>79</v>
      </c>
      <c r="C193" s="43"/>
      <c r="D193" s="44" t="s">
        <v>11</v>
      </c>
      <c r="E193" s="45">
        <f>SUM(E194:E204)</f>
        <v>1978970.8</v>
      </c>
      <c r="F193" s="45">
        <f aca="true" t="shared" si="114" ref="F193:N193">SUM(F194:F204)</f>
        <v>1978970.8</v>
      </c>
      <c r="G193" s="45">
        <f t="shared" si="114"/>
        <v>196353.10000000003</v>
      </c>
      <c r="H193" s="45">
        <f t="shared" si="114"/>
        <v>196353.10000000003</v>
      </c>
      <c r="I193" s="45">
        <f t="shared" si="114"/>
        <v>498361.3</v>
      </c>
      <c r="J193" s="45">
        <f t="shared" si="114"/>
        <v>498361.3</v>
      </c>
      <c r="K193" s="45">
        <f t="shared" si="114"/>
        <v>1284256.4</v>
      </c>
      <c r="L193" s="45">
        <f t="shared" si="114"/>
        <v>1284256.4</v>
      </c>
      <c r="M193" s="45">
        <f t="shared" si="114"/>
        <v>0</v>
      </c>
      <c r="N193" s="45">
        <f t="shared" si="114"/>
        <v>0</v>
      </c>
      <c r="O193" s="69" t="s">
        <v>21</v>
      </c>
      <c r="P193" s="70"/>
      <c r="Q193" s="46">
        <f t="shared" si="113"/>
        <v>1978970.8</v>
      </c>
      <c r="R193" s="46">
        <f t="shared" si="113"/>
        <v>1978970.8</v>
      </c>
    </row>
    <row r="194" spans="1:18" s="47" customFormat="1" ht="12.75">
      <c r="A194" s="81"/>
      <c r="B194" s="87"/>
      <c r="C194" s="48"/>
      <c r="D194" s="44" t="s">
        <v>13</v>
      </c>
      <c r="E194" s="45">
        <f>G194+I194+K194+M194</f>
        <v>208411.30000000002</v>
      </c>
      <c r="F194" s="45">
        <f>H194+J194+L194+N194</f>
        <v>208411.30000000002</v>
      </c>
      <c r="G194" s="128">
        <v>176411.30000000002</v>
      </c>
      <c r="H194" s="128">
        <v>176411.30000000002</v>
      </c>
      <c r="I194" s="128">
        <v>0</v>
      </c>
      <c r="J194" s="128">
        <v>0</v>
      </c>
      <c r="K194" s="128">
        <v>32000</v>
      </c>
      <c r="L194" s="128">
        <v>32000</v>
      </c>
      <c r="M194" s="128">
        <v>0</v>
      </c>
      <c r="N194" s="128">
        <v>0</v>
      </c>
      <c r="O194" s="71"/>
      <c r="P194" s="72"/>
      <c r="Q194" s="46">
        <f t="shared" si="113"/>
        <v>208411.30000000002</v>
      </c>
      <c r="R194" s="46">
        <f t="shared" si="113"/>
        <v>208411.30000000002</v>
      </c>
    </row>
    <row r="195" spans="1:18" s="47" customFormat="1" ht="12.75">
      <c r="A195" s="81"/>
      <c r="B195" s="87"/>
      <c r="C195" s="48"/>
      <c r="D195" s="44" t="s">
        <v>14</v>
      </c>
      <c r="E195" s="45">
        <f aca="true" t="shared" si="115" ref="E195:E204">G195+I195+K195+M195</f>
        <v>1048887.5</v>
      </c>
      <c r="F195" s="45">
        <f aca="true" t="shared" si="116" ref="F195:F204">H195+J195+L195+N195</f>
        <v>1048887.5</v>
      </c>
      <c r="G195" s="128">
        <v>2.2</v>
      </c>
      <c r="H195" s="128">
        <v>2.2</v>
      </c>
      <c r="I195" s="128">
        <v>498361.3</v>
      </c>
      <c r="J195" s="128">
        <v>498361.3</v>
      </c>
      <c r="K195" s="128">
        <v>550524</v>
      </c>
      <c r="L195" s="128">
        <v>550524</v>
      </c>
      <c r="M195" s="128">
        <v>0</v>
      </c>
      <c r="N195" s="128">
        <v>0</v>
      </c>
      <c r="O195" s="71"/>
      <c r="P195" s="72"/>
      <c r="Q195" s="46">
        <f t="shared" si="113"/>
        <v>1048887.5</v>
      </c>
      <c r="R195" s="46">
        <f t="shared" si="113"/>
        <v>1048887.5</v>
      </c>
    </row>
    <row r="196" spans="1:18" s="47" customFormat="1" ht="12.75">
      <c r="A196" s="81"/>
      <c r="B196" s="87"/>
      <c r="C196" s="48"/>
      <c r="D196" s="44" t="s">
        <v>15</v>
      </c>
      <c r="E196" s="45">
        <f t="shared" si="115"/>
        <v>721672</v>
      </c>
      <c r="F196" s="45">
        <f t="shared" si="116"/>
        <v>721672</v>
      </c>
      <c r="G196" s="128">
        <v>19939.6</v>
      </c>
      <c r="H196" s="128">
        <v>19939.6</v>
      </c>
      <c r="I196" s="128">
        <v>0</v>
      </c>
      <c r="J196" s="128">
        <v>0</v>
      </c>
      <c r="K196" s="128">
        <v>701732.4</v>
      </c>
      <c r="L196" s="128">
        <v>701732.4</v>
      </c>
      <c r="M196" s="128">
        <v>0</v>
      </c>
      <c r="N196" s="128">
        <v>0</v>
      </c>
      <c r="O196" s="71"/>
      <c r="P196" s="72"/>
      <c r="Q196" s="46">
        <f t="shared" si="113"/>
        <v>721672</v>
      </c>
      <c r="R196" s="46">
        <f t="shared" si="113"/>
        <v>721672</v>
      </c>
    </row>
    <row r="197" spans="1:18" s="47" customFormat="1" ht="12.75">
      <c r="A197" s="81"/>
      <c r="B197" s="87"/>
      <c r="C197" s="48"/>
      <c r="D197" s="44" t="s">
        <v>68</v>
      </c>
      <c r="E197" s="45">
        <f t="shared" si="115"/>
        <v>0</v>
      </c>
      <c r="F197" s="45">
        <f t="shared" si="116"/>
        <v>0</v>
      </c>
      <c r="G197" s="128">
        <v>0</v>
      </c>
      <c r="H197" s="128">
        <v>0</v>
      </c>
      <c r="I197" s="128">
        <v>0</v>
      </c>
      <c r="J197" s="128">
        <v>0</v>
      </c>
      <c r="K197" s="128">
        <v>0</v>
      </c>
      <c r="L197" s="128">
        <v>0</v>
      </c>
      <c r="M197" s="128">
        <v>0</v>
      </c>
      <c r="N197" s="128">
        <v>0</v>
      </c>
      <c r="O197" s="71"/>
      <c r="P197" s="72"/>
      <c r="Q197" s="46">
        <f aca="true" t="shared" si="117" ref="Q197:R201">G197+K197+I197</f>
        <v>0</v>
      </c>
      <c r="R197" s="46">
        <f t="shared" si="117"/>
        <v>0</v>
      </c>
    </row>
    <row r="198" spans="1:18" s="47" customFormat="1" ht="12.75">
      <c r="A198" s="81"/>
      <c r="B198" s="87"/>
      <c r="C198" s="48"/>
      <c r="D198" s="44" t="s">
        <v>69</v>
      </c>
      <c r="E198" s="45">
        <f t="shared" si="115"/>
        <v>0</v>
      </c>
      <c r="F198" s="45">
        <f t="shared" si="116"/>
        <v>0</v>
      </c>
      <c r="G198" s="128">
        <v>0</v>
      </c>
      <c r="H198" s="128">
        <v>0</v>
      </c>
      <c r="I198" s="128">
        <v>0</v>
      </c>
      <c r="J198" s="128">
        <v>0</v>
      </c>
      <c r="K198" s="128">
        <v>0</v>
      </c>
      <c r="L198" s="128">
        <v>0</v>
      </c>
      <c r="M198" s="128">
        <v>0</v>
      </c>
      <c r="N198" s="128">
        <v>0</v>
      </c>
      <c r="O198" s="71"/>
      <c r="P198" s="72"/>
      <c r="Q198" s="46">
        <f t="shared" si="117"/>
        <v>0</v>
      </c>
      <c r="R198" s="46">
        <f t="shared" si="117"/>
        <v>0</v>
      </c>
    </row>
    <row r="199" spans="1:18" s="47" customFormat="1" ht="12.75">
      <c r="A199" s="81"/>
      <c r="B199" s="87"/>
      <c r="C199" s="48"/>
      <c r="D199" s="44" t="s">
        <v>70</v>
      </c>
      <c r="E199" s="45">
        <f t="shared" si="115"/>
        <v>0</v>
      </c>
      <c r="F199" s="45">
        <f t="shared" si="116"/>
        <v>0</v>
      </c>
      <c r="G199" s="128">
        <v>0</v>
      </c>
      <c r="H199" s="128">
        <v>0</v>
      </c>
      <c r="I199" s="128">
        <v>0</v>
      </c>
      <c r="J199" s="128">
        <v>0</v>
      </c>
      <c r="K199" s="128">
        <v>0</v>
      </c>
      <c r="L199" s="128">
        <v>0</v>
      </c>
      <c r="M199" s="128">
        <v>0</v>
      </c>
      <c r="N199" s="128">
        <v>0</v>
      </c>
      <c r="O199" s="71"/>
      <c r="P199" s="72"/>
      <c r="Q199" s="46">
        <f t="shared" si="117"/>
        <v>0</v>
      </c>
      <c r="R199" s="46">
        <f t="shared" si="117"/>
        <v>0</v>
      </c>
    </row>
    <row r="200" spans="1:18" s="47" customFormat="1" ht="12.75">
      <c r="A200" s="81"/>
      <c r="B200" s="87"/>
      <c r="C200" s="48"/>
      <c r="D200" s="44" t="s">
        <v>81</v>
      </c>
      <c r="E200" s="45">
        <f t="shared" si="115"/>
        <v>0</v>
      </c>
      <c r="F200" s="45">
        <f t="shared" si="116"/>
        <v>0</v>
      </c>
      <c r="G200" s="128">
        <v>0</v>
      </c>
      <c r="H200" s="128">
        <v>0</v>
      </c>
      <c r="I200" s="128">
        <v>0</v>
      </c>
      <c r="J200" s="128">
        <v>0</v>
      </c>
      <c r="K200" s="128">
        <v>0</v>
      </c>
      <c r="L200" s="128">
        <v>0</v>
      </c>
      <c r="M200" s="128">
        <v>0</v>
      </c>
      <c r="N200" s="128">
        <v>0</v>
      </c>
      <c r="O200" s="71"/>
      <c r="P200" s="72"/>
      <c r="Q200" s="46">
        <f t="shared" si="117"/>
        <v>0</v>
      </c>
      <c r="R200" s="46">
        <f t="shared" si="117"/>
        <v>0</v>
      </c>
    </row>
    <row r="201" spans="1:18" s="47" customFormat="1" ht="12.75">
      <c r="A201" s="81"/>
      <c r="B201" s="87"/>
      <c r="C201" s="48"/>
      <c r="D201" s="44" t="s">
        <v>82</v>
      </c>
      <c r="E201" s="45">
        <f t="shared" si="115"/>
        <v>0</v>
      </c>
      <c r="F201" s="45">
        <f t="shared" si="116"/>
        <v>0</v>
      </c>
      <c r="G201" s="128">
        <v>0</v>
      </c>
      <c r="H201" s="128">
        <v>0</v>
      </c>
      <c r="I201" s="128">
        <v>0</v>
      </c>
      <c r="J201" s="128">
        <v>0</v>
      </c>
      <c r="K201" s="128">
        <v>0</v>
      </c>
      <c r="L201" s="128">
        <v>0</v>
      </c>
      <c r="M201" s="128">
        <v>0</v>
      </c>
      <c r="N201" s="128">
        <v>0</v>
      </c>
      <c r="O201" s="71"/>
      <c r="P201" s="72"/>
      <c r="Q201" s="46">
        <f t="shared" si="117"/>
        <v>0</v>
      </c>
      <c r="R201" s="46">
        <f t="shared" si="117"/>
        <v>0</v>
      </c>
    </row>
    <row r="202" spans="1:18" s="47" customFormat="1" ht="12.75">
      <c r="A202" s="81"/>
      <c r="B202" s="87"/>
      <c r="C202" s="48"/>
      <c r="D202" s="44" t="s">
        <v>83</v>
      </c>
      <c r="E202" s="45">
        <f t="shared" si="115"/>
        <v>0</v>
      </c>
      <c r="F202" s="45">
        <f t="shared" si="116"/>
        <v>0</v>
      </c>
      <c r="G202" s="128">
        <v>0</v>
      </c>
      <c r="H202" s="128">
        <v>0</v>
      </c>
      <c r="I202" s="128">
        <v>0</v>
      </c>
      <c r="J202" s="128">
        <v>0</v>
      </c>
      <c r="K202" s="128">
        <v>0</v>
      </c>
      <c r="L202" s="128">
        <v>0</v>
      </c>
      <c r="M202" s="128">
        <v>0</v>
      </c>
      <c r="N202" s="128">
        <v>0</v>
      </c>
      <c r="O202" s="71"/>
      <c r="P202" s="72"/>
      <c r="Q202" s="46">
        <f aca="true" t="shared" si="118" ref="Q202:R208">G202+K202+I202</f>
        <v>0</v>
      </c>
      <c r="R202" s="46">
        <f t="shared" si="118"/>
        <v>0</v>
      </c>
    </row>
    <row r="203" spans="1:18" s="47" customFormat="1" ht="12.75">
      <c r="A203" s="81"/>
      <c r="B203" s="87"/>
      <c r="C203" s="48"/>
      <c r="D203" s="44" t="s">
        <v>84</v>
      </c>
      <c r="E203" s="45">
        <f t="shared" si="115"/>
        <v>0</v>
      </c>
      <c r="F203" s="45">
        <f t="shared" si="116"/>
        <v>0</v>
      </c>
      <c r="G203" s="128">
        <v>0</v>
      </c>
      <c r="H203" s="128">
        <v>0</v>
      </c>
      <c r="I203" s="128">
        <v>0</v>
      </c>
      <c r="J203" s="128">
        <v>0</v>
      </c>
      <c r="K203" s="128">
        <v>0</v>
      </c>
      <c r="L203" s="128">
        <v>0</v>
      </c>
      <c r="M203" s="128">
        <v>0</v>
      </c>
      <c r="N203" s="128">
        <v>0</v>
      </c>
      <c r="O203" s="71"/>
      <c r="P203" s="72"/>
      <c r="Q203" s="46">
        <f t="shared" si="118"/>
        <v>0</v>
      </c>
      <c r="R203" s="46">
        <f t="shared" si="118"/>
        <v>0</v>
      </c>
    </row>
    <row r="204" spans="1:18" s="47" customFormat="1" ht="12.75">
      <c r="A204" s="82"/>
      <c r="B204" s="88"/>
      <c r="C204" s="49"/>
      <c r="D204" s="44" t="s">
        <v>85</v>
      </c>
      <c r="E204" s="45">
        <f t="shared" si="115"/>
        <v>0</v>
      </c>
      <c r="F204" s="45">
        <f t="shared" si="116"/>
        <v>0</v>
      </c>
      <c r="G204" s="128">
        <v>0</v>
      </c>
      <c r="H204" s="128">
        <v>0</v>
      </c>
      <c r="I204" s="128">
        <v>0</v>
      </c>
      <c r="J204" s="128">
        <v>0</v>
      </c>
      <c r="K204" s="128">
        <v>0</v>
      </c>
      <c r="L204" s="128">
        <v>0</v>
      </c>
      <c r="M204" s="128">
        <v>0</v>
      </c>
      <c r="N204" s="128">
        <v>0</v>
      </c>
      <c r="O204" s="73"/>
      <c r="P204" s="74"/>
      <c r="Q204" s="46">
        <f t="shared" si="118"/>
        <v>0</v>
      </c>
      <c r="R204" s="46">
        <f t="shared" si="118"/>
        <v>0</v>
      </c>
    </row>
    <row r="205" spans="1:28" s="47" customFormat="1" ht="12.75" customHeight="1">
      <c r="A205" s="80" t="s">
        <v>41</v>
      </c>
      <c r="B205" s="86" t="s">
        <v>80</v>
      </c>
      <c r="C205" s="43"/>
      <c r="D205" s="44" t="s">
        <v>11</v>
      </c>
      <c r="E205" s="45">
        <f>SUM(E206:E216)</f>
        <v>943748.52324</v>
      </c>
      <c r="F205" s="45">
        <f aca="true" t="shared" si="119" ref="F205:N205">SUM(F206:F216)</f>
        <v>527259.3</v>
      </c>
      <c r="G205" s="45">
        <f t="shared" si="119"/>
        <v>925477.02324</v>
      </c>
      <c r="H205" s="45">
        <f t="shared" si="119"/>
        <v>525578</v>
      </c>
      <c r="I205" s="45">
        <f t="shared" si="119"/>
        <v>0</v>
      </c>
      <c r="J205" s="45">
        <f t="shared" si="119"/>
        <v>0</v>
      </c>
      <c r="K205" s="45">
        <f t="shared" si="119"/>
        <v>18271.5</v>
      </c>
      <c r="L205" s="45">
        <f t="shared" si="119"/>
        <v>1681.3</v>
      </c>
      <c r="M205" s="45">
        <f t="shared" si="119"/>
        <v>0</v>
      </c>
      <c r="N205" s="45">
        <f t="shared" si="119"/>
        <v>0</v>
      </c>
      <c r="O205" s="69" t="s">
        <v>21</v>
      </c>
      <c r="P205" s="70"/>
      <c r="Q205" s="46">
        <f t="shared" si="118"/>
        <v>943748.52324</v>
      </c>
      <c r="R205" s="46">
        <f t="shared" si="118"/>
        <v>527259.3</v>
      </c>
      <c r="S205" s="46"/>
      <c r="T205" s="46"/>
      <c r="U205" s="46"/>
      <c r="V205" s="46"/>
      <c r="W205" s="46"/>
      <c r="X205" s="46"/>
      <c r="Y205" s="46"/>
      <c r="Z205" s="46"/>
      <c r="AA205" s="46"/>
      <c r="AB205" s="46"/>
    </row>
    <row r="206" spans="1:28" s="47" customFormat="1" ht="12.75">
      <c r="A206" s="81"/>
      <c r="B206" s="87"/>
      <c r="C206" s="48"/>
      <c r="D206" s="44" t="s">
        <v>13</v>
      </c>
      <c r="E206" s="45">
        <f>G206+I206+K206+M206</f>
        <v>14632.3</v>
      </c>
      <c r="F206" s="45">
        <f>H206+J206+L206+N206</f>
        <v>14632.3</v>
      </c>
      <c r="G206" s="128">
        <v>12951</v>
      </c>
      <c r="H206" s="128">
        <v>12951</v>
      </c>
      <c r="I206" s="128">
        <v>0</v>
      </c>
      <c r="J206" s="128">
        <v>0</v>
      </c>
      <c r="K206" s="128">
        <v>1681.3</v>
      </c>
      <c r="L206" s="128">
        <v>1681.3</v>
      </c>
      <c r="M206" s="128">
        <v>0</v>
      </c>
      <c r="N206" s="128">
        <v>0</v>
      </c>
      <c r="O206" s="71"/>
      <c r="P206" s="72"/>
      <c r="Q206" s="46">
        <f t="shared" si="118"/>
        <v>14632.3</v>
      </c>
      <c r="R206" s="46">
        <f t="shared" si="118"/>
        <v>14632.3</v>
      </c>
      <c r="S206" s="46"/>
      <c r="T206" s="46"/>
      <c r="U206" s="46"/>
      <c r="V206" s="46"/>
      <c r="W206" s="46"/>
      <c r="X206" s="46"/>
      <c r="Y206" s="46"/>
      <c r="Z206" s="46"/>
      <c r="AA206" s="46"/>
      <c r="AB206" s="46"/>
    </row>
    <row r="207" spans="1:28" s="47" customFormat="1" ht="12.75">
      <c r="A207" s="81"/>
      <c r="B207" s="87"/>
      <c r="C207" s="48"/>
      <c r="D207" s="44" t="s">
        <v>14</v>
      </c>
      <c r="E207" s="45">
        <f aca="true" t="shared" si="120" ref="E207:E216">G207+I207+K207+M207</f>
        <v>145072.3</v>
      </c>
      <c r="F207" s="45">
        <f aca="true" t="shared" si="121" ref="F207:F216">H207+J207+L207+N207</f>
        <v>145072.3</v>
      </c>
      <c r="G207" s="128">
        <v>145072.3</v>
      </c>
      <c r="H207" s="128">
        <v>145072.3</v>
      </c>
      <c r="I207" s="128">
        <v>0</v>
      </c>
      <c r="J207" s="128">
        <v>0</v>
      </c>
      <c r="K207" s="128">
        <v>0</v>
      </c>
      <c r="L207" s="128">
        <v>0</v>
      </c>
      <c r="M207" s="128">
        <v>0</v>
      </c>
      <c r="N207" s="128">
        <v>0</v>
      </c>
      <c r="O207" s="71"/>
      <c r="P207" s="72"/>
      <c r="Q207" s="46">
        <f t="shared" si="118"/>
        <v>145072.3</v>
      </c>
      <c r="R207" s="46">
        <f t="shared" si="118"/>
        <v>145072.3</v>
      </c>
      <c r="S207" s="46"/>
      <c r="T207" s="46"/>
      <c r="U207" s="46"/>
      <c r="V207" s="46"/>
      <c r="W207" s="46"/>
      <c r="X207" s="46"/>
      <c r="Y207" s="46"/>
      <c r="Z207" s="46"/>
      <c r="AA207" s="46"/>
      <c r="AB207" s="46"/>
    </row>
    <row r="208" spans="1:28" s="47" customFormat="1" ht="12.75">
      <c r="A208" s="81"/>
      <c r="B208" s="87"/>
      <c r="C208" s="48"/>
      <c r="D208" s="44" t="s">
        <v>15</v>
      </c>
      <c r="E208" s="45">
        <f t="shared" si="120"/>
        <v>367554.7</v>
      </c>
      <c r="F208" s="45">
        <f t="shared" si="121"/>
        <v>367554.7</v>
      </c>
      <c r="G208" s="128">
        <v>367554.7</v>
      </c>
      <c r="H208" s="128">
        <v>367554.7</v>
      </c>
      <c r="I208" s="128">
        <v>0</v>
      </c>
      <c r="J208" s="128">
        <v>0</v>
      </c>
      <c r="K208" s="128">
        <v>0</v>
      </c>
      <c r="L208" s="128">
        <v>0</v>
      </c>
      <c r="M208" s="128">
        <v>0</v>
      </c>
      <c r="N208" s="128">
        <v>0</v>
      </c>
      <c r="O208" s="71"/>
      <c r="P208" s="72"/>
      <c r="Q208" s="46">
        <f t="shared" si="118"/>
        <v>367554.7</v>
      </c>
      <c r="R208" s="46">
        <f t="shared" si="118"/>
        <v>367554.7</v>
      </c>
      <c r="S208" s="46"/>
      <c r="T208" s="46"/>
      <c r="U208" s="46"/>
      <c r="V208" s="46"/>
      <c r="W208" s="46"/>
      <c r="X208" s="46"/>
      <c r="Y208" s="46"/>
      <c r="Z208" s="46"/>
      <c r="AA208" s="46"/>
      <c r="AB208" s="46"/>
    </row>
    <row r="209" spans="1:28" s="47" customFormat="1" ht="12.75">
      <c r="A209" s="81"/>
      <c r="B209" s="87"/>
      <c r="C209" s="48"/>
      <c r="D209" s="44" t="s">
        <v>68</v>
      </c>
      <c r="E209" s="45">
        <f t="shared" si="120"/>
        <v>416489.22324</v>
      </c>
      <c r="F209" s="45">
        <f t="shared" si="121"/>
        <v>0</v>
      </c>
      <c r="G209" s="128">
        <v>399899.02324</v>
      </c>
      <c r="H209" s="128">
        <v>0</v>
      </c>
      <c r="I209" s="128">
        <v>0</v>
      </c>
      <c r="J209" s="128">
        <v>0</v>
      </c>
      <c r="K209" s="128">
        <v>16590.2</v>
      </c>
      <c r="L209" s="128">
        <v>0</v>
      </c>
      <c r="M209" s="128">
        <v>0</v>
      </c>
      <c r="N209" s="128">
        <v>0</v>
      </c>
      <c r="O209" s="71"/>
      <c r="P209" s="72"/>
      <c r="Q209" s="46">
        <f aca="true" t="shared" si="122" ref="Q209:R213">G209+K209+I209</f>
        <v>416489.22324</v>
      </c>
      <c r="R209" s="46">
        <f t="shared" si="122"/>
        <v>0</v>
      </c>
      <c r="S209" s="46"/>
      <c r="T209" s="46"/>
      <c r="U209" s="46"/>
      <c r="V209" s="46"/>
      <c r="W209" s="46"/>
      <c r="X209" s="46"/>
      <c r="Y209" s="46"/>
      <c r="Z209" s="46"/>
      <c r="AA209" s="46"/>
      <c r="AB209" s="46"/>
    </row>
    <row r="210" spans="1:28" s="47" customFormat="1" ht="12.75">
      <c r="A210" s="81"/>
      <c r="B210" s="87"/>
      <c r="C210" s="48"/>
      <c r="D210" s="44" t="s">
        <v>69</v>
      </c>
      <c r="E210" s="45">
        <f t="shared" si="120"/>
        <v>0</v>
      </c>
      <c r="F210" s="45">
        <f t="shared" si="121"/>
        <v>0</v>
      </c>
      <c r="G210" s="128">
        <v>0</v>
      </c>
      <c r="H210" s="128">
        <v>0</v>
      </c>
      <c r="I210" s="128">
        <v>0</v>
      </c>
      <c r="J210" s="128">
        <v>0</v>
      </c>
      <c r="K210" s="128">
        <v>0</v>
      </c>
      <c r="L210" s="128">
        <v>0</v>
      </c>
      <c r="M210" s="128">
        <v>0</v>
      </c>
      <c r="N210" s="128">
        <v>0</v>
      </c>
      <c r="O210" s="71"/>
      <c r="P210" s="72"/>
      <c r="Q210" s="46">
        <f t="shared" si="122"/>
        <v>0</v>
      </c>
      <c r="R210" s="46">
        <f t="shared" si="122"/>
        <v>0</v>
      </c>
      <c r="S210" s="46"/>
      <c r="T210" s="46"/>
      <c r="U210" s="46"/>
      <c r="V210" s="46"/>
      <c r="W210" s="46"/>
      <c r="X210" s="46"/>
      <c r="Y210" s="46"/>
      <c r="Z210" s="46"/>
      <c r="AA210" s="46"/>
      <c r="AB210" s="46"/>
    </row>
    <row r="211" spans="1:28" s="47" customFormat="1" ht="12.75">
      <c r="A211" s="81"/>
      <c r="B211" s="87"/>
      <c r="C211" s="48"/>
      <c r="D211" s="44" t="s">
        <v>70</v>
      </c>
      <c r="E211" s="45">
        <f t="shared" si="120"/>
        <v>0</v>
      </c>
      <c r="F211" s="45">
        <f t="shared" si="121"/>
        <v>0</v>
      </c>
      <c r="G211" s="128">
        <v>0</v>
      </c>
      <c r="H211" s="128">
        <v>0</v>
      </c>
      <c r="I211" s="128">
        <v>0</v>
      </c>
      <c r="J211" s="128">
        <v>0</v>
      </c>
      <c r="K211" s="128">
        <v>0</v>
      </c>
      <c r="L211" s="128">
        <v>0</v>
      </c>
      <c r="M211" s="128">
        <v>0</v>
      </c>
      <c r="N211" s="128">
        <v>0</v>
      </c>
      <c r="O211" s="71"/>
      <c r="P211" s="72"/>
      <c r="Q211" s="46">
        <f t="shared" si="122"/>
        <v>0</v>
      </c>
      <c r="R211" s="46">
        <f t="shared" si="122"/>
        <v>0</v>
      </c>
      <c r="S211" s="46"/>
      <c r="T211" s="46"/>
      <c r="U211" s="46"/>
      <c r="V211" s="46"/>
      <c r="W211" s="46"/>
      <c r="X211" s="46"/>
      <c r="Y211" s="46"/>
      <c r="Z211" s="46"/>
      <c r="AA211" s="46"/>
      <c r="AB211" s="46"/>
    </row>
    <row r="212" spans="1:28" s="47" customFormat="1" ht="12.75">
      <c r="A212" s="81"/>
      <c r="B212" s="87"/>
      <c r="C212" s="48"/>
      <c r="D212" s="44" t="s">
        <v>81</v>
      </c>
      <c r="E212" s="45">
        <f t="shared" si="120"/>
        <v>0</v>
      </c>
      <c r="F212" s="45">
        <f t="shared" si="121"/>
        <v>0</v>
      </c>
      <c r="G212" s="128">
        <v>0</v>
      </c>
      <c r="H212" s="128">
        <v>0</v>
      </c>
      <c r="I212" s="128">
        <v>0</v>
      </c>
      <c r="J212" s="128">
        <v>0</v>
      </c>
      <c r="K212" s="128">
        <v>0</v>
      </c>
      <c r="L212" s="128">
        <v>0</v>
      </c>
      <c r="M212" s="128">
        <v>0</v>
      </c>
      <c r="N212" s="128">
        <v>0</v>
      </c>
      <c r="O212" s="71"/>
      <c r="P212" s="72"/>
      <c r="Q212" s="46">
        <f t="shared" si="122"/>
        <v>0</v>
      </c>
      <c r="R212" s="46">
        <f t="shared" si="122"/>
        <v>0</v>
      </c>
      <c r="S212" s="46"/>
      <c r="T212" s="46"/>
      <c r="U212" s="46"/>
      <c r="V212" s="46"/>
      <c r="W212" s="46"/>
      <c r="X212" s="46"/>
      <c r="Y212" s="46"/>
      <c r="Z212" s="46"/>
      <c r="AA212" s="46"/>
      <c r="AB212" s="46"/>
    </row>
    <row r="213" spans="1:28" s="47" customFormat="1" ht="12.75">
      <c r="A213" s="81"/>
      <c r="B213" s="87"/>
      <c r="C213" s="48"/>
      <c r="D213" s="44" t="s">
        <v>82</v>
      </c>
      <c r="E213" s="45">
        <f t="shared" si="120"/>
        <v>0</v>
      </c>
      <c r="F213" s="45">
        <f t="shared" si="121"/>
        <v>0</v>
      </c>
      <c r="G213" s="128">
        <v>0</v>
      </c>
      <c r="H213" s="128">
        <v>0</v>
      </c>
      <c r="I213" s="128">
        <v>0</v>
      </c>
      <c r="J213" s="128">
        <v>0</v>
      </c>
      <c r="K213" s="128">
        <v>0</v>
      </c>
      <c r="L213" s="128">
        <v>0</v>
      </c>
      <c r="M213" s="128">
        <v>0</v>
      </c>
      <c r="N213" s="128">
        <v>0</v>
      </c>
      <c r="O213" s="71"/>
      <c r="P213" s="72"/>
      <c r="Q213" s="46">
        <f t="shared" si="122"/>
        <v>0</v>
      </c>
      <c r="R213" s="46">
        <f t="shared" si="122"/>
        <v>0</v>
      </c>
      <c r="S213" s="46"/>
      <c r="T213" s="46"/>
      <c r="U213" s="46"/>
      <c r="V213" s="46"/>
      <c r="W213" s="46"/>
      <c r="X213" s="46"/>
      <c r="Y213" s="46"/>
      <c r="Z213" s="46"/>
      <c r="AA213" s="46"/>
      <c r="AB213" s="46"/>
    </row>
    <row r="214" spans="1:28" s="47" customFormat="1" ht="12.75">
      <c r="A214" s="81"/>
      <c r="B214" s="87"/>
      <c r="C214" s="48"/>
      <c r="D214" s="44" t="s">
        <v>83</v>
      </c>
      <c r="E214" s="45">
        <f t="shared" si="120"/>
        <v>0</v>
      </c>
      <c r="F214" s="45">
        <f t="shared" si="121"/>
        <v>0</v>
      </c>
      <c r="G214" s="128">
        <v>0</v>
      </c>
      <c r="H214" s="128">
        <v>0</v>
      </c>
      <c r="I214" s="128">
        <v>0</v>
      </c>
      <c r="J214" s="128">
        <v>0</v>
      </c>
      <c r="K214" s="128">
        <v>0</v>
      </c>
      <c r="L214" s="128">
        <v>0</v>
      </c>
      <c r="M214" s="128">
        <v>0</v>
      </c>
      <c r="N214" s="128">
        <v>0</v>
      </c>
      <c r="O214" s="71"/>
      <c r="P214" s="72"/>
      <c r="Q214" s="46">
        <f aca="true" t="shared" si="123" ref="Q214:R216">G214+K214+I214</f>
        <v>0</v>
      </c>
      <c r="R214" s="46">
        <f t="shared" si="123"/>
        <v>0</v>
      </c>
      <c r="S214" s="46"/>
      <c r="T214" s="46"/>
      <c r="U214" s="46"/>
      <c r="V214" s="46"/>
      <c r="W214" s="46"/>
      <c r="X214" s="46"/>
      <c r="Y214" s="46"/>
      <c r="Z214" s="46"/>
      <c r="AA214" s="46"/>
      <c r="AB214" s="46"/>
    </row>
    <row r="215" spans="1:28" s="47" customFormat="1" ht="12.75">
      <c r="A215" s="81"/>
      <c r="B215" s="87"/>
      <c r="C215" s="48"/>
      <c r="D215" s="44" t="s">
        <v>84</v>
      </c>
      <c r="E215" s="45">
        <f t="shared" si="120"/>
        <v>0</v>
      </c>
      <c r="F215" s="45">
        <f t="shared" si="121"/>
        <v>0</v>
      </c>
      <c r="G215" s="128">
        <v>0</v>
      </c>
      <c r="H215" s="128">
        <v>0</v>
      </c>
      <c r="I215" s="128">
        <v>0</v>
      </c>
      <c r="J215" s="128">
        <v>0</v>
      </c>
      <c r="K215" s="128">
        <v>0</v>
      </c>
      <c r="L215" s="128">
        <v>0</v>
      </c>
      <c r="M215" s="128">
        <v>0</v>
      </c>
      <c r="N215" s="128">
        <v>0</v>
      </c>
      <c r="O215" s="71"/>
      <c r="P215" s="72"/>
      <c r="Q215" s="46">
        <f t="shared" si="123"/>
        <v>0</v>
      </c>
      <c r="R215" s="46">
        <f t="shared" si="123"/>
        <v>0</v>
      </c>
      <c r="S215" s="46"/>
      <c r="T215" s="46"/>
      <c r="U215" s="46"/>
      <c r="V215" s="46"/>
      <c r="W215" s="46"/>
      <c r="X215" s="46"/>
      <c r="Y215" s="46"/>
      <c r="Z215" s="46"/>
      <c r="AA215" s="46"/>
      <c r="AB215" s="46"/>
    </row>
    <row r="216" spans="1:28" s="47" customFormat="1" ht="12.75">
      <c r="A216" s="82"/>
      <c r="B216" s="88"/>
      <c r="C216" s="49"/>
      <c r="D216" s="44" t="s">
        <v>85</v>
      </c>
      <c r="E216" s="45">
        <f t="shared" si="120"/>
        <v>0</v>
      </c>
      <c r="F216" s="45">
        <f t="shared" si="121"/>
        <v>0</v>
      </c>
      <c r="G216" s="128">
        <v>0</v>
      </c>
      <c r="H216" s="128">
        <v>0</v>
      </c>
      <c r="I216" s="128">
        <v>0</v>
      </c>
      <c r="J216" s="128">
        <v>0</v>
      </c>
      <c r="K216" s="128">
        <v>0</v>
      </c>
      <c r="L216" s="128">
        <v>0</v>
      </c>
      <c r="M216" s="128">
        <v>0</v>
      </c>
      <c r="N216" s="128">
        <v>0</v>
      </c>
      <c r="O216" s="73"/>
      <c r="P216" s="74"/>
      <c r="Q216" s="46">
        <f t="shared" si="123"/>
        <v>0</v>
      </c>
      <c r="R216" s="46">
        <f t="shared" si="123"/>
        <v>0</v>
      </c>
      <c r="S216" s="46"/>
      <c r="T216" s="46"/>
      <c r="U216" s="46"/>
      <c r="V216" s="46"/>
      <c r="W216" s="46"/>
      <c r="X216" s="46"/>
      <c r="Y216" s="46"/>
      <c r="Z216" s="46"/>
      <c r="AA216" s="46"/>
      <c r="AB216" s="46"/>
    </row>
    <row r="217" spans="1:28" s="47" customFormat="1" ht="12.75">
      <c r="A217" s="80" t="s">
        <v>97</v>
      </c>
      <c r="B217" s="86" t="s">
        <v>98</v>
      </c>
      <c r="C217" s="43"/>
      <c r="D217" s="44" t="s">
        <v>11</v>
      </c>
      <c r="E217" s="45">
        <f>SUM(E218:E228)</f>
        <v>9238.37646</v>
      </c>
      <c r="F217" s="45">
        <f aca="true" t="shared" si="124" ref="F217:N217">SUM(F218:F228)</f>
        <v>398</v>
      </c>
      <c r="G217" s="45">
        <f>SUM(G218:G228)</f>
        <v>9238.37646</v>
      </c>
      <c r="H217" s="45">
        <f t="shared" si="124"/>
        <v>398</v>
      </c>
      <c r="I217" s="45">
        <f t="shared" si="124"/>
        <v>0</v>
      </c>
      <c r="J217" s="45">
        <f t="shared" si="124"/>
        <v>0</v>
      </c>
      <c r="K217" s="45">
        <f t="shared" si="124"/>
        <v>0</v>
      </c>
      <c r="L217" s="45">
        <f t="shared" si="124"/>
        <v>0</v>
      </c>
      <c r="M217" s="45">
        <f t="shared" si="124"/>
        <v>0</v>
      </c>
      <c r="N217" s="45">
        <f t="shared" si="124"/>
        <v>0</v>
      </c>
      <c r="O217" s="69" t="s">
        <v>21</v>
      </c>
      <c r="P217" s="70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</row>
    <row r="218" spans="1:28" s="47" customFormat="1" ht="12.75">
      <c r="A218" s="81"/>
      <c r="B218" s="87"/>
      <c r="C218" s="48"/>
      <c r="D218" s="44" t="s">
        <v>13</v>
      </c>
      <c r="E218" s="45">
        <f>G218+I218+K218+M218</f>
        <v>398</v>
      </c>
      <c r="F218" s="45">
        <f>H218+J218+L218+N218</f>
        <v>398</v>
      </c>
      <c r="G218" s="128">
        <v>398</v>
      </c>
      <c r="H218" s="128">
        <v>398</v>
      </c>
      <c r="I218" s="128">
        <v>0</v>
      </c>
      <c r="J218" s="128">
        <v>0</v>
      </c>
      <c r="K218" s="128">
        <v>0</v>
      </c>
      <c r="L218" s="128">
        <v>0</v>
      </c>
      <c r="M218" s="128">
        <v>0</v>
      </c>
      <c r="N218" s="128">
        <v>0</v>
      </c>
      <c r="O218" s="71"/>
      <c r="P218" s="72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</row>
    <row r="219" spans="1:28" s="47" customFormat="1" ht="12.75">
      <c r="A219" s="81"/>
      <c r="B219" s="87"/>
      <c r="C219" s="48"/>
      <c r="D219" s="44" t="s">
        <v>14</v>
      </c>
      <c r="E219" s="45">
        <f aca="true" t="shared" si="125" ref="E219:E228">G219+I219+K219+M219</f>
        <v>0</v>
      </c>
      <c r="F219" s="45">
        <f aca="true" t="shared" si="126" ref="F219:F228">H219+J219+L219+N219</f>
        <v>0</v>
      </c>
      <c r="G219" s="128">
        <v>0</v>
      </c>
      <c r="H219" s="128">
        <v>0</v>
      </c>
      <c r="I219" s="128">
        <v>0</v>
      </c>
      <c r="J219" s="128">
        <v>0</v>
      </c>
      <c r="K219" s="128">
        <v>0</v>
      </c>
      <c r="L219" s="128">
        <v>0</v>
      </c>
      <c r="M219" s="128">
        <v>0</v>
      </c>
      <c r="N219" s="128">
        <v>0</v>
      </c>
      <c r="O219" s="71"/>
      <c r="P219" s="72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</row>
    <row r="220" spans="1:28" s="47" customFormat="1" ht="12.75">
      <c r="A220" s="81"/>
      <c r="B220" s="87"/>
      <c r="C220" s="48"/>
      <c r="D220" s="44" t="s">
        <v>15</v>
      </c>
      <c r="E220" s="45">
        <f t="shared" si="125"/>
        <v>0</v>
      </c>
      <c r="F220" s="45">
        <f t="shared" si="126"/>
        <v>0</v>
      </c>
      <c r="G220" s="128">
        <v>0</v>
      </c>
      <c r="H220" s="128">
        <v>0</v>
      </c>
      <c r="I220" s="128">
        <v>0</v>
      </c>
      <c r="J220" s="128">
        <v>0</v>
      </c>
      <c r="K220" s="128">
        <v>0</v>
      </c>
      <c r="L220" s="128">
        <v>0</v>
      </c>
      <c r="M220" s="128">
        <v>0</v>
      </c>
      <c r="N220" s="128">
        <v>0</v>
      </c>
      <c r="O220" s="71"/>
      <c r="P220" s="72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</row>
    <row r="221" spans="1:28" s="47" customFormat="1" ht="12.75">
      <c r="A221" s="81"/>
      <c r="B221" s="87"/>
      <c r="C221" s="48"/>
      <c r="D221" s="44" t="s">
        <v>68</v>
      </c>
      <c r="E221" s="45">
        <f t="shared" si="125"/>
        <v>8840.37646</v>
      </c>
      <c r="F221" s="45">
        <f t="shared" si="126"/>
        <v>0</v>
      </c>
      <c r="G221" s="128">
        <v>8840.37646</v>
      </c>
      <c r="H221" s="128">
        <v>0</v>
      </c>
      <c r="I221" s="128">
        <v>0</v>
      </c>
      <c r="J221" s="128">
        <v>0</v>
      </c>
      <c r="K221" s="128">
        <v>0</v>
      </c>
      <c r="L221" s="128">
        <v>0</v>
      </c>
      <c r="M221" s="128">
        <v>0</v>
      </c>
      <c r="N221" s="128">
        <v>0</v>
      </c>
      <c r="O221" s="71"/>
      <c r="P221" s="72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</row>
    <row r="222" spans="1:28" s="47" customFormat="1" ht="12.75">
      <c r="A222" s="81"/>
      <c r="B222" s="87"/>
      <c r="C222" s="48"/>
      <c r="D222" s="44" t="s">
        <v>69</v>
      </c>
      <c r="E222" s="45">
        <f t="shared" si="125"/>
        <v>0</v>
      </c>
      <c r="F222" s="45">
        <f t="shared" si="126"/>
        <v>0</v>
      </c>
      <c r="G222" s="128">
        <v>0</v>
      </c>
      <c r="H222" s="128">
        <v>0</v>
      </c>
      <c r="I222" s="128">
        <v>0</v>
      </c>
      <c r="J222" s="128">
        <v>0</v>
      </c>
      <c r="K222" s="128">
        <v>0</v>
      </c>
      <c r="L222" s="128">
        <v>0</v>
      </c>
      <c r="M222" s="128">
        <v>0</v>
      </c>
      <c r="N222" s="128">
        <v>0</v>
      </c>
      <c r="O222" s="71"/>
      <c r="P222" s="72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</row>
    <row r="223" spans="1:28" s="47" customFormat="1" ht="12.75">
      <c r="A223" s="81"/>
      <c r="B223" s="87"/>
      <c r="C223" s="48"/>
      <c r="D223" s="44" t="s">
        <v>70</v>
      </c>
      <c r="E223" s="45">
        <f t="shared" si="125"/>
        <v>0</v>
      </c>
      <c r="F223" s="45">
        <f t="shared" si="126"/>
        <v>0</v>
      </c>
      <c r="G223" s="128">
        <v>0</v>
      </c>
      <c r="H223" s="128">
        <v>0</v>
      </c>
      <c r="I223" s="128">
        <v>0</v>
      </c>
      <c r="J223" s="128">
        <v>0</v>
      </c>
      <c r="K223" s="128">
        <v>0</v>
      </c>
      <c r="L223" s="128">
        <v>0</v>
      </c>
      <c r="M223" s="128">
        <v>0</v>
      </c>
      <c r="N223" s="128">
        <v>0</v>
      </c>
      <c r="O223" s="71"/>
      <c r="P223" s="72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</row>
    <row r="224" spans="1:28" s="47" customFormat="1" ht="12.75">
      <c r="A224" s="81"/>
      <c r="B224" s="87"/>
      <c r="C224" s="48"/>
      <c r="D224" s="44" t="s">
        <v>81</v>
      </c>
      <c r="E224" s="45">
        <f t="shared" si="125"/>
        <v>0</v>
      </c>
      <c r="F224" s="45">
        <f t="shared" si="126"/>
        <v>0</v>
      </c>
      <c r="G224" s="128">
        <v>0</v>
      </c>
      <c r="H224" s="128">
        <v>0</v>
      </c>
      <c r="I224" s="128">
        <v>0</v>
      </c>
      <c r="J224" s="128">
        <v>0</v>
      </c>
      <c r="K224" s="128">
        <v>0</v>
      </c>
      <c r="L224" s="128">
        <v>0</v>
      </c>
      <c r="M224" s="128">
        <v>0</v>
      </c>
      <c r="N224" s="128">
        <v>0</v>
      </c>
      <c r="O224" s="71"/>
      <c r="P224" s="72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</row>
    <row r="225" spans="1:28" s="47" customFormat="1" ht="12.75">
      <c r="A225" s="81"/>
      <c r="B225" s="87"/>
      <c r="C225" s="48"/>
      <c r="D225" s="44" t="s">
        <v>82</v>
      </c>
      <c r="E225" s="45">
        <f t="shared" si="125"/>
        <v>0</v>
      </c>
      <c r="F225" s="45">
        <f t="shared" si="126"/>
        <v>0</v>
      </c>
      <c r="G225" s="128">
        <v>0</v>
      </c>
      <c r="H225" s="128">
        <v>0</v>
      </c>
      <c r="I225" s="128">
        <v>0</v>
      </c>
      <c r="J225" s="128">
        <v>0</v>
      </c>
      <c r="K225" s="128">
        <v>0</v>
      </c>
      <c r="L225" s="128">
        <v>0</v>
      </c>
      <c r="M225" s="128">
        <v>0</v>
      </c>
      <c r="N225" s="128">
        <v>0</v>
      </c>
      <c r="O225" s="71"/>
      <c r="P225" s="72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</row>
    <row r="226" spans="1:28" s="47" customFormat="1" ht="12.75">
      <c r="A226" s="81"/>
      <c r="B226" s="87"/>
      <c r="C226" s="48"/>
      <c r="D226" s="44" t="s">
        <v>83</v>
      </c>
      <c r="E226" s="45">
        <f t="shared" si="125"/>
        <v>0</v>
      </c>
      <c r="F226" s="45">
        <f t="shared" si="126"/>
        <v>0</v>
      </c>
      <c r="G226" s="128">
        <v>0</v>
      </c>
      <c r="H226" s="128">
        <v>0</v>
      </c>
      <c r="I226" s="128">
        <v>0</v>
      </c>
      <c r="J226" s="128">
        <v>0</v>
      </c>
      <c r="K226" s="128">
        <v>0</v>
      </c>
      <c r="L226" s="128">
        <v>0</v>
      </c>
      <c r="M226" s="128">
        <v>0</v>
      </c>
      <c r="N226" s="128">
        <v>0</v>
      </c>
      <c r="O226" s="71"/>
      <c r="P226" s="72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</row>
    <row r="227" spans="1:28" s="47" customFormat="1" ht="12.75">
      <c r="A227" s="81"/>
      <c r="B227" s="87"/>
      <c r="C227" s="48"/>
      <c r="D227" s="44" t="s">
        <v>84</v>
      </c>
      <c r="E227" s="45">
        <f t="shared" si="125"/>
        <v>0</v>
      </c>
      <c r="F227" s="45">
        <f t="shared" si="126"/>
        <v>0</v>
      </c>
      <c r="G227" s="128">
        <v>0</v>
      </c>
      <c r="H227" s="128">
        <v>0</v>
      </c>
      <c r="I227" s="128">
        <v>0</v>
      </c>
      <c r="J227" s="128">
        <v>0</v>
      </c>
      <c r="K227" s="128">
        <v>0</v>
      </c>
      <c r="L227" s="128">
        <v>0</v>
      </c>
      <c r="M227" s="128">
        <v>0</v>
      </c>
      <c r="N227" s="128">
        <v>0</v>
      </c>
      <c r="O227" s="71"/>
      <c r="P227" s="72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</row>
    <row r="228" spans="1:28" s="47" customFormat="1" ht="12.75">
      <c r="A228" s="82"/>
      <c r="B228" s="88"/>
      <c r="C228" s="49"/>
      <c r="D228" s="44" t="s">
        <v>85</v>
      </c>
      <c r="E228" s="45">
        <f t="shared" si="125"/>
        <v>0</v>
      </c>
      <c r="F228" s="45">
        <f t="shared" si="126"/>
        <v>0</v>
      </c>
      <c r="G228" s="128">
        <v>0</v>
      </c>
      <c r="H228" s="128">
        <v>0</v>
      </c>
      <c r="I228" s="128">
        <v>0</v>
      </c>
      <c r="J228" s="128">
        <v>0</v>
      </c>
      <c r="K228" s="128">
        <v>0</v>
      </c>
      <c r="L228" s="128">
        <v>0</v>
      </c>
      <c r="M228" s="128">
        <v>0</v>
      </c>
      <c r="N228" s="128">
        <v>0</v>
      </c>
      <c r="O228" s="73"/>
      <c r="P228" s="74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</row>
    <row r="229" spans="1:32" s="47" customFormat="1" ht="12.75">
      <c r="A229" s="66"/>
      <c r="B229" s="75" t="s">
        <v>57</v>
      </c>
      <c r="C229" s="44"/>
      <c r="D229" s="44" t="s">
        <v>11</v>
      </c>
      <c r="E229" s="2">
        <f>E205+E193+E181+E217</f>
        <v>6356190.7997</v>
      </c>
      <c r="F229" s="2">
        <f>F205+F193+F181+F217</f>
        <v>4176946.9000000004</v>
      </c>
      <c r="G229" s="2">
        <f>G205+G193+G181+G217</f>
        <v>1295537.2997</v>
      </c>
      <c r="H229" s="2">
        <f aca="true" t="shared" si="127" ref="H229:N229">H205+H193+H181+H217</f>
        <v>804985.1000000001</v>
      </c>
      <c r="I229" s="2">
        <f t="shared" si="127"/>
        <v>1866430.5000000002</v>
      </c>
      <c r="J229" s="2">
        <f t="shared" si="127"/>
        <v>557424.4</v>
      </c>
      <c r="K229" s="2">
        <f t="shared" si="127"/>
        <v>3194223</v>
      </c>
      <c r="L229" s="2">
        <f t="shared" si="127"/>
        <v>2814537.4</v>
      </c>
      <c r="M229" s="2">
        <f t="shared" si="127"/>
        <v>0</v>
      </c>
      <c r="N229" s="2">
        <f t="shared" si="127"/>
        <v>0</v>
      </c>
      <c r="O229" s="97"/>
      <c r="P229" s="98"/>
      <c r="Q229" s="46">
        <f aca="true" t="shared" si="128" ref="Q229:R232">G229+K229+I229</f>
        <v>6356190.7997</v>
      </c>
      <c r="R229" s="46">
        <f t="shared" si="128"/>
        <v>4176946.9</v>
      </c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</row>
    <row r="230" spans="1:32" s="47" customFormat="1" ht="12.75">
      <c r="A230" s="67"/>
      <c r="B230" s="75"/>
      <c r="C230" s="44"/>
      <c r="D230" s="44" t="s">
        <v>13</v>
      </c>
      <c r="E230" s="2">
        <f>G230+I230+K230+M230</f>
        <v>634863.5</v>
      </c>
      <c r="F230" s="2">
        <f>H230+J230+L230+N230</f>
        <v>634863.5</v>
      </c>
      <c r="G230" s="128">
        <f>G206+G194+G182+G218</f>
        <v>209414.40000000002</v>
      </c>
      <c r="H230" s="128">
        <f>H206+H194+H182+H218</f>
        <v>209414.40000000002</v>
      </c>
      <c r="I230" s="128">
        <f aca="true" t="shared" si="129" ref="I230:N230">I206+I194+I182+I218</f>
        <v>59063.100000000006</v>
      </c>
      <c r="J230" s="128">
        <f t="shared" si="129"/>
        <v>59063.100000000006</v>
      </c>
      <c r="K230" s="128">
        <f t="shared" si="129"/>
        <v>366386</v>
      </c>
      <c r="L230" s="128">
        <f t="shared" si="129"/>
        <v>366386</v>
      </c>
      <c r="M230" s="128">
        <f t="shared" si="129"/>
        <v>0</v>
      </c>
      <c r="N230" s="128">
        <f t="shared" si="129"/>
        <v>0</v>
      </c>
      <c r="O230" s="99"/>
      <c r="P230" s="100"/>
      <c r="Q230" s="46">
        <f t="shared" si="128"/>
        <v>634863.5</v>
      </c>
      <c r="R230" s="46">
        <f t="shared" si="128"/>
        <v>634863.5</v>
      </c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</row>
    <row r="231" spans="1:32" s="47" customFormat="1" ht="12.75">
      <c r="A231" s="67"/>
      <c r="B231" s="75"/>
      <c r="C231" s="44"/>
      <c r="D231" s="44" t="s">
        <v>14</v>
      </c>
      <c r="E231" s="2">
        <f aca="true" t="shared" si="130" ref="E231:E240">G231+I231+K231+M231</f>
        <v>1783231.2</v>
      </c>
      <c r="F231" s="2">
        <f aca="true" t="shared" si="131" ref="F231:F240">H231+J231+L231+N231</f>
        <v>1783231.2</v>
      </c>
      <c r="G231" s="128">
        <f aca="true" t="shared" si="132" ref="G231:N240">G207+G195+G183+G219</f>
        <v>208076.4</v>
      </c>
      <c r="H231" s="128">
        <f>H207+H195+H183+H219</f>
        <v>208076.4</v>
      </c>
      <c r="I231" s="128">
        <f t="shared" si="132"/>
        <v>498361.3</v>
      </c>
      <c r="J231" s="128">
        <f t="shared" si="132"/>
        <v>498361.3</v>
      </c>
      <c r="K231" s="128">
        <f t="shared" si="132"/>
        <v>1076793.5</v>
      </c>
      <c r="L231" s="128">
        <f t="shared" si="132"/>
        <v>1076793.5</v>
      </c>
      <c r="M231" s="128">
        <f t="shared" si="132"/>
        <v>0</v>
      </c>
      <c r="N231" s="128">
        <f t="shared" si="132"/>
        <v>0</v>
      </c>
      <c r="O231" s="99"/>
      <c r="P231" s="100"/>
      <c r="Q231" s="46">
        <f t="shared" si="128"/>
        <v>1783231.2</v>
      </c>
      <c r="R231" s="46">
        <f t="shared" si="128"/>
        <v>1783231.2</v>
      </c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</row>
    <row r="232" spans="1:32" s="47" customFormat="1" ht="12.75">
      <c r="A232" s="67"/>
      <c r="B232" s="75"/>
      <c r="C232" s="44"/>
      <c r="D232" s="44" t="s">
        <v>15</v>
      </c>
      <c r="E232" s="2">
        <f t="shared" si="130"/>
        <v>1343088.7</v>
      </c>
      <c r="F232" s="2">
        <f t="shared" si="131"/>
        <v>1343088.7</v>
      </c>
      <c r="G232" s="128">
        <f t="shared" si="132"/>
        <v>387494.3</v>
      </c>
      <c r="H232" s="128">
        <f t="shared" si="132"/>
        <v>387494.3</v>
      </c>
      <c r="I232" s="128">
        <f t="shared" si="132"/>
        <v>0</v>
      </c>
      <c r="J232" s="128">
        <f t="shared" si="132"/>
        <v>0</v>
      </c>
      <c r="K232" s="128">
        <f t="shared" si="132"/>
        <v>955594.4</v>
      </c>
      <c r="L232" s="128">
        <f t="shared" si="132"/>
        <v>955594.4</v>
      </c>
      <c r="M232" s="128">
        <f t="shared" si="132"/>
        <v>0</v>
      </c>
      <c r="N232" s="128">
        <f t="shared" si="132"/>
        <v>0</v>
      </c>
      <c r="O232" s="99"/>
      <c r="P232" s="100"/>
      <c r="Q232" s="46">
        <f t="shared" si="128"/>
        <v>1343088.7</v>
      </c>
      <c r="R232" s="46">
        <f t="shared" si="128"/>
        <v>1343088.7</v>
      </c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</row>
    <row r="233" spans="1:32" s="47" customFormat="1" ht="12.75">
      <c r="A233" s="67"/>
      <c r="B233" s="75"/>
      <c r="C233" s="44"/>
      <c r="D233" s="44" t="s">
        <v>68</v>
      </c>
      <c r="E233" s="2">
        <f t="shared" si="130"/>
        <v>2294404.8997</v>
      </c>
      <c r="F233" s="2">
        <f t="shared" si="131"/>
        <v>232817.69999999995</v>
      </c>
      <c r="G233" s="128">
        <f t="shared" si="132"/>
        <v>490552.19970000006</v>
      </c>
      <c r="H233" s="128">
        <f>H209+H197+H185+H221</f>
        <v>0</v>
      </c>
      <c r="I233" s="128">
        <f t="shared" si="132"/>
        <v>1309006.1</v>
      </c>
      <c r="J233" s="128">
        <f t="shared" si="132"/>
        <v>0</v>
      </c>
      <c r="K233" s="128">
        <f t="shared" si="132"/>
        <v>494846.5999999999</v>
      </c>
      <c r="L233" s="128">
        <f t="shared" si="132"/>
        <v>232817.69999999995</v>
      </c>
      <c r="M233" s="128">
        <f t="shared" si="132"/>
        <v>0</v>
      </c>
      <c r="N233" s="128">
        <f t="shared" si="132"/>
        <v>0</v>
      </c>
      <c r="O233" s="99"/>
      <c r="P233" s="100"/>
      <c r="Q233" s="46">
        <f aca="true" t="shared" si="133" ref="Q233:R237">G233+K233+I233</f>
        <v>2294404.8997</v>
      </c>
      <c r="R233" s="46">
        <f t="shared" si="133"/>
        <v>232817.69999999995</v>
      </c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</row>
    <row r="234" spans="1:32" s="47" customFormat="1" ht="12.75">
      <c r="A234" s="67"/>
      <c r="B234" s="75"/>
      <c r="C234" s="44"/>
      <c r="D234" s="44" t="s">
        <v>69</v>
      </c>
      <c r="E234" s="2">
        <f t="shared" si="130"/>
        <v>182945.8</v>
      </c>
      <c r="F234" s="2">
        <f t="shared" si="131"/>
        <v>182945.8</v>
      </c>
      <c r="G234" s="128">
        <f t="shared" si="132"/>
        <v>0</v>
      </c>
      <c r="H234" s="128">
        <f t="shared" si="132"/>
        <v>0</v>
      </c>
      <c r="I234" s="128">
        <f t="shared" si="132"/>
        <v>0</v>
      </c>
      <c r="J234" s="128">
        <f t="shared" si="132"/>
        <v>0</v>
      </c>
      <c r="K234" s="128">
        <f t="shared" si="132"/>
        <v>182945.8</v>
      </c>
      <c r="L234" s="128">
        <f t="shared" si="132"/>
        <v>182945.8</v>
      </c>
      <c r="M234" s="128">
        <f t="shared" si="132"/>
        <v>0</v>
      </c>
      <c r="N234" s="128">
        <f t="shared" si="132"/>
        <v>0</v>
      </c>
      <c r="O234" s="99"/>
      <c r="P234" s="100"/>
      <c r="Q234" s="46">
        <f t="shared" si="133"/>
        <v>182945.8</v>
      </c>
      <c r="R234" s="46">
        <f t="shared" si="133"/>
        <v>182945.8</v>
      </c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</row>
    <row r="235" spans="1:32" s="47" customFormat="1" ht="12.75">
      <c r="A235" s="67"/>
      <c r="B235" s="75"/>
      <c r="C235" s="44"/>
      <c r="D235" s="44" t="s">
        <v>70</v>
      </c>
      <c r="E235" s="2">
        <f t="shared" si="130"/>
        <v>117656.7</v>
      </c>
      <c r="F235" s="2">
        <f t="shared" si="131"/>
        <v>0</v>
      </c>
      <c r="G235" s="128">
        <f t="shared" si="132"/>
        <v>0</v>
      </c>
      <c r="H235" s="128">
        <f t="shared" si="132"/>
        <v>0</v>
      </c>
      <c r="I235" s="128">
        <f t="shared" si="132"/>
        <v>0</v>
      </c>
      <c r="J235" s="128">
        <f t="shared" si="132"/>
        <v>0</v>
      </c>
      <c r="K235" s="128">
        <f t="shared" si="132"/>
        <v>117656.7</v>
      </c>
      <c r="L235" s="128">
        <f t="shared" si="132"/>
        <v>0</v>
      </c>
      <c r="M235" s="128">
        <f t="shared" si="132"/>
        <v>0</v>
      </c>
      <c r="N235" s="128">
        <f t="shared" si="132"/>
        <v>0</v>
      </c>
      <c r="O235" s="99"/>
      <c r="P235" s="100"/>
      <c r="Q235" s="46">
        <f t="shared" si="133"/>
        <v>117656.7</v>
      </c>
      <c r="R235" s="46">
        <f t="shared" si="133"/>
        <v>0</v>
      </c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</row>
    <row r="236" spans="1:32" s="47" customFormat="1" ht="12.75">
      <c r="A236" s="67"/>
      <c r="B236" s="75"/>
      <c r="C236" s="44"/>
      <c r="D236" s="44" t="s">
        <v>81</v>
      </c>
      <c r="E236" s="2">
        <f t="shared" si="130"/>
        <v>0</v>
      </c>
      <c r="F236" s="2">
        <f t="shared" si="131"/>
        <v>0</v>
      </c>
      <c r="G236" s="128">
        <f t="shared" si="132"/>
        <v>0</v>
      </c>
      <c r="H236" s="128">
        <f t="shared" si="132"/>
        <v>0</v>
      </c>
      <c r="I236" s="128">
        <f t="shared" si="132"/>
        <v>0</v>
      </c>
      <c r="J236" s="128">
        <f t="shared" si="132"/>
        <v>0</v>
      </c>
      <c r="K236" s="128">
        <f t="shared" si="132"/>
        <v>0</v>
      </c>
      <c r="L236" s="128">
        <f t="shared" si="132"/>
        <v>0</v>
      </c>
      <c r="M236" s="128">
        <f t="shared" si="132"/>
        <v>0</v>
      </c>
      <c r="N236" s="128">
        <f t="shared" si="132"/>
        <v>0</v>
      </c>
      <c r="O236" s="99"/>
      <c r="P236" s="100"/>
      <c r="Q236" s="46">
        <f t="shared" si="133"/>
        <v>0</v>
      </c>
      <c r="R236" s="46">
        <f t="shared" si="133"/>
        <v>0</v>
      </c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</row>
    <row r="237" spans="1:32" s="47" customFormat="1" ht="12.75">
      <c r="A237" s="67"/>
      <c r="B237" s="75"/>
      <c r="C237" s="44"/>
      <c r="D237" s="44" t="s">
        <v>82</v>
      </c>
      <c r="E237" s="2">
        <f t="shared" si="130"/>
        <v>0</v>
      </c>
      <c r="F237" s="2">
        <f t="shared" si="131"/>
        <v>0</v>
      </c>
      <c r="G237" s="128">
        <f t="shared" si="132"/>
        <v>0</v>
      </c>
      <c r="H237" s="128">
        <f t="shared" si="132"/>
        <v>0</v>
      </c>
      <c r="I237" s="128">
        <f t="shared" si="132"/>
        <v>0</v>
      </c>
      <c r="J237" s="128">
        <f t="shared" si="132"/>
        <v>0</v>
      </c>
      <c r="K237" s="128">
        <f t="shared" si="132"/>
        <v>0</v>
      </c>
      <c r="L237" s="128">
        <f t="shared" si="132"/>
        <v>0</v>
      </c>
      <c r="M237" s="128">
        <f t="shared" si="132"/>
        <v>0</v>
      </c>
      <c r="N237" s="128">
        <f t="shared" si="132"/>
        <v>0</v>
      </c>
      <c r="O237" s="99"/>
      <c r="P237" s="100"/>
      <c r="Q237" s="46">
        <f t="shared" si="133"/>
        <v>0</v>
      </c>
      <c r="R237" s="46">
        <f t="shared" si="133"/>
        <v>0</v>
      </c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</row>
    <row r="238" spans="1:32" s="47" customFormat="1" ht="12.75">
      <c r="A238" s="67"/>
      <c r="B238" s="75"/>
      <c r="C238" s="44"/>
      <c r="D238" s="44" t="s">
        <v>83</v>
      </c>
      <c r="E238" s="2">
        <f t="shared" si="130"/>
        <v>0</v>
      </c>
      <c r="F238" s="2">
        <f t="shared" si="131"/>
        <v>0</v>
      </c>
      <c r="G238" s="128">
        <f t="shared" si="132"/>
        <v>0</v>
      </c>
      <c r="H238" s="128">
        <f t="shared" si="132"/>
        <v>0</v>
      </c>
      <c r="I238" s="128">
        <f t="shared" si="132"/>
        <v>0</v>
      </c>
      <c r="J238" s="128">
        <f t="shared" si="132"/>
        <v>0</v>
      </c>
      <c r="K238" s="128">
        <f t="shared" si="132"/>
        <v>0</v>
      </c>
      <c r="L238" s="128">
        <f t="shared" si="132"/>
        <v>0</v>
      </c>
      <c r="M238" s="128">
        <f t="shared" si="132"/>
        <v>0</v>
      </c>
      <c r="N238" s="128">
        <f t="shared" si="132"/>
        <v>0</v>
      </c>
      <c r="O238" s="99"/>
      <c r="P238" s="100"/>
      <c r="Q238" s="46">
        <f aca="true" t="shared" si="134" ref="Q238:R242">G238+K238+I238</f>
        <v>0</v>
      </c>
      <c r="R238" s="46">
        <f t="shared" si="134"/>
        <v>0</v>
      </c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</row>
    <row r="239" spans="1:32" s="47" customFormat="1" ht="12.75">
      <c r="A239" s="67"/>
      <c r="B239" s="75"/>
      <c r="C239" s="44"/>
      <c r="D239" s="44" t="s">
        <v>84</v>
      </c>
      <c r="E239" s="2">
        <f t="shared" si="130"/>
        <v>0</v>
      </c>
      <c r="F239" s="2">
        <f t="shared" si="131"/>
        <v>0</v>
      </c>
      <c r="G239" s="128">
        <f t="shared" si="132"/>
        <v>0</v>
      </c>
      <c r="H239" s="128">
        <f t="shared" si="132"/>
        <v>0</v>
      </c>
      <c r="I239" s="128">
        <f t="shared" si="132"/>
        <v>0</v>
      </c>
      <c r="J239" s="128">
        <f t="shared" si="132"/>
        <v>0</v>
      </c>
      <c r="K239" s="128">
        <f t="shared" si="132"/>
        <v>0</v>
      </c>
      <c r="L239" s="128">
        <f t="shared" si="132"/>
        <v>0</v>
      </c>
      <c r="M239" s="128">
        <f t="shared" si="132"/>
        <v>0</v>
      </c>
      <c r="N239" s="128">
        <f t="shared" si="132"/>
        <v>0</v>
      </c>
      <c r="O239" s="99"/>
      <c r="P239" s="100"/>
      <c r="Q239" s="46">
        <f t="shared" si="134"/>
        <v>0</v>
      </c>
      <c r="R239" s="46">
        <f t="shared" si="134"/>
        <v>0</v>
      </c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</row>
    <row r="240" spans="1:32" s="47" customFormat="1" ht="16.5" customHeight="1">
      <c r="A240" s="68"/>
      <c r="B240" s="75"/>
      <c r="C240" s="44"/>
      <c r="D240" s="44" t="s">
        <v>85</v>
      </c>
      <c r="E240" s="2">
        <f t="shared" si="130"/>
        <v>0</v>
      </c>
      <c r="F240" s="2">
        <f t="shared" si="131"/>
        <v>0</v>
      </c>
      <c r="G240" s="128">
        <f t="shared" si="132"/>
        <v>0</v>
      </c>
      <c r="H240" s="128">
        <f t="shared" si="132"/>
        <v>0</v>
      </c>
      <c r="I240" s="128">
        <f t="shared" si="132"/>
        <v>0</v>
      </c>
      <c r="J240" s="128">
        <f t="shared" si="132"/>
        <v>0</v>
      </c>
      <c r="K240" s="128">
        <f t="shared" si="132"/>
        <v>0</v>
      </c>
      <c r="L240" s="128">
        <f t="shared" si="132"/>
        <v>0</v>
      </c>
      <c r="M240" s="128">
        <f t="shared" si="132"/>
        <v>0</v>
      </c>
      <c r="N240" s="128">
        <f t="shared" si="132"/>
        <v>0</v>
      </c>
      <c r="O240" s="101"/>
      <c r="P240" s="102"/>
      <c r="Q240" s="46">
        <f t="shared" si="134"/>
        <v>0</v>
      </c>
      <c r="R240" s="46">
        <f t="shared" si="134"/>
        <v>0</v>
      </c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</row>
    <row r="241" spans="1:18" ht="41.25" customHeight="1">
      <c r="A241" s="14" t="s">
        <v>30</v>
      </c>
      <c r="B241" s="76" t="s">
        <v>31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8"/>
      <c r="O241" s="17"/>
      <c r="P241" s="18"/>
      <c r="Q241" s="11">
        <f t="shared" si="134"/>
        <v>0</v>
      </c>
      <c r="R241" s="11">
        <f t="shared" si="134"/>
        <v>0</v>
      </c>
    </row>
    <row r="242" spans="1:18" ht="24.75" customHeight="1">
      <c r="A242" s="19"/>
      <c r="B242" s="76" t="s">
        <v>42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8"/>
      <c r="O242" s="54" t="s">
        <v>12</v>
      </c>
      <c r="P242" s="55"/>
      <c r="Q242" s="11">
        <f t="shared" si="134"/>
        <v>0</v>
      </c>
      <c r="R242" s="11">
        <f t="shared" si="134"/>
        <v>0</v>
      </c>
    </row>
    <row r="243" spans="1:21" s="13" customFormat="1" ht="12.75" customHeight="1">
      <c r="A243" s="92"/>
      <c r="B243" s="83" t="s">
        <v>108</v>
      </c>
      <c r="C243" s="40"/>
      <c r="D243" s="16" t="s">
        <v>11</v>
      </c>
      <c r="E243" s="1">
        <f>E291</f>
        <v>360825.50000000006</v>
      </c>
      <c r="F243" s="1">
        <f>F291</f>
        <v>162756.27999999997</v>
      </c>
      <c r="G243" s="1">
        <f aca="true" t="shared" si="135" ref="G243:N243">G291</f>
        <v>360825.50000000006</v>
      </c>
      <c r="H243" s="1">
        <f>H291</f>
        <v>162756.30000000002</v>
      </c>
      <c r="I243" s="1">
        <f t="shared" si="135"/>
        <v>0</v>
      </c>
      <c r="J243" s="1">
        <f t="shared" si="135"/>
        <v>0</v>
      </c>
      <c r="K243" s="1">
        <f t="shared" si="135"/>
        <v>0</v>
      </c>
      <c r="L243" s="1">
        <f t="shared" si="135"/>
        <v>0</v>
      </c>
      <c r="M243" s="1">
        <f t="shared" si="135"/>
        <v>0</v>
      </c>
      <c r="N243" s="1">
        <f t="shared" si="135"/>
        <v>0</v>
      </c>
      <c r="O243" s="54" t="s">
        <v>12</v>
      </c>
      <c r="P243" s="55"/>
      <c r="Q243" s="11">
        <f aca="true" t="shared" si="136" ref="Q243:Q249">G243+K243+I243</f>
        <v>360825.50000000006</v>
      </c>
      <c r="R243" s="11">
        <f aca="true" t="shared" si="137" ref="R243:R249">H243+L243+J243</f>
        <v>162756.30000000002</v>
      </c>
      <c r="S243" s="12"/>
      <c r="T243" s="12"/>
      <c r="U243" s="12"/>
    </row>
    <row r="244" spans="1:21" s="13" customFormat="1" ht="12.75">
      <c r="A244" s="93"/>
      <c r="B244" s="84"/>
      <c r="C244" s="41"/>
      <c r="D244" s="16" t="s">
        <v>13</v>
      </c>
      <c r="E244" s="1">
        <f>E292</f>
        <v>31126.8</v>
      </c>
      <c r="F244" s="1">
        <f aca="true" t="shared" si="138" ref="F244:N244">F292</f>
        <v>31126.8</v>
      </c>
      <c r="G244" s="127">
        <f t="shared" si="138"/>
        <v>31126.8</v>
      </c>
      <c r="H244" s="127">
        <f t="shared" si="138"/>
        <v>31126.8</v>
      </c>
      <c r="I244" s="127">
        <f t="shared" si="138"/>
        <v>0</v>
      </c>
      <c r="J244" s="127">
        <f t="shared" si="138"/>
        <v>0</v>
      </c>
      <c r="K244" s="127">
        <f t="shared" si="138"/>
        <v>0</v>
      </c>
      <c r="L244" s="127">
        <f t="shared" si="138"/>
        <v>0</v>
      </c>
      <c r="M244" s="127">
        <f t="shared" si="138"/>
        <v>0</v>
      </c>
      <c r="N244" s="127">
        <f t="shared" si="138"/>
        <v>0</v>
      </c>
      <c r="O244" s="63"/>
      <c r="P244" s="64"/>
      <c r="Q244" s="11">
        <f t="shared" si="136"/>
        <v>31126.8</v>
      </c>
      <c r="R244" s="11">
        <f t="shared" si="137"/>
        <v>31126.8</v>
      </c>
      <c r="S244" s="12"/>
      <c r="T244" s="12"/>
      <c r="U244" s="12"/>
    </row>
    <row r="245" spans="1:21" s="13" customFormat="1" ht="12.75">
      <c r="A245" s="93"/>
      <c r="B245" s="84"/>
      <c r="C245" s="41"/>
      <c r="D245" s="16" t="s">
        <v>14</v>
      </c>
      <c r="E245" s="1">
        <f aca="true" t="shared" si="139" ref="E245:N245">E293</f>
        <v>32940.8</v>
      </c>
      <c r="F245" s="1">
        <f t="shared" si="139"/>
        <v>32702.100000000002</v>
      </c>
      <c r="G245" s="127">
        <f t="shared" si="139"/>
        <v>32940.8</v>
      </c>
      <c r="H245" s="127">
        <f t="shared" si="139"/>
        <v>32702.100000000002</v>
      </c>
      <c r="I245" s="127">
        <f t="shared" si="139"/>
        <v>0</v>
      </c>
      <c r="J245" s="127">
        <f t="shared" si="139"/>
        <v>0</v>
      </c>
      <c r="K245" s="127">
        <f t="shared" si="139"/>
        <v>0</v>
      </c>
      <c r="L245" s="127">
        <f t="shared" si="139"/>
        <v>0</v>
      </c>
      <c r="M245" s="127">
        <f t="shared" si="139"/>
        <v>0</v>
      </c>
      <c r="N245" s="127">
        <f t="shared" si="139"/>
        <v>0</v>
      </c>
      <c r="O245" s="63"/>
      <c r="P245" s="64"/>
      <c r="Q245" s="11">
        <f t="shared" si="136"/>
        <v>32940.8</v>
      </c>
      <c r="R245" s="11">
        <f t="shared" si="137"/>
        <v>32702.100000000002</v>
      </c>
      <c r="S245" s="12"/>
      <c r="T245" s="12"/>
      <c r="U245" s="12"/>
    </row>
    <row r="246" spans="1:21" s="13" customFormat="1" ht="12.75">
      <c r="A246" s="93"/>
      <c r="B246" s="84"/>
      <c r="C246" s="41"/>
      <c r="D246" s="16" t="s">
        <v>15</v>
      </c>
      <c r="E246" s="1">
        <f aca="true" t="shared" si="140" ref="E246:N246">E294</f>
        <v>33037.7</v>
      </c>
      <c r="F246" s="1">
        <f t="shared" si="140"/>
        <v>32987.78</v>
      </c>
      <c r="G246" s="127">
        <f t="shared" si="140"/>
        <v>33037.7</v>
      </c>
      <c r="H246" s="127">
        <f t="shared" si="140"/>
        <v>32987.78</v>
      </c>
      <c r="I246" s="127">
        <f t="shared" si="140"/>
        <v>0</v>
      </c>
      <c r="J246" s="127">
        <f t="shared" si="140"/>
        <v>0</v>
      </c>
      <c r="K246" s="127">
        <f t="shared" si="140"/>
        <v>0</v>
      </c>
      <c r="L246" s="127">
        <f t="shared" si="140"/>
        <v>0</v>
      </c>
      <c r="M246" s="127">
        <f t="shared" si="140"/>
        <v>0</v>
      </c>
      <c r="N246" s="127">
        <f t="shared" si="140"/>
        <v>0</v>
      </c>
      <c r="O246" s="63"/>
      <c r="P246" s="64"/>
      <c r="Q246" s="11">
        <f t="shared" si="136"/>
        <v>33037.7</v>
      </c>
      <c r="R246" s="11">
        <f t="shared" si="137"/>
        <v>32987.78</v>
      </c>
      <c r="S246" s="12"/>
      <c r="T246" s="12"/>
      <c r="U246" s="12"/>
    </row>
    <row r="247" spans="1:21" s="13" customFormat="1" ht="12.75">
      <c r="A247" s="93"/>
      <c r="B247" s="84"/>
      <c r="C247" s="41"/>
      <c r="D247" s="16" t="s">
        <v>68</v>
      </c>
      <c r="E247" s="1">
        <f aca="true" t="shared" si="141" ref="E247:N247">E295</f>
        <v>33037.7</v>
      </c>
      <c r="F247" s="1">
        <f t="shared" si="141"/>
        <v>32969.8</v>
      </c>
      <c r="G247" s="127">
        <f t="shared" si="141"/>
        <v>33037.7</v>
      </c>
      <c r="H247" s="127">
        <f t="shared" si="141"/>
        <v>32969.8</v>
      </c>
      <c r="I247" s="127">
        <f t="shared" si="141"/>
        <v>0</v>
      </c>
      <c r="J247" s="127">
        <f t="shared" si="141"/>
        <v>0</v>
      </c>
      <c r="K247" s="127">
        <f t="shared" si="141"/>
        <v>0</v>
      </c>
      <c r="L247" s="127">
        <f t="shared" si="141"/>
        <v>0</v>
      </c>
      <c r="M247" s="127">
        <f t="shared" si="141"/>
        <v>0</v>
      </c>
      <c r="N247" s="127">
        <f t="shared" si="141"/>
        <v>0</v>
      </c>
      <c r="O247" s="63"/>
      <c r="P247" s="64"/>
      <c r="Q247" s="11">
        <f t="shared" si="136"/>
        <v>33037.7</v>
      </c>
      <c r="R247" s="11">
        <f t="shared" si="137"/>
        <v>32969.8</v>
      </c>
      <c r="S247" s="12"/>
      <c r="T247" s="12"/>
      <c r="U247" s="12"/>
    </row>
    <row r="248" spans="1:21" s="13" customFormat="1" ht="12.75">
      <c r="A248" s="93"/>
      <c r="B248" s="84"/>
      <c r="C248" s="41"/>
      <c r="D248" s="16" t="s">
        <v>69</v>
      </c>
      <c r="E248" s="1">
        <f aca="true" t="shared" si="142" ref="E248:N248">E296</f>
        <v>33037.7</v>
      </c>
      <c r="F248" s="1">
        <f t="shared" si="142"/>
        <v>32969.8</v>
      </c>
      <c r="G248" s="127">
        <f t="shared" si="142"/>
        <v>33037.7</v>
      </c>
      <c r="H248" s="127">
        <f t="shared" si="142"/>
        <v>32969.8</v>
      </c>
      <c r="I248" s="127">
        <f t="shared" si="142"/>
        <v>0</v>
      </c>
      <c r="J248" s="127">
        <f t="shared" si="142"/>
        <v>0</v>
      </c>
      <c r="K248" s="127">
        <f t="shared" si="142"/>
        <v>0</v>
      </c>
      <c r="L248" s="127">
        <f t="shared" si="142"/>
        <v>0</v>
      </c>
      <c r="M248" s="127">
        <f t="shared" si="142"/>
        <v>0</v>
      </c>
      <c r="N248" s="127">
        <f t="shared" si="142"/>
        <v>0</v>
      </c>
      <c r="O248" s="63"/>
      <c r="P248" s="64"/>
      <c r="Q248" s="11">
        <f t="shared" si="136"/>
        <v>33037.7</v>
      </c>
      <c r="R248" s="11">
        <f t="shared" si="137"/>
        <v>32969.8</v>
      </c>
      <c r="S248" s="12"/>
      <c r="T248" s="12"/>
      <c r="U248" s="12"/>
    </row>
    <row r="249" spans="1:18" s="13" customFormat="1" ht="12.75">
      <c r="A249" s="93"/>
      <c r="B249" s="84"/>
      <c r="C249" s="41"/>
      <c r="D249" s="16" t="s">
        <v>70</v>
      </c>
      <c r="E249" s="1">
        <f aca="true" t="shared" si="143" ref="E249:N249">E297</f>
        <v>32940.8</v>
      </c>
      <c r="F249" s="1">
        <f t="shared" si="143"/>
        <v>0</v>
      </c>
      <c r="G249" s="127">
        <f t="shared" si="143"/>
        <v>32940.8</v>
      </c>
      <c r="H249" s="127">
        <f t="shared" si="143"/>
        <v>0</v>
      </c>
      <c r="I249" s="127">
        <f t="shared" si="143"/>
        <v>0</v>
      </c>
      <c r="J249" s="127">
        <f t="shared" si="143"/>
        <v>0</v>
      </c>
      <c r="K249" s="127">
        <f t="shared" si="143"/>
        <v>0</v>
      </c>
      <c r="L249" s="127">
        <f t="shared" si="143"/>
        <v>0</v>
      </c>
      <c r="M249" s="127">
        <f t="shared" si="143"/>
        <v>0</v>
      </c>
      <c r="N249" s="127">
        <f t="shared" si="143"/>
        <v>0</v>
      </c>
      <c r="O249" s="63"/>
      <c r="P249" s="64"/>
      <c r="Q249" s="11">
        <f t="shared" si="136"/>
        <v>32940.8</v>
      </c>
      <c r="R249" s="11">
        <f t="shared" si="137"/>
        <v>0</v>
      </c>
    </row>
    <row r="250" spans="1:21" s="13" customFormat="1" ht="12.75">
      <c r="A250" s="93"/>
      <c r="B250" s="84"/>
      <c r="C250" s="41"/>
      <c r="D250" s="16" t="s">
        <v>81</v>
      </c>
      <c r="E250" s="1">
        <f aca="true" t="shared" si="144" ref="E250:N250">E298</f>
        <v>32940.8</v>
      </c>
      <c r="F250" s="1">
        <f t="shared" si="144"/>
        <v>0</v>
      </c>
      <c r="G250" s="127">
        <f t="shared" si="144"/>
        <v>32940.8</v>
      </c>
      <c r="H250" s="127">
        <f t="shared" si="144"/>
        <v>0</v>
      </c>
      <c r="I250" s="127">
        <f t="shared" si="144"/>
        <v>0</v>
      </c>
      <c r="J250" s="127">
        <f t="shared" si="144"/>
        <v>0</v>
      </c>
      <c r="K250" s="127">
        <f t="shared" si="144"/>
        <v>0</v>
      </c>
      <c r="L250" s="127">
        <f t="shared" si="144"/>
        <v>0</v>
      </c>
      <c r="M250" s="127">
        <f t="shared" si="144"/>
        <v>0</v>
      </c>
      <c r="N250" s="127">
        <f t="shared" si="144"/>
        <v>0</v>
      </c>
      <c r="O250" s="63"/>
      <c r="P250" s="64"/>
      <c r="Q250" s="11">
        <f aca="true" t="shared" si="145" ref="Q250:Q258">G250+K250+I250</f>
        <v>32940.8</v>
      </c>
      <c r="R250" s="11">
        <f aca="true" t="shared" si="146" ref="R250:R258">H250+L250+J250</f>
        <v>0</v>
      </c>
      <c r="S250" s="12"/>
      <c r="T250" s="12"/>
      <c r="U250" s="12"/>
    </row>
    <row r="251" spans="1:21" s="13" customFormat="1" ht="12.75">
      <c r="A251" s="93"/>
      <c r="B251" s="84"/>
      <c r="C251" s="41"/>
      <c r="D251" s="16" t="s">
        <v>82</v>
      </c>
      <c r="E251" s="1">
        <f aca="true" t="shared" si="147" ref="E251:N251">E299</f>
        <v>32940.8</v>
      </c>
      <c r="F251" s="1">
        <f t="shared" si="147"/>
        <v>0</v>
      </c>
      <c r="G251" s="127">
        <f t="shared" si="147"/>
        <v>32940.8</v>
      </c>
      <c r="H251" s="127">
        <f t="shared" si="147"/>
        <v>0</v>
      </c>
      <c r="I251" s="127">
        <f t="shared" si="147"/>
        <v>0</v>
      </c>
      <c r="J251" s="127">
        <f t="shared" si="147"/>
        <v>0</v>
      </c>
      <c r="K251" s="127">
        <f t="shared" si="147"/>
        <v>0</v>
      </c>
      <c r="L251" s="127">
        <f t="shared" si="147"/>
        <v>0</v>
      </c>
      <c r="M251" s="127">
        <f t="shared" si="147"/>
        <v>0</v>
      </c>
      <c r="N251" s="127">
        <f t="shared" si="147"/>
        <v>0</v>
      </c>
      <c r="O251" s="63"/>
      <c r="P251" s="64"/>
      <c r="Q251" s="11">
        <f t="shared" si="145"/>
        <v>32940.8</v>
      </c>
      <c r="R251" s="11">
        <f t="shared" si="146"/>
        <v>0</v>
      </c>
      <c r="S251" s="12"/>
      <c r="T251" s="12"/>
      <c r="U251" s="12"/>
    </row>
    <row r="252" spans="1:21" s="13" customFormat="1" ht="12.75">
      <c r="A252" s="93"/>
      <c r="B252" s="84"/>
      <c r="C252" s="41"/>
      <c r="D252" s="16" t="s">
        <v>83</v>
      </c>
      <c r="E252" s="1">
        <f aca="true" t="shared" si="148" ref="E252:N252">E300</f>
        <v>32940.8</v>
      </c>
      <c r="F252" s="1">
        <f t="shared" si="148"/>
        <v>0</v>
      </c>
      <c r="G252" s="127">
        <f t="shared" si="148"/>
        <v>32940.8</v>
      </c>
      <c r="H252" s="127">
        <f t="shared" si="148"/>
        <v>0</v>
      </c>
      <c r="I252" s="127">
        <f t="shared" si="148"/>
        <v>0</v>
      </c>
      <c r="J252" s="127">
        <f t="shared" si="148"/>
        <v>0</v>
      </c>
      <c r="K252" s="127">
        <f t="shared" si="148"/>
        <v>0</v>
      </c>
      <c r="L252" s="127">
        <f t="shared" si="148"/>
        <v>0</v>
      </c>
      <c r="M252" s="127">
        <f t="shared" si="148"/>
        <v>0</v>
      </c>
      <c r="N252" s="127">
        <f t="shared" si="148"/>
        <v>0</v>
      </c>
      <c r="O252" s="63"/>
      <c r="P252" s="64"/>
      <c r="Q252" s="11">
        <f t="shared" si="145"/>
        <v>32940.8</v>
      </c>
      <c r="R252" s="11">
        <f t="shared" si="146"/>
        <v>0</v>
      </c>
      <c r="S252" s="12"/>
      <c r="T252" s="12"/>
      <c r="U252" s="12"/>
    </row>
    <row r="253" spans="1:21" s="13" customFormat="1" ht="12.75">
      <c r="A253" s="93"/>
      <c r="B253" s="84"/>
      <c r="C253" s="41"/>
      <c r="D253" s="16" t="s">
        <v>84</v>
      </c>
      <c r="E253" s="1">
        <f aca="true" t="shared" si="149" ref="E253:N253">E301</f>
        <v>32940.8</v>
      </c>
      <c r="F253" s="1">
        <f t="shared" si="149"/>
        <v>0</v>
      </c>
      <c r="G253" s="127">
        <f t="shared" si="149"/>
        <v>32940.8</v>
      </c>
      <c r="H253" s="127">
        <f t="shared" si="149"/>
        <v>0</v>
      </c>
      <c r="I253" s="127">
        <f t="shared" si="149"/>
        <v>0</v>
      </c>
      <c r="J253" s="127">
        <f t="shared" si="149"/>
        <v>0</v>
      </c>
      <c r="K253" s="127">
        <f t="shared" si="149"/>
        <v>0</v>
      </c>
      <c r="L253" s="127">
        <f t="shared" si="149"/>
        <v>0</v>
      </c>
      <c r="M253" s="127">
        <f t="shared" si="149"/>
        <v>0</v>
      </c>
      <c r="N253" s="127">
        <f t="shared" si="149"/>
        <v>0</v>
      </c>
      <c r="O253" s="63"/>
      <c r="P253" s="64"/>
      <c r="Q253" s="11">
        <f t="shared" si="145"/>
        <v>32940.8</v>
      </c>
      <c r="R253" s="11">
        <f t="shared" si="146"/>
        <v>0</v>
      </c>
      <c r="S253" s="12"/>
      <c r="T253" s="12"/>
      <c r="U253" s="12"/>
    </row>
    <row r="254" spans="1:18" s="13" customFormat="1" ht="12.75">
      <c r="A254" s="65"/>
      <c r="B254" s="85"/>
      <c r="C254" s="42"/>
      <c r="D254" s="16" t="s">
        <v>85</v>
      </c>
      <c r="E254" s="1">
        <f aca="true" t="shared" si="150" ref="E254:N254">E302</f>
        <v>32940.8</v>
      </c>
      <c r="F254" s="1">
        <f t="shared" si="150"/>
        <v>0</v>
      </c>
      <c r="G254" s="127">
        <f t="shared" si="150"/>
        <v>32940.8</v>
      </c>
      <c r="H254" s="127">
        <f t="shared" si="150"/>
        <v>0</v>
      </c>
      <c r="I254" s="127">
        <f t="shared" si="150"/>
        <v>0</v>
      </c>
      <c r="J254" s="127">
        <f t="shared" si="150"/>
        <v>0</v>
      </c>
      <c r="K254" s="127">
        <f t="shared" si="150"/>
        <v>0</v>
      </c>
      <c r="L254" s="127">
        <f t="shared" si="150"/>
        <v>0</v>
      </c>
      <c r="M254" s="127">
        <f t="shared" si="150"/>
        <v>0</v>
      </c>
      <c r="N254" s="127">
        <f t="shared" si="150"/>
        <v>0</v>
      </c>
      <c r="O254" s="94"/>
      <c r="P254" s="95"/>
      <c r="Q254" s="11">
        <f t="shared" si="145"/>
        <v>32940.8</v>
      </c>
      <c r="R254" s="11">
        <f t="shared" si="146"/>
        <v>0</v>
      </c>
    </row>
    <row r="255" spans="1:21" s="13" customFormat="1" ht="12.75" customHeight="1">
      <c r="A255" s="92" t="s">
        <v>59</v>
      </c>
      <c r="B255" s="83" t="s">
        <v>101</v>
      </c>
      <c r="C255" s="40"/>
      <c r="D255" s="16" t="s">
        <v>11</v>
      </c>
      <c r="E255" s="10">
        <f>SUM(E256:E266)</f>
        <v>15504.800000000001</v>
      </c>
      <c r="F255" s="10">
        <f>SUM(F256:F266)</f>
        <v>6987.58</v>
      </c>
      <c r="G255" s="10">
        <f>SUM(G256:G266)</f>
        <v>15504.800000000001</v>
      </c>
      <c r="H255" s="10">
        <f>SUM(H256:H266)</f>
        <v>6987.58</v>
      </c>
      <c r="I255" s="10">
        <f aca="true" t="shared" si="151" ref="I255:N255">SUM(I256:I266)</f>
        <v>0</v>
      </c>
      <c r="J255" s="10">
        <f t="shared" si="151"/>
        <v>0</v>
      </c>
      <c r="K255" s="10">
        <f t="shared" si="151"/>
        <v>0</v>
      </c>
      <c r="L255" s="10">
        <f t="shared" si="151"/>
        <v>0</v>
      </c>
      <c r="M255" s="10">
        <f t="shared" si="151"/>
        <v>0</v>
      </c>
      <c r="N255" s="10">
        <f t="shared" si="151"/>
        <v>0</v>
      </c>
      <c r="O255" s="54" t="s">
        <v>12</v>
      </c>
      <c r="P255" s="55"/>
      <c r="Q255" s="11">
        <f t="shared" si="145"/>
        <v>15504.800000000001</v>
      </c>
      <c r="R255" s="11">
        <f t="shared" si="146"/>
        <v>6987.58</v>
      </c>
      <c r="S255" s="12"/>
      <c r="T255" s="12"/>
      <c r="U255" s="12"/>
    </row>
    <row r="256" spans="1:21" s="13" customFormat="1" ht="12.75">
      <c r="A256" s="93"/>
      <c r="B256" s="84"/>
      <c r="C256" s="41"/>
      <c r="D256" s="16" t="s">
        <v>13</v>
      </c>
      <c r="E256" s="10">
        <f>G256+I256+K256+M256</f>
        <v>1327.5</v>
      </c>
      <c r="F256" s="10">
        <f>H256+J256+L256+N256</f>
        <v>1327.5</v>
      </c>
      <c r="G256" s="127">
        <v>1327.5</v>
      </c>
      <c r="H256" s="127">
        <v>1327.5</v>
      </c>
      <c r="I256" s="127">
        <v>0</v>
      </c>
      <c r="J256" s="127">
        <v>0</v>
      </c>
      <c r="K256" s="127">
        <v>0</v>
      </c>
      <c r="L256" s="127">
        <v>0</v>
      </c>
      <c r="M256" s="127">
        <v>0</v>
      </c>
      <c r="N256" s="127">
        <v>0</v>
      </c>
      <c r="O256" s="63"/>
      <c r="P256" s="64"/>
      <c r="Q256" s="11">
        <f t="shared" si="145"/>
        <v>1327.5</v>
      </c>
      <c r="R256" s="11">
        <f t="shared" si="146"/>
        <v>1327.5</v>
      </c>
      <c r="S256" s="12"/>
      <c r="T256" s="12"/>
      <c r="U256" s="12"/>
    </row>
    <row r="257" spans="1:21" s="13" customFormat="1" ht="12.75">
      <c r="A257" s="93"/>
      <c r="B257" s="84"/>
      <c r="C257" s="41"/>
      <c r="D257" s="16" t="s">
        <v>14</v>
      </c>
      <c r="E257" s="10">
        <f>G257+I257+K257+M257</f>
        <v>1416.5</v>
      </c>
      <c r="F257" s="10">
        <f aca="true" t="shared" si="152" ref="F257:F266">H257+J257+L257+N257</f>
        <v>1406.2</v>
      </c>
      <c r="G257" s="127">
        <v>1416.5</v>
      </c>
      <c r="H257" s="127">
        <v>1406.2</v>
      </c>
      <c r="I257" s="127">
        <v>0</v>
      </c>
      <c r="J257" s="127">
        <v>0</v>
      </c>
      <c r="K257" s="127">
        <v>0</v>
      </c>
      <c r="L257" s="127">
        <v>0</v>
      </c>
      <c r="M257" s="127">
        <v>0</v>
      </c>
      <c r="N257" s="127">
        <v>0</v>
      </c>
      <c r="O257" s="63"/>
      <c r="P257" s="64"/>
      <c r="Q257" s="11">
        <f t="shared" si="145"/>
        <v>1416.5</v>
      </c>
      <c r="R257" s="11">
        <f t="shared" si="146"/>
        <v>1406.2</v>
      </c>
      <c r="S257" s="12"/>
      <c r="T257" s="12"/>
      <c r="U257" s="12"/>
    </row>
    <row r="258" spans="1:21" s="13" customFormat="1" ht="12.75">
      <c r="A258" s="93"/>
      <c r="B258" s="84"/>
      <c r="C258" s="41"/>
      <c r="D258" s="16" t="s">
        <v>15</v>
      </c>
      <c r="E258" s="10">
        <f aca="true" t="shared" si="153" ref="E258:E266">G258+I258+K258+M258</f>
        <v>1420.6</v>
      </c>
      <c r="F258" s="10">
        <f t="shared" si="152"/>
        <v>1418.48</v>
      </c>
      <c r="G258" s="127">
        <v>1420.6</v>
      </c>
      <c r="H258" s="127">
        <v>1418.48</v>
      </c>
      <c r="I258" s="127">
        <v>0</v>
      </c>
      <c r="J258" s="127">
        <v>0</v>
      </c>
      <c r="K258" s="127">
        <v>0</v>
      </c>
      <c r="L258" s="127">
        <v>0</v>
      </c>
      <c r="M258" s="127">
        <v>0</v>
      </c>
      <c r="N258" s="127">
        <v>0</v>
      </c>
      <c r="O258" s="63"/>
      <c r="P258" s="64"/>
      <c r="Q258" s="11">
        <f t="shared" si="145"/>
        <v>1420.6</v>
      </c>
      <c r="R258" s="11">
        <f t="shared" si="146"/>
        <v>1418.48</v>
      </c>
      <c r="S258" s="12"/>
      <c r="T258" s="12"/>
      <c r="U258" s="12"/>
    </row>
    <row r="259" spans="1:21" s="13" customFormat="1" ht="12.75">
      <c r="A259" s="93"/>
      <c r="B259" s="84"/>
      <c r="C259" s="41"/>
      <c r="D259" s="16" t="s">
        <v>68</v>
      </c>
      <c r="E259" s="10">
        <f t="shared" si="153"/>
        <v>1420.6</v>
      </c>
      <c r="F259" s="10">
        <f t="shared" si="152"/>
        <v>1417.7</v>
      </c>
      <c r="G259" s="127">
        <v>1420.6</v>
      </c>
      <c r="H259" s="127">
        <v>1417.7</v>
      </c>
      <c r="I259" s="127"/>
      <c r="J259" s="127"/>
      <c r="K259" s="127"/>
      <c r="L259" s="127"/>
      <c r="M259" s="127"/>
      <c r="N259" s="127"/>
      <c r="O259" s="63"/>
      <c r="P259" s="64"/>
      <c r="Q259" s="11">
        <f aca="true" t="shared" si="154" ref="Q259:R263">G259+K259+I259</f>
        <v>1420.6</v>
      </c>
      <c r="R259" s="11">
        <f t="shared" si="154"/>
        <v>1417.7</v>
      </c>
      <c r="S259" s="12"/>
      <c r="T259" s="12"/>
      <c r="U259" s="12"/>
    </row>
    <row r="260" spans="1:21" s="13" customFormat="1" ht="12.75">
      <c r="A260" s="93"/>
      <c r="B260" s="84"/>
      <c r="C260" s="41"/>
      <c r="D260" s="16" t="s">
        <v>69</v>
      </c>
      <c r="E260" s="10">
        <f t="shared" si="153"/>
        <v>1420.6</v>
      </c>
      <c r="F260" s="10">
        <f t="shared" si="152"/>
        <v>1417.7</v>
      </c>
      <c r="G260" s="127">
        <v>1420.6</v>
      </c>
      <c r="H260" s="127">
        <v>1417.7</v>
      </c>
      <c r="I260" s="127"/>
      <c r="J260" s="127"/>
      <c r="K260" s="127"/>
      <c r="L260" s="127"/>
      <c r="M260" s="127"/>
      <c r="N260" s="127"/>
      <c r="O260" s="63"/>
      <c r="P260" s="64"/>
      <c r="Q260" s="11">
        <f t="shared" si="154"/>
        <v>1420.6</v>
      </c>
      <c r="R260" s="11">
        <f t="shared" si="154"/>
        <v>1417.7</v>
      </c>
      <c r="S260" s="12"/>
      <c r="T260" s="12"/>
      <c r="U260" s="12"/>
    </row>
    <row r="261" spans="1:18" s="13" customFormat="1" ht="12.75">
      <c r="A261" s="93"/>
      <c r="B261" s="84"/>
      <c r="C261" s="41"/>
      <c r="D261" s="16" t="s">
        <v>70</v>
      </c>
      <c r="E261" s="10">
        <f t="shared" si="153"/>
        <v>1416.5</v>
      </c>
      <c r="F261" s="10">
        <f t="shared" si="152"/>
        <v>0</v>
      </c>
      <c r="G261" s="127">
        <v>1416.5</v>
      </c>
      <c r="H261" s="127"/>
      <c r="I261" s="127"/>
      <c r="J261" s="127"/>
      <c r="K261" s="127"/>
      <c r="L261" s="127"/>
      <c r="M261" s="127"/>
      <c r="N261" s="127"/>
      <c r="O261" s="63"/>
      <c r="P261" s="64"/>
      <c r="Q261" s="11">
        <f t="shared" si="154"/>
        <v>1416.5</v>
      </c>
      <c r="R261" s="11">
        <f t="shared" si="154"/>
        <v>0</v>
      </c>
    </row>
    <row r="262" spans="1:21" s="13" customFormat="1" ht="12.75">
      <c r="A262" s="93"/>
      <c r="B262" s="84"/>
      <c r="C262" s="41"/>
      <c r="D262" s="16" t="s">
        <v>81</v>
      </c>
      <c r="E262" s="10">
        <f t="shared" si="153"/>
        <v>1416.5</v>
      </c>
      <c r="F262" s="10">
        <f t="shared" si="152"/>
        <v>0</v>
      </c>
      <c r="G262" s="127">
        <v>1416.5</v>
      </c>
      <c r="H262" s="127"/>
      <c r="I262" s="127"/>
      <c r="J262" s="127"/>
      <c r="K262" s="127"/>
      <c r="L262" s="127"/>
      <c r="M262" s="127"/>
      <c r="N262" s="127"/>
      <c r="O262" s="63"/>
      <c r="P262" s="64"/>
      <c r="Q262" s="11">
        <f t="shared" si="154"/>
        <v>1416.5</v>
      </c>
      <c r="R262" s="11">
        <f t="shared" si="154"/>
        <v>0</v>
      </c>
      <c r="S262" s="12"/>
      <c r="T262" s="12"/>
      <c r="U262" s="12"/>
    </row>
    <row r="263" spans="1:21" s="13" customFormat="1" ht="12.75">
      <c r="A263" s="93"/>
      <c r="B263" s="84"/>
      <c r="C263" s="41"/>
      <c r="D263" s="16" t="s">
        <v>82</v>
      </c>
      <c r="E263" s="10">
        <f t="shared" si="153"/>
        <v>1416.5</v>
      </c>
      <c r="F263" s="10">
        <f t="shared" si="152"/>
        <v>0</v>
      </c>
      <c r="G263" s="127">
        <v>1416.5</v>
      </c>
      <c r="H263" s="127"/>
      <c r="I263" s="127"/>
      <c r="J263" s="127"/>
      <c r="K263" s="127"/>
      <c r="L263" s="127"/>
      <c r="M263" s="127"/>
      <c r="N263" s="127"/>
      <c r="O263" s="63"/>
      <c r="P263" s="64"/>
      <c r="Q263" s="11">
        <f t="shared" si="154"/>
        <v>1416.5</v>
      </c>
      <c r="R263" s="11">
        <f t="shared" si="154"/>
        <v>0</v>
      </c>
      <c r="S263" s="12"/>
      <c r="T263" s="12"/>
      <c r="U263" s="12"/>
    </row>
    <row r="264" spans="1:21" s="13" customFormat="1" ht="12.75">
      <c r="A264" s="93"/>
      <c r="B264" s="84"/>
      <c r="C264" s="41"/>
      <c r="D264" s="16" t="s">
        <v>83</v>
      </c>
      <c r="E264" s="10">
        <f t="shared" si="153"/>
        <v>1416.5</v>
      </c>
      <c r="F264" s="10">
        <f t="shared" si="152"/>
        <v>0</v>
      </c>
      <c r="G264" s="127">
        <v>1416.5</v>
      </c>
      <c r="H264" s="127"/>
      <c r="I264" s="127"/>
      <c r="J264" s="127"/>
      <c r="K264" s="127"/>
      <c r="L264" s="127"/>
      <c r="M264" s="127"/>
      <c r="N264" s="127"/>
      <c r="O264" s="63"/>
      <c r="P264" s="64"/>
      <c r="Q264" s="11">
        <f aca="true" t="shared" si="155" ref="Q264:R270">G264+K264+I264</f>
        <v>1416.5</v>
      </c>
      <c r="R264" s="11">
        <f t="shared" si="155"/>
        <v>0</v>
      </c>
      <c r="S264" s="12"/>
      <c r="T264" s="12"/>
      <c r="U264" s="12"/>
    </row>
    <row r="265" spans="1:21" s="13" customFormat="1" ht="12.75">
      <c r="A265" s="93"/>
      <c r="B265" s="84"/>
      <c r="C265" s="41"/>
      <c r="D265" s="16" t="s">
        <v>84</v>
      </c>
      <c r="E265" s="10">
        <f t="shared" si="153"/>
        <v>1416.5</v>
      </c>
      <c r="F265" s="10">
        <f t="shared" si="152"/>
        <v>0</v>
      </c>
      <c r="G265" s="127">
        <v>1416.5</v>
      </c>
      <c r="H265" s="127"/>
      <c r="I265" s="127"/>
      <c r="J265" s="127"/>
      <c r="K265" s="127"/>
      <c r="L265" s="127"/>
      <c r="M265" s="127"/>
      <c r="N265" s="127"/>
      <c r="O265" s="63"/>
      <c r="P265" s="64"/>
      <c r="Q265" s="11">
        <f t="shared" si="155"/>
        <v>1416.5</v>
      </c>
      <c r="R265" s="11">
        <f t="shared" si="155"/>
        <v>0</v>
      </c>
      <c r="S265" s="12"/>
      <c r="T265" s="12"/>
      <c r="U265" s="12"/>
    </row>
    <row r="266" spans="1:18" s="13" customFormat="1" ht="12.75">
      <c r="A266" s="65"/>
      <c r="B266" s="85"/>
      <c r="C266" s="42"/>
      <c r="D266" s="16" t="s">
        <v>85</v>
      </c>
      <c r="E266" s="10">
        <f t="shared" si="153"/>
        <v>1416.5</v>
      </c>
      <c r="F266" s="10">
        <f t="shared" si="152"/>
        <v>0</v>
      </c>
      <c r="G266" s="127">
        <v>1416.5</v>
      </c>
      <c r="H266" s="127"/>
      <c r="I266" s="127"/>
      <c r="J266" s="127"/>
      <c r="K266" s="127"/>
      <c r="L266" s="127"/>
      <c r="M266" s="127"/>
      <c r="N266" s="127"/>
      <c r="O266" s="94"/>
      <c r="P266" s="95"/>
      <c r="Q266" s="11">
        <f t="shared" si="155"/>
        <v>1416.5</v>
      </c>
      <c r="R266" s="11">
        <f t="shared" si="155"/>
        <v>0</v>
      </c>
    </row>
    <row r="267" spans="1:18" s="13" customFormat="1" ht="12.75" customHeight="1">
      <c r="A267" s="92" t="s">
        <v>60</v>
      </c>
      <c r="B267" s="83" t="s">
        <v>105</v>
      </c>
      <c r="C267" s="40"/>
      <c r="D267" s="16" t="s">
        <v>11</v>
      </c>
      <c r="E267" s="10">
        <f>SUM(E268:E278)</f>
        <v>337009.30000000005</v>
      </c>
      <c r="F267" s="10">
        <f>SUM(F268:F278)</f>
        <v>152012.71</v>
      </c>
      <c r="G267" s="10">
        <f>SUM(G268:G278)</f>
        <v>337009.30000000005</v>
      </c>
      <c r="H267" s="10">
        <f>SUM(H268:H278)</f>
        <v>152012.71</v>
      </c>
      <c r="I267" s="10">
        <f aca="true" t="shared" si="156" ref="I267:N267">SUM(I268:I278)</f>
        <v>0</v>
      </c>
      <c r="J267" s="10">
        <f t="shared" si="156"/>
        <v>0</v>
      </c>
      <c r="K267" s="10">
        <f t="shared" si="156"/>
        <v>0</v>
      </c>
      <c r="L267" s="10">
        <f t="shared" si="156"/>
        <v>0</v>
      </c>
      <c r="M267" s="10">
        <f t="shared" si="156"/>
        <v>0</v>
      </c>
      <c r="N267" s="10">
        <f t="shared" si="156"/>
        <v>0</v>
      </c>
      <c r="O267" s="54" t="s">
        <v>12</v>
      </c>
      <c r="P267" s="55"/>
      <c r="Q267" s="11">
        <f t="shared" si="155"/>
        <v>337009.30000000005</v>
      </c>
      <c r="R267" s="11">
        <f t="shared" si="155"/>
        <v>152012.71</v>
      </c>
    </row>
    <row r="268" spans="1:18" s="13" customFormat="1" ht="12.75">
      <c r="A268" s="93"/>
      <c r="B268" s="84"/>
      <c r="C268" s="41"/>
      <c r="D268" s="16" t="s">
        <v>13</v>
      </c>
      <c r="E268" s="10">
        <f>G268+I268+K268+M268</f>
        <v>29070.8</v>
      </c>
      <c r="F268" s="10">
        <f>H268+J268+L268+N268</f>
        <v>29070.8</v>
      </c>
      <c r="G268" s="127">
        <v>29070.8</v>
      </c>
      <c r="H268" s="127">
        <v>29070.8</v>
      </c>
      <c r="I268" s="127">
        <v>0</v>
      </c>
      <c r="J268" s="127">
        <v>0</v>
      </c>
      <c r="K268" s="127">
        <v>0</v>
      </c>
      <c r="L268" s="127">
        <v>0</v>
      </c>
      <c r="M268" s="127">
        <v>0</v>
      </c>
      <c r="N268" s="127">
        <v>0</v>
      </c>
      <c r="O268" s="63"/>
      <c r="P268" s="64"/>
      <c r="Q268" s="11">
        <f t="shared" si="155"/>
        <v>29070.8</v>
      </c>
      <c r="R268" s="11">
        <f t="shared" si="155"/>
        <v>29070.8</v>
      </c>
    </row>
    <row r="269" spans="1:18" s="13" customFormat="1" ht="12.75">
      <c r="A269" s="93"/>
      <c r="B269" s="84"/>
      <c r="C269" s="41"/>
      <c r="D269" s="16" t="s">
        <v>14</v>
      </c>
      <c r="E269" s="10">
        <f>G269+I269+K269+M269</f>
        <v>30766.7</v>
      </c>
      <c r="F269" s="10">
        <f aca="true" t="shared" si="157" ref="F269:F278">H269+J269+L269+N269</f>
        <v>30543.7</v>
      </c>
      <c r="G269" s="127">
        <v>30766.7</v>
      </c>
      <c r="H269" s="127">
        <v>30543.7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63"/>
      <c r="P269" s="64"/>
      <c r="Q269" s="11">
        <f t="shared" si="155"/>
        <v>30766.7</v>
      </c>
      <c r="R269" s="11">
        <f t="shared" si="155"/>
        <v>30543.7</v>
      </c>
    </row>
    <row r="270" spans="1:18" s="13" customFormat="1" ht="12.75">
      <c r="A270" s="93"/>
      <c r="B270" s="84"/>
      <c r="C270" s="41"/>
      <c r="D270" s="16" t="s">
        <v>15</v>
      </c>
      <c r="E270" s="10">
        <f aca="true" t="shared" si="158" ref="E270:E278">G270+I270+K270+M270</f>
        <v>30857.2</v>
      </c>
      <c r="F270" s="10">
        <f t="shared" si="157"/>
        <v>30810.61</v>
      </c>
      <c r="G270" s="127">
        <v>30857.2</v>
      </c>
      <c r="H270" s="127">
        <v>30810.61</v>
      </c>
      <c r="I270" s="127">
        <v>0</v>
      </c>
      <c r="J270" s="127">
        <v>0</v>
      </c>
      <c r="K270" s="127">
        <v>0</v>
      </c>
      <c r="L270" s="127">
        <v>0</v>
      </c>
      <c r="M270" s="127">
        <v>0</v>
      </c>
      <c r="N270" s="127">
        <v>0</v>
      </c>
      <c r="O270" s="63"/>
      <c r="P270" s="64"/>
      <c r="Q270" s="11">
        <f t="shared" si="155"/>
        <v>30857.2</v>
      </c>
      <c r="R270" s="11">
        <f t="shared" si="155"/>
        <v>30810.61</v>
      </c>
    </row>
    <row r="271" spans="1:18" s="13" customFormat="1" ht="12.75">
      <c r="A271" s="93"/>
      <c r="B271" s="84"/>
      <c r="C271" s="41"/>
      <c r="D271" s="16" t="s">
        <v>68</v>
      </c>
      <c r="E271" s="10">
        <f t="shared" si="158"/>
        <v>30857.2</v>
      </c>
      <c r="F271" s="10">
        <f t="shared" si="157"/>
        <v>30793.8</v>
      </c>
      <c r="G271" s="127">
        <v>30857.2</v>
      </c>
      <c r="H271" s="127">
        <v>30793.8</v>
      </c>
      <c r="I271" s="127"/>
      <c r="J271" s="127"/>
      <c r="K271" s="127"/>
      <c r="L271" s="127"/>
      <c r="M271" s="127"/>
      <c r="N271" s="127"/>
      <c r="O271" s="63"/>
      <c r="P271" s="64"/>
      <c r="Q271" s="11">
        <f aca="true" t="shared" si="159" ref="Q271:R275">G271+K271+I271</f>
        <v>30857.2</v>
      </c>
      <c r="R271" s="11">
        <f t="shared" si="159"/>
        <v>30793.8</v>
      </c>
    </row>
    <row r="272" spans="1:18" s="13" customFormat="1" ht="12.75">
      <c r="A272" s="93"/>
      <c r="B272" s="84"/>
      <c r="C272" s="41"/>
      <c r="D272" s="16" t="s">
        <v>69</v>
      </c>
      <c r="E272" s="10">
        <f t="shared" si="158"/>
        <v>30857.2</v>
      </c>
      <c r="F272" s="10">
        <f t="shared" si="157"/>
        <v>30793.8</v>
      </c>
      <c r="G272" s="127">
        <v>30857.2</v>
      </c>
      <c r="H272" s="127">
        <v>30793.8</v>
      </c>
      <c r="I272" s="127"/>
      <c r="J272" s="127"/>
      <c r="K272" s="127"/>
      <c r="L272" s="127"/>
      <c r="M272" s="127"/>
      <c r="N272" s="127"/>
      <c r="O272" s="63"/>
      <c r="P272" s="64"/>
      <c r="Q272" s="11">
        <f t="shared" si="159"/>
        <v>30857.2</v>
      </c>
      <c r="R272" s="11">
        <f t="shared" si="159"/>
        <v>30793.8</v>
      </c>
    </row>
    <row r="273" spans="1:18" s="13" customFormat="1" ht="12.75">
      <c r="A273" s="93"/>
      <c r="B273" s="84"/>
      <c r="C273" s="41"/>
      <c r="D273" s="16" t="s">
        <v>70</v>
      </c>
      <c r="E273" s="10">
        <f t="shared" si="158"/>
        <v>30766.7</v>
      </c>
      <c r="F273" s="10">
        <f t="shared" si="157"/>
        <v>0</v>
      </c>
      <c r="G273" s="127">
        <v>30766.7</v>
      </c>
      <c r="H273" s="127"/>
      <c r="I273" s="127"/>
      <c r="J273" s="127"/>
      <c r="K273" s="127"/>
      <c r="L273" s="127"/>
      <c r="M273" s="127"/>
      <c r="N273" s="127"/>
      <c r="O273" s="63"/>
      <c r="P273" s="64"/>
      <c r="Q273" s="11">
        <f t="shared" si="159"/>
        <v>30766.7</v>
      </c>
      <c r="R273" s="11">
        <f t="shared" si="159"/>
        <v>0</v>
      </c>
    </row>
    <row r="274" spans="1:18" s="13" customFormat="1" ht="12.75">
      <c r="A274" s="93"/>
      <c r="B274" s="84"/>
      <c r="C274" s="41"/>
      <c r="D274" s="16" t="s">
        <v>81</v>
      </c>
      <c r="E274" s="10">
        <f t="shared" si="158"/>
        <v>30766.7</v>
      </c>
      <c r="F274" s="10">
        <f t="shared" si="157"/>
        <v>0</v>
      </c>
      <c r="G274" s="127">
        <v>30766.7</v>
      </c>
      <c r="H274" s="127"/>
      <c r="I274" s="127">
        <v>0</v>
      </c>
      <c r="J274" s="127">
        <v>0</v>
      </c>
      <c r="K274" s="127">
        <v>0</v>
      </c>
      <c r="L274" s="127">
        <v>0</v>
      </c>
      <c r="M274" s="127">
        <v>0</v>
      </c>
      <c r="N274" s="127">
        <v>0</v>
      </c>
      <c r="O274" s="63"/>
      <c r="P274" s="64"/>
      <c r="Q274" s="11">
        <f t="shared" si="159"/>
        <v>30766.7</v>
      </c>
      <c r="R274" s="11">
        <f t="shared" si="159"/>
        <v>0</v>
      </c>
    </row>
    <row r="275" spans="1:18" s="13" customFormat="1" ht="12.75">
      <c r="A275" s="93"/>
      <c r="B275" s="84"/>
      <c r="C275" s="41"/>
      <c r="D275" s="16" t="s">
        <v>82</v>
      </c>
      <c r="E275" s="10">
        <f t="shared" si="158"/>
        <v>30766.7</v>
      </c>
      <c r="F275" s="10">
        <f t="shared" si="157"/>
        <v>0</v>
      </c>
      <c r="G275" s="127">
        <v>30766.7</v>
      </c>
      <c r="H275" s="127"/>
      <c r="I275" s="127">
        <v>0</v>
      </c>
      <c r="J275" s="127">
        <v>0</v>
      </c>
      <c r="K275" s="127">
        <v>0</v>
      </c>
      <c r="L275" s="127">
        <v>0</v>
      </c>
      <c r="M275" s="127">
        <v>0</v>
      </c>
      <c r="N275" s="127">
        <v>0</v>
      </c>
      <c r="O275" s="63"/>
      <c r="P275" s="64"/>
      <c r="Q275" s="11">
        <f t="shared" si="159"/>
        <v>30766.7</v>
      </c>
      <c r="R275" s="11">
        <f t="shared" si="159"/>
        <v>0</v>
      </c>
    </row>
    <row r="276" spans="1:18" s="13" customFormat="1" ht="12.75">
      <c r="A276" s="93"/>
      <c r="B276" s="84"/>
      <c r="C276" s="41"/>
      <c r="D276" s="16" t="s">
        <v>83</v>
      </c>
      <c r="E276" s="10">
        <f t="shared" si="158"/>
        <v>30766.7</v>
      </c>
      <c r="F276" s="10">
        <f t="shared" si="157"/>
        <v>0</v>
      </c>
      <c r="G276" s="127">
        <v>30766.7</v>
      </c>
      <c r="H276" s="127"/>
      <c r="I276" s="127"/>
      <c r="J276" s="127"/>
      <c r="K276" s="127"/>
      <c r="L276" s="127"/>
      <c r="M276" s="127"/>
      <c r="N276" s="127"/>
      <c r="O276" s="63"/>
      <c r="P276" s="64"/>
      <c r="Q276" s="11">
        <f aca="true" t="shared" si="160" ref="Q276:R282">G276+K276+I276</f>
        <v>30766.7</v>
      </c>
      <c r="R276" s="11">
        <f t="shared" si="160"/>
        <v>0</v>
      </c>
    </row>
    <row r="277" spans="1:18" s="13" customFormat="1" ht="12.75">
      <c r="A277" s="93"/>
      <c r="B277" s="84"/>
      <c r="C277" s="41"/>
      <c r="D277" s="16" t="s">
        <v>84</v>
      </c>
      <c r="E277" s="10">
        <f t="shared" si="158"/>
        <v>30766.7</v>
      </c>
      <c r="F277" s="10">
        <f t="shared" si="157"/>
        <v>0</v>
      </c>
      <c r="G277" s="127">
        <v>30766.7</v>
      </c>
      <c r="H277" s="127"/>
      <c r="I277" s="127"/>
      <c r="J277" s="127"/>
      <c r="K277" s="127"/>
      <c r="L277" s="127"/>
      <c r="M277" s="127"/>
      <c r="N277" s="127"/>
      <c r="O277" s="63"/>
      <c r="P277" s="64"/>
      <c r="Q277" s="11">
        <f t="shared" si="160"/>
        <v>30766.7</v>
      </c>
      <c r="R277" s="11">
        <f t="shared" si="160"/>
        <v>0</v>
      </c>
    </row>
    <row r="278" spans="1:18" s="13" customFormat="1" ht="12.75">
      <c r="A278" s="65"/>
      <c r="B278" s="85"/>
      <c r="C278" s="42"/>
      <c r="D278" s="16" t="s">
        <v>85</v>
      </c>
      <c r="E278" s="10">
        <f t="shared" si="158"/>
        <v>30766.7</v>
      </c>
      <c r="F278" s="10">
        <f t="shared" si="157"/>
        <v>0</v>
      </c>
      <c r="G278" s="127">
        <v>30766.7</v>
      </c>
      <c r="H278" s="127"/>
      <c r="I278" s="127"/>
      <c r="J278" s="127"/>
      <c r="K278" s="127"/>
      <c r="L278" s="127"/>
      <c r="M278" s="127"/>
      <c r="N278" s="127"/>
      <c r="O278" s="94"/>
      <c r="P278" s="95"/>
      <c r="Q278" s="11">
        <f t="shared" si="160"/>
        <v>30766.7</v>
      </c>
      <c r="R278" s="11">
        <f t="shared" si="160"/>
        <v>0</v>
      </c>
    </row>
    <row r="279" spans="1:18" s="13" customFormat="1" ht="12.75" customHeight="1">
      <c r="A279" s="92" t="s">
        <v>61</v>
      </c>
      <c r="B279" s="83" t="s">
        <v>74</v>
      </c>
      <c r="C279" s="40"/>
      <c r="D279" s="16" t="s">
        <v>11</v>
      </c>
      <c r="E279" s="10">
        <f>SUM(E280:E290)</f>
        <v>8311.400000000001</v>
      </c>
      <c r="F279" s="10">
        <f>SUM(F280:F290)</f>
        <v>3755.9900000000007</v>
      </c>
      <c r="G279" s="10">
        <f>SUM(G280:G290)</f>
        <v>8311.400000000001</v>
      </c>
      <c r="H279" s="10">
        <f>SUM(H280:H290)</f>
        <v>3755.9900000000007</v>
      </c>
      <c r="I279" s="10">
        <f aca="true" t="shared" si="161" ref="I279:N279">SUM(I280:I290)</f>
        <v>0</v>
      </c>
      <c r="J279" s="10">
        <f t="shared" si="161"/>
        <v>0</v>
      </c>
      <c r="K279" s="10">
        <f t="shared" si="161"/>
        <v>0</v>
      </c>
      <c r="L279" s="10">
        <f t="shared" si="161"/>
        <v>0</v>
      </c>
      <c r="M279" s="10">
        <f t="shared" si="161"/>
        <v>0</v>
      </c>
      <c r="N279" s="10">
        <f t="shared" si="161"/>
        <v>0</v>
      </c>
      <c r="O279" s="54" t="s">
        <v>12</v>
      </c>
      <c r="P279" s="55"/>
      <c r="Q279" s="11">
        <f t="shared" si="160"/>
        <v>8311.400000000001</v>
      </c>
      <c r="R279" s="11">
        <f t="shared" si="160"/>
        <v>3755.9900000000007</v>
      </c>
    </row>
    <row r="280" spans="1:18" s="13" customFormat="1" ht="12.75">
      <c r="A280" s="93"/>
      <c r="B280" s="84"/>
      <c r="C280" s="41"/>
      <c r="D280" s="16" t="s">
        <v>13</v>
      </c>
      <c r="E280" s="10">
        <f>G280+I280+K280+M280</f>
        <v>728.5</v>
      </c>
      <c r="F280" s="10">
        <f>H280+J280+L280+N280</f>
        <v>728.5</v>
      </c>
      <c r="G280" s="127">
        <v>728.5</v>
      </c>
      <c r="H280" s="127">
        <v>728.5</v>
      </c>
      <c r="I280" s="127">
        <v>0</v>
      </c>
      <c r="J280" s="127">
        <v>0</v>
      </c>
      <c r="K280" s="127">
        <v>0</v>
      </c>
      <c r="L280" s="127">
        <v>0</v>
      </c>
      <c r="M280" s="127">
        <v>0</v>
      </c>
      <c r="N280" s="127">
        <v>0</v>
      </c>
      <c r="O280" s="63"/>
      <c r="P280" s="64"/>
      <c r="Q280" s="11">
        <f t="shared" si="160"/>
        <v>728.5</v>
      </c>
      <c r="R280" s="11">
        <f t="shared" si="160"/>
        <v>728.5</v>
      </c>
    </row>
    <row r="281" spans="1:18" s="13" customFormat="1" ht="12.75">
      <c r="A281" s="93"/>
      <c r="B281" s="84"/>
      <c r="C281" s="41"/>
      <c r="D281" s="16" t="s">
        <v>14</v>
      </c>
      <c r="E281" s="10">
        <f>G281+I281+K281+M281</f>
        <v>757.6</v>
      </c>
      <c r="F281" s="10">
        <f aca="true" t="shared" si="162" ref="F281:F290">H281+J281+L281+N281</f>
        <v>752.2</v>
      </c>
      <c r="G281" s="127">
        <v>757.6</v>
      </c>
      <c r="H281" s="127">
        <v>752.2</v>
      </c>
      <c r="I281" s="127">
        <v>0</v>
      </c>
      <c r="J281" s="127">
        <v>0</v>
      </c>
      <c r="K281" s="127">
        <v>0</v>
      </c>
      <c r="L281" s="127">
        <v>0</v>
      </c>
      <c r="M281" s="127">
        <v>0</v>
      </c>
      <c r="N281" s="127">
        <v>0</v>
      </c>
      <c r="O281" s="63"/>
      <c r="P281" s="64"/>
      <c r="Q281" s="11">
        <f t="shared" si="160"/>
        <v>757.6</v>
      </c>
      <c r="R281" s="11">
        <f t="shared" si="160"/>
        <v>752.2</v>
      </c>
    </row>
    <row r="282" spans="1:18" s="13" customFormat="1" ht="12.75">
      <c r="A282" s="93"/>
      <c r="B282" s="84"/>
      <c r="C282" s="41"/>
      <c r="D282" s="16" t="s">
        <v>15</v>
      </c>
      <c r="E282" s="10">
        <f aca="true" t="shared" si="163" ref="E282:E290">G282+I282+K282+M282</f>
        <v>759.9</v>
      </c>
      <c r="F282" s="10">
        <f t="shared" si="162"/>
        <v>758.69</v>
      </c>
      <c r="G282" s="127">
        <v>759.9</v>
      </c>
      <c r="H282" s="127">
        <v>758.69</v>
      </c>
      <c r="I282" s="127">
        <v>0</v>
      </c>
      <c r="J282" s="127">
        <v>0</v>
      </c>
      <c r="K282" s="127">
        <v>0</v>
      </c>
      <c r="L282" s="127">
        <v>0</v>
      </c>
      <c r="M282" s="127">
        <v>0</v>
      </c>
      <c r="N282" s="127">
        <v>0</v>
      </c>
      <c r="O282" s="63"/>
      <c r="P282" s="64"/>
      <c r="Q282" s="11">
        <f t="shared" si="160"/>
        <v>759.9</v>
      </c>
      <c r="R282" s="11">
        <f t="shared" si="160"/>
        <v>758.69</v>
      </c>
    </row>
    <row r="283" spans="1:18" s="13" customFormat="1" ht="12.75">
      <c r="A283" s="93"/>
      <c r="B283" s="84"/>
      <c r="C283" s="41"/>
      <c r="D283" s="16" t="s">
        <v>68</v>
      </c>
      <c r="E283" s="10">
        <f t="shared" si="163"/>
        <v>759.9</v>
      </c>
      <c r="F283" s="10">
        <f t="shared" si="162"/>
        <v>758.3</v>
      </c>
      <c r="G283" s="127">
        <v>759.9</v>
      </c>
      <c r="H283" s="127">
        <v>758.3</v>
      </c>
      <c r="I283" s="127"/>
      <c r="J283" s="127"/>
      <c r="K283" s="127"/>
      <c r="L283" s="127"/>
      <c r="M283" s="127"/>
      <c r="N283" s="127"/>
      <c r="O283" s="63"/>
      <c r="P283" s="64"/>
      <c r="Q283" s="11">
        <f aca="true" t="shared" si="164" ref="Q283:R287">G283+K283+I283</f>
        <v>759.9</v>
      </c>
      <c r="R283" s="11">
        <f t="shared" si="164"/>
        <v>758.3</v>
      </c>
    </row>
    <row r="284" spans="1:18" s="13" customFormat="1" ht="12.75">
      <c r="A284" s="93"/>
      <c r="B284" s="84"/>
      <c r="C284" s="41"/>
      <c r="D284" s="16" t="s">
        <v>69</v>
      </c>
      <c r="E284" s="10">
        <f t="shared" si="163"/>
        <v>759.9</v>
      </c>
      <c r="F284" s="10">
        <f t="shared" si="162"/>
        <v>758.3</v>
      </c>
      <c r="G284" s="127">
        <v>759.9</v>
      </c>
      <c r="H284" s="127">
        <v>758.3</v>
      </c>
      <c r="I284" s="127"/>
      <c r="J284" s="127"/>
      <c r="K284" s="127"/>
      <c r="L284" s="127"/>
      <c r="M284" s="127"/>
      <c r="N284" s="127"/>
      <c r="O284" s="63"/>
      <c r="P284" s="64"/>
      <c r="Q284" s="11">
        <f t="shared" si="164"/>
        <v>759.9</v>
      </c>
      <c r="R284" s="11">
        <f t="shared" si="164"/>
        <v>758.3</v>
      </c>
    </row>
    <row r="285" spans="1:18" s="13" customFormat="1" ht="12.75">
      <c r="A285" s="93"/>
      <c r="B285" s="84"/>
      <c r="C285" s="41"/>
      <c r="D285" s="16" t="s">
        <v>70</v>
      </c>
      <c r="E285" s="10">
        <f t="shared" si="163"/>
        <v>757.6</v>
      </c>
      <c r="F285" s="10">
        <f t="shared" si="162"/>
        <v>0</v>
      </c>
      <c r="G285" s="127">
        <v>757.6</v>
      </c>
      <c r="H285" s="127"/>
      <c r="I285" s="127"/>
      <c r="J285" s="127"/>
      <c r="K285" s="127"/>
      <c r="L285" s="127"/>
      <c r="M285" s="127"/>
      <c r="N285" s="127"/>
      <c r="O285" s="63"/>
      <c r="P285" s="64"/>
      <c r="Q285" s="11">
        <f t="shared" si="164"/>
        <v>757.6</v>
      </c>
      <c r="R285" s="11">
        <f t="shared" si="164"/>
        <v>0</v>
      </c>
    </row>
    <row r="286" spans="1:18" s="13" customFormat="1" ht="12.75">
      <c r="A286" s="93"/>
      <c r="B286" s="84"/>
      <c r="C286" s="41"/>
      <c r="D286" s="16" t="s">
        <v>81</v>
      </c>
      <c r="E286" s="10">
        <f t="shared" si="163"/>
        <v>757.6</v>
      </c>
      <c r="F286" s="10">
        <f t="shared" si="162"/>
        <v>0</v>
      </c>
      <c r="G286" s="127">
        <v>757.6</v>
      </c>
      <c r="H286" s="127"/>
      <c r="I286" s="127">
        <v>0</v>
      </c>
      <c r="J286" s="127">
        <v>0</v>
      </c>
      <c r="K286" s="127">
        <v>0</v>
      </c>
      <c r="L286" s="127">
        <v>0</v>
      </c>
      <c r="M286" s="127">
        <v>0</v>
      </c>
      <c r="N286" s="127">
        <v>0</v>
      </c>
      <c r="O286" s="63"/>
      <c r="P286" s="64"/>
      <c r="Q286" s="11">
        <f t="shared" si="164"/>
        <v>757.6</v>
      </c>
      <c r="R286" s="11">
        <f t="shared" si="164"/>
        <v>0</v>
      </c>
    </row>
    <row r="287" spans="1:18" s="13" customFormat="1" ht="12.75">
      <c r="A287" s="93"/>
      <c r="B287" s="84"/>
      <c r="C287" s="41"/>
      <c r="D287" s="16" t="s">
        <v>82</v>
      </c>
      <c r="E287" s="10">
        <f t="shared" si="163"/>
        <v>757.6</v>
      </c>
      <c r="F287" s="10">
        <f t="shared" si="162"/>
        <v>0</v>
      </c>
      <c r="G287" s="127">
        <v>757.6</v>
      </c>
      <c r="H287" s="127"/>
      <c r="I287" s="127">
        <v>0</v>
      </c>
      <c r="J287" s="127">
        <v>0</v>
      </c>
      <c r="K287" s="127">
        <v>0</v>
      </c>
      <c r="L287" s="127">
        <v>0</v>
      </c>
      <c r="M287" s="127">
        <v>0</v>
      </c>
      <c r="N287" s="127">
        <v>0</v>
      </c>
      <c r="O287" s="63"/>
      <c r="P287" s="64"/>
      <c r="Q287" s="11">
        <f t="shared" si="164"/>
        <v>757.6</v>
      </c>
      <c r="R287" s="11">
        <f t="shared" si="164"/>
        <v>0</v>
      </c>
    </row>
    <row r="288" spans="1:18" s="13" customFormat="1" ht="12.75">
      <c r="A288" s="93"/>
      <c r="B288" s="84"/>
      <c r="C288" s="41"/>
      <c r="D288" s="16" t="s">
        <v>83</v>
      </c>
      <c r="E288" s="10">
        <f t="shared" si="163"/>
        <v>757.6</v>
      </c>
      <c r="F288" s="10">
        <f t="shared" si="162"/>
        <v>0</v>
      </c>
      <c r="G288" s="127">
        <v>757.6</v>
      </c>
      <c r="H288" s="127"/>
      <c r="I288" s="127"/>
      <c r="J288" s="127"/>
      <c r="K288" s="127"/>
      <c r="L288" s="127"/>
      <c r="M288" s="127"/>
      <c r="N288" s="127"/>
      <c r="O288" s="63"/>
      <c r="P288" s="64"/>
      <c r="Q288" s="11">
        <f aca="true" t="shared" si="165" ref="Q288:R294">G288+K288+I288</f>
        <v>757.6</v>
      </c>
      <c r="R288" s="11">
        <f t="shared" si="165"/>
        <v>0</v>
      </c>
    </row>
    <row r="289" spans="1:18" s="13" customFormat="1" ht="12.75">
      <c r="A289" s="93"/>
      <c r="B289" s="84"/>
      <c r="C289" s="41"/>
      <c r="D289" s="16" t="s">
        <v>84</v>
      </c>
      <c r="E289" s="10">
        <f t="shared" si="163"/>
        <v>757.6</v>
      </c>
      <c r="F289" s="10">
        <f t="shared" si="162"/>
        <v>0</v>
      </c>
      <c r="G289" s="127">
        <v>757.6</v>
      </c>
      <c r="H289" s="127"/>
      <c r="I289" s="127"/>
      <c r="J289" s="127"/>
      <c r="K289" s="127"/>
      <c r="L289" s="127"/>
      <c r="M289" s="127"/>
      <c r="N289" s="127"/>
      <c r="O289" s="63"/>
      <c r="P289" s="64"/>
      <c r="Q289" s="11">
        <f t="shared" si="165"/>
        <v>757.6</v>
      </c>
      <c r="R289" s="11">
        <f t="shared" si="165"/>
        <v>0</v>
      </c>
    </row>
    <row r="290" spans="1:18" s="13" customFormat="1" ht="12.75">
      <c r="A290" s="65"/>
      <c r="B290" s="85"/>
      <c r="C290" s="42"/>
      <c r="D290" s="16" t="s">
        <v>85</v>
      </c>
      <c r="E290" s="10">
        <f t="shared" si="163"/>
        <v>757.6</v>
      </c>
      <c r="F290" s="10">
        <f t="shared" si="162"/>
        <v>0</v>
      </c>
      <c r="G290" s="127">
        <v>757.6</v>
      </c>
      <c r="H290" s="127"/>
      <c r="I290" s="127"/>
      <c r="J290" s="127"/>
      <c r="K290" s="127"/>
      <c r="L290" s="127"/>
      <c r="M290" s="127"/>
      <c r="N290" s="127"/>
      <c r="O290" s="94"/>
      <c r="P290" s="95"/>
      <c r="Q290" s="11">
        <f t="shared" si="165"/>
        <v>757.6</v>
      </c>
      <c r="R290" s="11">
        <f t="shared" si="165"/>
        <v>0</v>
      </c>
    </row>
    <row r="291" spans="1:28" s="13" customFormat="1" ht="12.75">
      <c r="A291" s="89"/>
      <c r="B291" s="89" t="s">
        <v>62</v>
      </c>
      <c r="C291" s="28"/>
      <c r="D291" s="16" t="s">
        <v>11</v>
      </c>
      <c r="E291" s="1">
        <f>E255+E267+E279</f>
        <v>360825.50000000006</v>
      </c>
      <c r="F291" s="1">
        <f>F255+F267+F279</f>
        <v>162756.27999999997</v>
      </c>
      <c r="G291" s="127">
        <f>G255+G267+G279</f>
        <v>360825.50000000006</v>
      </c>
      <c r="H291" s="127">
        <f>ROUNDUP(H255+H267+H279,1)</f>
        <v>162756.30000000002</v>
      </c>
      <c r="I291" s="127">
        <f aca="true" t="shared" si="166" ref="I291:N291">I255+I267+I279</f>
        <v>0</v>
      </c>
      <c r="J291" s="127">
        <f t="shared" si="166"/>
        <v>0</v>
      </c>
      <c r="K291" s="127">
        <f t="shared" si="166"/>
        <v>0</v>
      </c>
      <c r="L291" s="127">
        <f t="shared" si="166"/>
        <v>0</v>
      </c>
      <c r="M291" s="127">
        <f t="shared" si="166"/>
        <v>0</v>
      </c>
      <c r="N291" s="127">
        <f t="shared" si="166"/>
        <v>0</v>
      </c>
      <c r="O291" s="56"/>
      <c r="P291" s="57"/>
      <c r="Q291" s="11">
        <f t="shared" si="165"/>
        <v>360825.50000000006</v>
      </c>
      <c r="R291" s="11">
        <f t="shared" si="165"/>
        <v>162756.30000000002</v>
      </c>
      <c r="S291" s="11"/>
      <c r="T291" s="11"/>
      <c r="U291" s="11"/>
      <c r="V291" s="11"/>
      <c r="W291" s="11"/>
      <c r="X291" s="11"/>
      <c r="Y291" s="11"/>
      <c r="Z291" s="11"/>
      <c r="AA291" s="11"/>
      <c r="AB291" s="11"/>
    </row>
    <row r="292" spans="1:28" s="13" customFormat="1" ht="12.75">
      <c r="A292" s="90"/>
      <c r="B292" s="90"/>
      <c r="C292" s="29"/>
      <c r="D292" s="16" t="s">
        <v>13</v>
      </c>
      <c r="E292" s="1">
        <f aca="true" t="shared" si="167" ref="E292:E301">E256+E268+E280</f>
        <v>31126.8</v>
      </c>
      <c r="F292" s="1">
        <f aca="true" t="shared" si="168" ref="F292:F302">F256+F268+F280</f>
        <v>31126.8</v>
      </c>
      <c r="G292" s="127">
        <f>G256+G268+G280</f>
        <v>31126.8</v>
      </c>
      <c r="H292" s="127">
        <f aca="true" t="shared" si="169" ref="H292:N302">H256+H268+H280</f>
        <v>31126.8</v>
      </c>
      <c r="I292" s="127">
        <f t="shared" si="169"/>
        <v>0</v>
      </c>
      <c r="J292" s="127">
        <f t="shared" si="169"/>
        <v>0</v>
      </c>
      <c r="K292" s="127">
        <f t="shared" si="169"/>
        <v>0</v>
      </c>
      <c r="L292" s="127">
        <f t="shared" si="169"/>
        <v>0</v>
      </c>
      <c r="M292" s="127">
        <f t="shared" si="169"/>
        <v>0</v>
      </c>
      <c r="N292" s="127">
        <f t="shared" si="169"/>
        <v>0</v>
      </c>
      <c r="O292" s="58"/>
      <c r="P292" s="59"/>
      <c r="Q292" s="11">
        <f t="shared" si="165"/>
        <v>31126.8</v>
      </c>
      <c r="R292" s="11">
        <f t="shared" si="165"/>
        <v>31126.8</v>
      </c>
      <c r="S292" s="11"/>
      <c r="T292" s="11"/>
      <c r="U292" s="11"/>
      <c r="V292" s="11"/>
      <c r="W292" s="11"/>
      <c r="X292" s="11"/>
      <c r="Y292" s="11"/>
      <c r="Z292" s="11"/>
      <c r="AA292" s="11"/>
      <c r="AB292" s="11"/>
    </row>
    <row r="293" spans="1:28" s="13" customFormat="1" ht="12.75">
      <c r="A293" s="90"/>
      <c r="B293" s="90"/>
      <c r="C293" s="29"/>
      <c r="D293" s="16" t="s">
        <v>14</v>
      </c>
      <c r="E293" s="1">
        <f t="shared" si="167"/>
        <v>32940.8</v>
      </c>
      <c r="F293" s="1">
        <f t="shared" si="168"/>
        <v>32702.100000000002</v>
      </c>
      <c r="G293" s="127">
        <f>G257+G269+G281</f>
        <v>32940.8</v>
      </c>
      <c r="H293" s="127">
        <f t="shared" si="169"/>
        <v>32702.100000000002</v>
      </c>
      <c r="I293" s="127">
        <f t="shared" si="169"/>
        <v>0</v>
      </c>
      <c r="J293" s="127">
        <f t="shared" si="169"/>
        <v>0</v>
      </c>
      <c r="K293" s="127">
        <f t="shared" si="169"/>
        <v>0</v>
      </c>
      <c r="L293" s="127">
        <f t="shared" si="169"/>
        <v>0</v>
      </c>
      <c r="M293" s="127">
        <f t="shared" si="169"/>
        <v>0</v>
      </c>
      <c r="N293" s="127">
        <f t="shared" si="169"/>
        <v>0</v>
      </c>
      <c r="O293" s="58"/>
      <c r="P293" s="59"/>
      <c r="Q293" s="11">
        <f t="shared" si="165"/>
        <v>32940.8</v>
      </c>
      <c r="R293" s="11">
        <f t="shared" si="165"/>
        <v>32702.100000000002</v>
      </c>
      <c r="S293" s="11"/>
      <c r="T293" s="11"/>
      <c r="U293" s="11"/>
      <c r="V293" s="11"/>
      <c r="W293" s="11"/>
      <c r="X293" s="11"/>
      <c r="Y293" s="11"/>
      <c r="Z293" s="11"/>
      <c r="AA293" s="11"/>
      <c r="AB293" s="11"/>
    </row>
    <row r="294" spans="1:28" s="13" customFormat="1" ht="12.75">
      <c r="A294" s="90"/>
      <c r="B294" s="90"/>
      <c r="C294" s="29"/>
      <c r="D294" s="16" t="s">
        <v>15</v>
      </c>
      <c r="E294" s="1">
        <f t="shared" si="167"/>
        <v>33037.7</v>
      </c>
      <c r="F294" s="1">
        <f t="shared" si="168"/>
        <v>32987.78</v>
      </c>
      <c r="G294" s="127">
        <f aca="true" t="shared" si="170" ref="G294:G301">G258+G270+G282</f>
        <v>33037.7</v>
      </c>
      <c r="H294" s="127">
        <f t="shared" si="169"/>
        <v>32987.78</v>
      </c>
      <c r="I294" s="127">
        <f t="shared" si="169"/>
        <v>0</v>
      </c>
      <c r="J294" s="127">
        <f t="shared" si="169"/>
        <v>0</v>
      </c>
      <c r="K294" s="127">
        <f t="shared" si="169"/>
        <v>0</v>
      </c>
      <c r="L294" s="127">
        <f t="shared" si="169"/>
        <v>0</v>
      </c>
      <c r="M294" s="127">
        <f t="shared" si="169"/>
        <v>0</v>
      </c>
      <c r="N294" s="127">
        <f t="shared" si="169"/>
        <v>0</v>
      </c>
      <c r="O294" s="58"/>
      <c r="P294" s="59"/>
      <c r="Q294" s="11">
        <f t="shared" si="165"/>
        <v>33037.7</v>
      </c>
      <c r="R294" s="11">
        <f t="shared" si="165"/>
        <v>32987.78</v>
      </c>
      <c r="S294" s="11"/>
      <c r="T294" s="11"/>
      <c r="U294" s="11"/>
      <c r="V294" s="11"/>
      <c r="W294" s="11"/>
      <c r="X294" s="11"/>
      <c r="Y294" s="11"/>
      <c r="Z294" s="11"/>
      <c r="AA294" s="11"/>
      <c r="AB294" s="11"/>
    </row>
    <row r="295" spans="1:28" s="13" customFormat="1" ht="12.75">
      <c r="A295" s="90"/>
      <c r="B295" s="90"/>
      <c r="C295" s="29"/>
      <c r="D295" s="16" t="s">
        <v>68</v>
      </c>
      <c r="E295" s="1">
        <f t="shared" si="167"/>
        <v>33037.7</v>
      </c>
      <c r="F295" s="1">
        <f t="shared" si="168"/>
        <v>32969.8</v>
      </c>
      <c r="G295" s="127">
        <f t="shared" si="170"/>
        <v>33037.7</v>
      </c>
      <c r="H295" s="127">
        <f t="shared" si="169"/>
        <v>32969.8</v>
      </c>
      <c r="I295" s="127">
        <f t="shared" si="169"/>
        <v>0</v>
      </c>
      <c r="J295" s="127">
        <f t="shared" si="169"/>
        <v>0</v>
      </c>
      <c r="K295" s="127">
        <f t="shared" si="169"/>
        <v>0</v>
      </c>
      <c r="L295" s="127">
        <f t="shared" si="169"/>
        <v>0</v>
      </c>
      <c r="M295" s="127">
        <f t="shared" si="169"/>
        <v>0</v>
      </c>
      <c r="N295" s="127">
        <f t="shared" si="169"/>
        <v>0</v>
      </c>
      <c r="O295" s="58"/>
      <c r="P295" s="59"/>
      <c r="Q295" s="11">
        <f aca="true" t="shared" si="171" ref="Q295:R299">G295+K295+I295</f>
        <v>33037.7</v>
      </c>
      <c r="R295" s="11">
        <f t="shared" si="171"/>
        <v>32969.8</v>
      </c>
      <c r="S295" s="11"/>
      <c r="T295" s="11"/>
      <c r="U295" s="11"/>
      <c r="V295" s="11"/>
      <c r="W295" s="11"/>
      <c r="X295" s="11"/>
      <c r="Y295" s="11"/>
      <c r="Z295" s="11"/>
      <c r="AA295" s="11"/>
      <c r="AB295" s="11"/>
    </row>
    <row r="296" spans="1:28" s="13" customFormat="1" ht="12.75">
      <c r="A296" s="90"/>
      <c r="B296" s="90"/>
      <c r="C296" s="29"/>
      <c r="D296" s="16" t="s">
        <v>69</v>
      </c>
      <c r="E296" s="1">
        <f t="shared" si="167"/>
        <v>33037.7</v>
      </c>
      <c r="F296" s="1">
        <f t="shared" si="168"/>
        <v>32969.8</v>
      </c>
      <c r="G296" s="127">
        <f t="shared" si="170"/>
        <v>33037.7</v>
      </c>
      <c r="H296" s="127">
        <f t="shared" si="169"/>
        <v>32969.8</v>
      </c>
      <c r="I296" s="127">
        <f t="shared" si="169"/>
        <v>0</v>
      </c>
      <c r="J296" s="127">
        <f t="shared" si="169"/>
        <v>0</v>
      </c>
      <c r="K296" s="127">
        <f t="shared" si="169"/>
        <v>0</v>
      </c>
      <c r="L296" s="127">
        <f t="shared" si="169"/>
        <v>0</v>
      </c>
      <c r="M296" s="127">
        <f t="shared" si="169"/>
        <v>0</v>
      </c>
      <c r="N296" s="127">
        <f t="shared" si="169"/>
        <v>0</v>
      </c>
      <c r="O296" s="58"/>
      <c r="P296" s="59"/>
      <c r="Q296" s="11">
        <f t="shared" si="171"/>
        <v>33037.7</v>
      </c>
      <c r="R296" s="11">
        <f t="shared" si="171"/>
        <v>32969.8</v>
      </c>
      <c r="S296" s="11"/>
      <c r="T296" s="11"/>
      <c r="U296" s="11"/>
      <c r="V296" s="11"/>
      <c r="W296" s="11"/>
      <c r="X296" s="11"/>
      <c r="Y296" s="11"/>
      <c r="Z296" s="11"/>
      <c r="AA296" s="11"/>
      <c r="AB296" s="11"/>
    </row>
    <row r="297" spans="1:28" s="13" customFormat="1" ht="12.75">
      <c r="A297" s="90"/>
      <c r="B297" s="90"/>
      <c r="C297" s="29"/>
      <c r="D297" s="16" t="s">
        <v>70</v>
      </c>
      <c r="E297" s="1">
        <f t="shared" si="167"/>
        <v>32940.8</v>
      </c>
      <c r="F297" s="1">
        <f t="shared" si="168"/>
        <v>0</v>
      </c>
      <c r="G297" s="127">
        <f t="shared" si="170"/>
        <v>32940.8</v>
      </c>
      <c r="H297" s="127">
        <f t="shared" si="169"/>
        <v>0</v>
      </c>
      <c r="I297" s="127">
        <f t="shared" si="169"/>
        <v>0</v>
      </c>
      <c r="J297" s="127">
        <f t="shared" si="169"/>
        <v>0</v>
      </c>
      <c r="K297" s="127">
        <f t="shared" si="169"/>
        <v>0</v>
      </c>
      <c r="L297" s="127">
        <f t="shared" si="169"/>
        <v>0</v>
      </c>
      <c r="M297" s="127">
        <f t="shared" si="169"/>
        <v>0</v>
      </c>
      <c r="N297" s="127">
        <f t="shared" si="169"/>
        <v>0</v>
      </c>
      <c r="O297" s="58"/>
      <c r="P297" s="59"/>
      <c r="Q297" s="11">
        <f t="shared" si="171"/>
        <v>32940.8</v>
      </c>
      <c r="R297" s="11">
        <f t="shared" si="171"/>
        <v>0</v>
      </c>
      <c r="S297" s="11"/>
      <c r="T297" s="11"/>
      <c r="U297" s="11"/>
      <c r="V297" s="11"/>
      <c r="W297" s="11"/>
      <c r="X297" s="11"/>
      <c r="Y297" s="11"/>
      <c r="Z297" s="11"/>
      <c r="AA297" s="11"/>
      <c r="AB297" s="11"/>
    </row>
    <row r="298" spans="1:28" s="13" customFormat="1" ht="12.75">
      <c r="A298" s="90"/>
      <c r="B298" s="90"/>
      <c r="C298" s="29"/>
      <c r="D298" s="16" t="s">
        <v>81</v>
      </c>
      <c r="E298" s="1">
        <f t="shared" si="167"/>
        <v>32940.8</v>
      </c>
      <c r="F298" s="1">
        <f t="shared" si="168"/>
        <v>0</v>
      </c>
      <c r="G298" s="127">
        <f t="shared" si="170"/>
        <v>32940.8</v>
      </c>
      <c r="H298" s="127">
        <f t="shared" si="169"/>
        <v>0</v>
      </c>
      <c r="I298" s="127">
        <f t="shared" si="169"/>
        <v>0</v>
      </c>
      <c r="J298" s="127">
        <f t="shared" si="169"/>
        <v>0</v>
      </c>
      <c r="K298" s="127">
        <f t="shared" si="169"/>
        <v>0</v>
      </c>
      <c r="L298" s="127">
        <f t="shared" si="169"/>
        <v>0</v>
      </c>
      <c r="M298" s="127">
        <f t="shared" si="169"/>
        <v>0</v>
      </c>
      <c r="N298" s="127">
        <f t="shared" si="169"/>
        <v>0</v>
      </c>
      <c r="O298" s="58"/>
      <c r="P298" s="59"/>
      <c r="Q298" s="11">
        <f t="shared" si="171"/>
        <v>32940.8</v>
      </c>
      <c r="R298" s="11">
        <f t="shared" si="171"/>
        <v>0</v>
      </c>
      <c r="S298" s="11"/>
      <c r="T298" s="11"/>
      <c r="U298" s="11"/>
      <c r="V298" s="11"/>
      <c r="W298" s="11"/>
      <c r="X298" s="11"/>
      <c r="Y298" s="11"/>
      <c r="Z298" s="11"/>
      <c r="AA298" s="11"/>
      <c r="AB298" s="11"/>
    </row>
    <row r="299" spans="1:28" s="13" customFormat="1" ht="12.75">
      <c r="A299" s="90"/>
      <c r="B299" s="90"/>
      <c r="C299" s="29"/>
      <c r="D299" s="16" t="s">
        <v>82</v>
      </c>
      <c r="E299" s="1">
        <f t="shared" si="167"/>
        <v>32940.8</v>
      </c>
      <c r="F299" s="1">
        <f t="shared" si="168"/>
        <v>0</v>
      </c>
      <c r="G299" s="127">
        <f t="shared" si="170"/>
        <v>32940.8</v>
      </c>
      <c r="H299" s="127">
        <f t="shared" si="169"/>
        <v>0</v>
      </c>
      <c r="I299" s="127">
        <f t="shared" si="169"/>
        <v>0</v>
      </c>
      <c r="J299" s="127">
        <f t="shared" si="169"/>
        <v>0</v>
      </c>
      <c r="K299" s="127">
        <f t="shared" si="169"/>
        <v>0</v>
      </c>
      <c r="L299" s="127">
        <f t="shared" si="169"/>
        <v>0</v>
      </c>
      <c r="M299" s="127">
        <f t="shared" si="169"/>
        <v>0</v>
      </c>
      <c r="N299" s="127">
        <f t="shared" si="169"/>
        <v>0</v>
      </c>
      <c r="O299" s="58"/>
      <c r="P299" s="59"/>
      <c r="Q299" s="11">
        <f t="shared" si="171"/>
        <v>32940.8</v>
      </c>
      <c r="R299" s="11">
        <f t="shared" si="171"/>
        <v>0</v>
      </c>
      <c r="S299" s="11"/>
      <c r="T299" s="11"/>
      <c r="U299" s="11"/>
      <c r="V299" s="11"/>
      <c r="W299" s="11"/>
      <c r="X299" s="11"/>
      <c r="Y299" s="11"/>
      <c r="Z299" s="11"/>
      <c r="AA299" s="11"/>
      <c r="AB299" s="11"/>
    </row>
    <row r="300" spans="1:28" s="13" customFormat="1" ht="12.75">
      <c r="A300" s="90"/>
      <c r="B300" s="90"/>
      <c r="C300" s="29"/>
      <c r="D300" s="16" t="s">
        <v>83</v>
      </c>
      <c r="E300" s="1">
        <f t="shared" si="167"/>
        <v>32940.8</v>
      </c>
      <c r="F300" s="1">
        <f t="shared" si="168"/>
        <v>0</v>
      </c>
      <c r="G300" s="127">
        <f t="shared" si="170"/>
        <v>32940.8</v>
      </c>
      <c r="H300" s="127">
        <f t="shared" si="169"/>
        <v>0</v>
      </c>
      <c r="I300" s="127">
        <f t="shared" si="169"/>
        <v>0</v>
      </c>
      <c r="J300" s="127">
        <f t="shared" si="169"/>
        <v>0</v>
      </c>
      <c r="K300" s="127">
        <f t="shared" si="169"/>
        <v>0</v>
      </c>
      <c r="L300" s="127">
        <f t="shared" si="169"/>
        <v>0</v>
      </c>
      <c r="M300" s="127">
        <f t="shared" si="169"/>
        <v>0</v>
      </c>
      <c r="N300" s="127">
        <f t="shared" si="169"/>
        <v>0</v>
      </c>
      <c r="O300" s="58"/>
      <c r="P300" s="59"/>
      <c r="Q300" s="11">
        <f aca="true" t="shared" si="172" ref="Q300:Q308">G300+K300+I300</f>
        <v>32940.8</v>
      </c>
      <c r="R300" s="11">
        <f aca="true" t="shared" si="173" ref="R300:R308">H300+L300+J300</f>
        <v>0</v>
      </c>
      <c r="S300" s="11"/>
      <c r="T300" s="11"/>
      <c r="U300" s="11"/>
      <c r="V300" s="11"/>
      <c r="W300" s="11"/>
      <c r="X300" s="11"/>
      <c r="Y300" s="11"/>
      <c r="Z300" s="11"/>
      <c r="AA300" s="11"/>
      <c r="AB300" s="11"/>
    </row>
    <row r="301" spans="1:28" s="13" customFormat="1" ht="12.75">
      <c r="A301" s="90"/>
      <c r="B301" s="90"/>
      <c r="C301" s="29"/>
      <c r="D301" s="16" t="s">
        <v>84</v>
      </c>
      <c r="E301" s="1">
        <f t="shared" si="167"/>
        <v>32940.8</v>
      </c>
      <c r="F301" s="1">
        <f t="shared" si="168"/>
        <v>0</v>
      </c>
      <c r="G301" s="127">
        <f t="shared" si="170"/>
        <v>32940.8</v>
      </c>
      <c r="H301" s="127">
        <f t="shared" si="169"/>
        <v>0</v>
      </c>
      <c r="I301" s="127">
        <f t="shared" si="169"/>
        <v>0</v>
      </c>
      <c r="J301" s="127">
        <f t="shared" si="169"/>
        <v>0</v>
      </c>
      <c r="K301" s="127">
        <f t="shared" si="169"/>
        <v>0</v>
      </c>
      <c r="L301" s="127">
        <f t="shared" si="169"/>
        <v>0</v>
      </c>
      <c r="M301" s="127">
        <f t="shared" si="169"/>
        <v>0</v>
      </c>
      <c r="N301" s="127">
        <f t="shared" si="169"/>
        <v>0</v>
      </c>
      <c r="O301" s="58"/>
      <c r="P301" s="59"/>
      <c r="Q301" s="11">
        <f t="shared" si="172"/>
        <v>32940.8</v>
      </c>
      <c r="R301" s="11">
        <f t="shared" si="173"/>
        <v>0</v>
      </c>
      <c r="S301" s="11"/>
      <c r="T301" s="11"/>
      <c r="U301" s="11"/>
      <c r="V301" s="11"/>
      <c r="W301" s="11"/>
      <c r="X301" s="11"/>
      <c r="Y301" s="11"/>
      <c r="Z301" s="11"/>
      <c r="AA301" s="11"/>
      <c r="AB301" s="11"/>
    </row>
    <row r="302" spans="1:28" s="13" customFormat="1" ht="12.75">
      <c r="A302" s="91"/>
      <c r="B302" s="91"/>
      <c r="C302" s="30"/>
      <c r="D302" s="16" t="s">
        <v>85</v>
      </c>
      <c r="E302" s="1">
        <f>E266+E278+E290</f>
        <v>32940.8</v>
      </c>
      <c r="F302" s="1">
        <f t="shared" si="168"/>
        <v>0</v>
      </c>
      <c r="G302" s="127">
        <f>G266+G278+G290</f>
        <v>32940.8</v>
      </c>
      <c r="H302" s="127">
        <f t="shared" si="169"/>
        <v>0</v>
      </c>
      <c r="I302" s="127">
        <f t="shared" si="169"/>
        <v>0</v>
      </c>
      <c r="J302" s="127">
        <f t="shared" si="169"/>
        <v>0</v>
      </c>
      <c r="K302" s="127">
        <f t="shared" si="169"/>
        <v>0</v>
      </c>
      <c r="L302" s="127">
        <f t="shared" si="169"/>
        <v>0</v>
      </c>
      <c r="M302" s="127">
        <f t="shared" si="169"/>
        <v>0</v>
      </c>
      <c r="N302" s="127">
        <f t="shared" si="169"/>
        <v>0</v>
      </c>
      <c r="O302" s="60"/>
      <c r="P302" s="61"/>
      <c r="Q302" s="11">
        <f t="shared" si="172"/>
        <v>32940.8</v>
      </c>
      <c r="R302" s="11">
        <f t="shared" si="173"/>
        <v>0</v>
      </c>
      <c r="S302" s="11"/>
      <c r="T302" s="11"/>
      <c r="U302" s="11"/>
      <c r="V302" s="11"/>
      <c r="W302" s="11"/>
      <c r="X302" s="11"/>
      <c r="Y302" s="11"/>
      <c r="Z302" s="11"/>
      <c r="AA302" s="11"/>
      <c r="AB302" s="11"/>
    </row>
    <row r="303" spans="1:18" ht="15">
      <c r="A303" s="14" t="s">
        <v>44</v>
      </c>
      <c r="B303" s="76" t="s">
        <v>45</v>
      </c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8"/>
      <c r="O303" s="79"/>
      <c r="P303" s="79"/>
      <c r="Q303" s="11">
        <f t="shared" si="172"/>
        <v>0</v>
      </c>
      <c r="R303" s="11">
        <f t="shared" si="173"/>
        <v>0</v>
      </c>
    </row>
    <row r="304" spans="1:18" ht="15">
      <c r="A304" s="9"/>
      <c r="B304" s="76" t="s">
        <v>91</v>
      </c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8"/>
      <c r="O304" s="109"/>
      <c r="P304" s="110"/>
      <c r="Q304" s="11">
        <f t="shared" si="172"/>
        <v>0</v>
      </c>
      <c r="R304" s="11">
        <f t="shared" si="173"/>
        <v>0</v>
      </c>
    </row>
    <row r="305" spans="1:18" ht="15">
      <c r="A305" s="92" t="s">
        <v>46</v>
      </c>
      <c r="B305" s="89" t="s">
        <v>63</v>
      </c>
      <c r="C305" s="28"/>
      <c r="D305" s="16" t="s">
        <v>11</v>
      </c>
      <c r="E305" s="10">
        <f>SUM(E306:E316)</f>
        <v>6551397.5</v>
      </c>
      <c r="F305" s="10">
        <f>SUM(F306:F316)</f>
        <v>1606019</v>
      </c>
      <c r="G305" s="10">
        <f aca="true" t="shared" si="174" ref="G305:N305">SUM(G306:G316)</f>
        <v>3747560.6000000006</v>
      </c>
      <c r="H305" s="10">
        <f t="shared" si="174"/>
        <v>1235761</v>
      </c>
      <c r="I305" s="10">
        <f t="shared" si="174"/>
        <v>0</v>
      </c>
      <c r="J305" s="10">
        <f t="shared" si="174"/>
        <v>0</v>
      </c>
      <c r="K305" s="10">
        <f t="shared" si="174"/>
        <v>2803836.9</v>
      </c>
      <c r="L305" s="10">
        <f t="shared" si="174"/>
        <v>370258</v>
      </c>
      <c r="M305" s="10">
        <f t="shared" si="174"/>
        <v>0</v>
      </c>
      <c r="N305" s="10">
        <f t="shared" si="174"/>
        <v>0</v>
      </c>
      <c r="O305" s="56" t="s">
        <v>12</v>
      </c>
      <c r="P305" s="57"/>
      <c r="Q305" s="11">
        <f t="shared" si="172"/>
        <v>6551397.5</v>
      </c>
      <c r="R305" s="11">
        <f t="shared" si="173"/>
        <v>1606019</v>
      </c>
    </row>
    <row r="306" spans="1:18" ht="15">
      <c r="A306" s="93"/>
      <c r="B306" s="90"/>
      <c r="C306" s="29"/>
      <c r="D306" s="16" t="s">
        <v>13</v>
      </c>
      <c r="E306" s="10">
        <f>G306+I306+K306+M306</f>
        <v>428629.9</v>
      </c>
      <c r="F306" s="10">
        <f>H306+J306+L306+N306</f>
        <v>428629.89999999997</v>
      </c>
      <c r="G306" s="127">
        <v>324956.80000000005</v>
      </c>
      <c r="H306" s="127">
        <v>324956.8</v>
      </c>
      <c r="I306" s="127">
        <v>0</v>
      </c>
      <c r="J306" s="127">
        <v>0</v>
      </c>
      <c r="K306" s="127">
        <v>103673.1</v>
      </c>
      <c r="L306" s="127">
        <v>103673.09999999999</v>
      </c>
      <c r="M306" s="127">
        <v>0</v>
      </c>
      <c r="N306" s="127">
        <v>0</v>
      </c>
      <c r="O306" s="58"/>
      <c r="P306" s="59"/>
      <c r="Q306" s="11">
        <f t="shared" si="172"/>
        <v>428629.9</v>
      </c>
      <c r="R306" s="11">
        <f t="shared" si="173"/>
        <v>428629.89999999997</v>
      </c>
    </row>
    <row r="307" spans="1:18" ht="15">
      <c r="A307" s="93"/>
      <c r="B307" s="90"/>
      <c r="C307" s="29"/>
      <c r="D307" s="16" t="s">
        <v>14</v>
      </c>
      <c r="E307" s="10">
        <f>G307+I307+K307+M307</f>
        <v>565977.8999999999</v>
      </c>
      <c r="F307" s="10">
        <f aca="true" t="shared" si="175" ref="F307:F316">H307+J307+L307+N307</f>
        <v>431327.30000000005</v>
      </c>
      <c r="G307" s="127">
        <v>345463.6</v>
      </c>
      <c r="H307" s="127">
        <v>327207.9</v>
      </c>
      <c r="I307" s="127">
        <v>0</v>
      </c>
      <c r="J307" s="127">
        <v>0</v>
      </c>
      <c r="K307" s="127">
        <v>220514.3</v>
      </c>
      <c r="L307" s="127">
        <v>104119.4</v>
      </c>
      <c r="M307" s="127">
        <v>0</v>
      </c>
      <c r="N307" s="127">
        <v>0</v>
      </c>
      <c r="O307" s="58"/>
      <c r="P307" s="59"/>
      <c r="Q307" s="11">
        <f t="shared" si="172"/>
        <v>565977.8999999999</v>
      </c>
      <c r="R307" s="11">
        <f t="shared" si="173"/>
        <v>431327.30000000005</v>
      </c>
    </row>
    <row r="308" spans="1:18" ht="15">
      <c r="A308" s="93"/>
      <c r="B308" s="90"/>
      <c r="C308" s="29"/>
      <c r="D308" s="16" t="s">
        <v>15</v>
      </c>
      <c r="E308" s="10">
        <f aca="true" t="shared" si="176" ref="E308:E316">G308+I308+K308+M308</f>
        <v>580317.3</v>
      </c>
      <c r="F308" s="10">
        <f t="shared" si="175"/>
        <v>460574.4</v>
      </c>
      <c r="G308" s="127">
        <v>335114.2</v>
      </c>
      <c r="H308" s="127">
        <v>315606.3</v>
      </c>
      <c r="I308" s="127">
        <v>0</v>
      </c>
      <c r="J308" s="127">
        <v>0</v>
      </c>
      <c r="K308" s="127">
        <v>245203.1</v>
      </c>
      <c r="L308" s="127">
        <v>144968.1</v>
      </c>
      <c r="M308" s="127">
        <v>0</v>
      </c>
      <c r="N308" s="127">
        <v>0</v>
      </c>
      <c r="O308" s="58"/>
      <c r="P308" s="59"/>
      <c r="Q308" s="11">
        <f t="shared" si="172"/>
        <v>580317.3</v>
      </c>
      <c r="R308" s="11">
        <f t="shared" si="173"/>
        <v>460574.4</v>
      </c>
    </row>
    <row r="309" spans="1:18" ht="15">
      <c r="A309" s="93"/>
      <c r="B309" s="90"/>
      <c r="C309" s="29"/>
      <c r="D309" s="16" t="s">
        <v>68</v>
      </c>
      <c r="E309" s="10">
        <f t="shared" si="176"/>
        <v>614297</v>
      </c>
      <c r="F309" s="10">
        <f t="shared" si="175"/>
        <v>142743.7</v>
      </c>
      <c r="G309" s="127">
        <v>334991.2</v>
      </c>
      <c r="H309" s="127">
        <v>133995</v>
      </c>
      <c r="I309" s="127">
        <v>0</v>
      </c>
      <c r="J309" s="127">
        <v>0</v>
      </c>
      <c r="K309" s="127">
        <v>279305.8</v>
      </c>
      <c r="L309" s="127">
        <v>8748.7</v>
      </c>
      <c r="M309" s="127">
        <v>0</v>
      </c>
      <c r="N309" s="127">
        <v>0</v>
      </c>
      <c r="O309" s="58"/>
      <c r="P309" s="59"/>
      <c r="Q309" s="11">
        <f aca="true" t="shared" si="177" ref="Q309:R313">G309+K309+I309</f>
        <v>614297</v>
      </c>
      <c r="R309" s="11">
        <f t="shared" si="177"/>
        <v>142743.7</v>
      </c>
    </row>
    <row r="310" spans="1:18" ht="15">
      <c r="A310" s="93"/>
      <c r="B310" s="90"/>
      <c r="C310" s="29"/>
      <c r="D310" s="16" t="s">
        <v>69</v>
      </c>
      <c r="E310" s="10">
        <f t="shared" si="176"/>
        <v>614297</v>
      </c>
      <c r="F310" s="10">
        <f t="shared" si="175"/>
        <v>142743.7</v>
      </c>
      <c r="G310" s="127">
        <v>334991.2</v>
      </c>
      <c r="H310" s="127">
        <v>133995</v>
      </c>
      <c r="I310" s="127">
        <v>0</v>
      </c>
      <c r="J310" s="127">
        <v>0</v>
      </c>
      <c r="K310" s="127">
        <v>279305.8</v>
      </c>
      <c r="L310" s="127">
        <v>8748.7</v>
      </c>
      <c r="M310" s="127">
        <v>0</v>
      </c>
      <c r="N310" s="127">
        <v>0</v>
      </c>
      <c r="O310" s="58"/>
      <c r="P310" s="59"/>
      <c r="Q310" s="11">
        <f t="shared" si="177"/>
        <v>614297</v>
      </c>
      <c r="R310" s="11">
        <f t="shared" si="177"/>
        <v>142743.7</v>
      </c>
    </row>
    <row r="311" spans="1:18" ht="15">
      <c r="A311" s="93"/>
      <c r="B311" s="90"/>
      <c r="C311" s="29"/>
      <c r="D311" s="16" t="s">
        <v>70</v>
      </c>
      <c r="E311" s="10">
        <f t="shared" si="176"/>
        <v>624646.3999999999</v>
      </c>
      <c r="F311" s="10">
        <f t="shared" si="175"/>
        <v>0</v>
      </c>
      <c r="G311" s="127">
        <v>345340.6</v>
      </c>
      <c r="H311" s="127">
        <v>0</v>
      </c>
      <c r="I311" s="127">
        <v>0</v>
      </c>
      <c r="J311" s="127">
        <v>0</v>
      </c>
      <c r="K311" s="127">
        <v>279305.8</v>
      </c>
      <c r="L311" s="127">
        <v>0</v>
      </c>
      <c r="M311" s="127">
        <v>0</v>
      </c>
      <c r="N311" s="127">
        <v>0</v>
      </c>
      <c r="O311" s="58"/>
      <c r="P311" s="59"/>
      <c r="Q311" s="11">
        <f t="shared" si="177"/>
        <v>624646.3999999999</v>
      </c>
      <c r="R311" s="11">
        <f t="shared" si="177"/>
        <v>0</v>
      </c>
    </row>
    <row r="312" spans="1:18" ht="15">
      <c r="A312" s="93"/>
      <c r="B312" s="90"/>
      <c r="C312" s="29"/>
      <c r="D312" s="16" t="s">
        <v>81</v>
      </c>
      <c r="E312" s="10">
        <f t="shared" si="176"/>
        <v>624646.3999999999</v>
      </c>
      <c r="F312" s="10">
        <f t="shared" si="175"/>
        <v>0</v>
      </c>
      <c r="G312" s="127">
        <v>345340.6</v>
      </c>
      <c r="H312" s="127">
        <v>0</v>
      </c>
      <c r="I312" s="127">
        <v>0</v>
      </c>
      <c r="J312" s="127">
        <v>0</v>
      </c>
      <c r="K312" s="127">
        <v>279305.8</v>
      </c>
      <c r="L312" s="127">
        <v>0</v>
      </c>
      <c r="M312" s="127">
        <v>0</v>
      </c>
      <c r="N312" s="127">
        <v>0</v>
      </c>
      <c r="O312" s="58"/>
      <c r="P312" s="59"/>
      <c r="Q312" s="11">
        <f t="shared" si="177"/>
        <v>624646.3999999999</v>
      </c>
      <c r="R312" s="11">
        <f t="shared" si="177"/>
        <v>0</v>
      </c>
    </row>
    <row r="313" spans="1:18" ht="15">
      <c r="A313" s="93"/>
      <c r="B313" s="90"/>
      <c r="C313" s="29"/>
      <c r="D313" s="16" t="s">
        <v>82</v>
      </c>
      <c r="E313" s="10">
        <f t="shared" si="176"/>
        <v>624646.3999999999</v>
      </c>
      <c r="F313" s="10">
        <f t="shared" si="175"/>
        <v>0</v>
      </c>
      <c r="G313" s="127">
        <v>345340.6</v>
      </c>
      <c r="H313" s="127">
        <v>0</v>
      </c>
      <c r="I313" s="127">
        <v>0</v>
      </c>
      <c r="J313" s="127">
        <v>0</v>
      </c>
      <c r="K313" s="127">
        <v>279305.8</v>
      </c>
      <c r="L313" s="127">
        <v>0</v>
      </c>
      <c r="M313" s="127">
        <v>0</v>
      </c>
      <c r="N313" s="127">
        <v>0</v>
      </c>
      <c r="O313" s="58"/>
      <c r="P313" s="59"/>
      <c r="Q313" s="11">
        <f t="shared" si="177"/>
        <v>624646.3999999999</v>
      </c>
      <c r="R313" s="11">
        <f t="shared" si="177"/>
        <v>0</v>
      </c>
    </row>
    <row r="314" spans="1:18" ht="15">
      <c r="A314" s="93"/>
      <c r="B314" s="90"/>
      <c r="C314" s="29"/>
      <c r="D314" s="16" t="s">
        <v>83</v>
      </c>
      <c r="E314" s="10">
        <f t="shared" si="176"/>
        <v>624646.3999999999</v>
      </c>
      <c r="F314" s="10">
        <f t="shared" si="175"/>
        <v>0</v>
      </c>
      <c r="G314" s="127">
        <v>345340.6</v>
      </c>
      <c r="H314" s="127">
        <v>0</v>
      </c>
      <c r="I314" s="127">
        <v>0</v>
      </c>
      <c r="J314" s="127">
        <v>0</v>
      </c>
      <c r="K314" s="127">
        <v>279305.8</v>
      </c>
      <c r="L314" s="127">
        <v>0</v>
      </c>
      <c r="M314" s="127">
        <v>0</v>
      </c>
      <c r="N314" s="127">
        <v>0</v>
      </c>
      <c r="O314" s="58"/>
      <c r="P314" s="59"/>
      <c r="Q314" s="11">
        <f aca="true" t="shared" si="178" ref="Q314:R320">G314+K314+I314</f>
        <v>624646.3999999999</v>
      </c>
      <c r="R314" s="11">
        <f t="shared" si="178"/>
        <v>0</v>
      </c>
    </row>
    <row r="315" spans="1:18" ht="15">
      <c r="A315" s="93"/>
      <c r="B315" s="90"/>
      <c r="C315" s="29"/>
      <c r="D315" s="16" t="s">
        <v>84</v>
      </c>
      <c r="E315" s="10">
        <f t="shared" si="176"/>
        <v>624646.3999999999</v>
      </c>
      <c r="F315" s="10">
        <f t="shared" si="175"/>
        <v>0</v>
      </c>
      <c r="G315" s="127">
        <v>345340.6</v>
      </c>
      <c r="H315" s="127">
        <v>0</v>
      </c>
      <c r="I315" s="127">
        <v>0</v>
      </c>
      <c r="J315" s="127">
        <v>0</v>
      </c>
      <c r="K315" s="127">
        <v>279305.8</v>
      </c>
      <c r="L315" s="127">
        <v>0</v>
      </c>
      <c r="M315" s="127">
        <v>0</v>
      </c>
      <c r="N315" s="127">
        <v>0</v>
      </c>
      <c r="O315" s="58"/>
      <c r="P315" s="59"/>
      <c r="Q315" s="11">
        <f t="shared" si="178"/>
        <v>624646.3999999999</v>
      </c>
      <c r="R315" s="11">
        <f t="shared" si="178"/>
        <v>0</v>
      </c>
    </row>
    <row r="316" spans="1:18" ht="15">
      <c r="A316" s="65"/>
      <c r="B316" s="91"/>
      <c r="C316" s="30"/>
      <c r="D316" s="16" t="s">
        <v>85</v>
      </c>
      <c r="E316" s="10">
        <f t="shared" si="176"/>
        <v>624646.3999999999</v>
      </c>
      <c r="F316" s="10">
        <f t="shared" si="175"/>
        <v>0</v>
      </c>
      <c r="G316" s="127">
        <v>345340.6</v>
      </c>
      <c r="H316" s="127">
        <v>0</v>
      </c>
      <c r="I316" s="127">
        <v>0</v>
      </c>
      <c r="J316" s="127">
        <v>0</v>
      </c>
      <c r="K316" s="127">
        <v>279305.8</v>
      </c>
      <c r="L316" s="127">
        <v>0</v>
      </c>
      <c r="M316" s="127">
        <v>0</v>
      </c>
      <c r="N316" s="127">
        <v>0</v>
      </c>
      <c r="O316" s="60"/>
      <c r="P316" s="61"/>
      <c r="Q316" s="11">
        <f t="shared" si="178"/>
        <v>624646.3999999999</v>
      </c>
      <c r="R316" s="11">
        <f t="shared" si="178"/>
        <v>0</v>
      </c>
    </row>
    <row r="317" spans="1:18" ht="15">
      <c r="A317" s="92" t="s">
        <v>47</v>
      </c>
      <c r="B317" s="89" t="s">
        <v>75</v>
      </c>
      <c r="C317" s="28"/>
      <c r="D317" s="16" t="s">
        <v>11</v>
      </c>
      <c r="E317" s="10">
        <f>SUM(E318:E328)</f>
        <v>131791.60000000003</v>
      </c>
      <c r="F317" s="10">
        <f aca="true" t="shared" si="179" ref="F317:N317">SUM(F318:F328)</f>
        <v>107416.6</v>
      </c>
      <c r="G317" s="10">
        <f t="shared" si="179"/>
        <v>33058</v>
      </c>
      <c r="H317" s="10">
        <f t="shared" si="179"/>
        <v>8691</v>
      </c>
      <c r="I317" s="10">
        <f t="shared" si="179"/>
        <v>0</v>
      </c>
      <c r="J317" s="10">
        <f t="shared" si="179"/>
        <v>0</v>
      </c>
      <c r="K317" s="10">
        <f t="shared" si="179"/>
        <v>5388.8</v>
      </c>
      <c r="L317" s="10">
        <f t="shared" si="179"/>
        <v>5407.8</v>
      </c>
      <c r="M317" s="10">
        <f t="shared" si="179"/>
        <v>93344.79999999999</v>
      </c>
      <c r="N317" s="10">
        <f t="shared" si="179"/>
        <v>93317.79999999999</v>
      </c>
      <c r="O317" s="56" t="s">
        <v>12</v>
      </c>
      <c r="P317" s="57"/>
      <c r="Q317" s="11">
        <f t="shared" si="178"/>
        <v>38446.8</v>
      </c>
      <c r="R317" s="11">
        <f t="shared" si="178"/>
        <v>14098.8</v>
      </c>
    </row>
    <row r="318" spans="1:18" ht="15">
      <c r="A318" s="93"/>
      <c r="B318" s="90"/>
      <c r="C318" s="29"/>
      <c r="D318" s="16" t="s">
        <v>13</v>
      </c>
      <c r="E318" s="10">
        <f>G318+I318+K318+M318</f>
        <v>29692.2</v>
      </c>
      <c r="F318" s="10">
        <f>H318+J318+L318+N318</f>
        <v>29692.2</v>
      </c>
      <c r="G318" s="127">
        <v>5692.8</v>
      </c>
      <c r="H318" s="127">
        <v>5692.8</v>
      </c>
      <c r="I318" s="127">
        <v>0</v>
      </c>
      <c r="J318" s="127">
        <v>0</v>
      </c>
      <c r="K318" s="127">
        <v>612</v>
      </c>
      <c r="L318" s="127">
        <v>612</v>
      </c>
      <c r="M318" s="127">
        <v>23387.4</v>
      </c>
      <c r="N318" s="127">
        <v>23387.4</v>
      </c>
      <c r="O318" s="58"/>
      <c r="P318" s="59"/>
      <c r="Q318" s="11">
        <f t="shared" si="178"/>
        <v>6304.8</v>
      </c>
      <c r="R318" s="11">
        <f t="shared" si="178"/>
        <v>6304.8</v>
      </c>
    </row>
    <row r="319" spans="1:18" ht="15">
      <c r="A319" s="93"/>
      <c r="B319" s="90"/>
      <c r="C319" s="29"/>
      <c r="D319" s="16" t="s">
        <v>14</v>
      </c>
      <c r="E319" s="10">
        <f aca="true" t="shared" si="180" ref="E319:E328">G319+I319+K319+M319</f>
        <v>28124.3</v>
      </c>
      <c r="F319" s="10">
        <f aca="true" t="shared" si="181" ref="F319:F328">H319+J319+L319+N319</f>
        <v>25648.5</v>
      </c>
      <c r="G319" s="127">
        <v>5086.8</v>
      </c>
      <c r="H319" s="127">
        <v>2638</v>
      </c>
      <c r="I319" s="127">
        <v>0</v>
      </c>
      <c r="J319" s="127">
        <v>0</v>
      </c>
      <c r="K319" s="127">
        <v>1184.7</v>
      </c>
      <c r="L319" s="127">
        <v>1184.7</v>
      </c>
      <c r="M319" s="127">
        <v>21852.8</v>
      </c>
      <c r="N319" s="127">
        <v>21825.8</v>
      </c>
      <c r="O319" s="58"/>
      <c r="P319" s="59"/>
      <c r="Q319" s="11">
        <f t="shared" si="178"/>
        <v>6271.5</v>
      </c>
      <c r="R319" s="11">
        <f t="shared" si="178"/>
        <v>3822.7</v>
      </c>
    </row>
    <row r="320" spans="1:18" ht="15">
      <c r="A320" s="93"/>
      <c r="B320" s="90"/>
      <c r="C320" s="29"/>
      <c r="D320" s="16" t="s">
        <v>15</v>
      </c>
      <c r="E320" s="10">
        <f t="shared" si="180"/>
        <v>23279.3</v>
      </c>
      <c r="F320" s="10">
        <f t="shared" si="181"/>
        <v>19799.7</v>
      </c>
      <c r="G320" s="127">
        <v>3839.8</v>
      </c>
      <c r="H320" s="127">
        <v>360.2</v>
      </c>
      <c r="I320" s="127">
        <v>0</v>
      </c>
      <c r="J320" s="127">
        <v>0</v>
      </c>
      <c r="K320" s="127">
        <v>1203.7</v>
      </c>
      <c r="L320" s="127">
        <v>1203.7</v>
      </c>
      <c r="M320" s="127">
        <v>18235.8</v>
      </c>
      <c r="N320" s="127">
        <v>18235.8</v>
      </c>
      <c r="O320" s="58"/>
      <c r="P320" s="59"/>
      <c r="Q320" s="11">
        <f t="shared" si="178"/>
        <v>5043.5</v>
      </c>
      <c r="R320" s="11">
        <f t="shared" si="178"/>
        <v>1563.9</v>
      </c>
    </row>
    <row r="321" spans="1:18" ht="15">
      <c r="A321" s="93"/>
      <c r="B321" s="90"/>
      <c r="C321" s="29"/>
      <c r="D321" s="16" t="s">
        <v>68</v>
      </c>
      <c r="E321" s="10">
        <f t="shared" si="180"/>
        <v>19958.9</v>
      </c>
      <c r="F321" s="10">
        <f t="shared" si="181"/>
        <v>16138.1</v>
      </c>
      <c r="G321" s="127">
        <v>3839.8</v>
      </c>
      <c r="H321" s="127">
        <v>0</v>
      </c>
      <c r="I321" s="127">
        <v>0</v>
      </c>
      <c r="J321" s="127">
        <v>0</v>
      </c>
      <c r="K321" s="127">
        <v>1184.7</v>
      </c>
      <c r="L321" s="127">
        <v>1203.7</v>
      </c>
      <c r="M321" s="127">
        <v>14934.4</v>
      </c>
      <c r="N321" s="127">
        <v>14934.4</v>
      </c>
      <c r="O321" s="58"/>
      <c r="P321" s="59"/>
      <c r="Q321" s="11">
        <f aca="true" t="shared" si="182" ref="Q321:R325">G321+K321+I321</f>
        <v>5024.5</v>
      </c>
      <c r="R321" s="11">
        <f t="shared" si="182"/>
        <v>1203.7</v>
      </c>
    </row>
    <row r="322" spans="1:18" ht="15">
      <c r="A322" s="93"/>
      <c r="B322" s="90"/>
      <c r="C322" s="29"/>
      <c r="D322" s="16" t="s">
        <v>69</v>
      </c>
      <c r="E322" s="10">
        <f t="shared" si="180"/>
        <v>19086.1</v>
      </c>
      <c r="F322" s="10">
        <f t="shared" si="181"/>
        <v>16138.1</v>
      </c>
      <c r="G322" s="127">
        <v>2948</v>
      </c>
      <c r="H322" s="127">
        <v>0</v>
      </c>
      <c r="I322" s="127">
        <v>0</v>
      </c>
      <c r="J322" s="127">
        <v>0</v>
      </c>
      <c r="K322" s="127">
        <v>1203.7</v>
      </c>
      <c r="L322" s="127">
        <v>1203.7</v>
      </c>
      <c r="M322" s="127">
        <v>14934.4</v>
      </c>
      <c r="N322" s="127">
        <v>14934.4</v>
      </c>
      <c r="O322" s="58"/>
      <c r="P322" s="59"/>
      <c r="Q322" s="11">
        <f t="shared" si="182"/>
        <v>4151.7</v>
      </c>
      <c r="R322" s="11">
        <f t="shared" si="182"/>
        <v>1203.7</v>
      </c>
    </row>
    <row r="323" spans="1:18" ht="15">
      <c r="A323" s="93"/>
      <c r="B323" s="90"/>
      <c r="C323" s="29"/>
      <c r="D323" s="16" t="s">
        <v>70</v>
      </c>
      <c r="E323" s="10">
        <f t="shared" si="180"/>
        <v>1941.8</v>
      </c>
      <c r="F323" s="10">
        <f t="shared" si="181"/>
        <v>0</v>
      </c>
      <c r="G323" s="127">
        <v>1941.8</v>
      </c>
      <c r="H323" s="127">
        <v>0</v>
      </c>
      <c r="I323" s="127">
        <v>0</v>
      </c>
      <c r="J323" s="127">
        <v>0</v>
      </c>
      <c r="K323" s="127">
        <v>0</v>
      </c>
      <c r="L323" s="127">
        <v>0</v>
      </c>
      <c r="M323" s="127">
        <v>0</v>
      </c>
      <c r="N323" s="127">
        <v>0</v>
      </c>
      <c r="O323" s="58"/>
      <c r="P323" s="59"/>
      <c r="Q323" s="11">
        <f t="shared" si="182"/>
        <v>1941.8</v>
      </c>
      <c r="R323" s="11">
        <f t="shared" si="182"/>
        <v>0</v>
      </c>
    </row>
    <row r="324" spans="1:18" ht="15">
      <c r="A324" s="93"/>
      <c r="B324" s="90"/>
      <c r="C324" s="29"/>
      <c r="D324" s="16" t="s">
        <v>81</v>
      </c>
      <c r="E324" s="10">
        <f t="shared" si="180"/>
        <v>1941.8</v>
      </c>
      <c r="F324" s="10">
        <f t="shared" si="181"/>
        <v>0</v>
      </c>
      <c r="G324" s="127">
        <v>1941.8</v>
      </c>
      <c r="H324" s="127">
        <v>0</v>
      </c>
      <c r="I324" s="127">
        <v>0</v>
      </c>
      <c r="J324" s="127">
        <v>0</v>
      </c>
      <c r="K324" s="127">
        <v>0</v>
      </c>
      <c r="L324" s="127">
        <v>0</v>
      </c>
      <c r="M324" s="127">
        <v>0</v>
      </c>
      <c r="N324" s="127">
        <v>0</v>
      </c>
      <c r="O324" s="58"/>
      <c r="P324" s="59"/>
      <c r="Q324" s="11">
        <f t="shared" si="182"/>
        <v>1941.8</v>
      </c>
      <c r="R324" s="11">
        <f t="shared" si="182"/>
        <v>0</v>
      </c>
    </row>
    <row r="325" spans="1:18" ht="15">
      <c r="A325" s="93"/>
      <c r="B325" s="90"/>
      <c r="C325" s="29"/>
      <c r="D325" s="16" t="s">
        <v>82</v>
      </c>
      <c r="E325" s="10">
        <f t="shared" si="180"/>
        <v>1941.8</v>
      </c>
      <c r="F325" s="10">
        <f t="shared" si="181"/>
        <v>0</v>
      </c>
      <c r="G325" s="127">
        <v>1941.8</v>
      </c>
      <c r="H325" s="127">
        <v>0</v>
      </c>
      <c r="I325" s="127">
        <v>0</v>
      </c>
      <c r="J325" s="127">
        <v>0</v>
      </c>
      <c r="K325" s="127">
        <v>0</v>
      </c>
      <c r="L325" s="127">
        <v>0</v>
      </c>
      <c r="M325" s="127">
        <v>0</v>
      </c>
      <c r="N325" s="127">
        <v>0</v>
      </c>
      <c r="O325" s="58"/>
      <c r="P325" s="59"/>
      <c r="Q325" s="11">
        <f t="shared" si="182"/>
        <v>1941.8</v>
      </c>
      <c r="R325" s="11">
        <f t="shared" si="182"/>
        <v>0</v>
      </c>
    </row>
    <row r="326" spans="1:18" ht="15">
      <c r="A326" s="93"/>
      <c r="B326" s="90"/>
      <c r="C326" s="29"/>
      <c r="D326" s="16" t="s">
        <v>83</v>
      </c>
      <c r="E326" s="10">
        <f t="shared" si="180"/>
        <v>1941.8</v>
      </c>
      <c r="F326" s="10">
        <f t="shared" si="181"/>
        <v>0</v>
      </c>
      <c r="G326" s="127">
        <v>1941.8</v>
      </c>
      <c r="H326" s="127">
        <v>0</v>
      </c>
      <c r="I326" s="127">
        <v>0</v>
      </c>
      <c r="J326" s="127">
        <v>0</v>
      </c>
      <c r="K326" s="127">
        <v>0</v>
      </c>
      <c r="L326" s="127">
        <v>0</v>
      </c>
      <c r="M326" s="127">
        <v>0</v>
      </c>
      <c r="N326" s="127">
        <v>0</v>
      </c>
      <c r="O326" s="58"/>
      <c r="P326" s="59"/>
      <c r="Q326" s="11">
        <f aca="true" t="shared" si="183" ref="Q326:R332">G326+K326+I326</f>
        <v>1941.8</v>
      </c>
      <c r="R326" s="11">
        <f t="shared" si="183"/>
        <v>0</v>
      </c>
    </row>
    <row r="327" spans="1:18" ht="15">
      <c r="A327" s="93"/>
      <c r="B327" s="90"/>
      <c r="C327" s="29"/>
      <c r="D327" s="16" t="s">
        <v>84</v>
      </c>
      <c r="E327" s="10">
        <f t="shared" si="180"/>
        <v>1941.8</v>
      </c>
      <c r="F327" s="10">
        <f t="shared" si="181"/>
        <v>0</v>
      </c>
      <c r="G327" s="127">
        <v>1941.8</v>
      </c>
      <c r="H327" s="127">
        <v>0</v>
      </c>
      <c r="I327" s="127">
        <v>0</v>
      </c>
      <c r="J327" s="127">
        <v>0</v>
      </c>
      <c r="K327" s="127">
        <v>0</v>
      </c>
      <c r="L327" s="127">
        <v>0</v>
      </c>
      <c r="M327" s="127">
        <v>0</v>
      </c>
      <c r="N327" s="127">
        <v>0</v>
      </c>
      <c r="O327" s="58"/>
      <c r="P327" s="59"/>
      <c r="Q327" s="11">
        <f t="shared" si="183"/>
        <v>1941.8</v>
      </c>
      <c r="R327" s="11">
        <f t="shared" si="183"/>
        <v>0</v>
      </c>
    </row>
    <row r="328" spans="1:18" ht="15">
      <c r="A328" s="65"/>
      <c r="B328" s="91"/>
      <c r="C328" s="30"/>
      <c r="D328" s="16" t="s">
        <v>85</v>
      </c>
      <c r="E328" s="10">
        <f t="shared" si="180"/>
        <v>1941.8</v>
      </c>
      <c r="F328" s="10">
        <f t="shared" si="181"/>
        <v>0</v>
      </c>
      <c r="G328" s="127">
        <v>1941.8</v>
      </c>
      <c r="H328" s="127">
        <v>0</v>
      </c>
      <c r="I328" s="127">
        <v>0</v>
      </c>
      <c r="J328" s="127">
        <v>0</v>
      </c>
      <c r="K328" s="127">
        <v>0</v>
      </c>
      <c r="L328" s="127">
        <v>0</v>
      </c>
      <c r="M328" s="127">
        <v>0</v>
      </c>
      <c r="N328" s="127">
        <v>0</v>
      </c>
      <c r="O328" s="60"/>
      <c r="P328" s="61"/>
      <c r="Q328" s="11">
        <f t="shared" si="183"/>
        <v>1941.8</v>
      </c>
      <c r="R328" s="11">
        <f t="shared" si="183"/>
        <v>0</v>
      </c>
    </row>
    <row r="329" spans="1:28" ht="15">
      <c r="A329" s="89"/>
      <c r="B329" s="89" t="s">
        <v>64</v>
      </c>
      <c r="C329" s="28"/>
      <c r="D329" s="16" t="s">
        <v>11</v>
      </c>
      <c r="E329" s="10">
        <f>SUM(E330:E340)</f>
        <v>6683189.1000000015</v>
      </c>
      <c r="F329" s="10">
        <f>SUM(F330:F340)</f>
        <v>1713435.6</v>
      </c>
      <c r="G329" s="10">
        <f>SUM(G330:G340)</f>
        <v>3780618.5999999996</v>
      </c>
      <c r="H329" s="10">
        <f aca="true" t="shared" si="184" ref="H329:N329">SUM(H330:H340)</f>
        <v>1244452</v>
      </c>
      <c r="I329" s="10">
        <f t="shared" si="184"/>
        <v>0</v>
      </c>
      <c r="J329" s="10">
        <f t="shared" si="184"/>
        <v>0</v>
      </c>
      <c r="K329" s="10">
        <f t="shared" si="184"/>
        <v>2809225.6999999997</v>
      </c>
      <c r="L329" s="10">
        <f t="shared" si="184"/>
        <v>375665.80000000005</v>
      </c>
      <c r="M329" s="10">
        <f t="shared" si="184"/>
        <v>93344.79999999999</v>
      </c>
      <c r="N329" s="10">
        <f t="shared" si="184"/>
        <v>93317.79999999999</v>
      </c>
      <c r="O329" s="56"/>
      <c r="P329" s="57"/>
      <c r="Q329" s="11">
        <f t="shared" si="183"/>
        <v>6589844.299999999</v>
      </c>
      <c r="R329" s="11">
        <f t="shared" si="183"/>
        <v>1620117.8</v>
      </c>
      <c r="S329" s="20"/>
      <c r="T329" s="20"/>
      <c r="U329" s="20"/>
      <c r="V329" s="20"/>
      <c r="W329" s="20"/>
      <c r="X329" s="20"/>
      <c r="Y329" s="20"/>
      <c r="Z329" s="20"/>
      <c r="AA329" s="20"/>
      <c r="AB329" s="20"/>
    </row>
    <row r="330" spans="1:28" ht="15">
      <c r="A330" s="90"/>
      <c r="B330" s="90"/>
      <c r="C330" s="29"/>
      <c r="D330" s="16" t="s">
        <v>13</v>
      </c>
      <c r="E330" s="1">
        <f>G330+I330+K330+M330</f>
        <v>458322.1000000001</v>
      </c>
      <c r="F330" s="1">
        <f>H330+J330+L330+N330</f>
        <v>458322.1</v>
      </c>
      <c r="G330" s="127">
        <f>G306+G318</f>
        <v>330649.60000000003</v>
      </c>
      <c r="H330" s="127">
        <f aca="true" t="shared" si="185" ref="G330:N340">H306+H318</f>
        <v>330649.6</v>
      </c>
      <c r="I330" s="127">
        <f t="shared" si="185"/>
        <v>0</v>
      </c>
      <c r="J330" s="127">
        <f t="shared" si="185"/>
        <v>0</v>
      </c>
      <c r="K330" s="127">
        <f t="shared" si="185"/>
        <v>104285.1</v>
      </c>
      <c r="L330" s="127">
        <f t="shared" si="185"/>
        <v>104285.09999999999</v>
      </c>
      <c r="M330" s="127">
        <f t="shared" si="185"/>
        <v>23387.4</v>
      </c>
      <c r="N330" s="127">
        <f t="shared" si="185"/>
        <v>23387.4</v>
      </c>
      <c r="O330" s="58"/>
      <c r="P330" s="59"/>
      <c r="Q330" s="11">
        <f t="shared" si="183"/>
        <v>434934.70000000007</v>
      </c>
      <c r="R330" s="11">
        <f t="shared" si="183"/>
        <v>434934.69999999995</v>
      </c>
      <c r="S330" s="20"/>
      <c r="T330" s="20"/>
      <c r="U330" s="20"/>
      <c r="V330" s="20"/>
      <c r="W330" s="20"/>
      <c r="X330" s="20"/>
      <c r="Y330" s="20"/>
      <c r="Z330" s="20"/>
      <c r="AA330" s="20"/>
      <c r="AB330" s="20"/>
    </row>
    <row r="331" spans="1:28" ht="15">
      <c r="A331" s="90"/>
      <c r="B331" s="90"/>
      <c r="C331" s="29"/>
      <c r="D331" s="16" t="s">
        <v>14</v>
      </c>
      <c r="E331" s="1">
        <f aca="true" t="shared" si="186" ref="E331:E340">G331+I331+K331+M331</f>
        <v>594102.2</v>
      </c>
      <c r="F331" s="1">
        <f aca="true" t="shared" si="187" ref="F331:F340">H331+J331+L331+N331</f>
        <v>456975.8</v>
      </c>
      <c r="G331" s="127">
        <f t="shared" si="185"/>
        <v>350550.39999999997</v>
      </c>
      <c r="H331" s="127">
        <f>H307+H319</f>
        <v>329845.9</v>
      </c>
      <c r="I331" s="127">
        <f t="shared" si="185"/>
        <v>0</v>
      </c>
      <c r="J331" s="127">
        <f t="shared" si="185"/>
        <v>0</v>
      </c>
      <c r="K331" s="127">
        <f t="shared" si="185"/>
        <v>221699</v>
      </c>
      <c r="L331" s="127">
        <f t="shared" si="185"/>
        <v>105304.09999999999</v>
      </c>
      <c r="M331" s="127">
        <f t="shared" si="185"/>
        <v>21852.8</v>
      </c>
      <c r="N331" s="127">
        <f t="shared" si="185"/>
        <v>21825.8</v>
      </c>
      <c r="O331" s="58"/>
      <c r="P331" s="59"/>
      <c r="Q331" s="11">
        <f t="shared" si="183"/>
        <v>572249.3999999999</v>
      </c>
      <c r="R331" s="11">
        <f t="shared" si="183"/>
        <v>435150</v>
      </c>
      <c r="S331" s="20"/>
      <c r="T331" s="20"/>
      <c r="U331" s="20"/>
      <c r="V331" s="20"/>
      <c r="W331" s="20"/>
      <c r="X331" s="20"/>
      <c r="Y331" s="20"/>
      <c r="Z331" s="20"/>
      <c r="AA331" s="20"/>
      <c r="AB331" s="20"/>
    </row>
    <row r="332" spans="1:28" ht="15">
      <c r="A332" s="90"/>
      <c r="B332" s="90"/>
      <c r="C332" s="29"/>
      <c r="D332" s="16" t="s">
        <v>15</v>
      </c>
      <c r="E332" s="1">
        <f t="shared" si="186"/>
        <v>603596.6000000001</v>
      </c>
      <c r="F332" s="1">
        <f t="shared" si="187"/>
        <v>480374.10000000003</v>
      </c>
      <c r="G332" s="127">
        <f>G308+G320</f>
        <v>338954</v>
      </c>
      <c r="H332" s="127">
        <f t="shared" si="185"/>
        <v>315966.5</v>
      </c>
      <c r="I332" s="127">
        <f t="shared" si="185"/>
        <v>0</v>
      </c>
      <c r="J332" s="127">
        <f t="shared" si="185"/>
        <v>0</v>
      </c>
      <c r="K332" s="127">
        <f t="shared" si="185"/>
        <v>246406.80000000002</v>
      </c>
      <c r="L332" s="127">
        <f t="shared" si="185"/>
        <v>146171.80000000002</v>
      </c>
      <c r="M332" s="127">
        <f t="shared" si="185"/>
        <v>18235.8</v>
      </c>
      <c r="N332" s="127">
        <f t="shared" si="185"/>
        <v>18235.8</v>
      </c>
      <c r="O332" s="58"/>
      <c r="P332" s="59"/>
      <c r="Q332" s="11">
        <f t="shared" si="183"/>
        <v>585360.8</v>
      </c>
      <c r="R332" s="11">
        <f t="shared" si="183"/>
        <v>462138.30000000005</v>
      </c>
      <c r="S332" s="20"/>
      <c r="T332" s="20"/>
      <c r="U332" s="20"/>
      <c r="V332" s="20"/>
      <c r="W332" s="20"/>
      <c r="X332" s="20"/>
      <c r="Y332" s="20"/>
      <c r="Z332" s="20"/>
      <c r="AA332" s="20"/>
      <c r="AB332" s="20"/>
    </row>
    <row r="333" spans="1:28" ht="15">
      <c r="A333" s="90"/>
      <c r="B333" s="90"/>
      <c r="C333" s="29"/>
      <c r="D333" s="16" t="s">
        <v>68</v>
      </c>
      <c r="E333" s="1">
        <f t="shared" si="186"/>
        <v>634255.9</v>
      </c>
      <c r="F333" s="1">
        <f t="shared" si="187"/>
        <v>158881.8</v>
      </c>
      <c r="G333" s="127">
        <f t="shared" si="185"/>
        <v>338831</v>
      </c>
      <c r="H333" s="127">
        <f>H309+H321</f>
        <v>133995</v>
      </c>
      <c r="I333" s="127">
        <f t="shared" si="185"/>
        <v>0</v>
      </c>
      <c r="J333" s="127">
        <f t="shared" si="185"/>
        <v>0</v>
      </c>
      <c r="K333" s="127">
        <f t="shared" si="185"/>
        <v>280490.5</v>
      </c>
      <c r="L333" s="127">
        <f t="shared" si="185"/>
        <v>9952.400000000001</v>
      </c>
      <c r="M333" s="127">
        <f t="shared" si="185"/>
        <v>14934.4</v>
      </c>
      <c r="N333" s="127">
        <f t="shared" si="185"/>
        <v>14934.4</v>
      </c>
      <c r="O333" s="58"/>
      <c r="P333" s="59"/>
      <c r="Q333" s="11">
        <f aca="true" t="shared" si="188" ref="Q333:R337">G333+K333+I333</f>
        <v>619321.5</v>
      </c>
      <c r="R333" s="11">
        <f t="shared" si="188"/>
        <v>143947.4</v>
      </c>
      <c r="S333" s="20"/>
      <c r="T333" s="20"/>
      <c r="U333" s="20"/>
      <c r="V333" s="20"/>
      <c r="W333" s="20"/>
      <c r="X333" s="20"/>
      <c r="Y333" s="20"/>
      <c r="Z333" s="20"/>
      <c r="AA333" s="20"/>
      <c r="AB333" s="20"/>
    </row>
    <row r="334" spans="1:28" ht="15">
      <c r="A334" s="90"/>
      <c r="B334" s="90"/>
      <c r="C334" s="29"/>
      <c r="D334" s="16" t="s">
        <v>69</v>
      </c>
      <c r="E334" s="1">
        <f t="shared" si="186"/>
        <v>633383.1</v>
      </c>
      <c r="F334" s="1">
        <f t="shared" si="187"/>
        <v>158881.8</v>
      </c>
      <c r="G334" s="127">
        <f t="shared" si="185"/>
        <v>337939.2</v>
      </c>
      <c r="H334" s="127">
        <f t="shared" si="185"/>
        <v>133995</v>
      </c>
      <c r="I334" s="127">
        <f t="shared" si="185"/>
        <v>0</v>
      </c>
      <c r="J334" s="127">
        <f t="shared" si="185"/>
        <v>0</v>
      </c>
      <c r="K334" s="127">
        <f t="shared" si="185"/>
        <v>280509.5</v>
      </c>
      <c r="L334" s="127">
        <f t="shared" si="185"/>
        <v>9952.400000000001</v>
      </c>
      <c r="M334" s="127">
        <f t="shared" si="185"/>
        <v>14934.4</v>
      </c>
      <c r="N334" s="127">
        <f t="shared" si="185"/>
        <v>14934.4</v>
      </c>
      <c r="O334" s="58"/>
      <c r="P334" s="59"/>
      <c r="Q334" s="11">
        <f t="shared" si="188"/>
        <v>618448.7</v>
      </c>
      <c r="R334" s="11">
        <f t="shared" si="188"/>
        <v>143947.4</v>
      </c>
      <c r="S334" s="20"/>
      <c r="T334" s="20"/>
      <c r="U334" s="20"/>
      <c r="V334" s="20"/>
      <c r="W334" s="20"/>
      <c r="X334" s="20"/>
      <c r="Y334" s="20"/>
      <c r="Z334" s="20"/>
      <c r="AA334" s="20"/>
      <c r="AB334" s="20"/>
    </row>
    <row r="335" spans="1:28" ht="15">
      <c r="A335" s="90"/>
      <c r="B335" s="90"/>
      <c r="C335" s="29"/>
      <c r="D335" s="16" t="s">
        <v>70</v>
      </c>
      <c r="E335" s="1">
        <f t="shared" si="186"/>
        <v>626588.2</v>
      </c>
      <c r="F335" s="1">
        <f t="shared" si="187"/>
        <v>0</v>
      </c>
      <c r="G335" s="127">
        <f t="shared" si="185"/>
        <v>347282.39999999997</v>
      </c>
      <c r="H335" s="127">
        <f t="shared" si="185"/>
        <v>0</v>
      </c>
      <c r="I335" s="127">
        <f t="shared" si="185"/>
        <v>0</v>
      </c>
      <c r="J335" s="127">
        <f t="shared" si="185"/>
        <v>0</v>
      </c>
      <c r="K335" s="127">
        <f t="shared" si="185"/>
        <v>279305.8</v>
      </c>
      <c r="L335" s="127">
        <f t="shared" si="185"/>
        <v>0</v>
      </c>
      <c r="M335" s="127">
        <f t="shared" si="185"/>
        <v>0</v>
      </c>
      <c r="N335" s="127">
        <f t="shared" si="185"/>
        <v>0</v>
      </c>
      <c r="O335" s="58"/>
      <c r="P335" s="59"/>
      <c r="Q335" s="11">
        <f t="shared" si="188"/>
        <v>626588.2</v>
      </c>
      <c r="R335" s="11">
        <f t="shared" si="188"/>
        <v>0</v>
      </c>
      <c r="S335" s="20"/>
      <c r="T335" s="20"/>
      <c r="U335" s="20"/>
      <c r="V335" s="20"/>
      <c r="W335" s="20"/>
      <c r="X335" s="20"/>
      <c r="Y335" s="20"/>
      <c r="Z335" s="20"/>
      <c r="AA335" s="20"/>
      <c r="AB335" s="20"/>
    </row>
    <row r="336" spans="1:28" ht="15">
      <c r="A336" s="90"/>
      <c r="B336" s="90"/>
      <c r="C336" s="29"/>
      <c r="D336" s="16" t="s">
        <v>81</v>
      </c>
      <c r="E336" s="1">
        <f t="shared" si="186"/>
        <v>626588.2</v>
      </c>
      <c r="F336" s="1">
        <f t="shared" si="187"/>
        <v>0</v>
      </c>
      <c r="G336" s="127">
        <f t="shared" si="185"/>
        <v>347282.39999999997</v>
      </c>
      <c r="H336" s="127">
        <f t="shared" si="185"/>
        <v>0</v>
      </c>
      <c r="I336" s="127">
        <f t="shared" si="185"/>
        <v>0</v>
      </c>
      <c r="J336" s="127">
        <f t="shared" si="185"/>
        <v>0</v>
      </c>
      <c r="K336" s="127">
        <f t="shared" si="185"/>
        <v>279305.8</v>
      </c>
      <c r="L336" s="127">
        <f t="shared" si="185"/>
        <v>0</v>
      </c>
      <c r="M336" s="127">
        <f t="shared" si="185"/>
        <v>0</v>
      </c>
      <c r="N336" s="127">
        <f t="shared" si="185"/>
        <v>0</v>
      </c>
      <c r="O336" s="58"/>
      <c r="P336" s="59"/>
      <c r="Q336" s="11">
        <f t="shared" si="188"/>
        <v>626588.2</v>
      </c>
      <c r="R336" s="11">
        <f t="shared" si="188"/>
        <v>0</v>
      </c>
      <c r="S336" s="20"/>
      <c r="T336" s="20"/>
      <c r="U336" s="20"/>
      <c r="V336" s="20"/>
      <c r="W336" s="20"/>
      <c r="X336" s="20"/>
      <c r="Y336" s="20"/>
      <c r="Z336" s="20"/>
      <c r="AA336" s="20"/>
      <c r="AB336" s="20"/>
    </row>
    <row r="337" spans="1:28" ht="15">
      <c r="A337" s="90"/>
      <c r="B337" s="90"/>
      <c r="C337" s="29"/>
      <c r="D337" s="16" t="s">
        <v>82</v>
      </c>
      <c r="E337" s="1">
        <f t="shared" si="186"/>
        <v>626588.2</v>
      </c>
      <c r="F337" s="1">
        <f t="shared" si="187"/>
        <v>0</v>
      </c>
      <c r="G337" s="127">
        <f t="shared" si="185"/>
        <v>347282.39999999997</v>
      </c>
      <c r="H337" s="127">
        <f t="shared" si="185"/>
        <v>0</v>
      </c>
      <c r="I337" s="127">
        <f t="shared" si="185"/>
        <v>0</v>
      </c>
      <c r="J337" s="127">
        <f t="shared" si="185"/>
        <v>0</v>
      </c>
      <c r="K337" s="127">
        <f t="shared" si="185"/>
        <v>279305.8</v>
      </c>
      <c r="L337" s="127">
        <f t="shared" si="185"/>
        <v>0</v>
      </c>
      <c r="M337" s="127">
        <f t="shared" si="185"/>
        <v>0</v>
      </c>
      <c r="N337" s="127">
        <f t="shared" si="185"/>
        <v>0</v>
      </c>
      <c r="O337" s="58"/>
      <c r="P337" s="59"/>
      <c r="Q337" s="11">
        <f t="shared" si="188"/>
        <v>626588.2</v>
      </c>
      <c r="R337" s="11">
        <f t="shared" si="188"/>
        <v>0</v>
      </c>
      <c r="S337" s="20"/>
      <c r="T337" s="20"/>
      <c r="U337" s="20"/>
      <c r="V337" s="20"/>
      <c r="W337" s="20"/>
      <c r="X337" s="20"/>
      <c r="Y337" s="20"/>
      <c r="Z337" s="20"/>
      <c r="AA337" s="20"/>
      <c r="AB337" s="20"/>
    </row>
    <row r="338" spans="1:28" ht="15">
      <c r="A338" s="90"/>
      <c r="B338" s="90"/>
      <c r="C338" s="29"/>
      <c r="D338" s="16" t="s">
        <v>83</v>
      </c>
      <c r="E338" s="1">
        <f t="shared" si="186"/>
        <v>626588.2</v>
      </c>
      <c r="F338" s="1">
        <f t="shared" si="187"/>
        <v>0</v>
      </c>
      <c r="G338" s="127">
        <f t="shared" si="185"/>
        <v>347282.39999999997</v>
      </c>
      <c r="H338" s="127">
        <f t="shared" si="185"/>
        <v>0</v>
      </c>
      <c r="I338" s="127">
        <f t="shared" si="185"/>
        <v>0</v>
      </c>
      <c r="J338" s="127">
        <f t="shared" si="185"/>
        <v>0</v>
      </c>
      <c r="K338" s="127">
        <f t="shared" si="185"/>
        <v>279305.8</v>
      </c>
      <c r="L338" s="127">
        <f t="shared" si="185"/>
        <v>0</v>
      </c>
      <c r="M338" s="127">
        <f t="shared" si="185"/>
        <v>0</v>
      </c>
      <c r="N338" s="127">
        <f t="shared" si="185"/>
        <v>0</v>
      </c>
      <c r="O338" s="58"/>
      <c r="P338" s="59"/>
      <c r="Q338" s="11">
        <f aca="true" t="shared" si="189" ref="Q338:R382">G338+K338+I338</f>
        <v>626588.2</v>
      </c>
      <c r="R338" s="11">
        <f t="shared" si="189"/>
        <v>0</v>
      </c>
      <c r="S338" s="20"/>
      <c r="T338" s="20"/>
      <c r="U338" s="20"/>
      <c r="V338" s="20"/>
      <c r="W338" s="20"/>
      <c r="X338" s="20"/>
      <c r="Y338" s="20"/>
      <c r="Z338" s="20"/>
      <c r="AA338" s="20"/>
      <c r="AB338" s="20"/>
    </row>
    <row r="339" spans="1:28" ht="15">
      <c r="A339" s="90"/>
      <c r="B339" s="90"/>
      <c r="C339" s="29"/>
      <c r="D339" s="16" t="s">
        <v>84</v>
      </c>
      <c r="E339" s="1">
        <f t="shared" si="186"/>
        <v>626588.2</v>
      </c>
      <c r="F339" s="1">
        <f t="shared" si="187"/>
        <v>0</v>
      </c>
      <c r="G339" s="127">
        <f t="shared" si="185"/>
        <v>347282.39999999997</v>
      </c>
      <c r="H339" s="127">
        <f t="shared" si="185"/>
        <v>0</v>
      </c>
      <c r="I339" s="127">
        <f t="shared" si="185"/>
        <v>0</v>
      </c>
      <c r="J339" s="127">
        <f t="shared" si="185"/>
        <v>0</v>
      </c>
      <c r="K339" s="127">
        <f t="shared" si="185"/>
        <v>279305.8</v>
      </c>
      <c r="L339" s="127">
        <f t="shared" si="185"/>
        <v>0</v>
      </c>
      <c r="M339" s="127">
        <f t="shared" si="185"/>
        <v>0</v>
      </c>
      <c r="N339" s="127">
        <f t="shared" si="185"/>
        <v>0</v>
      </c>
      <c r="O339" s="58"/>
      <c r="P339" s="59"/>
      <c r="Q339" s="11">
        <f t="shared" si="189"/>
        <v>626588.2</v>
      </c>
      <c r="R339" s="11">
        <f t="shared" si="189"/>
        <v>0</v>
      </c>
      <c r="S339" s="20"/>
      <c r="T339" s="20"/>
      <c r="U339" s="20"/>
      <c r="V339" s="20"/>
      <c r="W339" s="20"/>
      <c r="X339" s="20"/>
      <c r="Y339" s="20"/>
      <c r="Z339" s="20"/>
      <c r="AA339" s="20"/>
      <c r="AB339" s="20"/>
    </row>
    <row r="340" spans="1:28" ht="15">
      <c r="A340" s="91"/>
      <c r="B340" s="91"/>
      <c r="C340" s="30"/>
      <c r="D340" s="16" t="s">
        <v>85</v>
      </c>
      <c r="E340" s="1">
        <f t="shared" si="186"/>
        <v>626588.2</v>
      </c>
      <c r="F340" s="1">
        <f t="shared" si="187"/>
        <v>0</v>
      </c>
      <c r="G340" s="127">
        <f t="shared" si="185"/>
        <v>347282.39999999997</v>
      </c>
      <c r="H340" s="127">
        <f t="shared" si="185"/>
        <v>0</v>
      </c>
      <c r="I340" s="127">
        <f t="shared" si="185"/>
        <v>0</v>
      </c>
      <c r="J340" s="127">
        <f t="shared" si="185"/>
        <v>0</v>
      </c>
      <c r="K340" s="127">
        <f t="shared" si="185"/>
        <v>279305.8</v>
      </c>
      <c r="L340" s="127">
        <f t="shared" si="185"/>
        <v>0</v>
      </c>
      <c r="M340" s="127">
        <f t="shared" si="185"/>
        <v>0</v>
      </c>
      <c r="N340" s="127">
        <f t="shared" si="185"/>
        <v>0</v>
      </c>
      <c r="O340" s="60"/>
      <c r="P340" s="61"/>
      <c r="Q340" s="11">
        <f t="shared" si="189"/>
        <v>626588.2</v>
      </c>
      <c r="R340" s="11">
        <f t="shared" si="189"/>
        <v>0</v>
      </c>
      <c r="S340" s="20"/>
      <c r="T340" s="20"/>
      <c r="U340" s="20"/>
      <c r="V340" s="20"/>
      <c r="W340" s="20"/>
      <c r="X340" s="20"/>
      <c r="Y340" s="20"/>
      <c r="Z340" s="20"/>
      <c r="AA340" s="20"/>
      <c r="AB340" s="20"/>
    </row>
    <row r="341" spans="1:28" ht="30.75" customHeight="1">
      <c r="A341" s="14" t="s">
        <v>106</v>
      </c>
      <c r="B341" s="76" t="s">
        <v>107</v>
      </c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8"/>
      <c r="O341" s="79"/>
      <c r="P341" s="79"/>
      <c r="Q341" s="11"/>
      <c r="R341" s="11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</row>
    <row r="342" spans="1:18" ht="15">
      <c r="A342" s="9"/>
      <c r="B342" s="76" t="s">
        <v>110</v>
      </c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8"/>
      <c r="O342" s="109"/>
      <c r="P342" s="110"/>
      <c r="Q342" s="11">
        <f t="shared" si="189"/>
        <v>0</v>
      </c>
      <c r="R342" s="11">
        <f t="shared" si="189"/>
        <v>0</v>
      </c>
    </row>
    <row r="343" spans="1:28" s="23" customFormat="1" ht="15">
      <c r="A343" s="130" t="s">
        <v>92</v>
      </c>
      <c r="B343" s="131" t="s">
        <v>103</v>
      </c>
      <c r="C343" s="132"/>
      <c r="D343" s="133" t="s">
        <v>11</v>
      </c>
      <c r="E343" s="126">
        <f>ROUNDDOWN(SUM(E344:E354),1)</f>
        <v>24649462.6</v>
      </c>
      <c r="F343" s="126">
        <f aca="true" t="shared" si="190" ref="F343:N343">SUM(F344:F354)</f>
        <v>8047.5</v>
      </c>
      <c r="G343" s="126">
        <f>ROUNDDOWN(SUM(G344:G354),1)</f>
        <v>1379842.2</v>
      </c>
      <c r="H343" s="126">
        <f>SUM(H344:H354)</f>
        <v>8047.5</v>
      </c>
      <c r="I343" s="126">
        <f t="shared" si="190"/>
        <v>2182296.9</v>
      </c>
      <c r="J343" s="126">
        <f t="shared" si="190"/>
        <v>0</v>
      </c>
      <c r="K343" s="126">
        <f t="shared" si="190"/>
        <v>21087323.505</v>
      </c>
      <c r="L343" s="126">
        <f t="shared" si="190"/>
        <v>0</v>
      </c>
      <c r="M343" s="126">
        <f t="shared" si="190"/>
        <v>0</v>
      </c>
      <c r="N343" s="126">
        <f t="shared" si="190"/>
        <v>0</v>
      </c>
      <c r="O343" s="103" t="s">
        <v>12</v>
      </c>
      <c r="P343" s="104"/>
      <c r="Q343" s="22">
        <f t="shared" si="189"/>
        <v>24649462.604999997</v>
      </c>
      <c r="R343" s="22">
        <f t="shared" si="189"/>
        <v>8047.5</v>
      </c>
      <c r="S343" s="24"/>
      <c r="T343" s="24"/>
      <c r="U343" s="24"/>
      <c r="V343" s="24"/>
      <c r="W343" s="24"/>
      <c r="X343" s="24"/>
      <c r="Y343" s="24"/>
      <c r="Z343" s="24"/>
      <c r="AA343" s="24"/>
      <c r="AB343" s="24"/>
    </row>
    <row r="344" spans="1:28" s="23" customFormat="1" ht="15">
      <c r="A344" s="134"/>
      <c r="B344" s="135"/>
      <c r="C344" s="136"/>
      <c r="D344" s="133" t="s">
        <v>13</v>
      </c>
      <c r="E344" s="126">
        <f>G344+I344+K344+M344</f>
        <v>0</v>
      </c>
      <c r="F344" s="126">
        <f>H344+J344+L344+N344</f>
        <v>0</v>
      </c>
      <c r="G344" s="127">
        <v>0</v>
      </c>
      <c r="H344" s="127">
        <v>0</v>
      </c>
      <c r="I344" s="127">
        <v>0</v>
      </c>
      <c r="J344" s="127">
        <v>0</v>
      </c>
      <c r="K344" s="127">
        <v>0</v>
      </c>
      <c r="L344" s="127">
        <v>0</v>
      </c>
      <c r="M344" s="127">
        <v>0</v>
      </c>
      <c r="N344" s="127">
        <v>0</v>
      </c>
      <c r="O344" s="105"/>
      <c r="P344" s="106"/>
      <c r="Q344" s="22">
        <f>G344+K344+I344</f>
        <v>0</v>
      </c>
      <c r="R344" s="22">
        <f>H344+L344+J344</f>
        <v>0</v>
      </c>
      <c r="S344" s="24"/>
      <c r="T344" s="24"/>
      <c r="U344" s="24"/>
      <c r="V344" s="24"/>
      <c r="W344" s="24"/>
      <c r="X344" s="24"/>
      <c r="Y344" s="24"/>
      <c r="Z344" s="24"/>
      <c r="AA344" s="24"/>
      <c r="AB344" s="24"/>
    </row>
    <row r="345" spans="1:28" s="23" customFormat="1" ht="15">
      <c r="A345" s="134"/>
      <c r="B345" s="135"/>
      <c r="C345" s="136"/>
      <c r="D345" s="133" t="s">
        <v>14</v>
      </c>
      <c r="E345" s="126">
        <f aca="true" t="shared" si="191" ref="E345:F354">G345+I345+K345+M345</f>
        <v>0</v>
      </c>
      <c r="F345" s="126">
        <f t="shared" si="191"/>
        <v>0</v>
      </c>
      <c r="G345" s="127">
        <v>0</v>
      </c>
      <c r="H345" s="127">
        <v>0</v>
      </c>
      <c r="I345" s="127">
        <v>0</v>
      </c>
      <c r="J345" s="127">
        <v>0</v>
      </c>
      <c r="K345" s="127">
        <v>0</v>
      </c>
      <c r="L345" s="127">
        <v>0</v>
      </c>
      <c r="M345" s="127">
        <v>0</v>
      </c>
      <c r="N345" s="127">
        <v>0</v>
      </c>
      <c r="O345" s="105"/>
      <c r="P345" s="106"/>
      <c r="Q345" s="22">
        <f t="shared" si="189"/>
        <v>0</v>
      </c>
      <c r="R345" s="22">
        <f t="shared" si="189"/>
        <v>0</v>
      </c>
      <c r="S345" s="24"/>
      <c r="T345" s="24"/>
      <c r="U345" s="24"/>
      <c r="V345" s="24"/>
      <c r="W345" s="24"/>
      <c r="X345" s="24"/>
      <c r="Y345" s="24"/>
      <c r="Z345" s="24"/>
      <c r="AA345" s="24"/>
      <c r="AB345" s="24"/>
    </row>
    <row r="346" spans="1:28" s="23" customFormat="1" ht="15">
      <c r="A346" s="134"/>
      <c r="B346" s="135"/>
      <c r="C346" s="136"/>
      <c r="D346" s="133" t="s">
        <v>15</v>
      </c>
      <c r="E346" s="126">
        <f t="shared" si="191"/>
        <v>1385329.5999999999</v>
      </c>
      <c r="F346" s="126">
        <f t="shared" si="191"/>
        <v>8047.5</v>
      </c>
      <c r="G346" s="127">
        <v>15258.9</v>
      </c>
      <c r="H346" s="127">
        <v>8047.5</v>
      </c>
      <c r="I346" s="127">
        <v>0</v>
      </c>
      <c r="J346" s="127">
        <v>0</v>
      </c>
      <c r="K346" s="127">
        <v>1370070.7</v>
      </c>
      <c r="L346" s="127">
        <v>0</v>
      </c>
      <c r="M346" s="127">
        <v>0</v>
      </c>
      <c r="N346" s="127">
        <v>0</v>
      </c>
      <c r="O346" s="105"/>
      <c r="P346" s="106"/>
      <c r="Q346" s="22">
        <f t="shared" si="189"/>
        <v>1385329.5999999999</v>
      </c>
      <c r="R346" s="22">
        <f t="shared" si="189"/>
        <v>8047.5</v>
      </c>
      <c r="S346" s="24"/>
      <c r="T346" s="24"/>
      <c r="U346" s="24"/>
      <c r="V346" s="24"/>
      <c r="W346" s="24"/>
      <c r="X346" s="24"/>
      <c r="Y346" s="24"/>
      <c r="Z346" s="24"/>
      <c r="AA346" s="24"/>
      <c r="AB346" s="24"/>
    </row>
    <row r="347" spans="1:28" s="23" customFormat="1" ht="15">
      <c r="A347" s="134"/>
      <c r="B347" s="135"/>
      <c r="C347" s="136"/>
      <c r="D347" s="133" t="s">
        <v>68</v>
      </c>
      <c r="E347" s="126">
        <f t="shared" si="191"/>
        <v>1860280.9000000001</v>
      </c>
      <c r="F347" s="126">
        <f t="shared" si="191"/>
        <v>0</v>
      </c>
      <c r="G347" s="127">
        <v>122913.1</v>
      </c>
      <c r="H347" s="127">
        <v>0</v>
      </c>
      <c r="I347" s="127">
        <v>0</v>
      </c>
      <c r="J347" s="127">
        <v>0</v>
      </c>
      <c r="K347" s="127">
        <v>1737367.8</v>
      </c>
      <c r="L347" s="127">
        <v>0</v>
      </c>
      <c r="M347" s="127">
        <v>0</v>
      </c>
      <c r="N347" s="127">
        <v>0</v>
      </c>
      <c r="O347" s="105"/>
      <c r="P347" s="106"/>
      <c r="Q347" s="22">
        <f t="shared" si="189"/>
        <v>1860280.9000000001</v>
      </c>
      <c r="R347" s="22">
        <f t="shared" si="189"/>
        <v>0</v>
      </c>
      <c r="S347" s="24"/>
      <c r="T347" s="24"/>
      <c r="U347" s="24"/>
      <c r="V347" s="24"/>
      <c r="W347" s="24"/>
      <c r="X347" s="24"/>
      <c r="Y347" s="24"/>
      <c r="Z347" s="24"/>
      <c r="AA347" s="24"/>
      <c r="AB347" s="24"/>
    </row>
    <row r="348" spans="1:28" s="23" customFormat="1" ht="15">
      <c r="A348" s="134"/>
      <c r="B348" s="135"/>
      <c r="C348" s="136"/>
      <c r="D348" s="133" t="s">
        <v>69</v>
      </c>
      <c r="E348" s="126">
        <f t="shared" si="191"/>
        <v>1904685.94</v>
      </c>
      <c r="F348" s="126">
        <f t="shared" si="191"/>
        <v>0</v>
      </c>
      <c r="G348" s="127">
        <v>163375.02</v>
      </c>
      <c r="H348" s="127">
        <v>0</v>
      </c>
      <c r="I348" s="127">
        <v>388646.2</v>
      </c>
      <c r="J348" s="127">
        <v>0</v>
      </c>
      <c r="K348" s="127">
        <v>1352664.72</v>
      </c>
      <c r="L348" s="127">
        <v>0</v>
      </c>
      <c r="M348" s="127">
        <v>0</v>
      </c>
      <c r="N348" s="127">
        <v>0</v>
      </c>
      <c r="O348" s="105"/>
      <c r="P348" s="106"/>
      <c r="Q348" s="22">
        <f t="shared" si="189"/>
        <v>1904685.94</v>
      </c>
      <c r="R348" s="22">
        <f t="shared" si="189"/>
        <v>0</v>
      </c>
      <c r="S348" s="24"/>
      <c r="T348" s="24"/>
      <c r="U348" s="24"/>
      <c r="V348" s="24"/>
      <c r="W348" s="24"/>
      <c r="X348" s="24"/>
      <c r="Y348" s="24"/>
      <c r="Z348" s="24"/>
      <c r="AA348" s="24"/>
      <c r="AB348" s="24"/>
    </row>
    <row r="349" spans="1:28" s="23" customFormat="1" ht="15">
      <c r="A349" s="134"/>
      <c r="B349" s="135"/>
      <c r="C349" s="136"/>
      <c r="D349" s="133" t="s">
        <v>70</v>
      </c>
      <c r="E349" s="126">
        <f t="shared" si="191"/>
        <v>2012745.9200000002</v>
      </c>
      <c r="F349" s="126">
        <f t="shared" si="191"/>
        <v>0</v>
      </c>
      <c r="G349" s="127">
        <v>176864.34000000003</v>
      </c>
      <c r="H349" s="127">
        <v>0</v>
      </c>
      <c r="I349" s="127">
        <v>409968</v>
      </c>
      <c r="J349" s="127">
        <v>0</v>
      </c>
      <c r="K349" s="127">
        <v>1425913.58</v>
      </c>
      <c r="L349" s="127">
        <v>0</v>
      </c>
      <c r="M349" s="127">
        <v>0</v>
      </c>
      <c r="N349" s="127">
        <v>0</v>
      </c>
      <c r="O349" s="105"/>
      <c r="P349" s="106"/>
      <c r="Q349" s="22">
        <f t="shared" si="189"/>
        <v>2012745.9200000002</v>
      </c>
      <c r="R349" s="22">
        <f t="shared" si="189"/>
        <v>0</v>
      </c>
      <c r="S349" s="24"/>
      <c r="T349" s="24"/>
      <c r="U349" s="24"/>
      <c r="V349" s="24"/>
      <c r="W349" s="24"/>
      <c r="X349" s="24"/>
      <c r="Y349" s="24"/>
      <c r="Z349" s="24"/>
      <c r="AA349" s="24"/>
      <c r="AB349" s="24"/>
    </row>
    <row r="350" spans="1:28" s="23" customFormat="1" ht="15">
      <c r="A350" s="134"/>
      <c r="B350" s="135"/>
      <c r="C350" s="136"/>
      <c r="D350" s="133" t="s">
        <v>81</v>
      </c>
      <c r="E350" s="126">
        <f t="shared" si="191"/>
        <v>2674739.065</v>
      </c>
      <c r="F350" s="126">
        <f t="shared" si="191"/>
        <v>0</v>
      </c>
      <c r="G350" s="127">
        <v>194043.96</v>
      </c>
      <c r="H350" s="127">
        <v>0</v>
      </c>
      <c r="I350" s="127">
        <v>663286.5</v>
      </c>
      <c r="J350" s="127">
        <v>0</v>
      </c>
      <c r="K350" s="127">
        <v>1817408.605</v>
      </c>
      <c r="L350" s="127">
        <v>0</v>
      </c>
      <c r="M350" s="127">
        <v>0</v>
      </c>
      <c r="N350" s="127">
        <v>0</v>
      </c>
      <c r="O350" s="105"/>
      <c r="P350" s="106"/>
      <c r="Q350" s="22">
        <f t="shared" si="189"/>
        <v>2674739.065</v>
      </c>
      <c r="R350" s="22">
        <f t="shared" si="189"/>
        <v>0</v>
      </c>
      <c r="S350" s="24"/>
      <c r="T350" s="24"/>
      <c r="U350" s="24"/>
      <c r="V350" s="24"/>
      <c r="W350" s="24"/>
      <c r="X350" s="24"/>
      <c r="Y350" s="24"/>
      <c r="Z350" s="24"/>
      <c r="AA350" s="24"/>
      <c r="AB350" s="24"/>
    </row>
    <row r="351" spans="1:28" s="23" customFormat="1" ht="15">
      <c r="A351" s="134"/>
      <c r="B351" s="135"/>
      <c r="C351" s="136"/>
      <c r="D351" s="133" t="s">
        <v>82</v>
      </c>
      <c r="E351" s="126">
        <f t="shared" si="191"/>
        <v>3400585.3000000003</v>
      </c>
      <c r="F351" s="126">
        <f t="shared" si="191"/>
        <v>0</v>
      </c>
      <c r="G351" s="127">
        <v>192614.19999999998</v>
      </c>
      <c r="H351" s="127">
        <v>0</v>
      </c>
      <c r="I351" s="127">
        <v>471560.8</v>
      </c>
      <c r="J351" s="127">
        <v>0</v>
      </c>
      <c r="K351" s="127">
        <v>2736410.3000000003</v>
      </c>
      <c r="L351" s="127">
        <v>0</v>
      </c>
      <c r="M351" s="127">
        <v>0</v>
      </c>
      <c r="N351" s="127">
        <v>0</v>
      </c>
      <c r="O351" s="105"/>
      <c r="P351" s="106"/>
      <c r="Q351" s="22">
        <f t="shared" si="189"/>
        <v>3400585.3000000003</v>
      </c>
      <c r="R351" s="22">
        <f t="shared" si="189"/>
        <v>0</v>
      </c>
      <c r="S351" s="24"/>
      <c r="T351" s="24"/>
      <c r="U351" s="24"/>
      <c r="V351" s="24"/>
      <c r="W351" s="24"/>
      <c r="X351" s="24"/>
      <c r="Y351" s="24"/>
      <c r="Z351" s="24"/>
      <c r="AA351" s="24"/>
      <c r="AB351" s="24"/>
    </row>
    <row r="352" spans="1:28" s="23" customFormat="1" ht="15">
      <c r="A352" s="134"/>
      <c r="B352" s="135"/>
      <c r="C352" s="136"/>
      <c r="D352" s="133" t="s">
        <v>83</v>
      </c>
      <c r="E352" s="126">
        <f t="shared" si="191"/>
        <v>3663149.3000000003</v>
      </c>
      <c r="F352" s="126">
        <f t="shared" si="191"/>
        <v>0</v>
      </c>
      <c r="G352" s="127">
        <v>145746.7</v>
      </c>
      <c r="H352" s="127">
        <v>0</v>
      </c>
      <c r="I352" s="127">
        <v>248835.4</v>
      </c>
      <c r="J352" s="127">
        <v>0</v>
      </c>
      <c r="K352" s="127">
        <v>3268567.2</v>
      </c>
      <c r="L352" s="127">
        <v>0</v>
      </c>
      <c r="M352" s="127">
        <v>0</v>
      </c>
      <c r="N352" s="127">
        <v>0</v>
      </c>
      <c r="O352" s="105"/>
      <c r="P352" s="106"/>
      <c r="Q352" s="22">
        <f t="shared" si="189"/>
        <v>3663149.3000000003</v>
      </c>
      <c r="R352" s="22">
        <f t="shared" si="189"/>
        <v>0</v>
      </c>
      <c r="S352" s="24"/>
      <c r="T352" s="24"/>
      <c r="U352" s="24"/>
      <c r="V352" s="24"/>
      <c r="W352" s="24"/>
      <c r="X352" s="24"/>
      <c r="Y352" s="24"/>
      <c r="Z352" s="24"/>
      <c r="AA352" s="24"/>
      <c r="AB352" s="24"/>
    </row>
    <row r="353" spans="1:28" s="23" customFormat="1" ht="15">
      <c r="A353" s="134"/>
      <c r="B353" s="135"/>
      <c r="C353" s="136"/>
      <c r="D353" s="133" t="s">
        <v>84</v>
      </c>
      <c r="E353" s="126">
        <f t="shared" si="191"/>
        <v>4643539.919999999</v>
      </c>
      <c r="F353" s="126">
        <f t="shared" si="191"/>
        <v>0</v>
      </c>
      <c r="G353" s="127">
        <v>184513.52</v>
      </c>
      <c r="H353" s="127">
        <v>0</v>
      </c>
      <c r="I353" s="127">
        <v>0</v>
      </c>
      <c r="J353" s="127">
        <v>0</v>
      </c>
      <c r="K353" s="127">
        <v>4459026.399999999</v>
      </c>
      <c r="L353" s="127">
        <v>0</v>
      </c>
      <c r="M353" s="127">
        <v>0</v>
      </c>
      <c r="N353" s="127">
        <v>0</v>
      </c>
      <c r="O353" s="105"/>
      <c r="P353" s="106"/>
      <c r="Q353" s="22">
        <f t="shared" si="189"/>
        <v>4643539.919999999</v>
      </c>
      <c r="R353" s="22">
        <f t="shared" si="189"/>
        <v>0</v>
      </c>
      <c r="S353" s="24"/>
      <c r="T353" s="24"/>
      <c r="U353" s="24"/>
      <c r="V353" s="24"/>
      <c r="W353" s="24"/>
      <c r="X353" s="24"/>
      <c r="Y353" s="24"/>
      <c r="Z353" s="24"/>
      <c r="AA353" s="24"/>
      <c r="AB353" s="24"/>
    </row>
    <row r="354" spans="1:28" s="23" customFormat="1" ht="15">
      <c r="A354" s="137"/>
      <c r="B354" s="138"/>
      <c r="C354" s="139"/>
      <c r="D354" s="133" t="s">
        <v>85</v>
      </c>
      <c r="E354" s="126">
        <f t="shared" si="191"/>
        <v>3104406.7199999997</v>
      </c>
      <c r="F354" s="126">
        <f t="shared" si="191"/>
        <v>0</v>
      </c>
      <c r="G354" s="127">
        <v>184512.52</v>
      </c>
      <c r="H354" s="127">
        <v>0</v>
      </c>
      <c r="I354" s="127">
        <v>0</v>
      </c>
      <c r="J354" s="127">
        <v>0</v>
      </c>
      <c r="K354" s="127">
        <v>2919894.1999999997</v>
      </c>
      <c r="L354" s="127">
        <v>0</v>
      </c>
      <c r="M354" s="127">
        <v>0</v>
      </c>
      <c r="N354" s="127">
        <v>0</v>
      </c>
      <c r="O354" s="107"/>
      <c r="P354" s="108"/>
      <c r="Q354" s="22">
        <f t="shared" si="189"/>
        <v>3104406.7199999997</v>
      </c>
      <c r="R354" s="22">
        <f t="shared" si="189"/>
        <v>0</v>
      </c>
      <c r="W354" s="24"/>
      <c r="X354" s="24"/>
      <c r="Y354" s="24"/>
      <c r="Z354" s="24"/>
      <c r="AA354" s="24"/>
      <c r="AB354" s="24"/>
    </row>
    <row r="355" spans="1:28" s="23" customFormat="1" ht="15">
      <c r="A355" s="130" t="s">
        <v>93</v>
      </c>
      <c r="B355" s="131" t="s">
        <v>95</v>
      </c>
      <c r="C355" s="132"/>
      <c r="D355" s="133" t="s">
        <v>11</v>
      </c>
      <c r="E355" s="126">
        <f>SUM(E356:E366)</f>
        <v>2568224.5</v>
      </c>
      <c r="F355" s="126">
        <f aca="true" t="shared" si="192" ref="F355:N355">SUM(F356:F366)</f>
        <v>0</v>
      </c>
      <c r="G355" s="10">
        <f>SUM(G356:G366)</f>
        <v>2568224.5</v>
      </c>
      <c r="H355" s="10">
        <f t="shared" si="192"/>
        <v>0</v>
      </c>
      <c r="I355" s="10">
        <f t="shared" si="192"/>
        <v>0</v>
      </c>
      <c r="J355" s="10">
        <f t="shared" si="192"/>
        <v>0</v>
      </c>
      <c r="K355" s="10">
        <f t="shared" si="192"/>
        <v>0</v>
      </c>
      <c r="L355" s="10">
        <f t="shared" si="192"/>
        <v>0</v>
      </c>
      <c r="M355" s="10">
        <v>0</v>
      </c>
      <c r="N355" s="10">
        <f t="shared" si="192"/>
        <v>0</v>
      </c>
      <c r="O355" s="103" t="s">
        <v>12</v>
      </c>
      <c r="P355" s="104"/>
      <c r="Q355" s="22">
        <f t="shared" si="189"/>
        <v>2568224.5</v>
      </c>
      <c r="R355" s="22">
        <f t="shared" si="189"/>
        <v>0</v>
      </c>
      <c r="S355" s="24"/>
      <c r="T355" s="24"/>
      <c r="U355" s="24"/>
      <c r="V355" s="24"/>
      <c r="W355" s="24"/>
      <c r="X355" s="24"/>
      <c r="Y355" s="24"/>
      <c r="Z355" s="24"/>
      <c r="AA355" s="24"/>
      <c r="AB355" s="24"/>
    </row>
    <row r="356" spans="1:18" s="23" customFormat="1" ht="15">
      <c r="A356" s="134"/>
      <c r="B356" s="135"/>
      <c r="C356" s="136"/>
      <c r="D356" s="133" t="s">
        <v>13</v>
      </c>
      <c r="E356" s="126">
        <f>G356+I356+K356+M356</f>
        <v>0</v>
      </c>
      <c r="F356" s="126">
        <f>H356+J356+L356+N356</f>
        <v>0</v>
      </c>
      <c r="G356" s="127">
        <v>0</v>
      </c>
      <c r="H356" s="127">
        <v>0</v>
      </c>
      <c r="I356" s="127">
        <v>0</v>
      </c>
      <c r="J356" s="127">
        <v>0</v>
      </c>
      <c r="K356" s="127">
        <v>0</v>
      </c>
      <c r="L356" s="127">
        <v>0</v>
      </c>
      <c r="M356" s="126">
        <v>0</v>
      </c>
      <c r="N356" s="127">
        <v>0</v>
      </c>
      <c r="O356" s="105"/>
      <c r="P356" s="106"/>
      <c r="Q356" s="22">
        <f t="shared" si="189"/>
        <v>0</v>
      </c>
      <c r="R356" s="22">
        <f t="shared" si="189"/>
        <v>0</v>
      </c>
    </row>
    <row r="357" spans="1:18" s="23" customFormat="1" ht="15">
      <c r="A357" s="134"/>
      <c r="B357" s="135"/>
      <c r="C357" s="136"/>
      <c r="D357" s="133" t="s">
        <v>14</v>
      </c>
      <c r="E357" s="126">
        <f aca="true" t="shared" si="193" ref="E357:F366">G357+I357+K357+M357</f>
        <v>0</v>
      </c>
      <c r="F357" s="126">
        <f t="shared" si="193"/>
        <v>0</v>
      </c>
      <c r="G357" s="127">
        <v>0</v>
      </c>
      <c r="H357" s="127">
        <v>0</v>
      </c>
      <c r="I357" s="127">
        <v>0</v>
      </c>
      <c r="J357" s="127">
        <v>0</v>
      </c>
      <c r="K357" s="127">
        <v>0</v>
      </c>
      <c r="L357" s="127">
        <v>0</v>
      </c>
      <c r="M357" s="126">
        <v>0</v>
      </c>
      <c r="N357" s="127">
        <v>0</v>
      </c>
      <c r="O357" s="105"/>
      <c r="P357" s="106"/>
      <c r="Q357" s="22">
        <f t="shared" si="189"/>
        <v>0</v>
      </c>
      <c r="R357" s="22">
        <f t="shared" si="189"/>
        <v>0</v>
      </c>
    </row>
    <row r="358" spans="1:18" s="23" customFormat="1" ht="15">
      <c r="A358" s="134"/>
      <c r="B358" s="135"/>
      <c r="C358" s="136"/>
      <c r="D358" s="133" t="s">
        <v>15</v>
      </c>
      <c r="E358" s="126">
        <f t="shared" si="193"/>
        <v>30000</v>
      </c>
      <c r="F358" s="126">
        <f t="shared" si="193"/>
        <v>0</v>
      </c>
      <c r="G358" s="127">
        <v>30000</v>
      </c>
      <c r="H358" s="127">
        <v>0</v>
      </c>
      <c r="I358" s="127">
        <v>0</v>
      </c>
      <c r="J358" s="127">
        <v>0</v>
      </c>
      <c r="K358" s="127">
        <v>0</v>
      </c>
      <c r="L358" s="127">
        <v>0</v>
      </c>
      <c r="M358" s="126">
        <v>0</v>
      </c>
      <c r="N358" s="127">
        <v>0</v>
      </c>
      <c r="O358" s="105"/>
      <c r="P358" s="106"/>
      <c r="Q358" s="22">
        <f t="shared" si="189"/>
        <v>30000</v>
      </c>
      <c r="R358" s="22">
        <f t="shared" si="189"/>
        <v>0</v>
      </c>
    </row>
    <row r="359" spans="1:18" s="23" customFormat="1" ht="15">
      <c r="A359" s="134"/>
      <c r="B359" s="135"/>
      <c r="C359" s="136"/>
      <c r="D359" s="133" t="s">
        <v>68</v>
      </c>
      <c r="E359" s="126">
        <f t="shared" si="193"/>
        <v>10000</v>
      </c>
      <c r="F359" s="126">
        <f t="shared" si="193"/>
        <v>0</v>
      </c>
      <c r="G359" s="127">
        <v>10000</v>
      </c>
      <c r="H359" s="127">
        <v>0</v>
      </c>
      <c r="I359" s="127">
        <v>0</v>
      </c>
      <c r="J359" s="127">
        <v>0</v>
      </c>
      <c r="K359" s="127">
        <v>0</v>
      </c>
      <c r="L359" s="127">
        <v>0</v>
      </c>
      <c r="M359" s="126">
        <v>0</v>
      </c>
      <c r="N359" s="127">
        <v>0</v>
      </c>
      <c r="O359" s="105"/>
      <c r="P359" s="106"/>
      <c r="Q359" s="22">
        <f t="shared" si="189"/>
        <v>10000</v>
      </c>
      <c r="R359" s="22">
        <f t="shared" si="189"/>
        <v>0</v>
      </c>
    </row>
    <row r="360" spans="1:18" s="23" customFormat="1" ht="15">
      <c r="A360" s="134"/>
      <c r="B360" s="135"/>
      <c r="C360" s="136"/>
      <c r="D360" s="133" t="s">
        <v>69</v>
      </c>
      <c r="E360" s="126">
        <f t="shared" si="193"/>
        <v>288811.8</v>
      </c>
      <c r="F360" s="126">
        <f t="shared" si="193"/>
        <v>0</v>
      </c>
      <c r="G360" s="127">
        <v>288811.8</v>
      </c>
      <c r="H360" s="127">
        <v>0</v>
      </c>
      <c r="I360" s="127">
        <v>0</v>
      </c>
      <c r="J360" s="127">
        <v>0</v>
      </c>
      <c r="K360" s="127">
        <v>0</v>
      </c>
      <c r="L360" s="127">
        <v>0</v>
      </c>
      <c r="M360" s="126">
        <v>0</v>
      </c>
      <c r="N360" s="127">
        <v>0</v>
      </c>
      <c r="O360" s="105"/>
      <c r="P360" s="106"/>
      <c r="Q360" s="22">
        <f t="shared" si="189"/>
        <v>288811.8</v>
      </c>
      <c r="R360" s="22">
        <f t="shared" si="189"/>
        <v>0</v>
      </c>
    </row>
    <row r="361" spans="1:18" s="23" customFormat="1" ht="15">
      <c r="A361" s="134"/>
      <c r="B361" s="135"/>
      <c r="C361" s="136"/>
      <c r="D361" s="133" t="s">
        <v>70</v>
      </c>
      <c r="E361" s="126">
        <f t="shared" si="193"/>
        <v>307595.6</v>
      </c>
      <c r="F361" s="126">
        <f t="shared" si="193"/>
        <v>0</v>
      </c>
      <c r="G361" s="127">
        <v>307595.6</v>
      </c>
      <c r="H361" s="127">
        <v>0</v>
      </c>
      <c r="I361" s="127">
        <v>0</v>
      </c>
      <c r="J361" s="127">
        <v>0</v>
      </c>
      <c r="K361" s="127">
        <v>0</v>
      </c>
      <c r="L361" s="127">
        <v>0</v>
      </c>
      <c r="M361" s="126">
        <v>0</v>
      </c>
      <c r="N361" s="127">
        <v>0</v>
      </c>
      <c r="O361" s="105"/>
      <c r="P361" s="106"/>
      <c r="Q361" s="22">
        <f t="shared" si="189"/>
        <v>307595.6</v>
      </c>
      <c r="R361" s="22">
        <f t="shared" si="189"/>
        <v>0</v>
      </c>
    </row>
    <row r="362" spans="1:18" s="23" customFormat="1" ht="15">
      <c r="A362" s="134"/>
      <c r="B362" s="135"/>
      <c r="C362" s="136"/>
      <c r="D362" s="133" t="s">
        <v>81</v>
      </c>
      <c r="E362" s="126">
        <f t="shared" si="193"/>
        <v>345908.2</v>
      </c>
      <c r="F362" s="126">
        <f t="shared" si="193"/>
        <v>0</v>
      </c>
      <c r="G362" s="127">
        <v>345908.2</v>
      </c>
      <c r="H362" s="127">
        <v>0</v>
      </c>
      <c r="I362" s="127">
        <v>0</v>
      </c>
      <c r="J362" s="127">
        <v>0</v>
      </c>
      <c r="K362" s="127">
        <v>0</v>
      </c>
      <c r="L362" s="127">
        <v>0</v>
      </c>
      <c r="M362" s="126">
        <v>0</v>
      </c>
      <c r="N362" s="127">
        <v>0</v>
      </c>
      <c r="O362" s="105"/>
      <c r="P362" s="106"/>
      <c r="Q362" s="22">
        <f t="shared" si="189"/>
        <v>345908.2</v>
      </c>
      <c r="R362" s="22">
        <f t="shared" si="189"/>
        <v>0</v>
      </c>
    </row>
    <row r="363" spans="1:18" s="23" customFormat="1" ht="15">
      <c r="A363" s="134"/>
      <c r="B363" s="135"/>
      <c r="C363" s="136"/>
      <c r="D363" s="133" t="s">
        <v>82</v>
      </c>
      <c r="E363" s="126">
        <f t="shared" si="193"/>
        <v>313148.2</v>
      </c>
      <c r="F363" s="126">
        <f t="shared" si="193"/>
        <v>0</v>
      </c>
      <c r="G363" s="127">
        <v>313148.2</v>
      </c>
      <c r="H363" s="127">
        <v>0</v>
      </c>
      <c r="I363" s="127">
        <v>0</v>
      </c>
      <c r="J363" s="127">
        <v>0</v>
      </c>
      <c r="K363" s="127">
        <v>0</v>
      </c>
      <c r="L363" s="127">
        <v>0</v>
      </c>
      <c r="M363" s="126">
        <v>0</v>
      </c>
      <c r="N363" s="127">
        <v>0</v>
      </c>
      <c r="O363" s="105"/>
      <c r="P363" s="106"/>
      <c r="Q363" s="22">
        <f t="shared" si="189"/>
        <v>313148.2</v>
      </c>
      <c r="R363" s="22">
        <f t="shared" si="189"/>
        <v>0</v>
      </c>
    </row>
    <row r="364" spans="1:18" s="23" customFormat="1" ht="15">
      <c r="A364" s="134"/>
      <c r="B364" s="135"/>
      <c r="C364" s="136"/>
      <c r="D364" s="133" t="s">
        <v>83</v>
      </c>
      <c r="E364" s="126">
        <f t="shared" si="193"/>
        <v>380061.10000000003</v>
      </c>
      <c r="F364" s="126">
        <f t="shared" si="193"/>
        <v>0</v>
      </c>
      <c r="G364" s="127">
        <v>380061.10000000003</v>
      </c>
      <c r="H364" s="127">
        <v>0</v>
      </c>
      <c r="I364" s="127">
        <v>0</v>
      </c>
      <c r="J364" s="127">
        <v>0</v>
      </c>
      <c r="K364" s="127">
        <v>0</v>
      </c>
      <c r="L364" s="127">
        <v>0</v>
      </c>
      <c r="M364" s="126">
        <v>0</v>
      </c>
      <c r="N364" s="127">
        <v>0</v>
      </c>
      <c r="O364" s="105"/>
      <c r="P364" s="106"/>
      <c r="Q364" s="22">
        <f t="shared" si="189"/>
        <v>380061.10000000003</v>
      </c>
      <c r="R364" s="22">
        <f t="shared" si="189"/>
        <v>0</v>
      </c>
    </row>
    <row r="365" spans="1:18" s="23" customFormat="1" ht="15">
      <c r="A365" s="134"/>
      <c r="B365" s="135"/>
      <c r="C365" s="136"/>
      <c r="D365" s="133" t="s">
        <v>84</v>
      </c>
      <c r="E365" s="126">
        <f t="shared" si="193"/>
        <v>376076.9</v>
      </c>
      <c r="F365" s="126">
        <f t="shared" si="193"/>
        <v>0</v>
      </c>
      <c r="G365" s="127">
        <v>376076.9</v>
      </c>
      <c r="H365" s="127">
        <v>0</v>
      </c>
      <c r="I365" s="127">
        <v>0</v>
      </c>
      <c r="J365" s="127">
        <v>0</v>
      </c>
      <c r="K365" s="127">
        <v>0</v>
      </c>
      <c r="L365" s="127">
        <v>0</v>
      </c>
      <c r="M365" s="126">
        <v>0</v>
      </c>
      <c r="N365" s="127">
        <v>0</v>
      </c>
      <c r="O365" s="105"/>
      <c r="P365" s="106"/>
      <c r="Q365" s="22">
        <f t="shared" si="189"/>
        <v>376076.9</v>
      </c>
      <c r="R365" s="22">
        <f t="shared" si="189"/>
        <v>0</v>
      </c>
    </row>
    <row r="366" spans="1:18" s="23" customFormat="1" ht="15">
      <c r="A366" s="137"/>
      <c r="B366" s="138"/>
      <c r="C366" s="139"/>
      <c r="D366" s="133" t="s">
        <v>85</v>
      </c>
      <c r="E366" s="126">
        <f t="shared" si="193"/>
        <v>516622.69999999995</v>
      </c>
      <c r="F366" s="126">
        <f t="shared" si="193"/>
        <v>0</v>
      </c>
      <c r="G366" s="127">
        <v>516622.69999999995</v>
      </c>
      <c r="H366" s="127">
        <v>0</v>
      </c>
      <c r="I366" s="127">
        <v>0</v>
      </c>
      <c r="J366" s="127">
        <v>0</v>
      </c>
      <c r="K366" s="127">
        <v>0</v>
      </c>
      <c r="L366" s="127">
        <v>0</v>
      </c>
      <c r="M366" s="126">
        <v>0</v>
      </c>
      <c r="N366" s="127">
        <v>0</v>
      </c>
      <c r="O366" s="107"/>
      <c r="P366" s="108"/>
      <c r="Q366" s="22">
        <f t="shared" si="189"/>
        <v>516622.69999999995</v>
      </c>
      <c r="R366" s="22">
        <f t="shared" si="189"/>
        <v>0</v>
      </c>
    </row>
    <row r="367" spans="1:30" ht="15">
      <c r="A367" s="89"/>
      <c r="B367" s="89" t="s">
        <v>94</v>
      </c>
      <c r="C367" s="28"/>
      <c r="D367" s="16" t="s">
        <v>11</v>
      </c>
      <c r="E367" s="1">
        <f>E343+E355</f>
        <v>27217687.1</v>
      </c>
      <c r="F367" s="1">
        <f>F343+F355</f>
        <v>8047.5</v>
      </c>
      <c r="G367" s="1">
        <f>G343+G355</f>
        <v>3948066.7</v>
      </c>
      <c r="H367" s="1">
        <f aca="true" t="shared" si="194" ref="H367:N367">H343+H355</f>
        <v>8047.5</v>
      </c>
      <c r="I367" s="1">
        <f t="shared" si="194"/>
        <v>2182296.9</v>
      </c>
      <c r="J367" s="1">
        <f t="shared" si="194"/>
        <v>0</v>
      </c>
      <c r="K367" s="1">
        <f t="shared" si="194"/>
        <v>21087323.505</v>
      </c>
      <c r="L367" s="1">
        <f t="shared" si="194"/>
        <v>0</v>
      </c>
      <c r="M367" s="1">
        <f t="shared" si="194"/>
        <v>0</v>
      </c>
      <c r="N367" s="1">
        <f t="shared" si="194"/>
        <v>0</v>
      </c>
      <c r="O367" s="56"/>
      <c r="P367" s="57"/>
      <c r="Q367" s="11">
        <f t="shared" si="189"/>
        <v>27217687.104999997</v>
      </c>
      <c r="R367" s="11">
        <f t="shared" si="189"/>
        <v>8047.5</v>
      </c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</row>
    <row r="368" spans="1:30" ht="15">
      <c r="A368" s="90"/>
      <c r="B368" s="90"/>
      <c r="C368" s="29"/>
      <c r="D368" s="16" t="s">
        <v>13</v>
      </c>
      <c r="E368" s="1">
        <f>E344+E356</f>
        <v>0</v>
      </c>
      <c r="F368" s="1">
        <f aca="true" t="shared" si="195" ref="E368:N378">F344+F356</f>
        <v>0</v>
      </c>
      <c r="G368" s="127">
        <f>G344+G356</f>
        <v>0</v>
      </c>
      <c r="H368" s="127">
        <f>H344+H356</f>
        <v>0</v>
      </c>
      <c r="I368" s="127">
        <f t="shared" si="195"/>
        <v>0</v>
      </c>
      <c r="J368" s="127">
        <f t="shared" si="195"/>
        <v>0</v>
      </c>
      <c r="K368" s="127">
        <f t="shared" si="195"/>
        <v>0</v>
      </c>
      <c r="L368" s="127">
        <f t="shared" si="195"/>
        <v>0</v>
      </c>
      <c r="M368" s="127">
        <f t="shared" si="195"/>
        <v>0</v>
      </c>
      <c r="N368" s="127">
        <f t="shared" si="195"/>
        <v>0</v>
      </c>
      <c r="O368" s="58"/>
      <c r="P368" s="59"/>
      <c r="Q368" s="11">
        <f t="shared" si="189"/>
        <v>0</v>
      </c>
      <c r="R368" s="11">
        <f t="shared" si="189"/>
        <v>0</v>
      </c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</row>
    <row r="369" spans="1:30" ht="15">
      <c r="A369" s="90"/>
      <c r="B369" s="90"/>
      <c r="C369" s="29"/>
      <c r="D369" s="16" t="s">
        <v>14</v>
      </c>
      <c r="E369" s="1">
        <f>E345+E357</f>
        <v>0</v>
      </c>
      <c r="F369" s="1">
        <f t="shared" si="195"/>
        <v>0</v>
      </c>
      <c r="G369" s="127">
        <f t="shared" si="195"/>
        <v>0</v>
      </c>
      <c r="H369" s="127">
        <f t="shared" si="195"/>
        <v>0</v>
      </c>
      <c r="I369" s="127">
        <f t="shared" si="195"/>
        <v>0</v>
      </c>
      <c r="J369" s="127">
        <f t="shared" si="195"/>
        <v>0</v>
      </c>
      <c r="K369" s="127">
        <f t="shared" si="195"/>
        <v>0</v>
      </c>
      <c r="L369" s="127">
        <f t="shared" si="195"/>
        <v>0</v>
      </c>
      <c r="M369" s="127">
        <f t="shared" si="195"/>
        <v>0</v>
      </c>
      <c r="N369" s="127">
        <f t="shared" si="195"/>
        <v>0</v>
      </c>
      <c r="O369" s="58"/>
      <c r="P369" s="59"/>
      <c r="Q369" s="11">
        <f t="shared" si="189"/>
        <v>0</v>
      </c>
      <c r="R369" s="11">
        <f t="shared" si="189"/>
        <v>0</v>
      </c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</row>
    <row r="370" spans="1:30" ht="15">
      <c r="A370" s="90"/>
      <c r="B370" s="90"/>
      <c r="C370" s="29"/>
      <c r="D370" s="16" t="s">
        <v>15</v>
      </c>
      <c r="E370" s="1">
        <f>E346+E358</f>
        <v>1415329.5999999999</v>
      </c>
      <c r="F370" s="1">
        <f t="shared" si="195"/>
        <v>8047.5</v>
      </c>
      <c r="G370" s="127">
        <f t="shared" si="195"/>
        <v>45258.9</v>
      </c>
      <c r="H370" s="127">
        <f t="shared" si="195"/>
        <v>8047.5</v>
      </c>
      <c r="I370" s="127">
        <f t="shared" si="195"/>
        <v>0</v>
      </c>
      <c r="J370" s="127">
        <f t="shared" si="195"/>
        <v>0</v>
      </c>
      <c r="K370" s="127">
        <f t="shared" si="195"/>
        <v>1370070.7</v>
      </c>
      <c r="L370" s="127">
        <f t="shared" si="195"/>
        <v>0</v>
      </c>
      <c r="M370" s="127">
        <f t="shared" si="195"/>
        <v>0</v>
      </c>
      <c r="N370" s="127">
        <f t="shared" si="195"/>
        <v>0</v>
      </c>
      <c r="O370" s="58"/>
      <c r="P370" s="59"/>
      <c r="Q370" s="11">
        <f t="shared" si="189"/>
        <v>1415329.5999999999</v>
      </c>
      <c r="R370" s="11">
        <f t="shared" si="189"/>
        <v>8047.5</v>
      </c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</row>
    <row r="371" spans="1:30" ht="15">
      <c r="A371" s="90"/>
      <c r="B371" s="90"/>
      <c r="C371" s="29"/>
      <c r="D371" s="16" t="s">
        <v>68</v>
      </c>
      <c r="E371" s="1">
        <f t="shared" si="195"/>
        <v>1870280.9000000001</v>
      </c>
      <c r="F371" s="1">
        <f t="shared" si="195"/>
        <v>0</v>
      </c>
      <c r="G371" s="127">
        <f t="shared" si="195"/>
        <v>132913.1</v>
      </c>
      <c r="H371" s="127">
        <f t="shared" si="195"/>
        <v>0</v>
      </c>
      <c r="I371" s="127">
        <f t="shared" si="195"/>
        <v>0</v>
      </c>
      <c r="J371" s="127">
        <f t="shared" si="195"/>
        <v>0</v>
      </c>
      <c r="K371" s="127">
        <f t="shared" si="195"/>
        <v>1737367.8</v>
      </c>
      <c r="L371" s="127">
        <f t="shared" si="195"/>
        <v>0</v>
      </c>
      <c r="M371" s="127">
        <f t="shared" si="195"/>
        <v>0</v>
      </c>
      <c r="N371" s="127">
        <f t="shared" si="195"/>
        <v>0</v>
      </c>
      <c r="O371" s="58"/>
      <c r="P371" s="59"/>
      <c r="Q371" s="11">
        <f t="shared" si="189"/>
        <v>1870280.9000000001</v>
      </c>
      <c r="R371" s="11">
        <f t="shared" si="189"/>
        <v>0</v>
      </c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</row>
    <row r="372" spans="1:30" ht="15">
      <c r="A372" s="90"/>
      <c r="B372" s="90"/>
      <c r="C372" s="29"/>
      <c r="D372" s="16" t="s">
        <v>69</v>
      </c>
      <c r="E372" s="1">
        <f t="shared" si="195"/>
        <v>2193497.7399999998</v>
      </c>
      <c r="F372" s="1">
        <f t="shared" si="195"/>
        <v>0</v>
      </c>
      <c r="G372" s="127">
        <f t="shared" si="195"/>
        <v>452186.81999999995</v>
      </c>
      <c r="H372" s="127">
        <f t="shared" si="195"/>
        <v>0</v>
      </c>
      <c r="I372" s="127">
        <f t="shared" si="195"/>
        <v>388646.2</v>
      </c>
      <c r="J372" s="127">
        <f t="shared" si="195"/>
        <v>0</v>
      </c>
      <c r="K372" s="127">
        <f t="shared" si="195"/>
        <v>1352664.72</v>
      </c>
      <c r="L372" s="127">
        <f t="shared" si="195"/>
        <v>0</v>
      </c>
      <c r="M372" s="127">
        <f t="shared" si="195"/>
        <v>0</v>
      </c>
      <c r="N372" s="127">
        <f t="shared" si="195"/>
        <v>0</v>
      </c>
      <c r="O372" s="58"/>
      <c r="P372" s="59"/>
      <c r="Q372" s="11">
        <f t="shared" si="189"/>
        <v>2193497.74</v>
      </c>
      <c r="R372" s="11">
        <f t="shared" si="189"/>
        <v>0</v>
      </c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</row>
    <row r="373" spans="1:30" ht="15">
      <c r="A373" s="90"/>
      <c r="B373" s="90"/>
      <c r="C373" s="29"/>
      <c r="D373" s="16" t="s">
        <v>70</v>
      </c>
      <c r="E373" s="1">
        <f t="shared" si="195"/>
        <v>2320341.52</v>
      </c>
      <c r="F373" s="1">
        <f t="shared" si="195"/>
        <v>0</v>
      </c>
      <c r="G373" s="127">
        <f t="shared" si="195"/>
        <v>484459.94</v>
      </c>
      <c r="H373" s="127">
        <f t="shared" si="195"/>
        <v>0</v>
      </c>
      <c r="I373" s="127">
        <f t="shared" si="195"/>
        <v>409968</v>
      </c>
      <c r="J373" s="127">
        <f t="shared" si="195"/>
        <v>0</v>
      </c>
      <c r="K373" s="127">
        <f t="shared" si="195"/>
        <v>1425913.58</v>
      </c>
      <c r="L373" s="127">
        <f t="shared" si="195"/>
        <v>0</v>
      </c>
      <c r="M373" s="127">
        <f t="shared" si="195"/>
        <v>0</v>
      </c>
      <c r="N373" s="127">
        <f t="shared" si="195"/>
        <v>0</v>
      </c>
      <c r="O373" s="58"/>
      <c r="P373" s="59"/>
      <c r="Q373" s="11">
        <f t="shared" si="189"/>
        <v>2320341.52</v>
      </c>
      <c r="R373" s="11">
        <f t="shared" si="189"/>
        <v>0</v>
      </c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</row>
    <row r="374" spans="1:30" ht="15">
      <c r="A374" s="90"/>
      <c r="B374" s="90"/>
      <c r="C374" s="29"/>
      <c r="D374" s="16" t="s">
        <v>81</v>
      </c>
      <c r="E374" s="1">
        <f t="shared" si="195"/>
        <v>3020647.265</v>
      </c>
      <c r="F374" s="1">
        <f t="shared" si="195"/>
        <v>0</v>
      </c>
      <c r="G374" s="127">
        <f t="shared" si="195"/>
        <v>539952.16</v>
      </c>
      <c r="H374" s="127">
        <f t="shared" si="195"/>
        <v>0</v>
      </c>
      <c r="I374" s="127">
        <f t="shared" si="195"/>
        <v>663286.5</v>
      </c>
      <c r="J374" s="127">
        <f t="shared" si="195"/>
        <v>0</v>
      </c>
      <c r="K374" s="127">
        <f t="shared" si="195"/>
        <v>1817408.605</v>
      </c>
      <c r="L374" s="127">
        <f t="shared" si="195"/>
        <v>0</v>
      </c>
      <c r="M374" s="127">
        <f t="shared" si="195"/>
        <v>0</v>
      </c>
      <c r="N374" s="127">
        <f t="shared" si="195"/>
        <v>0</v>
      </c>
      <c r="O374" s="58"/>
      <c r="P374" s="59"/>
      <c r="Q374" s="11">
        <f t="shared" si="189"/>
        <v>3020647.265</v>
      </c>
      <c r="R374" s="11">
        <f t="shared" si="189"/>
        <v>0</v>
      </c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</row>
    <row r="375" spans="1:30" ht="15">
      <c r="A375" s="90"/>
      <c r="B375" s="90"/>
      <c r="C375" s="29"/>
      <c r="D375" s="16" t="s">
        <v>82</v>
      </c>
      <c r="E375" s="1">
        <f t="shared" si="195"/>
        <v>3713733.5000000005</v>
      </c>
      <c r="F375" s="1">
        <f t="shared" si="195"/>
        <v>0</v>
      </c>
      <c r="G375" s="127">
        <f t="shared" si="195"/>
        <v>505762.4</v>
      </c>
      <c r="H375" s="127">
        <f t="shared" si="195"/>
        <v>0</v>
      </c>
      <c r="I375" s="127">
        <f t="shared" si="195"/>
        <v>471560.8</v>
      </c>
      <c r="J375" s="127">
        <f t="shared" si="195"/>
        <v>0</v>
      </c>
      <c r="K375" s="127">
        <f t="shared" si="195"/>
        <v>2736410.3000000003</v>
      </c>
      <c r="L375" s="127">
        <f t="shared" si="195"/>
        <v>0</v>
      </c>
      <c r="M375" s="127">
        <f t="shared" si="195"/>
        <v>0</v>
      </c>
      <c r="N375" s="127">
        <f t="shared" si="195"/>
        <v>0</v>
      </c>
      <c r="O375" s="58"/>
      <c r="P375" s="59"/>
      <c r="Q375" s="11">
        <f t="shared" si="189"/>
        <v>3713733.5</v>
      </c>
      <c r="R375" s="11">
        <f t="shared" si="189"/>
        <v>0</v>
      </c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</row>
    <row r="376" spans="1:30" ht="15">
      <c r="A376" s="90"/>
      <c r="B376" s="90"/>
      <c r="C376" s="29"/>
      <c r="D376" s="16" t="s">
        <v>83</v>
      </c>
      <c r="E376" s="1">
        <f t="shared" si="195"/>
        <v>4043210.4000000004</v>
      </c>
      <c r="F376" s="1">
        <f t="shared" si="195"/>
        <v>0</v>
      </c>
      <c r="G376" s="127">
        <f t="shared" si="195"/>
        <v>525807.8</v>
      </c>
      <c r="H376" s="127">
        <f t="shared" si="195"/>
        <v>0</v>
      </c>
      <c r="I376" s="127">
        <f t="shared" si="195"/>
        <v>248835.4</v>
      </c>
      <c r="J376" s="127">
        <f t="shared" si="195"/>
        <v>0</v>
      </c>
      <c r="K376" s="127">
        <f t="shared" si="195"/>
        <v>3268567.2</v>
      </c>
      <c r="L376" s="127">
        <f t="shared" si="195"/>
        <v>0</v>
      </c>
      <c r="M376" s="127">
        <f t="shared" si="195"/>
        <v>0</v>
      </c>
      <c r="N376" s="127">
        <f t="shared" si="195"/>
        <v>0</v>
      </c>
      <c r="O376" s="58"/>
      <c r="P376" s="59"/>
      <c r="Q376" s="11">
        <f aca="true" t="shared" si="196" ref="Q376:R378">G376+K376+I376</f>
        <v>4043210.4</v>
      </c>
      <c r="R376" s="11">
        <f t="shared" si="196"/>
        <v>0</v>
      </c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</row>
    <row r="377" spans="1:30" ht="15">
      <c r="A377" s="90"/>
      <c r="B377" s="90"/>
      <c r="C377" s="29"/>
      <c r="D377" s="16" t="s">
        <v>84</v>
      </c>
      <c r="E377" s="1">
        <f t="shared" si="195"/>
        <v>5019616.819999999</v>
      </c>
      <c r="F377" s="1">
        <f t="shared" si="195"/>
        <v>0</v>
      </c>
      <c r="G377" s="127">
        <f t="shared" si="195"/>
        <v>560590.42</v>
      </c>
      <c r="H377" s="127">
        <f t="shared" si="195"/>
        <v>0</v>
      </c>
      <c r="I377" s="127">
        <f t="shared" si="195"/>
        <v>0</v>
      </c>
      <c r="J377" s="127">
        <f t="shared" si="195"/>
        <v>0</v>
      </c>
      <c r="K377" s="127">
        <f t="shared" si="195"/>
        <v>4459026.399999999</v>
      </c>
      <c r="L377" s="127">
        <f t="shared" si="195"/>
        <v>0</v>
      </c>
      <c r="M377" s="127">
        <f t="shared" si="195"/>
        <v>0</v>
      </c>
      <c r="N377" s="127">
        <f t="shared" si="195"/>
        <v>0</v>
      </c>
      <c r="O377" s="58"/>
      <c r="P377" s="59"/>
      <c r="Q377" s="11">
        <f t="shared" si="196"/>
        <v>5019616.819999999</v>
      </c>
      <c r="R377" s="11">
        <f t="shared" si="196"/>
        <v>0</v>
      </c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</row>
    <row r="378" spans="1:30" ht="15">
      <c r="A378" s="91"/>
      <c r="B378" s="91"/>
      <c r="C378" s="30"/>
      <c r="D378" s="16" t="s">
        <v>85</v>
      </c>
      <c r="E378" s="1">
        <f t="shared" si="195"/>
        <v>3621029.42</v>
      </c>
      <c r="F378" s="1">
        <f t="shared" si="195"/>
        <v>0</v>
      </c>
      <c r="G378" s="127">
        <f t="shared" si="195"/>
        <v>701135.22</v>
      </c>
      <c r="H378" s="127">
        <f t="shared" si="195"/>
        <v>0</v>
      </c>
      <c r="I378" s="127">
        <f t="shared" si="195"/>
        <v>0</v>
      </c>
      <c r="J378" s="127">
        <f t="shared" si="195"/>
        <v>0</v>
      </c>
      <c r="K378" s="127">
        <f t="shared" si="195"/>
        <v>2919894.1999999997</v>
      </c>
      <c r="L378" s="127">
        <f t="shared" si="195"/>
        <v>0</v>
      </c>
      <c r="M378" s="127">
        <f t="shared" si="195"/>
        <v>0</v>
      </c>
      <c r="N378" s="127">
        <f t="shared" si="195"/>
        <v>0</v>
      </c>
      <c r="O378" s="60"/>
      <c r="P378" s="61"/>
      <c r="Q378" s="11">
        <f t="shared" si="196"/>
        <v>3621029.42</v>
      </c>
      <c r="R378" s="11">
        <f t="shared" si="196"/>
        <v>0</v>
      </c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</row>
    <row r="379" spans="1:30" ht="15">
      <c r="A379" s="96"/>
      <c r="B379" s="96" t="s">
        <v>27</v>
      </c>
      <c r="C379" s="16"/>
      <c r="D379" s="16" t="s">
        <v>11</v>
      </c>
      <c r="E379" s="2">
        <f>ROUNDDOWN(G379+I379+K379+M379,1)</f>
        <v>121877251.5</v>
      </c>
      <c r="F379" s="2">
        <f aca="true" t="shared" si="197" ref="F379:F384">H379+L379+J379+N379</f>
        <v>37587036.883600004</v>
      </c>
      <c r="G379" s="128">
        <f aca="true" t="shared" si="198" ref="G379:H390">G41+G79+G117+G167+G229+G291+G329+G367</f>
        <v>32591448.499700006</v>
      </c>
      <c r="H379" s="128">
        <f t="shared" si="198"/>
        <v>11152447.183600001</v>
      </c>
      <c r="I379" s="128">
        <f aca="true" t="shared" si="199" ref="I379:N379">I41+I79+I117+I167+I229+I291+I329+I367</f>
        <v>4081802.5</v>
      </c>
      <c r="J379" s="128">
        <f t="shared" si="199"/>
        <v>590499.5</v>
      </c>
      <c r="K379" s="128">
        <f t="shared" si="199"/>
        <v>82458886.64733</v>
      </c>
      <c r="L379" s="128">
        <f t="shared" si="199"/>
        <v>23099003.300000004</v>
      </c>
      <c r="M379" s="128">
        <f t="shared" si="199"/>
        <v>2745113.92</v>
      </c>
      <c r="N379" s="128">
        <f t="shared" si="199"/>
        <v>2745086.9000000004</v>
      </c>
      <c r="O379" s="96"/>
      <c r="P379" s="96"/>
      <c r="Q379" s="11">
        <f t="shared" si="189"/>
        <v>119132137.64703001</v>
      </c>
      <c r="R379" s="11">
        <f t="shared" si="189"/>
        <v>34841949.983600006</v>
      </c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</row>
    <row r="380" spans="1:30" ht="15">
      <c r="A380" s="96"/>
      <c r="B380" s="96"/>
      <c r="C380" s="16"/>
      <c r="D380" s="16" t="s">
        <v>13</v>
      </c>
      <c r="E380" s="2">
        <f aca="true" t="shared" si="200" ref="E380:E386">G380+I380+K380+M380</f>
        <v>7227726.80233</v>
      </c>
      <c r="F380" s="2">
        <f t="shared" si="197"/>
        <v>7227726.7836</v>
      </c>
      <c r="G380" s="128">
        <f t="shared" si="198"/>
        <v>2240710.8</v>
      </c>
      <c r="H380" s="128">
        <f t="shared" si="198"/>
        <v>2240710.7835999997</v>
      </c>
      <c r="I380" s="128">
        <f aca="true" t="shared" si="201" ref="I380:N380">I42+I80+I118+I168+I230+I292+I330+I368</f>
        <v>92138.20000000001</v>
      </c>
      <c r="J380" s="128">
        <f t="shared" si="201"/>
        <v>92138.20000000001</v>
      </c>
      <c r="K380" s="128">
        <f t="shared" si="201"/>
        <v>4349673.80233</v>
      </c>
      <c r="L380" s="128">
        <f t="shared" si="201"/>
        <v>4349673.8</v>
      </c>
      <c r="M380" s="128">
        <f t="shared" si="201"/>
        <v>545204</v>
      </c>
      <c r="N380" s="128">
        <f t="shared" si="201"/>
        <v>545204</v>
      </c>
      <c r="O380" s="96"/>
      <c r="P380" s="96"/>
      <c r="Q380" s="11">
        <f t="shared" si="189"/>
        <v>6682522.80233</v>
      </c>
      <c r="R380" s="11">
        <f t="shared" si="189"/>
        <v>6682522.7836</v>
      </c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</row>
    <row r="381" spans="1:30" ht="15">
      <c r="A381" s="96"/>
      <c r="B381" s="96"/>
      <c r="C381" s="16"/>
      <c r="D381" s="16" t="s">
        <v>14</v>
      </c>
      <c r="E381" s="2">
        <f t="shared" si="200"/>
        <v>9839031.32</v>
      </c>
      <c r="F381" s="2">
        <f t="shared" si="197"/>
        <v>8971837.500000002</v>
      </c>
      <c r="G381" s="128">
        <f t="shared" si="198"/>
        <v>2782993.6999999993</v>
      </c>
      <c r="H381" s="128">
        <f t="shared" si="198"/>
        <v>2405365.8000000003</v>
      </c>
      <c r="I381" s="128">
        <f aca="true" t="shared" si="202" ref="I381:N381">I43+I81+I119+I169+I231+I293+I331+I369</f>
        <v>498361.3</v>
      </c>
      <c r="J381" s="128">
        <f t="shared" si="202"/>
        <v>498361.3</v>
      </c>
      <c r="K381" s="128">
        <f t="shared" si="202"/>
        <v>5979500.300000001</v>
      </c>
      <c r="L381" s="128">
        <f t="shared" si="202"/>
        <v>5489961.4</v>
      </c>
      <c r="M381" s="128">
        <f t="shared" si="202"/>
        <v>578176.02</v>
      </c>
      <c r="N381" s="128">
        <f t="shared" si="202"/>
        <v>578149.0000000001</v>
      </c>
      <c r="O381" s="96"/>
      <c r="P381" s="96"/>
      <c r="Q381" s="11">
        <f t="shared" si="189"/>
        <v>9260855.3</v>
      </c>
      <c r="R381" s="11">
        <f t="shared" si="189"/>
        <v>8393688.500000002</v>
      </c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</row>
    <row r="382" spans="1:30" ht="15">
      <c r="A382" s="96"/>
      <c r="B382" s="96"/>
      <c r="C382" s="16"/>
      <c r="D382" s="16" t="s">
        <v>15</v>
      </c>
      <c r="E382" s="2">
        <f t="shared" si="200"/>
        <v>11083033.600000001</v>
      </c>
      <c r="F382" s="2">
        <f t="shared" si="197"/>
        <v>8729379.28</v>
      </c>
      <c r="G382" s="128">
        <f t="shared" si="198"/>
        <v>3037665.1999999997</v>
      </c>
      <c r="H382" s="128">
        <f t="shared" si="198"/>
        <v>2649941.3799999994</v>
      </c>
      <c r="I382" s="128">
        <f aca="true" t="shared" si="203" ref="I382:N382">I44+I82+I120+I170+I232+I294+I332+I370</f>
        <v>0</v>
      </c>
      <c r="J382" s="128">
        <f t="shared" si="203"/>
        <v>0</v>
      </c>
      <c r="K382" s="128">
        <f t="shared" si="203"/>
        <v>7484431.900000001</v>
      </c>
      <c r="L382" s="128">
        <f t="shared" si="203"/>
        <v>5518501.4</v>
      </c>
      <c r="M382" s="128">
        <f t="shared" si="203"/>
        <v>560936.5</v>
      </c>
      <c r="N382" s="128">
        <f t="shared" si="203"/>
        <v>560936.5</v>
      </c>
      <c r="O382" s="96"/>
      <c r="P382" s="96"/>
      <c r="Q382" s="11">
        <f t="shared" si="189"/>
        <v>10522097.100000001</v>
      </c>
      <c r="R382" s="11">
        <f t="shared" si="189"/>
        <v>8168442.779999999</v>
      </c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</row>
    <row r="383" spans="1:30" ht="15">
      <c r="A383" s="96"/>
      <c r="B383" s="96"/>
      <c r="C383" s="16"/>
      <c r="D383" s="16" t="s">
        <v>68</v>
      </c>
      <c r="E383" s="2">
        <f t="shared" si="200"/>
        <v>12625009.499699999</v>
      </c>
      <c r="F383" s="2">
        <f t="shared" si="197"/>
        <v>6353982.600000001</v>
      </c>
      <c r="G383" s="128">
        <f t="shared" si="198"/>
        <v>2991789.899700001</v>
      </c>
      <c r="H383" s="128">
        <f t="shared" si="198"/>
        <v>1928214.5999999996</v>
      </c>
      <c r="I383" s="128">
        <f aca="true" t="shared" si="204" ref="I383:N383">I45+I83+I121+I171+I233+I295+I333+I371</f>
        <v>1309006.1</v>
      </c>
      <c r="J383" s="128">
        <f t="shared" si="204"/>
        <v>0</v>
      </c>
      <c r="K383" s="128">
        <f t="shared" si="204"/>
        <v>7793814.8</v>
      </c>
      <c r="L383" s="128">
        <f t="shared" si="204"/>
        <v>3895369.3000000003</v>
      </c>
      <c r="M383" s="128">
        <f t="shared" si="204"/>
        <v>530398.7</v>
      </c>
      <c r="N383" s="128">
        <f t="shared" si="204"/>
        <v>530398.7</v>
      </c>
      <c r="O383" s="96"/>
      <c r="P383" s="96"/>
      <c r="Q383" s="11">
        <f aca="true" t="shared" si="205" ref="Q383:R387">G383+K383+I383</f>
        <v>12094610.799700001</v>
      </c>
      <c r="R383" s="11">
        <f t="shared" si="205"/>
        <v>5823583.9</v>
      </c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</row>
    <row r="384" spans="1:30" ht="15">
      <c r="A384" s="96"/>
      <c r="B384" s="96"/>
      <c r="C384" s="16"/>
      <c r="D384" s="16" t="s">
        <v>69</v>
      </c>
      <c r="E384" s="2">
        <f t="shared" si="200"/>
        <v>10834811.54</v>
      </c>
      <c r="F384" s="2">
        <f t="shared" si="197"/>
        <v>6304110.7</v>
      </c>
      <c r="G384" s="128">
        <f t="shared" si="198"/>
        <v>2819619.62</v>
      </c>
      <c r="H384" s="128">
        <f t="shared" si="198"/>
        <v>1928214.5999999996</v>
      </c>
      <c r="I384" s="128">
        <f aca="true" t="shared" si="206" ref="I384:N384">I46+I84+I122+I172+I234+I296+I334+I372</f>
        <v>388646.2</v>
      </c>
      <c r="J384" s="128">
        <f t="shared" si="206"/>
        <v>0</v>
      </c>
      <c r="K384" s="128">
        <f t="shared" si="206"/>
        <v>7096147.02</v>
      </c>
      <c r="L384" s="128">
        <f t="shared" si="206"/>
        <v>3845497.4</v>
      </c>
      <c r="M384" s="128">
        <f t="shared" si="206"/>
        <v>530398.7</v>
      </c>
      <c r="N384" s="128">
        <f t="shared" si="206"/>
        <v>530398.7</v>
      </c>
      <c r="O384" s="96"/>
      <c r="P384" s="96"/>
      <c r="Q384" s="11">
        <f t="shared" si="205"/>
        <v>10304412.84</v>
      </c>
      <c r="R384" s="11">
        <f t="shared" si="205"/>
        <v>5773712</v>
      </c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</row>
    <row r="385" spans="1:30" ht="15">
      <c r="A385" s="96"/>
      <c r="B385" s="96"/>
      <c r="C385" s="16"/>
      <c r="D385" s="16" t="s">
        <v>70</v>
      </c>
      <c r="E385" s="2">
        <f t="shared" si="200"/>
        <v>10506565.42</v>
      </c>
      <c r="F385" s="2">
        <f aca="true" t="shared" si="207" ref="F385:F390">H385+L385+J385+N385</f>
        <v>0</v>
      </c>
      <c r="G385" s="128">
        <f t="shared" si="198"/>
        <v>3051286.8399999994</v>
      </c>
      <c r="H385" s="128">
        <f t="shared" si="198"/>
        <v>0</v>
      </c>
      <c r="I385" s="128">
        <f aca="true" t="shared" si="208" ref="I385:N385">I47+I85+I123+I173+I235+I297+I335+I373</f>
        <v>409968</v>
      </c>
      <c r="J385" s="128">
        <f t="shared" si="208"/>
        <v>0</v>
      </c>
      <c r="K385" s="128">
        <f t="shared" si="208"/>
        <v>7045310.58</v>
      </c>
      <c r="L385" s="128">
        <f t="shared" si="208"/>
        <v>0</v>
      </c>
      <c r="M385" s="128">
        <f t="shared" si="208"/>
        <v>0</v>
      </c>
      <c r="N385" s="128">
        <f t="shared" si="208"/>
        <v>0</v>
      </c>
      <c r="O385" s="96"/>
      <c r="P385" s="96"/>
      <c r="Q385" s="11">
        <f t="shared" si="205"/>
        <v>10506565.42</v>
      </c>
      <c r="R385" s="11">
        <f t="shared" si="205"/>
        <v>0</v>
      </c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</row>
    <row r="386" spans="1:30" ht="15">
      <c r="A386" s="96"/>
      <c r="B386" s="96"/>
      <c r="C386" s="16"/>
      <c r="D386" s="16" t="s">
        <v>81</v>
      </c>
      <c r="E386" s="2">
        <f t="shared" si="200"/>
        <v>11089214.465</v>
      </c>
      <c r="F386" s="2">
        <f t="shared" si="207"/>
        <v>0</v>
      </c>
      <c r="G386" s="128">
        <f t="shared" si="198"/>
        <v>3106779.0599999996</v>
      </c>
      <c r="H386" s="128">
        <f t="shared" si="198"/>
        <v>0</v>
      </c>
      <c r="I386" s="128">
        <f aca="true" t="shared" si="209" ref="I386:N386">I48+I86+I124+I174+I236+I298+I336+I374</f>
        <v>663286.5</v>
      </c>
      <c r="J386" s="128">
        <f t="shared" si="209"/>
        <v>0</v>
      </c>
      <c r="K386" s="128">
        <f t="shared" si="209"/>
        <v>7319148.904999999</v>
      </c>
      <c r="L386" s="128">
        <f t="shared" si="209"/>
        <v>0</v>
      </c>
      <c r="M386" s="128">
        <f t="shared" si="209"/>
        <v>0</v>
      </c>
      <c r="N386" s="128">
        <f t="shared" si="209"/>
        <v>0</v>
      </c>
      <c r="O386" s="96"/>
      <c r="P386" s="96"/>
      <c r="Q386" s="11">
        <f t="shared" si="205"/>
        <v>11089214.465</v>
      </c>
      <c r="R386" s="11">
        <f t="shared" si="205"/>
        <v>0</v>
      </c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</row>
    <row r="387" spans="1:30" ht="15">
      <c r="A387" s="96"/>
      <c r="B387" s="96"/>
      <c r="C387" s="16"/>
      <c r="D387" s="16" t="s">
        <v>82</v>
      </c>
      <c r="E387" s="2">
        <f>ROUNDDOWN(G387+I387+K387+M387,1)</f>
        <v>11782300.7</v>
      </c>
      <c r="F387" s="2">
        <f t="shared" si="207"/>
        <v>0</v>
      </c>
      <c r="G387" s="128">
        <f t="shared" si="198"/>
        <v>3072589.2999999993</v>
      </c>
      <c r="H387" s="128">
        <f t="shared" si="198"/>
        <v>0</v>
      </c>
      <c r="I387" s="128">
        <f aca="true" t="shared" si="210" ref="I387:N387">I49+I87+I125+I175+I237+I299+I337+I375</f>
        <v>471560.8</v>
      </c>
      <c r="J387" s="128">
        <f t="shared" si="210"/>
        <v>0</v>
      </c>
      <c r="K387" s="128">
        <f t="shared" si="210"/>
        <v>8238150.640000001</v>
      </c>
      <c r="L387" s="128">
        <f t="shared" si="210"/>
        <v>0</v>
      </c>
      <c r="M387" s="128">
        <f t="shared" si="210"/>
        <v>0</v>
      </c>
      <c r="N387" s="128">
        <f t="shared" si="210"/>
        <v>0</v>
      </c>
      <c r="O387" s="96"/>
      <c r="P387" s="96"/>
      <c r="Q387" s="11">
        <f t="shared" si="205"/>
        <v>11782300.74</v>
      </c>
      <c r="R387" s="11">
        <f t="shared" si="205"/>
        <v>0</v>
      </c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</row>
    <row r="388" spans="1:30" ht="15">
      <c r="A388" s="96"/>
      <c r="B388" s="96"/>
      <c r="C388" s="16"/>
      <c r="D388" s="16" t="s">
        <v>83</v>
      </c>
      <c r="E388" s="2">
        <f>G388+I388+K388+M388</f>
        <v>12111777.6</v>
      </c>
      <c r="F388" s="2">
        <f t="shared" si="207"/>
        <v>0</v>
      </c>
      <c r="G388" s="128">
        <f t="shared" si="198"/>
        <v>3092634.6999999993</v>
      </c>
      <c r="H388" s="128">
        <f t="shared" si="198"/>
        <v>0</v>
      </c>
      <c r="I388" s="128">
        <f aca="true" t="shared" si="211" ref="I388:N388">I50+I88+I126+I176+I238+I300+I338+I376</f>
        <v>248835.4</v>
      </c>
      <c r="J388" s="128">
        <f t="shared" si="211"/>
        <v>0</v>
      </c>
      <c r="K388" s="128">
        <f t="shared" si="211"/>
        <v>8770307.5</v>
      </c>
      <c r="L388" s="128">
        <f t="shared" si="211"/>
        <v>0</v>
      </c>
      <c r="M388" s="128">
        <f t="shared" si="211"/>
        <v>0</v>
      </c>
      <c r="N388" s="128">
        <f t="shared" si="211"/>
        <v>0</v>
      </c>
      <c r="O388" s="96"/>
      <c r="P388" s="96"/>
      <c r="Q388" s="11">
        <f aca="true" t="shared" si="212" ref="Q388:R390">G388+K388+I388</f>
        <v>12111777.6</v>
      </c>
      <c r="R388" s="11">
        <f t="shared" si="212"/>
        <v>0</v>
      </c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</row>
    <row r="389" spans="1:30" ht="15">
      <c r="A389" s="96"/>
      <c r="B389" s="96"/>
      <c r="C389" s="16"/>
      <c r="D389" s="16" t="s">
        <v>84</v>
      </c>
      <c r="E389" s="2">
        <f>G389+I389+K389+M389</f>
        <v>13088184.02</v>
      </c>
      <c r="F389" s="2">
        <f t="shared" si="207"/>
        <v>0</v>
      </c>
      <c r="G389" s="128">
        <f t="shared" si="198"/>
        <v>3127417.3199999994</v>
      </c>
      <c r="H389" s="128">
        <f t="shared" si="198"/>
        <v>0</v>
      </c>
      <c r="I389" s="128">
        <f aca="true" t="shared" si="213" ref="I389:N389">I51+I89+I127+I177+I239+I301+I339+I377</f>
        <v>0</v>
      </c>
      <c r="J389" s="128">
        <f t="shared" si="213"/>
        <v>0</v>
      </c>
      <c r="K389" s="128">
        <f>K51+K89+K127+K177+K239+K301+K339+K377</f>
        <v>9960766.7</v>
      </c>
      <c r="L389" s="128">
        <f t="shared" si="213"/>
        <v>0</v>
      </c>
      <c r="M389" s="128">
        <f t="shared" si="213"/>
        <v>0</v>
      </c>
      <c r="N389" s="128">
        <f t="shared" si="213"/>
        <v>0</v>
      </c>
      <c r="O389" s="96"/>
      <c r="P389" s="96"/>
      <c r="Q389" s="11">
        <f t="shared" si="212"/>
        <v>13088184.02</v>
      </c>
      <c r="R389" s="11">
        <f t="shared" si="212"/>
        <v>0</v>
      </c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</row>
    <row r="390" spans="1:30" ht="15">
      <c r="A390" s="96"/>
      <c r="B390" s="96"/>
      <c r="C390" s="16"/>
      <c r="D390" s="16" t="s">
        <v>85</v>
      </c>
      <c r="E390" s="2">
        <f>G390+I390+K390+M390</f>
        <v>11689596.62</v>
      </c>
      <c r="F390" s="2">
        <f t="shared" si="207"/>
        <v>0</v>
      </c>
      <c r="G390" s="128">
        <f t="shared" si="198"/>
        <v>3267962.119999999</v>
      </c>
      <c r="H390" s="128">
        <f t="shared" si="198"/>
        <v>0</v>
      </c>
      <c r="I390" s="128">
        <f aca="true" t="shared" si="214" ref="I390:N390">I52+I90+I128+I178+I240+I302+I340+I378</f>
        <v>0</v>
      </c>
      <c r="J390" s="128">
        <f t="shared" si="214"/>
        <v>0</v>
      </c>
      <c r="K390" s="128">
        <f t="shared" si="214"/>
        <v>8421634.5</v>
      </c>
      <c r="L390" s="128">
        <f t="shared" si="214"/>
        <v>0</v>
      </c>
      <c r="M390" s="128">
        <f t="shared" si="214"/>
        <v>0</v>
      </c>
      <c r="N390" s="128">
        <f t="shared" si="214"/>
        <v>0</v>
      </c>
      <c r="O390" s="96"/>
      <c r="P390" s="96"/>
      <c r="Q390" s="11">
        <f t="shared" si="212"/>
        <v>11689596.62</v>
      </c>
      <c r="R390" s="11">
        <f t="shared" si="212"/>
        <v>0</v>
      </c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</row>
    <row r="391" spans="7:30" ht="15">
      <c r="G391" s="140"/>
      <c r="H391" s="140"/>
      <c r="I391" s="140"/>
      <c r="J391" s="140"/>
      <c r="K391" s="141"/>
      <c r="L391" s="141"/>
      <c r="M391" s="140"/>
      <c r="N391" s="140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</row>
    <row r="392" spans="5:30" ht="15.75">
      <c r="E392" s="20"/>
      <c r="G392" s="140"/>
      <c r="H392" s="140"/>
      <c r="I392" s="141"/>
      <c r="J392" s="140"/>
      <c r="K392" s="140"/>
      <c r="L392" s="140"/>
      <c r="M392" s="140"/>
      <c r="N392" s="140"/>
      <c r="O392" s="50"/>
      <c r="P392" s="20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</row>
    <row r="393" spans="1:30" ht="15">
      <c r="A393" s="122"/>
      <c r="B393" s="122"/>
      <c r="C393" s="122"/>
      <c r="D393" s="122"/>
      <c r="E393" s="122"/>
      <c r="F393" s="122"/>
      <c r="G393" s="122"/>
      <c r="H393" s="122"/>
      <c r="I393" s="122"/>
      <c r="J393" s="122"/>
      <c r="K393" s="122"/>
      <c r="L393" s="122"/>
      <c r="M393" s="122"/>
      <c r="N393" s="141"/>
      <c r="O393" s="20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</row>
    <row r="394" spans="1:30" ht="15">
      <c r="A394" s="122"/>
      <c r="B394" s="122"/>
      <c r="C394" s="122"/>
      <c r="D394" s="122"/>
      <c r="E394" s="122"/>
      <c r="F394" s="122"/>
      <c r="G394" s="122"/>
      <c r="H394" s="122"/>
      <c r="I394" s="122"/>
      <c r="J394" s="122"/>
      <c r="K394" s="122"/>
      <c r="L394" s="122"/>
      <c r="M394" s="122"/>
      <c r="N394" s="141"/>
      <c r="O394" s="20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</row>
    <row r="395" spans="1:15" ht="15">
      <c r="A395" s="122" t="s">
        <v>100</v>
      </c>
      <c r="B395" s="122"/>
      <c r="C395" s="122"/>
      <c r="D395" s="122"/>
      <c r="E395" s="122"/>
      <c r="F395" s="122"/>
      <c r="G395" s="122"/>
      <c r="H395" s="122"/>
      <c r="I395" s="122"/>
      <c r="J395" s="122"/>
      <c r="K395" s="122"/>
      <c r="L395" s="122"/>
      <c r="M395" s="122"/>
      <c r="N395" s="141"/>
      <c r="O395" s="20"/>
    </row>
    <row r="396" spans="1:14" ht="15">
      <c r="A396" s="121"/>
      <c r="B396" s="121"/>
      <c r="C396" s="121"/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  <c r="N396" s="141"/>
    </row>
    <row r="397" spans="1:14" ht="15">
      <c r="A397" s="121"/>
      <c r="B397" s="121"/>
      <c r="C397" s="121"/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  <c r="N397" s="141"/>
    </row>
    <row r="398" spans="5:28" ht="15">
      <c r="E398" s="20"/>
      <c r="F398" s="20"/>
      <c r="G398" s="141"/>
      <c r="H398" s="141"/>
      <c r="I398" s="141"/>
      <c r="J398" s="141"/>
      <c r="K398" s="141"/>
      <c r="L398" s="141"/>
      <c r="M398" s="141"/>
      <c r="N398" s="14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</row>
    <row r="399" spans="5:28" ht="15">
      <c r="E399" s="20"/>
      <c r="F399" s="20"/>
      <c r="G399" s="141"/>
      <c r="H399" s="141"/>
      <c r="I399" s="141"/>
      <c r="J399" s="141"/>
      <c r="K399" s="141"/>
      <c r="L399" s="141"/>
      <c r="M399" s="141"/>
      <c r="N399" s="14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</row>
    <row r="400" spans="5:28" ht="15">
      <c r="E400" s="20"/>
      <c r="F400" s="20"/>
      <c r="G400" s="141"/>
      <c r="H400" s="141"/>
      <c r="I400" s="141"/>
      <c r="J400" s="141"/>
      <c r="K400" s="141"/>
      <c r="L400" s="141"/>
      <c r="M400" s="141"/>
      <c r="N400" s="14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</row>
    <row r="401" spans="5:28" ht="15">
      <c r="E401" s="20"/>
      <c r="F401" s="20"/>
      <c r="G401" s="141"/>
      <c r="H401" s="141"/>
      <c r="I401" s="141"/>
      <c r="J401" s="141"/>
      <c r="K401" s="141"/>
      <c r="L401" s="141"/>
      <c r="M401" s="141"/>
      <c r="N401" s="14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</row>
    <row r="402" spans="5:28" ht="15">
      <c r="E402" s="20"/>
      <c r="F402" s="20"/>
      <c r="G402" s="141"/>
      <c r="H402" s="141"/>
      <c r="I402" s="141"/>
      <c r="J402" s="141"/>
      <c r="K402" s="141"/>
      <c r="L402" s="141"/>
      <c r="M402" s="141"/>
      <c r="N402" s="14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</row>
    <row r="403" spans="5:28" ht="15">
      <c r="E403" s="20"/>
      <c r="F403" s="20"/>
      <c r="G403" s="141"/>
      <c r="H403" s="141"/>
      <c r="I403" s="141"/>
      <c r="J403" s="141"/>
      <c r="K403" s="141"/>
      <c r="L403" s="141"/>
      <c r="M403" s="141"/>
      <c r="N403" s="14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</row>
    <row r="404" spans="5:28" ht="15">
      <c r="E404" s="20"/>
      <c r="F404" s="20"/>
      <c r="G404" s="141"/>
      <c r="H404" s="141"/>
      <c r="I404" s="141"/>
      <c r="J404" s="141"/>
      <c r="K404" s="141"/>
      <c r="L404" s="141"/>
      <c r="M404" s="141"/>
      <c r="N404" s="14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</row>
    <row r="405" spans="7:28" ht="15">
      <c r="G405" s="140"/>
      <c r="H405" s="140"/>
      <c r="I405" s="140"/>
      <c r="J405" s="140"/>
      <c r="K405" s="140"/>
      <c r="L405" s="140"/>
      <c r="M405" s="140"/>
      <c r="N405" s="140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</row>
    <row r="406" spans="7:28" ht="15">
      <c r="G406" s="140"/>
      <c r="H406" s="140"/>
      <c r="I406" s="140"/>
      <c r="J406" s="140"/>
      <c r="K406" s="140"/>
      <c r="L406" s="140"/>
      <c r="M406" s="140"/>
      <c r="N406" s="140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</row>
    <row r="407" spans="7:28" ht="15">
      <c r="G407" s="140"/>
      <c r="H407" s="140"/>
      <c r="I407" s="140"/>
      <c r="J407" s="140"/>
      <c r="K407" s="140"/>
      <c r="L407" s="140"/>
      <c r="M407" s="140"/>
      <c r="N407" s="140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</row>
    <row r="408" spans="7:28" ht="15">
      <c r="G408" s="140"/>
      <c r="H408" s="140"/>
      <c r="I408" s="140"/>
      <c r="J408" s="140"/>
      <c r="K408" s="140"/>
      <c r="L408" s="140"/>
      <c r="M408" s="140"/>
      <c r="N408" s="140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</row>
    <row r="409" spans="7:28" ht="15">
      <c r="G409" s="140"/>
      <c r="H409" s="140"/>
      <c r="I409" s="140"/>
      <c r="J409" s="140"/>
      <c r="K409" s="140"/>
      <c r="L409" s="140"/>
      <c r="M409" s="140"/>
      <c r="N409" s="140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</row>
    <row r="410" spans="5:14" ht="15">
      <c r="E410" s="20"/>
      <c r="F410" s="20"/>
      <c r="G410" s="20"/>
      <c r="H410" s="20"/>
      <c r="I410" s="20"/>
      <c r="J410" s="20"/>
      <c r="K410" s="20"/>
      <c r="L410" s="20"/>
      <c r="M410" s="20"/>
      <c r="N410" s="20"/>
    </row>
    <row r="411" spans="5:14" ht="15">
      <c r="E411" s="20"/>
      <c r="F411" s="20"/>
      <c r="G411" s="20"/>
      <c r="H411" s="20"/>
      <c r="I411" s="20"/>
      <c r="J411" s="20"/>
      <c r="K411" s="20"/>
      <c r="L411" s="20"/>
      <c r="M411" s="20"/>
      <c r="N411" s="20"/>
    </row>
    <row r="412" spans="5:14" ht="15">
      <c r="E412" s="20"/>
      <c r="F412" s="20"/>
      <c r="G412" s="20"/>
      <c r="H412" s="20"/>
      <c r="I412" s="20"/>
      <c r="J412" s="20"/>
      <c r="K412" s="20"/>
      <c r="L412" s="20"/>
      <c r="M412" s="20"/>
      <c r="N412" s="20"/>
    </row>
    <row r="413" spans="5:14" ht="15">
      <c r="E413" s="20"/>
      <c r="F413" s="20"/>
      <c r="G413" s="20"/>
      <c r="H413" s="20"/>
      <c r="I413" s="20"/>
      <c r="J413" s="20"/>
      <c r="K413" s="20"/>
      <c r="L413" s="20"/>
      <c r="M413" s="20"/>
      <c r="N413" s="20"/>
    </row>
    <row r="414" spans="5:14" ht="15">
      <c r="E414" s="20"/>
      <c r="F414" s="20"/>
      <c r="G414" s="20"/>
      <c r="H414" s="20"/>
      <c r="I414" s="20"/>
      <c r="J414" s="20"/>
      <c r="K414" s="20"/>
      <c r="L414" s="20"/>
      <c r="M414" s="20"/>
      <c r="N414" s="20"/>
    </row>
    <row r="415" spans="5:14" ht="15">
      <c r="E415" s="20"/>
      <c r="F415" s="20"/>
      <c r="G415" s="20"/>
      <c r="H415" s="20"/>
      <c r="I415" s="20"/>
      <c r="J415" s="20"/>
      <c r="K415" s="20"/>
      <c r="L415" s="20"/>
      <c r="M415" s="20"/>
      <c r="N415" s="20"/>
    </row>
    <row r="416" spans="5:14" ht="15">
      <c r="E416" s="20"/>
      <c r="F416" s="20"/>
      <c r="G416" s="20"/>
      <c r="H416" s="20"/>
      <c r="I416" s="20"/>
      <c r="J416" s="20"/>
      <c r="K416" s="20"/>
      <c r="L416" s="20"/>
      <c r="M416" s="20"/>
      <c r="N416" s="20"/>
    </row>
    <row r="417" spans="5:14" ht="15">
      <c r="E417" s="20"/>
      <c r="F417" s="20"/>
      <c r="G417" s="20"/>
      <c r="H417" s="20"/>
      <c r="I417" s="20"/>
      <c r="J417" s="20"/>
      <c r="K417" s="20"/>
      <c r="L417" s="20"/>
      <c r="M417" s="20"/>
      <c r="N417" s="20"/>
    </row>
    <row r="418" spans="5:14" ht="15">
      <c r="E418" s="20"/>
      <c r="F418" s="20"/>
      <c r="G418" s="20"/>
      <c r="H418" s="20"/>
      <c r="I418" s="20"/>
      <c r="J418" s="20"/>
      <c r="K418" s="20"/>
      <c r="L418" s="20"/>
      <c r="M418" s="20"/>
      <c r="N418" s="20"/>
    </row>
    <row r="419" spans="5:14" ht="15">
      <c r="E419" s="20"/>
      <c r="F419" s="20"/>
      <c r="G419" s="20"/>
      <c r="H419" s="20"/>
      <c r="I419" s="20"/>
      <c r="J419" s="20"/>
      <c r="K419" s="20"/>
      <c r="L419" s="20"/>
      <c r="M419" s="20"/>
      <c r="N419" s="20"/>
    </row>
    <row r="420" spans="5:14" ht="15">
      <c r="E420" s="20"/>
      <c r="F420" s="20"/>
      <c r="G420" s="20"/>
      <c r="H420" s="20"/>
      <c r="I420" s="20"/>
      <c r="J420" s="20"/>
      <c r="K420" s="20"/>
      <c r="L420" s="20"/>
      <c r="M420" s="20"/>
      <c r="N420" s="20"/>
    </row>
    <row r="421" spans="5:14" ht="15">
      <c r="E421" s="20"/>
      <c r="F421" s="20"/>
      <c r="G421" s="20"/>
      <c r="H421" s="20"/>
      <c r="I421" s="20"/>
      <c r="J421" s="20"/>
      <c r="K421" s="20"/>
      <c r="L421" s="20"/>
      <c r="M421" s="20"/>
      <c r="N421" s="20"/>
    </row>
    <row r="422" spans="5:14" ht="15">
      <c r="E422" s="20"/>
      <c r="F422" s="20"/>
      <c r="G422" s="20"/>
      <c r="H422" s="20"/>
      <c r="I422" s="20"/>
      <c r="J422" s="20"/>
      <c r="K422" s="20"/>
      <c r="L422" s="20"/>
      <c r="M422" s="20"/>
      <c r="N422" s="20"/>
    </row>
    <row r="423" spans="5:14" ht="15">
      <c r="E423" s="20"/>
      <c r="F423" s="20"/>
      <c r="G423" s="20"/>
      <c r="H423" s="20"/>
      <c r="I423" s="20"/>
      <c r="J423" s="20"/>
      <c r="K423" s="20"/>
      <c r="L423" s="20"/>
      <c r="M423" s="20"/>
      <c r="N423" s="20"/>
    </row>
  </sheetData>
  <sheetProtection/>
  <mergeCells count="143">
    <mergeCell ref="C10:C12"/>
    <mergeCell ref="B92:N92"/>
    <mergeCell ref="B129:N129"/>
    <mergeCell ref="B130:N130"/>
    <mergeCell ref="B117:B128"/>
    <mergeCell ref="B14:N14"/>
    <mergeCell ref="B15:N15"/>
    <mergeCell ref="B16:N16"/>
    <mergeCell ref="B105:B116"/>
    <mergeCell ref="A367:A378"/>
    <mergeCell ref="B367:B378"/>
    <mergeCell ref="B303:N303"/>
    <mergeCell ref="B304:N304"/>
    <mergeCell ref="A255:A266"/>
    <mergeCell ref="B179:N179"/>
    <mergeCell ref="B180:N180"/>
    <mergeCell ref="O367:P378"/>
    <mergeCell ref="O342:P342"/>
    <mergeCell ref="A343:A354"/>
    <mergeCell ref="B343:B354"/>
    <mergeCell ref="O343:P354"/>
    <mergeCell ref="B342:N342"/>
    <mergeCell ref="A355:A366"/>
    <mergeCell ref="B355:B366"/>
    <mergeCell ref="O305:P316"/>
    <mergeCell ref="A317:A328"/>
    <mergeCell ref="O303:P303"/>
    <mergeCell ref="A243:A254"/>
    <mergeCell ref="B305:B316"/>
    <mergeCell ref="B317:B328"/>
    <mergeCell ref="B267:B278"/>
    <mergeCell ref="O267:P278"/>
    <mergeCell ref="O291:P302"/>
    <mergeCell ref="O304:P304"/>
    <mergeCell ref="A181:A192"/>
    <mergeCell ref="O155:P166"/>
    <mergeCell ref="O180:P180"/>
    <mergeCell ref="B181:B192"/>
    <mergeCell ref="A155:A166"/>
    <mergeCell ref="A143:A154"/>
    <mergeCell ref="A131:A142"/>
    <mergeCell ref="B131:B142"/>
    <mergeCell ref="O131:P142"/>
    <mergeCell ref="O143:P154"/>
    <mergeCell ref="B143:B154"/>
    <mergeCell ref="B29:B40"/>
    <mergeCell ref="O29:P40"/>
    <mergeCell ref="B41:B52"/>
    <mergeCell ref="O67:P78"/>
    <mergeCell ref="B79:B90"/>
    <mergeCell ref="O79:P90"/>
    <mergeCell ref="B67:B78"/>
    <mergeCell ref="B53:N53"/>
    <mergeCell ref="O91:P91"/>
    <mergeCell ref="O130:P130"/>
    <mergeCell ref="O17:P28"/>
    <mergeCell ref="A29:A40"/>
    <mergeCell ref="A41:A52"/>
    <mergeCell ref="A79:A90"/>
    <mergeCell ref="A67:A78"/>
    <mergeCell ref="B54:N54"/>
    <mergeCell ref="B91:N91"/>
    <mergeCell ref="B55:B66"/>
    <mergeCell ref="O41:P52"/>
    <mergeCell ref="O53:P53"/>
    <mergeCell ref="A397:M397"/>
    <mergeCell ref="A396:M396"/>
    <mergeCell ref="A395:M395"/>
    <mergeCell ref="A394:M394"/>
    <mergeCell ref="A393:M393"/>
    <mergeCell ref="A55:A66"/>
    <mergeCell ref="B155:B166"/>
    <mergeCell ref="O129:P129"/>
    <mergeCell ref="O55:P66"/>
    <mergeCell ref="A8:P8"/>
    <mergeCell ref="M11:N11"/>
    <mergeCell ref="O13:P13"/>
    <mergeCell ref="O14:P14"/>
    <mergeCell ref="O16:P16"/>
    <mergeCell ref="O54:P54"/>
    <mergeCell ref="K11:L11"/>
    <mergeCell ref="A17:A28"/>
    <mergeCell ref="B17:B28"/>
    <mergeCell ref="O15:P15"/>
    <mergeCell ref="L5:P5"/>
    <mergeCell ref="A7:P7"/>
    <mergeCell ref="A10:A12"/>
    <mergeCell ref="B10:B12"/>
    <mergeCell ref="D10:D12"/>
    <mergeCell ref="G11:H11"/>
    <mergeCell ref="I11:J11"/>
    <mergeCell ref="O10:P12"/>
    <mergeCell ref="E10:F11"/>
    <mergeCell ref="G10:N10"/>
    <mergeCell ref="O92:P92"/>
    <mergeCell ref="A167:A178"/>
    <mergeCell ref="B167:B178"/>
    <mergeCell ref="O167:P178"/>
    <mergeCell ref="B93:B104"/>
    <mergeCell ref="O93:P104"/>
    <mergeCell ref="O105:P116"/>
    <mergeCell ref="A117:A128"/>
    <mergeCell ref="A93:A104"/>
    <mergeCell ref="O117:P128"/>
    <mergeCell ref="A379:A390"/>
    <mergeCell ref="B379:B390"/>
    <mergeCell ref="O379:P390"/>
    <mergeCell ref="O243:P254"/>
    <mergeCell ref="O229:P240"/>
    <mergeCell ref="O355:P366"/>
    <mergeCell ref="A267:A278"/>
    <mergeCell ref="O279:P290"/>
    <mergeCell ref="A305:A316"/>
    <mergeCell ref="O242:P242"/>
    <mergeCell ref="A105:A116"/>
    <mergeCell ref="A329:A340"/>
    <mergeCell ref="B329:B340"/>
    <mergeCell ref="O329:P340"/>
    <mergeCell ref="O317:P328"/>
    <mergeCell ref="O181:P192"/>
    <mergeCell ref="O179:P179"/>
    <mergeCell ref="B255:B266"/>
    <mergeCell ref="O255:P266"/>
    <mergeCell ref="O193:P204"/>
    <mergeCell ref="B205:B216"/>
    <mergeCell ref="O205:P216"/>
    <mergeCell ref="B229:B240"/>
    <mergeCell ref="O217:P228"/>
    <mergeCell ref="A193:A204"/>
    <mergeCell ref="A229:A240"/>
    <mergeCell ref="B242:N242"/>
    <mergeCell ref="B193:B204"/>
    <mergeCell ref="B241:N241"/>
    <mergeCell ref="B341:N341"/>
    <mergeCell ref="O341:P341"/>
    <mergeCell ref="A205:A216"/>
    <mergeCell ref="B243:B254"/>
    <mergeCell ref="A217:A228"/>
    <mergeCell ref="B217:B228"/>
    <mergeCell ref="A291:A302"/>
    <mergeCell ref="B291:B302"/>
    <mergeCell ref="A279:A290"/>
    <mergeCell ref="B279:B290"/>
  </mergeCells>
  <printOptions/>
  <pageMargins left="0.1968503937007874" right="0" top="0" bottom="0" header="0" footer="0"/>
  <pageSetup fitToHeight="10" fitToWidth="1" horizontalDpi="600" verticalDpi="600" orientation="landscape" paperSize="9" scale="65" r:id="rId1"/>
  <rowBreaks count="6" manualBreakCount="6">
    <brk id="40" max="18" man="1"/>
    <brk id="78" max="18" man="1"/>
    <brk id="104" max="18" man="1"/>
    <brk id="142" max="18" man="1"/>
    <brk id="178" max="18" man="1"/>
    <brk id="31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2017-08-02T04:22:57Z</cp:lastPrinted>
  <dcterms:created xsi:type="dcterms:W3CDTF">1996-10-08T23:32:33Z</dcterms:created>
  <dcterms:modified xsi:type="dcterms:W3CDTF">2017-08-02T04:29:48Z</dcterms:modified>
  <cp:category/>
  <cp:version/>
  <cp:contentType/>
  <cp:contentStatus/>
</cp:coreProperties>
</file>