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Паспорт подпрограммы" sheetId="3" r:id="rId1"/>
    <sheet name="Текстовая часть" sheetId="7" r:id="rId2"/>
    <sheet name="Показатели, цели, задачи" sheetId="2" r:id="rId3"/>
    <sheet name="Перечень мероприятий" sheetId="5" r:id="rId4"/>
    <sheet name="Экономический расчёт расходов" sheetId="6" r:id="rId5"/>
  </sheets>
  <definedNames>
    <definedName name="_xlnm.Print_Area" localSheetId="0">'Паспорт подпрограммы'!$A$1:$W$38</definedName>
    <definedName name="_xlnm.Print_Area" localSheetId="3">'Перечень мероприятий'!$A$1:$O$450</definedName>
    <definedName name="_xlnm.Print_Area" localSheetId="2">'Показатели, цели, задачи'!$A$1:$O$38</definedName>
    <definedName name="_xlnm.Print_Area" localSheetId="1">'Текстовая часть'!$A$1:$L$61</definedName>
    <definedName name="_xlnm.Print_Area" localSheetId="4">'Экономический расчёт расходов'!$A$1:$O$27</definedName>
  </definedNames>
  <calcPr calcId="114210"/>
</workbook>
</file>

<file path=xl/calcChain.xml><?xml version="1.0" encoding="utf-8"?>
<calcChain xmlns="http://schemas.openxmlformats.org/spreadsheetml/2006/main">
  <c r="M11" i="2"/>
  <c r="N11"/>
  <c r="L11"/>
  <c r="K11"/>
  <c r="F213" i="5"/>
  <c r="G213"/>
  <c r="H213"/>
  <c r="E213"/>
  <c r="O27" i="6"/>
  <c r="N27"/>
  <c r="M27"/>
  <c r="N435" i="5"/>
  <c r="M435"/>
  <c r="L435"/>
  <c r="K435"/>
  <c r="J435"/>
  <c r="I435"/>
  <c r="N440"/>
  <c r="M440"/>
  <c r="L440"/>
  <c r="K440"/>
  <c r="J440"/>
  <c r="I440"/>
  <c r="H440"/>
  <c r="G440"/>
  <c r="F440"/>
  <c r="N439"/>
  <c r="M439"/>
  <c r="L439"/>
  <c r="K439"/>
  <c r="J439"/>
  <c r="I439"/>
  <c r="H439"/>
  <c r="G439"/>
  <c r="F439"/>
  <c r="N438"/>
  <c r="M438"/>
  <c r="L438"/>
  <c r="K438"/>
  <c r="J438"/>
  <c r="I438"/>
  <c r="H438"/>
  <c r="G438"/>
  <c r="F438"/>
  <c r="N437"/>
  <c r="M437"/>
  <c r="L437"/>
  <c r="K437"/>
  <c r="J437"/>
  <c r="I437"/>
  <c r="H437"/>
  <c r="G437"/>
  <c r="F437"/>
  <c r="E438"/>
  <c r="E437"/>
  <c r="N434"/>
  <c r="M434"/>
  <c r="L434"/>
  <c r="S30" i="3"/>
  <c r="K434" i="5"/>
  <c r="J434"/>
  <c r="I434"/>
  <c r="S31" i="3"/>
  <c r="N425" i="5"/>
  <c r="M425"/>
  <c r="L425"/>
  <c r="K425"/>
  <c r="J425"/>
  <c r="I425"/>
  <c r="N424"/>
  <c r="M424"/>
  <c r="L424"/>
  <c r="K424"/>
  <c r="J424"/>
  <c r="I424"/>
  <c r="N423"/>
  <c r="M423"/>
  <c r="L423"/>
  <c r="K423"/>
  <c r="J423"/>
  <c r="I423"/>
  <c r="N422"/>
  <c r="M422"/>
  <c r="J422"/>
  <c r="I422"/>
  <c r="I11" i="2"/>
  <c r="E440" i="5"/>
  <c r="E439"/>
  <c r="L433"/>
  <c r="S29" i="3"/>
  <c r="K433" i="5"/>
  <c r="I432"/>
  <c r="J432"/>
  <c r="M432"/>
  <c r="N432"/>
  <c r="I433"/>
  <c r="J433"/>
  <c r="M433"/>
  <c r="N433"/>
  <c r="O24" i="6"/>
  <c r="N24"/>
  <c r="O23"/>
  <c r="N23"/>
  <c r="O22"/>
  <c r="N22"/>
  <c r="N450" i="5"/>
  <c r="M450"/>
  <c r="L450"/>
  <c r="K450"/>
  <c r="J450"/>
  <c r="I450"/>
  <c r="H450"/>
  <c r="G450"/>
  <c r="F450"/>
  <c r="E450"/>
  <c r="N449"/>
  <c r="M449"/>
  <c r="L449"/>
  <c r="K449"/>
  <c r="J449"/>
  <c r="I449"/>
  <c r="H449"/>
  <c r="G449"/>
  <c r="F449"/>
  <c r="E449"/>
  <c r="N448"/>
  <c r="M448"/>
  <c r="L448"/>
  <c r="K448"/>
  <c r="J448"/>
  <c r="I448"/>
  <c r="H448"/>
  <c r="G448"/>
  <c r="F448"/>
  <c r="E448"/>
  <c r="N447"/>
  <c r="N446"/>
  <c r="M447"/>
  <c r="L447"/>
  <c r="K447"/>
  <c r="J447"/>
  <c r="J446"/>
  <c r="I447"/>
  <c r="H447"/>
  <c r="G447"/>
  <c r="F447"/>
  <c r="E447"/>
  <c r="N445"/>
  <c r="M445"/>
  <c r="L445"/>
  <c r="K445"/>
  <c r="J445"/>
  <c r="I445"/>
  <c r="H445"/>
  <c r="G445"/>
  <c r="F445"/>
  <c r="N444"/>
  <c r="M444"/>
  <c r="L444"/>
  <c r="K444"/>
  <c r="J444"/>
  <c r="I444"/>
  <c r="H444"/>
  <c r="G444"/>
  <c r="F444"/>
  <c r="N443"/>
  <c r="M443"/>
  <c r="L443"/>
  <c r="K443"/>
  <c r="J443"/>
  <c r="I443"/>
  <c r="H443"/>
  <c r="G443"/>
  <c r="F443"/>
  <c r="E445"/>
  <c r="E444"/>
  <c r="E443"/>
  <c r="N442"/>
  <c r="M442"/>
  <c r="M459"/>
  <c r="L442"/>
  <c r="K442"/>
  <c r="J442"/>
  <c r="J459"/>
  <c r="I442"/>
  <c r="I459"/>
  <c r="H442"/>
  <c r="G442"/>
  <c r="F442"/>
  <c r="E442"/>
  <c r="M436"/>
  <c r="L436"/>
  <c r="K436"/>
  <c r="J436"/>
  <c r="I436"/>
  <c r="H436"/>
  <c r="G436"/>
  <c r="F436"/>
  <c r="E436"/>
  <c r="J431"/>
  <c r="N427"/>
  <c r="N428"/>
  <c r="N429"/>
  <c r="N430"/>
  <c r="M427"/>
  <c r="M429"/>
  <c r="M430"/>
  <c r="L18"/>
  <c r="L21"/>
  <c r="L24"/>
  <c r="L27"/>
  <c r="L30"/>
  <c r="L428"/>
  <c r="L429"/>
  <c r="L430"/>
  <c r="K18"/>
  <c r="K21"/>
  <c r="K24"/>
  <c r="K27"/>
  <c r="K30"/>
  <c r="K428"/>
  <c r="Q29" i="3"/>
  <c r="K429" i="5"/>
  <c r="Q30" i="3"/>
  <c r="K430" i="5"/>
  <c r="Q31" i="3"/>
  <c r="J427" i="5"/>
  <c r="J428"/>
  <c r="J429"/>
  <c r="J430"/>
  <c r="I427"/>
  <c r="I429"/>
  <c r="I430"/>
  <c r="H16"/>
  <c r="H18"/>
  <c r="H19"/>
  <c r="F19"/>
  <c r="H24"/>
  <c r="H27"/>
  <c r="H30"/>
  <c r="H120"/>
  <c r="H122"/>
  <c r="H158"/>
  <c r="H161"/>
  <c r="F161"/>
  <c r="H164"/>
  <c r="H167"/>
  <c r="F167"/>
  <c r="H170"/>
  <c r="H172"/>
  <c r="H34"/>
  <c r="H36"/>
  <c r="F36"/>
  <c r="H40"/>
  <c r="H42"/>
  <c r="F42"/>
  <c r="H46"/>
  <c r="H124"/>
  <c r="H127"/>
  <c r="H130"/>
  <c r="H132"/>
  <c r="F132"/>
  <c r="H176"/>
  <c r="H178"/>
  <c r="F178"/>
  <c r="H185"/>
  <c r="H188"/>
  <c r="H190"/>
  <c r="H194"/>
  <c r="H196"/>
  <c r="H200"/>
  <c r="H203"/>
  <c r="H206"/>
  <c r="H209"/>
  <c r="H212"/>
  <c r="H325"/>
  <c r="H328"/>
  <c r="H74"/>
  <c r="H77"/>
  <c r="H83"/>
  <c r="H140"/>
  <c r="H143"/>
  <c r="H301"/>
  <c r="H314"/>
  <c r="H332"/>
  <c r="H335"/>
  <c r="H338"/>
  <c r="H87"/>
  <c r="H118"/>
  <c r="H150"/>
  <c r="H153"/>
  <c r="H320"/>
  <c r="H321"/>
  <c r="G16"/>
  <c r="G19"/>
  <c r="G24"/>
  <c r="G27"/>
  <c r="G30"/>
  <c r="G120"/>
  <c r="G122"/>
  <c r="G158"/>
  <c r="G160"/>
  <c r="G161"/>
  <c r="G164"/>
  <c r="G166"/>
  <c r="G167"/>
  <c r="G169"/>
  <c r="G170"/>
  <c r="G172"/>
  <c r="G34"/>
  <c r="G36"/>
  <c r="E36"/>
  <c r="G40"/>
  <c r="G42"/>
  <c r="E42"/>
  <c r="G46"/>
  <c r="G124"/>
  <c r="G127"/>
  <c r="G130"/>
  <c r="G132"/>
  <c r="E132"/>
  <c r="G178"/>
  <c r="E178"/>
  <c r="G185"/>
  <c r="G188"/>
  <c r="G190"/>
  <c r="G194"/>
  <c r="G196"/>
  <c r="G200"/>
  <c r="G203"/>
  <c r="G206"/>
  <c r="G209"/>
  <c r="G212"/>
  <c r="G325"/>
  <c r="G328"/>
  <c r="G50"/>
  <c r="G53"/>
  <c r="G56"/>
  <c r="G59"/>
  <c r="G62"/>
  <c r="G65"/>
  <c r="G68"/>
  <c r="G71"/>
  <c r="G74"/>
  <c r="G77"/>
  <c r="G80"/>
  <c r="G83"/>
  <c r="G137"/>
  <c r="G140"/>
  <c r="G143"/>
  <c r="G295"/>
  <c r="G298"/>
  <c r="G301"/>
  <c r="G304"/>
  <c r="G307"/>
  <c r="G310"/>
  <c r="G313"/>
  <c r="G332"/>
  <c r="G335"/>
  <c r="G338"/>
  <c r="G87"/>
  <c r="G90"/>
  <c r="G93"/>
  <c r="G96"/>
  <c r="G99"/>
  <c r="G102"/>
  <c r="G105"/>
  <c r="G108"/>
  <c r="G111"/>
  <c r="G114"/>
  <c r="G117"/>
  <c r="G147"/>
  <c r="G150"/>
  <c r="G153"/>
  <c r="G317"/>
  <c r="G320"/>
  <c r="F17"/>
  <c r="F20"/>
  <c r="F22"/>
  <c r="F23"/>
  <c r="F25"/>
  <c r="F26"/>
  <c r="F28"/>
  <c r="F29"/>
  <c r="F159"/>
  <c r="F162"/>
  <c r="F165"/>
  <c r="F168"/>
  <c r="F170"/>
  <c r="F171"/>
  <c r="F33"/>
  <c r="F39"/>
  <c r="F124"/>
  <c r="F126"/>
  <c r="F184"/>
  <c r="F187"/>
  <c r="F199"/>
  <c r="F202"/>
  <c r="F211"/>
  <c r="F324"/>
  <c r="F48"/>
  <c r="F49"/>
  <c r="F51"/>
  <c r="F52"/>
  <c r="F54"/>
  <c r="F55"/>
  <c r="F57"/>
  <c r="F58"/>
  <c r="F60"/>
  <c r="F61"/>
  <c r="F63"/>
  <c r="F64"/>
  <c r="F66"/>
  <c r="F67"/>
  <c r="F69"/>
  <c r="F70"/>
  <c r="F72"/>
  <c r="F73"/>
  <c r="F75"/>
  <c r="F76"/>
  <c r="F78"/>
  <c r="F79"/>
  <c r="F81"/>
  <c r="F82"/>
  <c r="F135"/>
  <c r="F136"/>
  <c r="F138"/>
  <c r="F139"/>
  <c r="F141"/>
  <c r="F142"/>
  <c r="F293"/>
  <c r="F294"/>
  <c r="F296"/>
  <c r="F297"/>
  <c r="F299"/>
  <c r="F300"/>
  <c r="F302"/>
  <c r="F303"/>
  <c r="F305"/>
  <c r="F306"/>
  <c r="F308"/>
  <c r="F309"/>
  <c r="F311"/>
  <c r="F312"/>
  <c r="F330"/>
  <c r="F331"/>
  <c r="F333"/>
  <c r="F334"/>
  <c r="F336"/>
  <c r="F337"/>
  <c r="F85"/>
  <c r="F86"/>
  <c r="F88"/>
  <c r="F89"/>
  <c r="F91"/>
  <c r="F92"/>
  <c r="F94"/>
  <c r="F95"/>
  <c r="F97"/>
  <c r="F98"/>
  <c r="F100"/>
  <c r="F101"/>
  <c r="F103"/>
  <c r="F104"/>
  <c r="F106"/>
  <c r="F107"/>
  <c r="F109"/>
  <c r="F110"/>
  <c r="F112"/>
  <c r="F113"/>
  <c r="F115"/>
  <c r="F116"/>
  <c r="F145"/>
  <c r="F146"/>
  <c r="F148"/>
  <c r="F149"/>
  <c r="F151"/>
  <c r="F152"/>
  <c r="F315"/>
  <c r="F316"/>
  <c r="F318"/>
  <c r="F319"/>
  <c r="E17"/>
  <c r="E20"/>
  <c r="E22"/>
  <c r="E23"/>
  <c r="E25"/>
  <c r="E26"/>
  <c r="E28"/>
  <c r="E29"/>
  <c r="E159"/>
  <c r="E162"/>
  <c r="E165"/>
  <c r="E168"/>
  <c r="E171"/>
  <c r="E33"/>
  <c r="E39"/>
  <c r="E126"/>
  <c r="E184"/>
  <c r="E187"/>
  <c r="E199"/>
  <c r="E202"/>
  <c r="E211"/>
  <c r="E324"/>
  <c r="E48"/>
  <c r="E49"/>
  <c r="E51"/>
  <c r="E52"/>
  <c r="E54"/>
  <c r="E55"/>
  <c r="E57"/>
  <c r="E58"/>
  <c r="E60"/>
  <c r="E61"/>
  <c r="E63"/>
  <c r="E64"/>
  <c r="E66"/>
  <c r="E67"/>
  <c r="E69"/>
  <c r="E70"/>
  <c r="E72"/>
  <c r="E73"/>
  <c r="E75"/>
  <c r="E76"/>
  <c r="E78"/>
  <c r="E79"/>
  <c r="E81"/>
  <c r="E82"/>
  <c r="E135"/>
  <c r="E136"/>
  <c r="E138"/>
  <c r="E139"/>
  <c r="E141"/>
  <c r="E142"/>
  <c r="E293"/>
  <c r="E294"/>
  <c r="E296"/>
  <c r="E297"/>
  <c r="E299"/>
  <c r="E300"/>
  <c r="E302"/>
  <c r="E303"/>
  <c r="E305"/>
  <c r="E306"/>
  <c r="E308"/>
  <c r="E309"/>
  <c r="E311"/>
  <c r="E312"/>
  <c r="E330"/>
  <c r="E331"/>
  <c r="E333"/>
  <c r="E334"/>
  <c r="E336"/>
  <c r="E337"/>
  <c r="E85"/>
  <c r="E86"/>
  <c r="E88"/>
  <c r="E89"/>
  <c r="E91"/>
  <c r="E92"/>
  <c r="E94"/>
  <c r="E95"/>
  <c r="E97"/>
  <c r="E98"/>
  <c r="E100"/>
  <c r="E101"/>
  <c r="E103"/>
  <c r="E104"/>
  <c r="E106"/>
  <c r="E107"/>
  <c r="E109"/>
  <c r="E110"/>
  <c r="E112"/>
  <c r="E113"/>
  <c r="E115"/>
  <c r="E116"/>
  <c r="E145"/>
  <c r="E146"/>
  <c r="E148"/>
  <c r="E149"/>
  <c r="E151"/>
  <c r="E152"/>
  <c r="E315"/>
  <c r="E316"/>
  <c r="E318"/>
  <c r="E319"/>
  <c r="H416"/>
  <c r="G416"/>
  <c r="F416"/>
  <c r="E416"/>
  <c r="H411"/>
  <c r="G411"/>
  <c r="F411"/>
  <c r="E411"/>
  <c r="G406"/>
  <c r="E406"/>
  <c r="H406"/>
  <c r="F406"/>
  <c r="H401"/>
  <c r="G401"/>
  <c r="F401"/>
  <c r="E401"/>
  <c r="H396"/>
  <c r="G396"/>
  <c r="F396"/>
  <c r="E396"/>
  <c r="H391"/>
  <c r="G391"/>
  <c r="F391"/>
  <c r="E391"/>
  <c r="H352"/>
  <c r="G352"/>
  <c r="F352"/>
  <c r="E352"/>
  <c r="H347"/>
  <c r="G347"/>
  <c r="F347"/>
  <c r="E347"/>
  <c r="H369"/>
  <c r="G369"/>
  <c r="F369"/>
  <c r="E369"/>
  <c r="H364"/>
  <c r="G364"/>
  <c r="F364"/>
  <c r="E364"/>
  <c r="H374"/>
  <c r="G374"/>
  <c r="F374"/>
  <c r="E374"/>
  <c r="H357"/>
  <c r="G357"/>
  <c r="F357"/>
  <c r="E357"/>
  <c r="H341"/>
  <c r="G341"/>
  <c r="F341"/>
  <c r="E341"/>
  <c r="N10" i="2"/>
  <c r="M10"/>
  <c r="L10"/>
  <c r="K10"/>
  <c r="J10"/>
  <c r="I10"/>
  <c r="H10"/>
  <c r="G10"/>
  <c r="J11"/>
  <c r="H11"/>
  <c r="G11"/>
  <c r="H169" i="5"/>
  <c r="H292"/>
  <c r="I461"/>
  <c r="K461"/>
  <c r="M461"/>
  <c r="F120"/>
  <c r="F121"/>
  <c r="H21"/>
  <c r="H31"/>
  <c r="N460"/>
  <c r="N462"/>
  <c r="F441"/>
  <c r="J460"/>
  <c r="J462"/>
  <c r="L462"/>
  <c r="I460"/>
  <c r="K460"/>
  <c r="M460"/>
  <c r="K462"/>
  <c r="M462"/>
  <c r="J441"/>
  <c r="G121"/>
  <c r="E167"/>
  <c r="E169"/>
  <c r="E120"/>
  <c r="E122"/>
  <c r="F93"/>
  <c r="F83"/>
  <c r="F59"/>
  <c r="F209"/>
  <c r="F203"/>
  <c r="F200"/>
  <c r="F24"/>
  <c r="G154"/>
  <c r="G144"/>
  <c r="H339"/>
  <c r="H179"/>
  <c r="F169"/>
  <c r="F21"/>
  <c r="H163"/>
  <c r="F117"/>
  <c r="F105"/>
  <c r="F99"/>
  <c r="F96"/>
  <c r="F130"/>
  <c r="J421"/>
  <c r="H121"/>
  <c r="E96"/>
  <c r="E310"/>
  <c r="E298"/>
  <c r="E143"/>
  <c r="E137"/>
  <c r="E62"/>
  <c r="E50"/>
  <c r="E206"/>
  <c r="E194"/>
  <c r="E158"/>
  <c r="E160"/>
  <c r="F295"/>
  <c r="F140"/>
  <c r="F137"/>
  <c r="F176"/>
  <c r="H441"/>
  <c r="N441"/>
  <c r="I462"/>
  <c r="E147"/>
  <c r="E108"/>
  <c r="E102"/>
  <c r="E99"/>
  <c r="E212"/>
  <c r="E209"/>
  <c r="G339"/>
  <c r="E140"/>
  <c r="F307"/>
  <c r="F185"/>
  <c r="F40"/>
  <c r="F179"/>
  <c r="L461"/>
  <c r="N426"/>
  <c r="M441"/>
  <c r="E153"/>
  <c r="E150"/>
  <c r="E338"/>
  <c r="E332"/>
  <c r="E313"/>
  <c r="E74"/>
  <c r="E68"/>
  <c r="E65"/>
  <c r="E188"/>
  <c r="E127"/>
  <c r="E40"/>
  <c r="E37"/>
  <c r="E170"/>
  <c r="E172"/>
  <c r="E164"/>
  <c r="E166"/>
  <c r="F317"/>
  <c r="F150"/>
  <c r="F147"/>
  <c r="F335"/>
  <c r="F313"/>
  <c r="F310"/>
  <c r="F71"/>
  <c r="F65"/>
  <c r="F62"/>
  <c r="F188"/>
  <c r="F30"/>
  <c r="F27"/>
  <c r="G321"/>
  <c r="G37"/>
  <c r="H154"/>
  <c r="H425"/>
  <c r="H144"/>
  <c r="G441"/>
  <c r="F446"/>
  <c r="H446"/>
  <c r="H166"/>
  <c r="F164"/>
  <c r="F166"/>
  <c r="I428"/>
  <c r="I426"/>
  <c r="I421"/>
  <c r="N421"/>
  <c r="E124"/>
  <c r="F16"/>
  <c r="F18"/>
  <c r="G197"/>
  <c r="E196"/>
  <c r="E197"/>
  <c r="E182"/>
  <c r="G176"/>
  <c r="E176"/>
  <c r="G163"/>
  <c r="G173"/>
  <c r="E161"/>
  <c r="E163"/>
  <c r="G21"/>
  <c r="E19"/>
  <c r="E21"/>
  <c r="H197"/>
  <c r="F196"/>
  <c r="F197"/>
  <c r="K441"/>
  <c r="I446"/>
  <c r="E446"/>
  <c r="E114"/>
  <c r="E111"/>
  <c r="E90"/>
  <c r="E87"/>
  <c r="E304"/>
  <c r="E301"/>
  <c r="E80"/>
  <c r="E77"/>
  <c r="E56"/>
  <c r="E53"/>
  <c r="E200"/>
  <c r="E179"/>
  <c r="E27"/>
  <c r="E24"/>
  <c r="F320"/>
  <c r="F111"/>
  <c r="F108"/>
  <c r="F87"/>
  <c r="F338"/>
  <c r="F301"/>
  <c r="F298"/>
  <c r="F77"/>
  <c r="F74"/>
  <c r="F53"/>
  <c r="F50"/>
  <c r="F325"/>
  <c r="F212"/>
  <c r="F46"/>
  <c r="F34"/>
  <c r="F172"/>
  <c r="G133"/>
  <c r="G134"/>
  <c r="H182"/>
  <c r="F37"/>
  <c r="K31"/>
  <c r="N436"/>
  <c r="E320"/>
  <c r="E317"/>
  <c r="E117"/>
  <c r="E105"/>
  <c r="E93"/>
  <c r="E335"/>
  <c r="E307"/>
  <c r="E295"/>
  <c r="E83"/>
  <c r="E71"/>
  <c r="E59"/>
  <c r="E328"/>
  <c r="E325"/>
  <c r="E203"/>
  <c r="E185"/>
  <c r="E130"/>
  <c r="E46"/>
  <c r="E34"/>
  <c r="E30"/>
  <c r="F153"/>
  <c r="F114"/>
  <c r="F102"/>
  <c r="F90"/>
  <c r="F332"/>
  <c r="F304"/>
  <c r="F143"/>
  <c r="F80"/>
  <c r="F68"/>
  <c r="F56"/>
  <c r="F328"/>
  <c r="F206"/>
  <c r="F194"/>
  <c r="F127"/>
  <c r="F163"/>
  <c r="G329"/>
  <c r="G191"/>
  <c r="G182"/>
  <c r="G179"/>
  <c r="E133"/>
  <c r="H329"/>
  <c r="H322"/>
  <c r="H37"/>
  <c r="E43"/>
  <c r="L441"/>
  <c r="L446"/>
  <c r="M446"/>
  <c r="K446"/>
  <c r="G446"/>
  <c r="E190"/>
  <c r="E191"/>
  <c r="G118"/>
  <c r="G314"/>
  <c r="G84"/>
  <c r="G43"/>
  <c r="G18"/>
  <c r="E16"/>
  <c r="E18"/>
  <c r="H191"/>
  <c r="F190"/>
  <c r="F191"/>
  <c r="F182"/>
  <c r="F133"/>
  <c r="H133"/>
  <c r="H134"/>
  <c r="F43"/>
  <c r="H43"/>
  <c r="H160"/>
  <c r="F158"/>
  <c r="F160"/>
  <c r="J426"/>
  <c r="L31"/>
  <c r="M428"/>
  <c r="M426"/>
  <c r="M421"/>
  <c r="N431"/>
  <c r="N459"/>
  <c r="L460"/>
  <c r="J461"/>
  <c r="N461"/>
  <c r="I441"/>
  <c r="H84"/>
  <c r="E441"/>
  <c r="I431"/>
  <c r="M431"/>
  <c r="G292"/>
  <c r="H434"/>
  <c r="H461"/>
  <c r="H424"/>
  <c r="H430"/>
  <c r="K31" i="3"/>
  <c r="L432" i="5"/>
  <c r="S28" i="3"/>
  <c r="L422" i="5"/>
  <c r="G424"/>
  <c r="G434"/>
  <c r="G461"/>
  <c r="G435"/>
  <c r="G425"/>
  <c r="G430"/>
  <c r="I31" i="3"/>
  <c r="K422" i="5"/>
  <c r="K427"/>
  <c r="H435"/>
  <c r="H462"/>
  <c r="G119"/>
  <c r="F122"/>
  <c r="H119"/>
  <c r="E121"/>
  <c r="K13"/>
  <c r="K421"/>
  <c r="H47"/>
  <c r="F321"/>
  <c r="E47"/>
  <c r="E134"/>
  <c r="J458"/>
  <c r="F134"/>
  <c r="F118"/>
  <c r="K432"/>
  <c r="F84"/>
  <c r="E339"/>
  <c r="E144"/>
  <c r="H173"/>
  <c r="H432"/>
  <c r="G462"/>
  <c r="F329"/>
  <c r="F31"/>
  <c r="G322"/>
  <c r="G47"/>
  <c r="F144"/>
  <c r="E84"/>
  <c r="F47"/>
  <c r="E31"/>
  <c r="F339"/>
  <c r="F154"/>
  <c r="E173"/>
  <c r="E314"/>
  <c r="E154"/>
  <c r="F173"/>
  <c r="G31"/>
  <c r="F314"/>
  <c r="F292"/>
  <c r="E118"/>
  <c r="E329"/>
  <c r="E321"/>
  <c r="M458"/>
  <c r="I458"/>
  <c r="G429"/>
  <c r="I30" i="3"/>
  <c r="H429" i="5"/>
  <c r="K30" i="3"/>
  <c r="N458" i="5"/>
  <c r="L13"/>
  <c r="G423"/>
  <c r="G428"/>
  <c r="I29" i="3"/>
  <c r="Q28"/>
  <c r="Q32"/>
  <c r="K426" i="5"/>
  <c r="E425"/>
  <c r="E430"/>
  <c r="F31" i="3"/>
  <c r="E435" i="5"/>
  <c r="F423"/>
  <c r="F428"/>
  <c r="G29" i="3"/>
  <c r="E423" i="5"/>
  <c r="E428"/>
  <c r="F29" i="3"/>
  <c r="G432" i="5"/>
  <c r="G459"/>
  <c r="G422"/>
  <c r="E292"/>
  <c r="E422"/>
  <c r="E434"/>
  <c r="E461"/>
  <c r="E424"/>
  <c r="F422"/>
  <c r="F427"/>
  <c r="G28" i="3"/>
  <c r="F434" i="5"/>
  <c r="F461"/>
  <c r="F424"/>
  <c r="F429"/>
  <c r="G30" i="3"/>
  <c r="F435" i="5"/>
  <c r="F425"/>
  <c r="F430"/>
  <c r="G31" i="3"/>
  <c r="H13" i="5"/>
  <c r="H423"/>
  <c r="H428"/>
  <c r="K29" i="3"/>
  <c r="H422" i="5"/>
  <c r="G427"/>
  <c r="I28" i="3"/>
  <c r="E432" i="5"/>
  <c r="E459"/>
  <c r="E119"/>
  <c r="E155"/>
  <c r="H433"/>
  <c r="H460"/>
  <c r="F119"/>
  <c r="F13"/>
  <c r="G433"/>
  <c r="G460"/>
  <c r="E322"/>
  <c r="E429"/>
  <c r="F30" i="3"/>
  <c r="E462" i="5"/>
  <c r="K459"/>
  <c r="K458"/>
  <c r="K431"/>
  <c r="G155"/>
  <c r="F322"/>
  <c r="E433"/>
  <c r="E460"/>
  <c r="E427"/>
  <c r="G13"/>
  <c r="F462"/>
  <c r="E13"/>
  <c r="F155"/>
  <c r="H155"/>
  <c r="F432"/>
  <c r="F459"/>
  <c r="F433"/>
  <c r="F460"/>
  <c r="L427"/>
  <c r="L426"/>
  <c r="L421"/>
  <c r="H459"/>
  <c r="L431"/>
  <c r="S32" i="3"/>
  <c r="L459" i="5"/>
  <c r="L458"/>
  <c r="I32" i="3"/>
  <c r="G421" i="5"/>
  <c r="G32" i="3"/>
  <c r="H431" i="5"/>
  <c r="H458"/>
  <c r="F421"/>
  <c r="F426"/>
  <c r="H421"/>
  <c r="H427"/>
  <c r="E431"/>
  <c r="G458"/>
  <c r="G431"/>
  <c r="E458"/>
  <c r="F431"/>
  <c r="E421"/>
  <c r="F458"/>
  <c r="F28" i="3"/>
  <c r="F32"/>
  <c r="E426" i="5"/>
  <c r="G426"/>
  <c r="H426"/>
  <c r="K28" i="3"/>
  <c r="K32"/>
</calcChain>
</file>

<file path=xl/sharedStrings.xml><?xml version="1.0" encoding="utf-8"?>
<sst xmlns="http://schemas.openxmlformats.org/spreadsheetml/2006/main" count="755" uniqueCount="391">
  <si>
    <t>МАОУ СОШ № 5 по адресу: г. Томск, ул.Октябрьская, 16 - СМР</t>
  </si>
  <si>
    <t>МАОУ СОШ № 5 г. Томска  - проверка достоверности</t>
  </si>
  <si>
    <t>МАОУ СОШ № 5 по адресу: г. Томск, ул.Октябрьская,25 - СМР</t>
  </si>
  <si>
    <t>МАОУ СОШ № 38 г. Томска - СМР</t>
  </si>
  <si>
    <t>МАОУ СОШ № 38 г. Томска  - проверка достоверности</t>
  </si>
  <si>
    <t>МБОУ ОШИ № 22 г. Томска - СМР</t>
  </si>
  <si>
    <t>МБОУ ОШИ № 22 г. Томска  - проверка достоверности</t>
  </si>
  <si>
    <t>МБОУ "Эврика-развитие" г. Томска - СМР</t>
  </si>
  <si>
    <t>МБОУ "Эврика-развитие" г. Томска - проверка достоверности</t>
  </si>
  <si>
    <t>МАОУ СОШ № 23 г. Томска - СМР</t>
  </si>
  <si>
    <t>МАОУ СОШ № 23 г. Томска  - проверка достоверности</t>
  </si>
  <si>
    <t>МАОУ гимназия № 2 г. Томская - СМР</t>
  </si>
  <si>
    <t>МАОУ гимназия № 2 г. Томская - проверка достоверности</t>
  </si>
  <si>
    <t>МАОУ СОШ № 16 г. Томска - СМР</t>
  </si>
  <si>
    <t>МАОУ СОШ № 16 г. Томска  - проверка достоверности</t>
  </si>
  <si>
    <t>МАОУ СОШ № 47 г. Томска - СМР</t>
  </si>
  <si>
    <t>МАОУ СОШ № 47 г. Томска  - проверка достоверности</t>
  </si>
  <si>
    <t>МАОУ СОШ № 65 с. Дзержинское, ул. Фабричная, д. 11 - СМР</t>
  </si>
  <si>
    <t>МАОУ СОШ № 65 с. Дзержинское, ул. Фабричная, д. 11  - проверка достоверности</t>
  </si>
  <si>
    <t>МАОУ гимназия № 13 г. Томская - СМР</t>
  </si>
  <si>
    <t>МАОУ гимназия № 13 г. Томская - проверка достоверности</t>
  </si>
  <si>
    <t>МБОУ ООШ № 45 по адресу:  г. Томск, ул. Иркутский тракт, 140/1 - СМР</t>
  </si>
  <si>
    <t>МБОУ ООШ № 45 г. Томска - проверка достоверности</t>
  </si>
  <si>
    <t>МБОУ ООШ № 45 по адресу:  г. Томск, ул. Войкова, 64/1 - СМР</t>
  </si>
  <si>
    <t>МАОУ гимназия № 26 г. Томская - СМР</t>
  </si>
  <si>
    <t>МАОУ гимназия № 26 г. Томская - проверка достоверности</t>
  </si>
  <si>
    <t>МАОУ СОШ № 41 г. Томска - СМР</t>
  </si>
  <si>
    <t>МАОУ СОШ № 41 г. Томска  - проверка достоверности</t>
  </si>
  <si>
    <t>МАОУ СОШ № 44 г. Томска - СМР</t>
  </si>
  <si>
    <t>МАОУ СОШ № 44 г. Томска  - проверка достоверности</t>
  </si>
  <si>
    <t>МАОУ ООШ № 67 - СМР</t>
  </si>
  <si>
    <t>МАОУ ООШ № 67 - проверка достоверности</t>
  </si>
  <si>
    <t xml:space="preserve">Мероприятие 1.4. Приобретение в собственность муниципального образования «Город Томск» и установка систем видеонаблюдения в муниципальных общеобразовательных учреждениях. </t>
  </si>
  <si>
    <t xml:space="preserve">Мероприятие 1.5. Приобретение в собственность муниципального образования «Город Томск» и установка систем видеонаблюдения в муниципальных дошкольных образовательных учреждениях.  </t>
  </si>
  <si>
    <t xml:space="preserve">Мероприятие 1.6. Приобретение в собственность муниципального образования «Город Томск» и установка систем видеонаблюдения в районах дислокации муниципальных учреждений дополнительного образования. </t>
  </si>
  <si>
    <t xml:space="preserve">Мероприятие 1.7. Приобретение в собственность муниципального образования «Город Томск» и установка систем видео - наблюдения в муниципальных учреждений управления культуры. </t>
  </si>
  <si>
    <t xml:space="preserve">Мероприятие 1.8. Приобретение в собственность муниципального образования «Город Томск» и установка систем видео - наблюдения в муниципальных учреждений дополнительного образования управления физической культуры и спорта. </t>
  </si>
  <si>
    <t>МАОУ СОШ № 37 г. Томска - СМР</t>
  </si>
  <si>
    <t>МАОУ СОШ № 37 г. Томска  - проверка достоверности</t>
  </si>
  <si>
    <t>МБОУ ООШ № 66 - СМР</t>
  </si>
  <si>
    <t>МБОУ ООШ № 66 - проверка достоверности</t>
  </si>
  <si>
    <t>МАОУ лицей № 1  - СМР</t>
  </si>
  <si>
    <t>МАОУ лицей № 1 - проверка достоверности</t>
  </si>
  <si>
    <t>МАОУ лицей № 8  - СМР</t>
  </si>
  <si>
    <t>МАОУ лицей № 8 - проверка достоверности</t>
  </si>
  <si>
    <t>МАОУ СОШ № 2 - СМР</t>
  </si>
  <si>
    <t>МАОУ СОШ № 2  - проверка достоверности</t>
  </si>
  <si>
    <t>МАОУ СОШ № 33 - СМР</t>
  </si>
  <si>
    <t>МАОУ СОШ № 33  - проверка достоверности</t>
  </si>
  <si>
    <t>Капитальный ремонт, установка и монтаж ограждения территории МАУ ДО ДЮСШ зимних видов спорта по адресу: г. Томск ул. Королева, 36 (территория бывшего трамплина) - СМР</t>
  </si>
  <si>
    <t>МАУ ДО ДЮСШ "Кедр" - СМР</t>
  </si>
  <si>
    <t>МАУ ДО ДЮСШ "Кедр" - проверка достоверности</t>
  </si>
  <si>
    <t>Капитальный ремонт, установка и монтаж ограждения территории МАУ ДО ДЮСШ зимних видов спорта по адресу: г. Томск ул. Кутузова, 1 б - СМР</t>
  </si>
  <si>
    <t>Капитальный ремонт, установка и монтаж ограждения территории МАУ ДО ДЮСШ зимних видов спорта по адресу: г. Томск ул. Кутузова, 1 б - проверка достоверности</t>
  </si>
  <si>
    <t>МБОУ ДОД ДЮСШ "Светленская" - СМР</t>
  </si>
  <si>
    <t>МБОУ ДОД ДЮСШ "Светленская" - проверка достоверности</t>
  </si>
  <si>
    <t>Капитальный ремонт, установка и монтаж ограждения территории МАУ ДО ДЮСШ зимних видов спорта по адресу: г. Томск ул. Королева, 13 - СМР</t>
  </si>
  <si>
    <t>Капитальный ремонт, установка и монтаж ограждения территории МАУ ДО ДЮСШ зимних видов спорта по адресу: г. Томск ул. Королева, 13 - проверка достоверности</t>
  </si>
  <si>
    <t>Капитальный ремонт, установка и монтаж ограждения территории МАУ ДО ДЮСШ зимних видов спорта по адресу: г. Томск Иркутский тракт,105 - СМР</t>
  </si>
  <si>
    <t>Капитальный ремонт, установка и монтаж ограждения территории МАУ ДО ДЮСШ зимних видов спорта по адресу: г. Томск Иркутский тракт,105 - проверка достоверности</t>
  </si>
  <si>
    <t>Капитальный ремонт, установка и монтаж ограждения территории МАУ ДО СДЮШОР № 16 (гребная база "Сенная курья") - СМР</t>
  </si>
  <si>
    <t>Капитальный ремонт, установка и монтаж ограждения территории МАУ ДО СДЮШОР № 16 (гребная база "Сенная курья") - проверка достоверности</t>
  </si>
  <si>
    <t>Мероприятие 1.2. Капитальный ремонт, установка и монтаж ограждения территорий муниципальных учреждений управления физической культуры и спорта.</t>
  </si>
  <si>
    <t>МАДОУ № 82- проверка достоверности</t>
  </si>
  <si>
    <t>МБДОУ № 116 - СМР</t>
  </si>
  <si>
    <t>МБДОУ № 116- проверка достоверности</t>
  </si>
  <si>
    <t>МАДОУ № 11 - СМР</t>
  </si>
  <si>
    <t>МАДОУ № 11- проверка достоверности</t>
  </si>
  <si>
    <t>МАДОУ № 57 - СМР</t>
  </si>
  <si>
    <t>МАДОУ № 57- проверка достоверности</t>
  </si>
  <si>
    <t>МАДОУ № 33 - СМР</t>
  </si>
  <si>
    <t>МАДОУ № 33 - проверка достоверности</t>
  </si>
  <si>
    <t>МАДОУ № 51 - СМР</t>
  </si>
  <si>
    <t>МАДОУ № 51- проверка достоверности</t>
  </si>
  <si>
    <t>МБДОУ № 4 - СМР</t>
  </si>
  <si>
    <t>МБДОУ № 4 - проверка достоверности</t>
  </si>
  <si>
    <t>МАДОУ № 56 - СМР</t>
  </si>
  <si>
    <t>МАДОУ № 56 - проверка достоверности</t>
  </si>
  <si>
    <t>МБДОУ № 20 - СМР</t>
  </si>
  <si>
    <t>МБДОУ № 20 - проверка достоверности</t>
  </si>
  <si>
    <t>МБДОУ № 19 - СМР</t>
  </si>
  <si>
    <t>МБДОУ № 19 - проверка достоверности</t>
  </si>
  <si>
    <t>МБДОУ № 103 - СМР</t>
  </si>
  <si>
    <t>МБДОУ № 103 - проверка достоверности</t>
  </si>
  <si>
    <t>МАДОУ № 38 - СМР</t>
  </si>
  <si>
    <t>МАДОУ № 38 - проверка достоверности</t>
  </si>
  <si>
    <r>
      <t xml:space="preserve">Мероприятие 1.4. Приобретение в собственность муниципального образования «Город Томск» и установка систем видеонаблюдения в муниципальных общеобразовательных учреждениях                                                           </t>
    </r>
    <r>
      <rPr>
        <b/>
        <sz val="9"/>
        <color indexed="8"/>
        <rFont val="Times New Roman"/>
        <family val="1"/>
        <charset val="204"/>
      </rPr>
      <t xml:space="preserve">2017 г. - 9 ед., в т.ч.: </t>
    </r>
    <r>
      <rPr>
        <sz val="9"/>
        <color indexed="8"/>
        <rFont val="Times New Roman"/>
        <family val="1"/>
        <charset val="204"/>
      </rPr>
      <t xml:space="preserve">
МАОУ СОШ №№ 2, 5, 22, 43, 50, МАОУ Гимназии № 26 г. Томска, МБОУ прогимназии «Кристина» (ул. Косарева, 27), МБОУ прогимназии «Кристина» (ул. Красноармейская, 116/1), МБОУ Академический лицей;
</t>
    </r>
    <r>
      <rPr>
        <b/>
        <sz val="9"/>
        <color indexed="8"/>
        <rFont val="Times New Roman"/>
        <family val="1"/>
        <charset val="204"/>
      </rPr>
      <t xml:space="preserve">2018 г. – 23 ед., в т.ч.: </t>
    </r>
    <r>
      <rPr>
        <sz val="9"/>
        <color indexed="8"/>
        <rFont val="Times New Roman"/>
        <family val="1"/>
        <charset val="204"/>
      </rPr>
      <t xml:space="preserve">
МАОУ СОШ №№ 11, 12, 14, 16, 23, 34, 35, 40, 41, 44, 47, 54, 58, МАОУ ООШ № 27, МАОУ гимназия №№  18, 56 (ул. Кутузова, 7а), МАОУ гимназия № 56 (ул. Смирнова, 28), МАОУ Сибирский лицей, МАОУ лицей №№ 7, 8, МБОУ Академический лицей (ул. Дизайнеров, 4), МБОУ лицей при ТПУ, МБОУ гимназия № 2;
</t>
    </r>
    <r>
      <rPr>
        <b/>
        <sz val="9"/>
        <color indexed="8"/>
        <rFont val="Times New Roman"/>
        <family val="1"/>
        <charset val="204"/>
      </rPr>
      <t xml:space="preserve">2019 г. – 18 ед., в т.ч.: </t>
    </r>
    <r>
      <rPr>
        <sz val="9"/>
        <color indexed="8"/>
        <rFont val="Times New Roman"/>
        <family val="1"/>
        <charset val="204"/>
      </rPr>
      <t xml:space="preserve">
МАОУ СОШ №№ 23, 28, 37, 40, 42, 58, МАОУ гимназия №№ 6, 13, 18, 29, 55, МАОУ лицей № 1, 7, 8, МАОУ Сибирский лицей, МБОУ ООШ № 66 (п. Нижний склад,  ул. Сплавная,56), МБОУ лицей при ТПУ, МБОУ СОШ «Эврика-развитие».</t>
    </r>
  </si>
  <si>
    <r>
      <t xml:space="preserve">Мероприятие 1.5. Приобретение в собственность муниципального образования «Город Томск» и установка систем видеонаблюдения в муниципальных дошкольных образовательных учреждениях:
</t>
    </r>
    <r>
      <rPr>
        <b/>
        <sz val="9"/>
        <color indexed="8"/>
        <rFont val="Times New Roman"/>
        <family val="1"/>
        <charset val="204"/>
      </rPr>
      <t>2017 г. - 28 ед., в т.ч.:</t>
    </r>
    <r>
      <rPr>
        <sz val="9"/>
        <color indexed="8"/>
        <rFont val="Times New Roman"/>
        <family val="1"/>
        <charset val="204"/>
      </rPr>
      <t xml:space="preserve">
МАДОУ № 15, ул. Партизанская, 23\1
МБДОУ № 35;
МАДОУ № 39;
МАДОУ № 40, ул. Артема, 2б;
МАДОУ № 44;
МАДОУ № 45, ул. Кулагина, 21;
МАДОУ № 48, ул. Б.Куна, 24/1;
МАДОУ № 48, ул. Б.Куна, 24/3;
МАДОУ № 51, ул. Беринга, 15/1;
МАДОУ № 51, ул. Мичурина, 71;
МАДОУ № 53;
МАДОУ № 55;
МАДОУ № 56;
МАДОУ № 57;
МАДОУ № 63, ул. Тверская, 70/1;
МАДОУ № 63, пер. Нечевский, 21
МАДОУ № 69;
МАДОУ № 73, ул. Водяная, 31\1;
МАДОУ № 77;
МАДОУ № 79, ул. Интернационалистов, 27;
МАДОУ № 79, Кольцевой пр., 8;
МАДОУ № 82, ул. Беринга, 3/3;
МАДОУ № 82, Иркутский тракт, 182 
МАДОУ № 83, ул. Беринга, 1/5;
МАДОУ № 85, пер. Нахимова,6;
МАДОУ № 85, ул. Б. Хмельницкого, 40/1;
МБДОУ № 66, пр. Ленина, 222а;
МБДОУ № 46, ул. Бердская, 11/1. </t>
    </r>
  </si>
  <si>
    <r>
      <rPr>
        <b/>
        <sz val="9"/>
        <color indexed="8"/>
        <rFont val="Times New Roman"/>
        <family val="1"/>
        <charset val="204"/>
      </rPr>
      <t>2019 г. – 17 ед., в т.ч.:</t>
    </r>
    <r>
      <rPr>
        <sz val="9"/>
        <color indexed="8"/>
        <rFont val="Times New Roman"/>
        <family val="1"/>
        <charset val="204"/>
      </rPr>
      <t xml:space="preserve">
МАОУ «Планирование карьеры» ул. Смирнова, 28, стр.1, 
МАОУ ДО ДДТ «У Белого озера» (ул. Беринга, 24), МАОУ ДО ДДТ «У Белого озера» (ул. Беринга, 15), МАОУ ДО ДДТ «У Белого озера» (ул. Междугородняя,24), МАОУ ДО ДДТ «У Белого озера» (ул. Кривая, 33), МАОУ ДО ДДТ «У Белого озера» (ул. Вокзальная, 41),
МАОУ ДО ДЮЦ «Звездочка» (ул. Олега Кошевого, 68/1), МАОУ ДО ДЮЦ «Звездочка» (ул. Косарева,9), МАОУ ДО ДЮЦ «Звездочка» (ул. Гоголя,23), МАОУ ДО ДЮЦ «Звездочка» (ул. Киевская, 89),
МАОУ ДО ДОО(П)Ц «Юниор» (ул. Никитина, 26), МАОУ ДО ДОО(П)Ц «Юниор» (ул. Вокзальная, 23), МАОУ ДО ДОО(П)Ц «Юниор» (ул. Матросова, 10), 
МАОУ «Томский Хобби-центр» (ул. Елизаровых, 70а) МАОУ «Томский Хобби-центр» (ул. Елизаровых, 72), 
МБОУ ДО ДДТ «Планета» (пер. Дербышевский, 24) МБОУ ДО ДДТ «Планета» (ул. Трудовая, 18);
</t>
    </r>
    <r>
      <rPr>
        <b/>
        <sz val="9"/>
        <color indexed="8"/>
        <rFont val="Times New Roman"/>
        <family val="1"/>
        <charset val="204"/>
      </rPr>
      <t>2020 г. – 12 ед., в т.ч.:</t>
    </r>
    <r>
      <rPr>
        <sz val="9"/>
        <color indexed="8"/>
        <rFont val="Times New Roman"/>
        <family val="1"/>
        <charset val="204"/>
      </rPr>
      <t xml:space="preserve">
МАОУ ДО Центр сибирского фольклора, МАОУ ДО ДДиЮ «Наша Гавань», МБОУ ДО ДДиЮ «Факел» (пр. Кирова, 60), МБОУ ДО ДДиЮ «Факел» (пр.Кирова,59), МАОУ Дворец творчества детей и молодежи г. Томска, МАОУ ДО ДДТ «Созвездие», МБОУ ДО ДДТ «Искорка» (ул. Смирнова, 7), МБОУ ДО ДДТ «Искорка» (ул. Смирнова, 30), МБОУ ДО ДДТ «Искорка» (ул. Первомайская, 65), МБОУ ДО ДДТ «Искорка» (пр. Мира, 31), МАОУ ДО ДЮЦ «Синяя птица», МАОУ ДО Детская школа искусств № 4.</t>
    </r>
  </si>
  <si>
    <r>
      <t xml:space="preserve">Мероприятие 1.7. Приобретение в собственность муниципального образования «Город Томск» и установка систем видео - наблюдения в муниципальных учреждениях управления культуры                                                               </t>
    </r>
    <r>
      <rPr>
        <b/>
        <sz val="9"/>
        <color indexed="8"/>
        <rFont val="Times New Roman"/>
        <family val="1"/>
        <charset val="204"/>
      </rPr>
      <t xml:space="preserve">2017 г. – 4 ед., в т.ч.: </t>
    </r>
    <r>
      <rPr>
        <sz val="9"/>
        <color indexed="8"/>
        <rFont val="Times New Roman"/>
        <family val="1"/>
        <charset val="204"/>
      </rPr>
      <t xml:space="preserve">
МАУ «Зрелищный центр «Аэлита», МАУ «Дворец культуры «Концертно-театральное объединение», МАУ «Дом культуры «Томский перекресток», МАУ «Музей истории Томска»
</t>
    </r>
    <r>
      <rPr>
        <b/>
        <sz val="9"/>
        <color indexed="8"/>
        <rFont val="Times New Roman"/>
        <family val="1"/>
        <charset val="204"/>
      </rPr>
      <t xml:space="preserve">2018 г. - 3 ед., в т.ч.: </t>
    </r>
    <r>
      <rPr>
        <sz val="9"/>
        <color indexed="8"/>
        <rFont val="Times New Roman"/>
        <family val="1"/>
        <charset val="204"/>
      </rPr>
      <t xml:space="preserve">
МАОУДО  «ДШИ № 3», МАОУДО «ДХШ № 1», МБОУДО «ДШИ № 5».
</t>
    </r>
    <r>
      <rPr>
        <b/>
        <sz val="9"/>
        <color indexed="8"/>
        <rFont val="Times New Roman"/>
        <family val="1"/>
        <charset val="204"/>
      </rPr>
      <t xml:space="preserve">2019 г. - 8 ед., в т.ч.: </t>
    </r>
    <r>
      <rPr>
        <sz val="9"/>
        <color indexed="8"/>
        <rFont val="Times New Roman"/>
        <family val="1"/>
        <charset val="204"/>
      </rPr>
      <t xml:space="preserve">
МАУ "МИБС", МБ "Алые Паруса", МАУ "МИБС", МБ "Бригантина", МАУ "МИБС", МБ "Дом Семьи", МАУ "МИБС", МБ "им. С.Я. Маршака", МАУ "МИБС", МБ "Истоки", МАУ "МИБС", МБ "Кольцевая", МАУ "МИБС", МБ "Лада", МАУ "МИБС", МБ "Лесная".
</t>
    </r>
    <r>
      <rPr>
        <b/>
        <sz val="9"/>
        <color indexed="8"/>
        <rFont val="Times New Roman"/>
        <family val="1"/>
        <charset val="204"/>
      </rPr>
      <t xml:space="preserve">2020 г. - 8 ед., в т.ч.: </t>
    </r>
    <r>
      <rPr>
        <sz val="9"/>
        <color indexed="8"/>
        <rFont val="Times New Roman"/>
        <family val="1"/>
        <charset val="204"/>
      </rPr>
      <t xml:space="preserve">
МАУ "МИБС", МБ "Лукоморье", МАУ "МИБС", МБ "Радуга", МАУ "МИБС", МБ "Русь", МАУ "МИБС", МБ "Северная", МАУ "МИБС", МБ "Сибирская", МАУ "МИБС", МБ "Сказка", МАУ "МИБС", МБ "Фламинго", МАУ "МИБС", МАУ "МИБС", МАУ "МИБС", МАУ "ЗЦ "Аэлита".</t>
    </r>
  </si>
  <si>
    <t>МАОУ ДО ДДТ "Созвездие" - СМР</t>
  </si>
  <si>
    <t>МАОУ ДО ДДТ "Созвездие" - проверка достоверности</t>
  </si>
  <si>
    <t>МАОУ ДДТиМ - СМР</t>
  </si>
  <si>
    <t>МАОУ ДДТиМ - проверка достоверности</t>
  </si>
  <si>
    <t>МАУ ЦСИ ДООЛ Рубин - СМР</t>
  </si>
  <si>
    <t>МАУ ЦСИ ДООЛ Рубин - проверка достоверности</t>
  </si>
  <si>
    <t>МАОУ ДО ДДТ "У Белого озера" по адресу: г.Томск, пер. Нагорный, 7/1 - СМР</t>
  </si>
  <si>
    <t>МАОУ ДО ДДТ "У Белого озера" - проверка достоверности</t>
  </si>
  <si>
    <t>МАОУ ДО ДДТ "У Белого озера" по адресу: г.Томск, ул.Беренга,15 - СМР</t>
  </si>
  <si>
    <t>МАОУ ДО ДДДПЦ "Юниор по адресу д. Заварзино (ПЛ "Патриот") - СМР</t>
  </si>
  <si>
    <t>МАОУ ДО ДДДПЦ "Юниор" - проверка достоверности</t>
  </si>
  <si>
    <t>МАУ ДО "Победа"по адресу: г. Томск,  ул. Нахимова,1 - СМР</t>
  </si>
  <si>
    <t>МАУ ДО "Победа"по адресу: г. Томск,  ул. Нахимова,1 - проверка достоверности</t>
  </si>
  <si>
    <t>МАОУ ДО ДДДПЦ "Юниор по адресу п. Калтай (ДЦЩ "Энергия") - СМР</t>
  </si>
  <si>
    <t>МАОУ ДО ДДТ "У Белого озера" по адресу: г.Томск, ул.Кривая,33 - СМР</t>
  </si>
  <si>
    <t>МАУ "Дом культуры "Маяк" - СМР</t>
  </si>
  <si>
    <t>МАУ "Дом культуры "Маяк" - проверка достоверности</t>
  </si>
  <si>
    <t>МБОУДО "Детская школа искусств № 8" - СМР</t>
  </si>
  <si>
    <t>МБОУДО "Детская школа искусств № 8" - проверка достоверности</t>
  </si>
  <si>
    <t>МАУ "ДК "Светлый" - СМР</t>
  </si>
  <si>
    <t>МАУ "ДК "Светлый" - проверка достоверности</t>
  </si>
  <si>
    <t>Мероприятие 1.9. Капитальный ремонт, установка и монтаж ограждения территорий учреждений дополнительного образования.</t>
  </si>
  <si>
    <t>Мероприятие 1.10. Капитальный ремонт, установка и монтаж ограждения территорий учреждений культуры.</t>
  </si>
  <si>
    <r>
      <t xml:space="preserve">Мероприятие 1.12. Текущий ремонт асфальтового покрытия территорий муниципальных общеобразовательных учреждений.
</t>
    </r>
    <r>
      <rPr>
        <b/>
        <sz val="9"/>
        <rFont val="Times New Roman"/>
        <family val="1"/>
        <charset val="204"/>
      </rPr>
      <t>2018 г. – 10 ед., в т.ч.:</t>
    </r>
    <r>
      <rPr>
        <sz val="9"/>
        <rFont val="Times New Roman"/>
        <family val="1"/>
        <charset val="204"/>
      </rPr>
      <t xml:space="preserve">
МАОУ гимназия № 13, ул. Сергея Лазо, 26/1;
МАОУ гимназия № 24   им. М.В. Октябрьской,  ул. Белозерская, 12/1;
МАОУ гимназия № 56,   ул. Кутузова, 7а (корпус № 2);
МАОУ СОШ № 22, пос. Светлый, 33;
МАОУ СОШ № 30, ул. Интернационалистов, 11;
МАОУ СОШ № 41, ул. Тверская, 74а;
МАОУ СОШ № 47, ул. Пушкина, 54/1;
МАОУ СОШ № 50, ул. Усова, 68;
МАОУ СОШ № 67, ул. Иркутский тракт, 51/3;
МБОУ Академический лицей , ул. Вавилова, 8</t>
    </r>
  </si>
  <si>
    <r>
      <t>Мероприятие 1.13. Текущий ремонт асфальтового покрытия территорий муниципальных учреждений дополнительного образования.</t>
    </r>
    <r>
      <rPr>
        <b/>
        <sz val="9"/>
        <rFont val="Times New Roman"/>
        <family val="1"/>
        <charset val="204"/>
      </rPr>
      <t xml:space="preserve">
2019 г. – 1 ед., в т.ч.:</t>
    </r>
    <r>
      <rPr>
        <sz val="9"/>
        <rFont val="Times New Roman"/>
        <family val="1"/>
        <charset val="204"/>
      </rPr>
      <t xml:space="preserve">
МАОУ ДО ДДТ «У Белого озера», пер. Нагорный, 7; пер. Нагорный, 7/1
</t>
    </r>
    <r>
      <rPr>
        <b/>
        <sz val="9"/>
        <rFont val="Times New Roman"/>
        <family val="1"/>
        <charset val="204"/>
      </rPr>
      <t>2020 г. – 2 ед., в т.ч.:</t>
    </r>
    <r>
      <rPr>
        <sz val="9"/>
        <rFont val="Times New Roman"/>
        <family val="1"/>
        <charset val="204"/>
      </rPr>
      <t xml:space="preserve">
МБОУ ДО ДДТ «Искорка»,   ул. Первомайская, 65/1;
МБОУ ДО ДДТ «Искорка»,  ул. Смирнова, 7                                                                                                        </t>
    </r>
    <r>
      <rPr>
        <b/>
        <sz val="9"/>
        <rFont val="Times New Roman"/>
        <family val="1"/>
        <charset val="204"/>
      </rPr>
      <t/>
    </r>
  </si>
  <si>
    <r>
      <t xml:space="preserve">Мероприятие 1.15. Разработка ПСД и капитальный ремонт автоматических пожарных сигнализаций (АПС) и систем оповещения и управления эвакуацией (СОУЭ) в муниципальных  общеобразовательных учреждениях, в т.ч.:   </t>
    </r>
    <r>
      <rPr>
        <b/>
        <sz val="9"/>
        <rFont val="Times New Roman"/>
        <family val="1"/>
        <charset val="204"/>
      </rPr>
      <t xml:space="preserve">2019 г. - 3 ед.: </t>
    </r>
    <r>
      <rPr>
        <sz val="9"/>
        <rFont val="Times New Roman"/>
        <family val="1"/>
        <charset val="204"/>
      </rPr>
      <t xml:space="preserve">                                                                                                   МАОУ лицей № 8 им. Н.Н.Рукавишникова, пр. Кирова, 12;                                                                                    МАОУ СОШ № 12, пер. Юрточный, 8;                          МБОУ СОШ "Эврика-развитие", пер. Юрточный 8, стр.1                         </t>
    </r>
    <r>
      <rPr>
        <b/>
        <sz val="9"/>
        <rFont val="Times New Roman"/>
        <family val="1"/>
        <charset val="204"/>
      </rPr>
      <t>2020 г. - 5 ед.:</t>
    </r>
    <r>
      <rPr>
        <sz val="9"/>
        <rFont val="Times New Roman"/>
        <family val="1"/>
        <charset val="204"/>
      </rPr>
      <t xml:space="preserve">                                                                   МБОУ Академический лицей, ул. Вавилова, 8;                                                                        МБОУ ООШ № 45, Иркутский тракт, 140/1;
МБОУ ООШ № 45, ул. Войкова, 64/1;                                                                                                                                                                                                                                                                                                                                  МБОУ СОШ № 33 г. Томска, ул. Ленина, 27а;
МБОУ СОШ № 49,  ул. Мокрушина, 10
</t>
    </r>
    <r>
      <rPr>
        <b/>
        <sz val="9"/>
        <rFont val="Times New Roman"/>
        <family val="1"/>
        <charset val="204"/>
      </rPr>
      <t/>
    </r>
  </si>
  <si>
    <t xml:space="preserve">     Ежегодно во время приемки муниципальных образовательных учреждений к началу нового учебного года в отдельных случаях выявляются недостатки в обеспечении их безопасности. В связи с этим вопрос повышения уровня обеспечения комплексной безопасности в муниципальных учреждениях системы образования, культуры, физической культуры и спорта продолжает оставаться актуальным. 
     Значимость проблемы обеспечения комплексной безопасности образовательного процесса определяется основными составляющими обеспечения общественной безопасности в целом:
- ограждение территорий учреждений общего и дополнительного образования;
- установка систем видеонаблюдения;
- установка тревожных кнопок.                                                                                                                                                                                                                                                                                                                                                                   Организация мероприятий по обеспечению комплексной безопасности образовательных учреждений осуществляется в соответствии со Стандартом безопасности муниципальных дошкольных образовательных учреждений, муниципальных общеобразовательных учреждений, муниципальных учреждений дополнительного образования детей, который разработан рабочей группой по подготовке муниципальных стандартов безопасности муниципальных образовательных учреждений в соответствии с распоряжением администрации Города Томска от18.02.2015 № р 142 "О дополнительных мерах по обеспечению безопасности муниципальных образовательных организаций".</t>
  </si>
  <si>
    <t>Приобретение в собственность муниципального образования «Город Томск» и установка систем видеонаблюдения в муниципальных общеобразовательных учреждениях.</t>
  </si>
  <si>
    <t>Приобретение в собственность муниципального образования «Город Томск» и установка систем видеонаблюдения в муниципальных дошкольных образовательных учреждениях.</t>
  </si>
  <si>
    <t>Приобретение в собственность муниципального образования «Город Томск» и установка систем видеонаблюдения в районах дислокации муниципальных учреждений дополнительного образования.</t>
  </si>
  <si>
    <t>Приобретение в собственность муниципального образования «Город Томск» и установка систем видео - наблюдения в муниципальных учреждений управления культуры.</t>
  </si>
  <si>
    <t>Приобретение в собственность муниципального образования «Город Томск» и установка систем видео - наблюдения в муниципальных учреждениях дополнительного образования управления физической культуры и спорта.</t>
  </si>
  <si>
    <t>Приобретение в собственность муниципального образования «Город Томск» и установка систем видеонаблюдения в муниципальных учреждениях с массовым пребыванием детей.</t>
  </si>
  <si>
    <r>
      <t xml:space="preserve">Мероприятие 1.11. Текущий ремонт асфальтового покрытия территорий муниципальных дошкольных образовательных учреждений.                                                                                                                            </t>
    </r>
    <r>
      <rPr>
        <b/>
        <sz val="9"/>
        <color indexed="8"/>
        <rFont val="Times New Roman"/>
        <family val="1"/>
        <charset val="204"/>
      </rPr>
      <t>2018 г. – 28 ед., в т.ч.:</t>
    </r>
    <r>
      <rPr>
        <sz val="9"/>
        <color indexed="8"/>
        <rFont val="Times New Roman"/>
        <family val="1"/>
        <charset val="204"/>
      </rPr>
      <t xml:space="preserve">
МАДОУ № 48;                                                                                                                                                                               МАДОУ № 3, пос. Светлый, 36;
МАДОУ № 24, ул. 30 лет Победы, 10;
МАДОУ № 40, ул. Усова, 33;
МАДОУ № 55, ул. Алтайская, 171;                                                                                                                                                        МАДОУ № 56, ул. Иркутский тракт, 140/2;
МАДОУ № 57, ул. Р. Люксембург, 38/2 (корпус № 2);
МАДОУ № 57, ул. Смирнова, 34;
МАДОУ № 60, ул. Вершинина, 20;
МАДОУ № 63, пер. Нечевский, 21;
МАДОУ № 82, ул. Беринга, 3/3;
МАДОУ № 85, ул. Ф. Лыткина ,24а;
МАДОУ № 94, ул. 79-й Гвардейской дивизии, 16/1;
МАДОУ № 95, ул. Айвазовского, 37;
МАДОУ № 99, ул. Лебедева, 115;
МАДОУ № 100, ул. Говорова, 4;
МАДОУ № 102, ул. Бирюкова, 4;
МБДОУ № 4 «Монтессори», 
пер. Пионерский, 14а;
МБДОУ № 18, с. Дзержинское, 
ул. Фабричная, 17а;
МБДОУ № 20, ул. Иркутский тракт, 146/1;
МБДОУ № 21, ул. Героев Чубаровцев, 28 (корпус № 2);
МБДОУ № 27, с. Тимирязевское, ул. Крылова, 15;
МБДОУ № 30, ул. Любы Шевцовой, 3/1;
МБДОУ № 35, ул. Елизаровых, 19/2 (корпус № 1);
МБДОУ № 62, ул. Мокрушина, 16/2;
МБДОУ № 72, ул. Щорса, 15/2;
МБДОУ № 133, ул. Никитина, 24;
МБДОУ № 135, ул. Белинского, 65
</t>
    </r>
    <r>
      <rPr>
        <b/>
        <sz val="9"/>
        <color indexed="8"/>
        <rFont val="Times New Roman"/>
        <family val="1"/>
        <charset val="204"/>
      </rPr>
      <t/>
    </r>
  </si>
  <si>
    <t>Заместитель Мэра Города Томска по безопасности и общим вопросам.</t>
  </si>
  <si>
    <r>
      <rPr>
        <b/>
        <sz val="9"/>
        <rFont val="Times New Roman"/>
        <family val="1"/>
        <charset val="204"/>
      </rPr>
      <t xml:space="preserve">2019 г. – 18 ед. в т.ч.; </t>
    </r>
    <r>
      <rPr>
        <sz val="9"/>
        <rFont val="Times New Roman"/>
        <family val="1"/>
        <charset val="204"/>
      </rPr>
      <t xml:space="preserve">
МАДОУ № 6, ул. Транспортная, 4а;
МАДОУ № 15, пер. Пушкина, 8, строение 1;
МАДОУ № 22, ул. Елизаровых, 37;
МАДОУ № 33, ул. Учебная, 47/1;
МАДОУ № 44, пер. Карский, 27а;
МАДОУ № 45, ул. Кулагина, 21;
МАДОУ № 45, пр. Фрунзе, 133;
МАДОУ № 51, ул. Беринга, 15/1;
МАДОУ № 51, ул. Мичурина, 71;
МАДОУ № 63, пер. Нечевский, 21;
МАДОУ № 73, ул. К. Маркса, 61;
МАДОУ № 79, Кольцевой проезд, 8;                                      МБДОУ № 19, ул. Лебедева, 135;
МБДОУ № 21, ул. Большая Подгорная, 159а;
МБДОУ № 46, ул. Войкова, 82б;
МБДОУ № 103, ул. Алтайская, 112а;
МБДОУ № 103, ул. Сибирская, 105а;
МБДОУ № 116, пер. Базарный, 11
</t>
    </r>
    <r>
      <rPr>
        <b/>
        <sz val="9"/>
        <rFont val="Times New Roman"/>
        <family val="1"/>
        <charset val="204"/>
      </rPr>
      <t>2020 г. – 17 ед. в т.ч.:</t>
    </r>
    <r>
      <rPr>
        <sz val="9"/>
        <rFont val="Times New Roman"/>
        <family val="1"/>
        <charset val="204"/>
      </rPr>
      <t xml:space="preserve">
МАДОУ № 6, ул. Транспортная, 5/1;
МАДОУ № 48, ул. Бела Куна, 24/3;
МАДОУ № 60, ул. Тверская, 98;                                                     МАДОУ № 69, ул. Интернационалистов, 20;
МАДОУ № 73, ул. Водяная, 31/1;
МАДОУ № 77, ул. Любы Шевцовой, 4;
МАДОУ № 83, ул. Беринга, 1/5;
МАДОУ № 86, ул. Новгородская, 44/1;
МАДОУ № 94, ул. 79 Гвардейской Дивизии, 16/1;
МАДОУ № 96, ул. Кошурникова, 11;
МБДОУ № 23, д. Лоскутово,           ул. Ленина, 4а;
МБДОУ № 46, ул. Бердская, 11/1;
МБДОУ № 65, ул. Говорова, 66;
МБДОУ № 66, пер. Механический, 1;
МБДОУ № 88, ул. Интернационалистов, 37;
МБДОУ № 89, ул. Никитина, 62;
МБДОУ № 93, ул. Профсоюзная, 16/1.                                                                                              </t>
    </r>
  </si>
  <si>
    <r>
      <t xml:space="preserve">     Соисполнители подпрограммы ежегодно, в срок до 30 января года, следующего за отчетным, представляют ответственному исполнителю подпрограммы (Администрация Города Томска (Комитет общественной безопасности) отчеты о реализации, соответственно, мероприятий подпрограммы по итогам отчетного года по форме, аналогичной </t>
    </r>
    <r>
      <rPr>
        <sz val="12"/>
        <color indexed="56"/>
        <rFont val="Times New Roman"/>
        <family val="1"/>
        <charset val="204"/>
      </rPr>
      <t>приложениям 8 и 8.1</t>
    </r>
    <r>
      <rPr>
        <sz val="12"/>
        <color indexed="8"/>
        <rFont val="Times New Roman"/>
        <family val="1"/>
        <charset val="204"/>
      </rPr>
      <t xml:space="preserve">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r>
  </si>
  <si>
    <t xml:space="preserve">     Ответственность за реализацию подпрограммы, достижение показателей цели и задач, внесение изменений несет ответственный исполнитель – Администрация Города Томска (Комитет общественной безопасности).
      При внесении изменений в подпрограмму, затрагивающих содержание муниципальной программы в целом, ответственный исполнитель данной подпрограммы формирует проект изменений в части муниципальной программы и подпрограммы.                                                                                                                                                                                                                                                                                                                                             </t>
  </si>
  <si>
    <t>МАОУ гимназия № 24 г. Томска - СМР</t>
  </si>
  <si>
    <t>МАОУ гимназия № 24 г. Томска - проверка достоверности</t>
  </si>
  <si>
    <t>МАОУ СОШ № 31 по адресу г. Томск, ул. Ачинская, 22 - СМР</t>
  </si>
  <si>
    <t>МАОУ СОШ № 31 по адресу г. Томск, ул. Ачинская, 22  - проверка достоверности</t>
  </si>
  <si>
    <t>МАУ ДО СДЮСШОР № 3 по адресу: г. Томск, ул. К. Маркса, 50 - СМР</t>
  </si>
  <si>
    <t>МАУ ДО СДЮСШОР № 3 по адресу: г. Томск, ул. К. Маркса, 50 - проверка достоверности</t>
  </si>
  <si>
    <t>МАУ ДО ДЮСШ единоборств по адресу: пер. Комсомольский, 2а - СМР</t>
  </si>
  <si>
    <t>МАУ ДО ДЮСШ единоборств по адресу: пер. Комсомольский, 2а - проверка достоверности</t>
  </si>
  <si>
    <t>МБУ ДО СДЮСШОР № 6 по адресу: г. Томск, ул. Северный городок, 61/1 - СМР</t>
  </si>
  <si>
    <t>МБУ ДО СДЮСШОР № 6 по адресу: г. Томск, ул. Северный городок, 61/1 - проверка достоверности</t>
  </si>
  <si>
    <t>МАДОУ № 48 - проверка достоверности</t>
  </si>
  <si>
    <t>МБОУ ДО "Детская школа искусств № 5" по адресу: г. Томск, с. Тимирязевское, ул. Школьная, 38 - СМР</t>
  </si>
  <si>
    <t>МБОУ ДО "Детская школа искусств № 5" по адресу: г. Томск, с. Тимирязевское, ул. Школьная, 38 - проверка достоверности</t>
  </si>
  <si>
    <t>КОБ</t>
  </si>
  <si>
    <t>Департамент образования администрации Города Томска;
Департамент капитального строительства администрации Города Томска;
Управление культуры администрации Города Томска;
Управление физической культуры и спорта администрации Города Томска;
КОБ.</t>
  </si>
  <si>
    <t>КОБ, Департамент образования администрации Города Томска</t>
  </si>
  <si>
    <t>Плановые значения показателей по годам реализации подпрограммы</t>
  </si>
  <si>
    <t xml:space="preserve">     Комитет общественной безопасности администрации Города Томска организует постоянное взаимодействие с департаментом образования администрации Города Томска, департаментом капитального строительства администрации Города Томска, управлением культуры администрации Города Томска, управлением физической культуры и спорта администрации Города Томска, являющимися соисполнителями подпрограммы по вопросу формирования заявок и предложений для обеспечения финансирования подпрограммы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 муниципальной программы.               </t>
  </si>
  <si>
    <t>Цель, задачи и мероприятия (ведомственные целевые программы) подпрограммы</t>
  </si>
  <si>
    <t>МАДОУ № 48  - СМР</t>
  </si>
  <si>
    <t>МАДОУ № 82   - СМР</t>
  </si>
  <si>
    <t>МАОУ ДО "Детская школа искусств № 3" по адресу: г. Томск, ул. Иркутский тракт, 194/1 - СМР</t>
  </si>
  <si>
    <t>МАОУ ДО "Детская школа искусств № 3" по адресу: г. Томск, ул. Иркутский тракт, 194/1 - проверка достоверности</t>
  </si>
  <si>
    <t>Приложение 2 к постановлению</t>
  </si>
  <si>
    <t>администрации Города Томска</t>
  </si>
  <si>
    <r>
      <t xml:space="preserve">Мероприятие 1.8. Приобретение в собственность муниципального образования «Город Томск» и установка систем видео - наблюдения в муниципальных учреждений дополнительного образования управления физической культуры и спорта </t>
    </r>
    <r>
      <rPr>
        <b/>
        <sz val="9"/>
        <color indexed="8"/>
        <rFont val="Times New Roman"/>
        <family val="1"/>
        <charset val="204"/>
      </rPr>
      <t xml:space="preserve">
2017 г. – 9 ед., в т.ч.: </t>
    </r>
    <r>
      <rPr>
        <sz val="9"/>
        <color indexed="8"/>
        <rFont val="Times New Roman"/>
        <family val="1"/>
        <charset val="204"/>
      </rPr>
      <t xml:space="preserve">
МАУ «ЦСИ»,
МАУ ДО ДЮСШ «Кедр»,
МАУ ДО ДЮСШ УСЦ ВВС им. В.А. Шевелева,
МАУ ДО ДЮСШ единоборств,
МАУ ДО ДЮСШ зимних видов спорта,
МАУ ДО СДЮСШОР № 16,
МАУ ДО СДЮСШОР № 3,
МБУ ДО ДЮСШ «Светленская»,
МБУ ДО ДЮСШ № 4,
</t>
    </r>
    <r>
      <rPr>
        <b/>
        <sz val="9"/>
        <color indexed="8"/>
        <rFont val="Times New Roman"/>
        <family val="1"/>
        <charset val="204"/>
      </rPr>
      <t>2018 г. – 7 ед. в т.ч.:</t>
    </r>
    <r>
      <rPr>
        <sz val="9"/>
        <color indexed="8"/>
        <rFont val="Times New Roman"/>
        <family val="1"/>
        <charset val="204"/>
      </rPr>
      <t xml:space="preserve">
МБУ ДО ДЮСШ «Светленская»,
МБУ ДО ДЮСШ ТВС,
МБУ ДО ДЮСШ № 4,
МАУ ДО ДЮСШ единоборств,
МАУ ДО ДЮСШ зимних видов спорта,
МАУ ДО СДЮСШОР № 16,
МАУ ДО ДЮСШ УСЦ ВВС им. В.А. Шевелева.
</t>
    </r>
    <r>
      <rPr>
        <b/>
        <sz val="9"/>
        <color indexed="8"/>
        <rFont val="Times New Roman"/>
        <family val="1"/>
        <charset val="204"/>
      </rPr>
      <t>2019 г. – 4 ед., в т.ч.:</t>
    </r>
    <r>
      <rPr>
        <sz val="9"/>
        <color indexed="8"/>
        <rFont val="Times New Roman"/>
        <family val="1"/>
        <charset val="204"/>
      </rPr>
      <t xml:space="preserve">
МБУ ДО "ДЮСШ"Светленская",                                                                                                                        МБУ ДО ДЮСШ № 4,                                                                                                                   МАУ ДО ДЮСШ УСЦ ВВС им. В.А. Шевелева,                                                                                       МАУ ДО ДЮСШ зимних видов спорта.
</t>
    </r>
    <r>
      <rPr>
        <b/>
        <sz val="9"/>
        <color indexed="8"/>
        <rFont val="Times New Roman"/>
        <family val="1"/>
        <charset val="204"/>
      </rPr>
      <t>2020 г. – 5 ед., в т.ч.:</t>
    </r>
    <r>
      <rPr>
        <sz val="9"/>
        <color indexed="8"/>
        <rFont val="Times New Roman"/>
        <family val="1"/>
        <charset val="204"/>
      </rPr>
      <t xml:space="preserve">
МБУ ДО ДЮСШ ТВС,                                                                                                  МБУ ДО ДЮСШ № 4,                                                                                            МАУ ДО ДЮСШ "Кедр",                                                                                                      МАУ ДО ДЮСШ зимних видов спорта,                                                                                           МАУ ДО СДЮСШОР № 3.</t>
    </r>
  </si>
  <si>
    <t>от 29.12.2018 № 1272</t>
  </si>
  <si>
    <t>Отчетность Управления культуры администрации Города Томска</t>
  </si>
  <si>
    <t>Управление культуры администрации Города Томска</t>
  </si>
  <si>
    <t>Отчетность Управления физической культуры и спорта администрации Города Томска</t>
  </si>
  <si>
    <t>Управление физической культуры и спорта администрации Города Томска</t>
  </si>
  <si>
    <t>Количество учреждений, где осуществлен текущий ремонт асфальтового покрытия, ед.</t>
  </si>
  <si>
    <t>Основное мероприятие «Создание технических условий безопасности жизнедеятельности детей»</t>
  </si>
  <si>
    <t>КЦСР 1520120040
КВР 243</t>
  </si>
  <si>
    <t>МАОУ СОШ №11  г. Томска -250,0 м.п.</t>
  </si>
  <si>
    <t>МАОУ СОШ №11  г. Томска  - ПСД</t>
  </si>
  <si>
    <t>Итого по объекту</t>
  </si>
  <si>
    <t>МАОУ СОШ № 12 г. Томска - 390 м.п.</t>
  </si>
  <si>
    <t>МАОУ СОШ № 12 г. Томска  - ПСД</t>
  </si>
  <si>
    <t>МАОУ СОШ № 51 г. Томска  290,8 м.п.</t>
  </si>
  <si>
    <t>МАОУ СОШ № 51 г. Томска  - ПСД</t>
  </si>
  <si>
    <t>МБОУ ООШ № 39 г. Томска - 414м.п.</t>
  </si>
  <si>
    <t>МБОУ ООШ № 39 г. Томска - ПСД</t>
  </si>
  <si>
    <t>МАОУ СОШ № 64 г. Томска - 686 м.п.</t>
  </si>
  <si>
    <t>МАОУ СОШ № 64 г. Томска - ПСД.</t>
  </si>
  <si>
    <t>ИТОГО 2017 год</t>
  </si>
  <si>
    <t>ИТОГО 2018 год</t>
  </si>
  <si>
    <t>ИТОГО 2019 год</t>
  </si>
  <si>
    <t>ИТОГО 2020 год</t>
  </si>
  <si>
    <t>Капитальный ремонт, установка и монтаж ограждения территории МАУ ДО ДЮСШ зимних видов спорта - ПИР</t>
  </si>
  <si>
    <t>МБДОУ № 135 - 230,0 м.п.</t>
  </si>
  <si>
    <t>МБДОУ № 135- ПСД</t>
  </si>
  <si>
    <t>МАДОУ № 24 - 430,0 м.п.</t>
  </si>
  <si>
    <t>МАДОУ № 24- ПСД</t>
  </si>
  <si>
    <t>МБДОУ № 65 - 400,0 м.п.</t>
  </si>
  <si>
    <t>МБДОУ № 65- ПСД</t>
  </si>
  <si>
    <t>МАДОУ № 73 - 340,0 м.п.</t>
  </si>
  <si>
    <t>МАДОУ № 73 ПСД</t>
  </si>
  <si>
    <t>МБДОУ № 133 - 275,0 м.п.</t>
  </si>
  <si>
    <t>МБДОУ № 133 - ПСД</t>
  </si>
  <si>
    <t>из них субсидии бюджетным учреждениям на реализацию муниципальных программ:</t>
  </si>
  <si>
    <t>из них субсидии автономным учреждениям на реализацию муниципальных программ:</t>
  </si>
  <si>
    <t>1520120040
612</t>
  </si>
  <si>
    <t>1520120040
622</t>
  </si>
  <si>
    <t>1520120040
612
622</t>
  </si>
  <si>
    <t>Управление 
культуры 
администрации
 Города Томска</t>
  </si>
  <si>
    <t>Управление
физической культуры и спорта
администрации
Города Томска</t>
  </si>
  <si>
    <t>1.1.14.</t>
  </si>
  <si>
    <t>1.1.15.</t>
  </si>
  <si>
    <t xml:space="preserve">   С 2012 года реализация комплекса мероприятий по профилактике правонарушений и борьбе с преступностью осуществляется в рамках муниципальной программы «Безопасный Город» на 2012 – 2014 годы», утвержденной постановлением администрации Города Томска от 30.08.2011 № 947 «Об утверждении муниципальной программы «Безопасный Город» на 2012 – 2014 годы», муниципальной программы «Безопасный город» на 2015-2020 годы», утвержденной постановлением администрации Города Томска от 19.09.2014 № 942 «Об утверждении муниципальной программы «Безопасный Город» на 2015-2020 годы», муниципальной программы «Безопасный город» на 2017-2020 годы», утвержденной постановлением администрации Города Томска от 05.10.2016 № 1055 «Об утверждении муниципальной программы «Безопасный Город» на 2017-2020 годы».</t>
  </si>
  <si>
    <t xml:space="preserve">     В случае, когда меры по сохранению и повышению уровня безопасности муниципальных образовательных учреждений приниматься не будут, может возникнуть прямая угроза жизни и здоровью обучающихся, воспитанников и работников муниципальных образовательных учреждений всех типов и видов, а также нанесен вред муниципальному имуществу.
     Реализация намеченных мероприятий подпрограммы «Безопасное детство в Безопасном Городе» на 2017-2020 годы повысит уровень безопасности муниципальных образовательных учреждений, снизит риск возникновения аварийных ситуаций, травматизма и гибели людей. Будут созданы условия, гарантирующие максимально возможную безопасность ребенка и работающего персонала в муниципальных образовательных учреждениях муниципального образования «Город Томск».</t>
  </si>
  <si>
    <t xml:space="preserve">     Комитет общественной безопасности администрации Города Томска организует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муниципальной программы.</t>
  </si>
  <si>
    <r>
      <rPr>
        <sz val="9"/>
        <color indexed="8"/>
        <rFont val="Times New Roman"/>
        <family val="1"/>
        <charset val="204"/>
      </rPr>
      <t>Мероприятие 1.6. Приобретение в собственность муниципального образования «Город Томск» и установка систем видеонаблюдения в районах дислокации муниципальных учреждений дополнительного образования:</t>
    </r>
    <r>
      <rPr>
        <b/>
        <sz val="9"/>
        <color indexed="8"/>
        <rFont val="Times New Roman"/>
        <family val="1"/>
        <charset val="204"/>
      </rPr>
      <t xml:space="preserve">
2018 г. – 27 ед., в т.ч.:</t>
    </r>
    <r>
      <rPr>
        <sz val="9"/>
        <color indexed="8"/>
        <rFont val="Times New Roman"/>
        <family val="1"/>
        <charset val="204"/>
      </rPr>
      <t xml:space="preserve">
МАОУ «Планирование карьеры» (Центр «Солнечный»), МАОУ «Планирование карьеры» ул. Смирнова, 28, стр.1,
МАОУ ДО ДДТ «У Белого озера» (пер. Нагорный, 7/1 и Нагорный, 7), МАОУ ДО ДДТ «У Белого озера» (ул. Беринга, 24), МАОУ ДО ДДТ «У Белого озера» (ул. Беринга, 15), МАОУ ДО ДДТ «У Белого озера» (ул. Междугородняя,24), МАОУ ДО ДДТ «У Белого озера» (ул. Кривая, 33), 
МАОУ ДО ДЮЦ «Звездочка» (ул. Елизаровых, 2), МАОУ ДО ДЮЦ «Звездочка» (ул. Олега Кошевого, 68/1), МАОУ ДО ДЮЦ «Звездочка» (ул. Косарева,9), МАОУ ДО ДЮЦ «Звездочка» (ул. Гоголя,23), МАОУ ДО ДЮЦ «Звездочка» (ул. Киевская, 89),
МАОУ ДО ЦДТ «Луч», 
МАОУ ДО ДОО(П)Ц «Юниор» (ул. Говорова, 34), МАОУ ДО ДОО(П)Ц «Юниор» (ДОЛ «Патриот») МАОУ ДО ДОО(П)Ц «Юниор» (ДОЛ «Энергия»), МАОУ ДО ДОО(П)Ц «Юниор» (ул. Никитина, 26), МАОУ ДО ДОО(П)Ц «Юниор» (ул. Вокзальная, 23), МАОУ ДО ДОО(П)Ц «Юниор» (ул. Матросова, 10), 
МАОУ «Томский Хобби-центр» (ДОЛ «Солнечная республика»), МАОУ «Томский Хобби-центр» (ДОЛ «Лукоморье»),  
МАОУ ДО ДДТ «Созвездие» (ДОЛ «Сириус»), МАОУ ДО ДДТ «Созвездие» (ул. Говорова, 6),
МАОУ ДО ДТДиМ (ДОЛ «Энергетик»), МАОУ ДО ДТДиМ (ДОЛ «Пост №1»),
МБОУ ДО ДДЮ «Кедр» (ул. Красноармейская, 116), МБОУ ДО ДДЮ «Кедр» (пр. Академический, 5);</t>
    </r>
  </si>
  <si>
    <t>Проверка расчетов всего и по департаментам</t>
  </si>
  <si>
    <t>ВСЕГО ПО ГРБС</t>
  </si>
  <si>
    <t>Итого по задаче 1:</t>
  </si>
  <si>
    <t>ВСЕГО ПО ПОДПРОГРАММЕ:</t>
  </si>
  <si>
    <t>(далее - подпрограмма)</t>
  </si>
  <si>
    <t>I. ПАСПОРТ ПОДПРОГРАММЫ</t>
  </si>
  <si>
    <t>Куратор подпрограммы</t>
  </si>
  <si>
    <t>Ответственный исполнитель подпрограммы</t>
  </si>
  <si>
    <t>Соисполнители</t>
  </si>
  <si>
    <t>Участники</t>
  </si>
  <si>
    <t>Показатели цели подпрограммы, единицы измерения</t>
  </si>
  <si>
    <t>в соответствии с потребностью</t>
  </si>
  <si>
    <t>в соответствии с утвержд. финансированием</t>
  </si>
  <si>
    <t>Объемы и источники финансирования подпрограммы (с разбивкой по годам, тыс. рублей)</t>
  </si>
  <si>
    <t>Годы:</t>
  </si>
  <si>
    <t>Всего по источникам</t>
  </si>
  <si>
    <t>местный бюджет</t>
  </si>
  <si>
    <t>федеральный бюджет</t>
  </si>
  <si>
    <t>областной бюджет</t>
  </si>
  <si>
    <t>внебюджетные источники</t>
  </si>
  <si>
    <t>потребность</t>
  </si>
  <si>
    <t>утверждено</t>
  </si>
  <si>
    <t>план</t>
  </si>
  <si>
    <t>Итого</t>
  </si>
  <si>
    <t xml:space="preserve">Сроки реализации подпрограммы </t>
  </si>
  <si>
    <t>Укрупненный перечень мероприятий (основное мероприятие)</t>
  </si>
  <si>
    <t>Организация управления подпрограммой и контроль за её реализацией:</t>
  </si>
  <si>
    <t>- управление подпрограммой осуществляет</t>
  </si>
  <si>
    <t>- текущий контроль и мониторинг реализации подпрограммы осуществляет</t>
  </si>
  <si>
    <t>Оценка возникающих рисков в процессе реализации подпрограммы</t>
  </si>
  <si>
    <t>III. ЦЕЛИ, ЗАДАЧИ, ПОКАЗАТЕЛИ ПОДПРОГРАММЫ</t>
  </si>
  <si>
    <t>Таблица 2</t>
  </si>
  <si>
    <t>Таблица 3</t>
  </si>
  <si>
    <t>IV.ПЕРЕЧЕНЬ МЕРОПРИЯТИЙ И ЭКОНОМИЧЕСКОЕ ОБОСНОВАНИЕ ПОДПРОГРАММЫ</t>
  </si>
  <si>
    <t>ПОКАЗАТЕЛИ ЦЕЛИ, ЗАДАЧ, МЕРОПРИЯТИЙ ПОДПРОГРАММЫ</t>
  </si>
  <si>
    <t>№ п/п</t>
  </si>
  <si>
    <t>Наименование показателей целей, задач, мероприятий подпрограммы (единицы измерения)</t>
  </si>
  <si>
    <t>Метод сбора информации о достижении показателя</t>
  </si>
  <si>
    <t>Ответственный орган (подразделение) за  достижение  значения показателя</t>
  </si>
  <si>
    <t>в соответствии с утвержд финансированием</t>
  </si>
  <si>
    <t>в соответствии с утвержденным финансированием</t>
  </si>
  <si>
    <t>1.1.</t>
  </si>
  <si>
    <t>1.1.1.</t>
  </si>
  <si>
    <t>1.1.2.</t>
  </si>
  <si>
    <t>1.1.3.</t>
  </si>
  <si>
    <t>1.1.4.</t>
  </si>
  <si>
    <t>ПЕРЕЧЕНЬ МЕРОПРИЯТИЙ И РЕСУРСНОЕ ОБЕСПЕЧЕНИЕ ПОДПРОГРАММЫ</t>
  </si>
  <si>
    <t>Наименования целей, задач, ведомственных целевых программ, мероприятий подпрограммы</t>
  </si>
  <si>
    <t>В том числе за счет средств</t>
  </si>
  <si>
    <t>местного бюджета</t>
  </si>
  <si>
    <t>всего</t>
  </si>
  <si>
    <t>Подпрограммные мероприятия</t>
  </si>
  <si>
    <t>Ед. изм.</t>
  </si>
  <si>
    <t>Объем в натуральных показателях</t>
  </si>
  <si>
    <t>Стоимость единицы натурального показателя, тыс. рублей</t>
  </si>
  <si>
    <t>Срок исполнения</t>
  </si>
  <si>
    <t>Объем финансирования                    (тыс. руб.)</t>
  </si>
  <si>
    <t>федерального бюджета</t>
  </si>
  <si>
    <t>областного бюджета</t>
  </si>
  <si>
    <t>внебюджетных источников</t>
  </si>
  <si>
    <t>Ответственный исполнитель, соисполнители</t>
  </si>
  <si>
    <t>Плановая потребность в средствах, тыс. рублей</t>
  </si>
  <si>
    <t>II. АНАЛИЗ ТЕКУЩЕЙ СИТУАЦИИ</t>
  </si>
  <si>
    <t>V. МЕХАНИЗМЫ УПРАВЛЕНИЯ И КОНТРОЛЯ ПОДПРОГРАММОЙ</t>
  </si>
  <si>
    <t xml:space="preserve">Цель подпрограммы                                                                                                                                 </t>
  </si>
  <si>
    <t>Задачи подпрограммы</t>
  </si>
  <si>
    <t>Код бюджетной классификации (КЦСР, КВР)</t>
  </si>
  <si>
    <t>Наименование муниципального образования</t>
  </si>
  <si>
    <t>Отдельные показатели в сфере обеспечения безопасности за 2016 год, ед.</t>
  </si>
  <si>
    <t>Количество зарегистрированных преступлений, ед.</t>
  </si>
  <si>
    <t>Уровень преступности на 10 тыс. населения, %</t>
  </si>
  <si>
    <t>Раскрываемость преступлений, %</t>
  </si>
  <si>
    <t>Удельный вес преступлений совершенных в состоянии алкогольного опьянения, %</t>
  </si>
  <si>
    <t>г. Томск</t>
  </si>
  <si>
    <t>г. Новокузнецк</t>
  </si>
  <si>
    <t>г. Иркутск</t>
  </si>
  <si>
    <t>г. Барнаул</t>
  </si>
  <si>
    <t xml:space="preserve">    Цели, задачи, показатели подпрограммы годы представлены в Приложении 1 к подпрограмме (Таблица 1).</t>
  </si>
  <si>
    <t>Обоснование включения показателей в муниципальную программу</t>
  </si>
  <si>
    <t>№ пп</t>
  </si>
  <si>
    <t>Наименование показателя цели, задач, мероприятия</t>
  </si>
  <si>
    <t>Обоснование включения в муниципальную программу</t>
  </si>
  <si>
    <t xml:space="preserve">    Текущий контроль и мониторинг реализации подпрограммы осуществляется постоянно в течение всего периода реализации муниципальной программы комитетом общественной безопасности администрации Города Томска.</t>
  </si>
  <si>
    <t xml:space="preserve"> </t>
  </si>
  <si>
    <t>1.1.5.</t>
  </si>
  <si>
    <t>1.1.6.</t>
  </si>
  <si>
    <t>1.1.7.</t>
  </si>
  <si>
    <t>1.1.8.</t>
  </si>
  <si>
    <t>1.1.9.</t>
  </si>
  <si>
    <t>1.1.10.</t>
  </si>
  <si>
    <t>1.1.11.</t>
  </si>
  <si>
    <t>1.1.12.</t>
  </si>
  <si>
    <t>1.1.13.</t>
  </si>
  <si>
    <t>Департамент образования администрации Города Томска</t>
  </si>
  <si>
    <t>ед.</t>
  </si>
  <si>
    <t>Департамент образования администрации Города Томска;
Департамент капитального строительства администрации Города Томска;
Управление культуры администрации Города Томска;
Управление физической культуры и спорта администрации Города Томска.</t>
  </si>
  <si>
    <t xml:space="preserve">УМВД России по Томской области (по согласованию).
</t>
  </si>
  <si>
    <t xml:space="preserve">Цель: Совершенствование благоприятных условий жизнедеятельности детей на территории муниципального образования «Город Томск».
</t>
  </si>
  <si>
    <t xml:space="preserve">Задача 1: Создание технических условий безопасности жизнедеятельности детей.
</t>
  </si>
  <si>
    <t>Цель: Совершенствование благоприятных условий жизнедеятельности детей на территории муниципального образования «Город Томск».</t>
  </si>
  <si>
    <t>Показатель 1. Количество комплексных профилактических мероприятий, направленных на создание благоприятных условий жизнедеятельности детей, предупреждение безнадзорности и правонарушений среди несовершеннолетних, ед.</t>
  </si>
  <si>
    <t>не менее 5</t>
  </si>
  <si>
    <t>Задача 1. Создание технических условий безопасности жизнедеятельности детей</t>
  </si>
  <si>
    <t>Показатель 1. Количество учреждений с массовым пребыванием детей, где осуществлен ремонт, установка и монтаж ограждения территорий, ед.</t>
  </si>
  <si>
    <t>Создание технических условий безопасности жизнедеятельности детей.</t>
  </si>
  <si>
    <t xml:space="preserve">    Основные стратегические показатели в сфере обеспечения безопасности жизнедеятельности детей в срезе центральных городов Сибирского федерального округа представлены в таблице 1.</t>
  </si>
  <si>
    <t>Количество зарегистрированных преступлений совершенных несовершеннолетними</t>
  </si>
  <si>
    <t xml:space="preserve">Удельный вес преступлений, совершенных несовершеннолетними, %
</t>
  </si>
  <si>
    <t>Количество комплексных профилактических мероприятий, направленных на создание благоприятных условий жизнедеятельности детей, предупреждение безнадзорности и правонарушений среди несовершеннолетних.</t>
  </si>
  <si>
    <t>Федеральный закон от 23 июня 2016 г. № 182-ФЗ «Об основах системы профилактики правонарушений в Российской Федерации».
Значение показателя, определено исходя из количества в аналогичном периоде прошлого года.</t>
  </si>
  <si>
    <t>Количество учреждений с массовым пребыванием детей, где осуществлен ремонт, установка и монтаж ограждения территорий.</t>
  </si>
  <si>
    <t>Капитальный ремонт, установка и монтаж ограждения территорий муниципальных учреждений с массовым пребывание детей.</t>
  </si>
  <si>
    <t>Текущий ремонт асфальтового покрытия территорий муниципальных учреждений с массовым пребывание детей.</t>
  </si>
  <si>
    <t>Постановление Правительства РФ от 7 октября 2017 г. № 1235 «Об утверждении требований к антитеррористической защищенности объектов (территорий) Министерства образования и науки Российской Федерации и объектов (территорий), относящихся к сфере деятельности Министерства образования и науки Российской Федерации, и формы паспорта безопасности этих объектов (территорий)».
Стандарт безопасности муниципальных дошкольных образовательных учреждений, муниципальных общеобразовательных учреждений, муниципальных учреждений дополнительного образования детей, утвержденный протоколом заседания рабочей группы по подготовке муниципальных стандартов безопасности муниципальных образовательных организаций от 27.02.2015.
Значение показателя, определено исходя из количества образовательных учреждений, где необходимо установить ограждения или систему видеонаблюдения соответствующие стандарту безопасности, а также исходя из потребности в осуществлении текущего ремонта асфальтового покрытия территорий учреждений. Данные о количестве учреждений определяют департамент образования администрации Города Томска, управление культуры администрации Города Томска, управление физической культуры и спорта администрации Города Томска.</t>
  </si>
  <si>
    <t xml:space="preserve">   Перечень мероприятий и экономическое обоснование подпрограммы представлены в Приложении 1 к подпрограмме (Таблица 2). Экономический расчет расходов на исполнение мероприятий подпрограммы представлен в Приложении 1 к подпрограмме (Таблица 3).</t>
  </si>
  <si>
    <t>Цель подпрограммы: Совершенствование благоприятных условий жизнедеятельности детей на территории муниципального образования «Город Томск».</t>
  </si>
  <si>
    <t>Задача 1 подпрограммы: Создание технических условий безопасности жизнедеятельности детей.</t>
  </si>
  <si>
    <t>1. Количество комплексных профилактических мероприятий, направленных на создание благоприятных условий жизнедеятельности детей, предупреждение безнадзорности и правонарушений среди несовершеннолетних, ед.</t>
  </si>
  <si>
    <t>Отчетность Департамента образования администрации Города Томска</t>
  </si>
  <si>
    <r>
      <t>1.</t>
    </r>
    <r>
      <rPr>
        <sz val="11"/>
        <color indexed="8"/>
        <rFont val="Times New Roman"/>
        <family val="1"/>
        <charset val="204"/>
      </rPr>
      <t xml:space="preserve"> Количество учреждений с массовым пребыванием детей, где осуществлен ремонт, установка и монтаж ограждения территорий, ед.</t>
    </r>
  </si>
  <si>
    <t>Отчетность 
Департамента образования администрации Города Томска,
Управлениея культуры 
администрации
 Города Томска,
Управлениея
физической культуры и спорта администрации
Города Томска</t>
  </si>
  <si>
    <t>Департамент капитального строительства администрации Города Томска</t>
  </si>
  <si>
    <t>Департамент образования администрации Города Томска, Управление культуры администрации Города Томска, Управление физической культуры и спорта администрации Города Томска</t>
  </si>
  <si>
    <t>Количество учреждений, где установлены ограждения, ед.</t>
  </si>
  <si>
    <t>Отчетность Департамента капитального строительства администрации Города Томска</t>
  </si>
  <si>
    <t xml:space="preserve">     На динамику показателей подпрограммы могут повлиять следующие риски:
- не обеспечение необходимого уровня комплексной безопасности в муниципальных учреждениях системы образования, культуры, физической культуры и спорта, не выполнение в полном объеме противопожарных мероприятий;
- ухудшение технического состояния зданий и сооружений, систем жизнеобеспечения, что может негативно отразиться на учебно-воспитательном процессе, привести к несчастным случаям, нанести ущерб здоровью учащихся и воспитанников;
- снижение профилактической работы в подростковой среде, правовой нигилизм несовершеннолетних, осознание безответственности за совершенные правонарушения;
- изменение оперативной обстановки в г. Томске, связанной в том числе с оптимизацией штатной численности правоохранительных органов, проявлениями правового нигилизма несовершеннолетними, осознание безответственности за совершенные правонарушения;
- недостаточное финансирование мероприятий подпрограммы.</t>
  </si>
  <si>
    <t>Разработка ПСД и капитальный ремонт автоматических пожарных сигнализаций (АПС) и систем оповещения и управления эвакуацией (СОУЭ) в муниципальных дошкольных образовательных учреждениях.</t>
  </si>
  <si>
    <t>Разработка ПСД и капитальный ремонт автоматических пожарных сигнализаций (АПС) и систем оповещения и управления эвакуацией (СОУЭ) в муниципальных  общеобразовательных учреждениях.</t>
  </si>
  <si>
    <t>Количество учреждений, где осуществлена разработка ПСД и капитальный ремонт АПС и СОУЭ, ед.</t>
  </si>
  <si>
    <t>Показатель 2. Количество установленных комплексов автоматизированных систем объективного контроля для обеспечения видео-охраны и технической безопасности в учреждениях с массовым пребыванием детей, ед.</t>
  </si>
  <si>
    <t>Количество установленных комплексов автоматизированных систем объективного контроля для обеспечения видео-охраны и технической безопасности в учреждениях с массовым пребыванием детей</t>
  </si>
  <si>
    <r>
      <t>2.</t>
    </r>
    <r>
      <rPr>
        <sz val="11"/>
        <color indexed="8"/>
        <rFont val="Times New Roman"/>
        <family val="1"/>
        <charset val="204"/>
      </rPr>
      <t xml:space="preserve"> Количество установленных комплексов автоматизированных систем объективного контроля для обеспечения видео-охраны и технической безопасности в учреждениях с массовым пребыванием детей, ед.</t>
    </r>
  </si>
  <si>
    <t>Количество установленных систем видеонаблюдения, ед.</t>
  </si>
  <si>
    <t xml:space="preserve">     Анализ условий жизнедеятельности детей показывает, что на территории муниципального образования «Город Томск» не в полной мере созданы технические условия безопасности в образовательных учреждениях соответствующие современным стандартам безопасности образовательных учреждений, уровень детской преступности падает, но имеют место факты, причинения тяжкого вреда здоровью и краж, совершенных несовершеннолетними.</t>
  </si>
  <si>
    <t xml:space="preserve">     Безопасность образовательного учреждения - это условия сохранения жизни и здоровья обучающихся, воспитанников и работников, а также сохранения материальных ценностей муниципального образовательного учреждения от возможных чрезвычайных ситуаций. Безопасность муниципального образовательного учреждения включает все виды безопасности.</t>
  </si>
  <si>
    <t xml:space="preserve">     Среди различных видов безопасности для образовательных учреждений приоритетными являются пожарная и антитеррористическая безопасность, и их обеспечение должно решаться во взаимосвязи. Наиболее проблемными остаются вопросы, связанные с выполнением противопожарных мероприятий, для осуществления которых необходимо вложение значительных финансовых средств. Отсутствие средств на поддержание на должном уровне систем безопасности образовательных учреждений приводит к ежегодному ухудшению технического состояния зданий и сооружений, систем жизнеобеспечения, что в дальнейшем может негативно отразиться на учебно-воспитательном процессе, привести к несчастным случаям, нанести ущерб здоровью учащихся и воспитанников, преподавательского и административно-хозяйственного персонала.</t>
  </si>
  <si>
    <t xml:space="preserve">     В общем числе зарегистрированных преступлений большую часть (64,2%) традиционно занимают имущественные преступления, число которых по сравнению с прошлым годом уменьшилось на 15,4% (7121; АППГ – 8419). Не допущено роста грабежей (-37,5%; с 837 до 523), угонов (-29,4%; со 194 до 137), краж (-15,9%; с 6416 до 5394), в том числе краж автотранспорта (-23,9%; со 142 до 108), краж из квартир (-36,9 %; с 257 до 162). 
     За 12 месяцев 2016 года на территории города Томска зарегистрировано 523 грабежа (-37,5%; АППГ - 837), из них «уличных» - 306 (АППГ - 569). За отчетный период 2016 года на территории г. Томска зарегистрировано 108 краж автомототранспорта, что на 23,9% меньше, чем в прошлом году (АППГ - 142). </t>
  </si>
  <si>
    <t xml:space="preserve">     В истекшем периоде 2016 года на территории города Томска зарегистрировано 5388 преступлений, совершённых в общественных местах (АППГ - 6404), в том числе на улице – 3731 (АППГ - 4368). 
     Предпринимаемые меры позволили добиться снижения подростковой преступности. Число преступлений, совершенных несовершеннолетними за отчетный период 2016 года уменьшилось на 27,5% (с 364 до 264), соответственно снизился и удельный вес, который составил 5,2% (АППГ – 7,1%). За 12 месяцев текущего года к уголовной ответственности привлечено 213 подростков (АППГ - 310). </t>
  </si>
  <si>
    <r>
      <t xml:space="preserve">     </t>
    </r>
    <r>
      <rPr>
        <sz val="12"/>
        <color indexed="56"/>
        <rFont val="Times New Roman"/>
        <family val="1"/>
        <charset val="204"/>
      </rPr>
      <t>По данным УМВД России по Томской области в 2017 году в муниципальных дошкольных и общеобразовательных учреждениях выявлено 16 административных правонарушенний (АППГ - 154) и совершено 7 преступлений (АППГ - 30). Таким образом, установленные системы видеонаблюдения способствуют как снижению количества правонарушений, так и положительно влияют на раскрываемость преступлений и правонарушений.</t>
    </r>
    <r>
      <rPr>
        <sz val="12"/>
        <color indexed="8"/>
        <rFont val="Times New Roman"/>
        <family val="1"/>
        <charset val="204"/>
      </rPr>
      <t xml:space="preserve"> Проблема построения эффективной системы обеспечения безопасности должна решаться с учетом специфики образовательных учреждений и вероятности возникновения тех или иных угроз путем обнаружения возможных угроз, их предотвращения и ликвидации, поддержания безопасного состояния объекта в соответствии с нормативными требованиями.</t>
    </r>
  </si>
  <si>
    <t xml:space="preserve">     По состоянию на 01.01.2018 в муниципальном образовании «Город Томск» функционируют 151 образовательное учреждение департамента образования всех видов, подлежащих оборудованию системами безопасности обучающихся (воспитанников) и персонала, в том числе: 67 общеобразовательных учреждений, включая 2 учреждения (МКОУ В(С)ОШ №№ 4 и 8), которые располагаются в подразделениях управления ФСИН (ЯУ-111/4 и ЯУ-114/3) - 80 объектов; 68 дошкольных образовательных учреждений – 116 объектов; 16 учреждений дополнительного образования детей – 39 объектов, 15 учреждений культуры всех видов с постоянным пребыванием детей, подлежащих оборудованию системами безопасности обучающихся (воспитанников) и персонала - 40 объектов, 18 спортивных учреждений.</t>
  </si>
  <si>
    <t xml:space="preserve">  </t>
  </si>
  <si>
    <t xml:space="preserve">     В рамках реализации городских целевых программ на территории муниципального образования «Город Томск» за период с 2007 года по 2015 год была проведена значительная работа по обеспечению комплексной безопасности в муниципальных образовательных учреждениях, были обеспечены безопасные условия образовательного процесса. Так, системами автоматической пожарной сигнализации, системами оповещения управления эвакуацией оборудовано 100% зданий департамента образования, управления культуры, учреждений управления физической культуры и спорта. Кнопками тревожной сигнализации (КТС) обеспечены все муниципальные образовательные учреждения. Финансирование технического обслуживания и содержания КТС осуществляется из бюджетных средств. </t>
  </si>
  <si>
    <t>Капитальный ремонт, установка и монтаж ограждений территорий муниципальных общеобразовательных учреждений.</t>
  </si>
  <si>
    <t>Проверка достоверности определения сметной стоимости капитального ремонта, установки и монтажа ограждений территорий муниципальных общеобразовательных учреждений.</t>
  </si>
  <si>
    <t>Капитальный ремонт, установка и монтаж ограждений территорий муниципальных дошкольных образовательных учреждений.</t>
  </si>
  <si>
    <t>Проверка достоверности определения сметной стоимости капитального ремонта, установки и монтажа ограждений территорий муниципальных дошкольных образовательных учреждений.</t>
  </si>
  <si>
    <t>Капитальный ремонт, установка и монтаж ограждений территорий муниципальных учреждений дополнительного образования.</t>
  </si>
  <si>
    <t>Проверка достоверности определения сметной стоимости капитального ремонта, установки и монтажа ограждений территорий муниципальных учреждений дополнительного образования.</t>
  </si>
  <si>
    <t>Капитальный ремонт, установка и монтаж ограждений территорий муниципальных учреждений управления культуры.</t>
  </si>
  <si>
    <t>Проверка достоверности определения сметной стоимости капитального ремонта, установки и монтажа ограждений территорий муниципальных учреждений управления культуры.</t>
  </si>
  <si>
    <t>Текущий ремонт асфальтового покрытия территорий муниципальных дошкольных образовательных учреждений.</t>
  </si>
  <si>
    <t>Текущий ремонт асфальтового покрытия территорий муниципальных общеобразовательных учреждений.</t>
  </si>
  <si>
    <t>Текущий ремонт асфальтового покрытия территорий муниципальных учреждений дополнительного образования.</t>
  </si>
  <si>
    <t>м.п.</t>
  </si>
  <si>
    <t>кол-во</t>
  </si>
  <si>
    <t>-</t>
  </si>
  <si>
    <t>Разработка ПСД и капитальный ремонт автоматических пожарных сигнализаций (АПС) и систем оповещения и управления эвакуацией (СОУЭ) в муниципальных  образовательных учреждениях.</t>
  </si>
  <si>
    <r>
      <rPr>
        <b/>
        <sz val="9"/>
        <rFont val="Times New Roman"/>
        <family val="1"/>
        <charset val="204"/>
      </rPr>
      <t>2019 г. – 18 ед., в т.ч.:</t>
    </r>
    <r>
      <rPr>
        <sz val="9"/>
        <rFont val="Times New Roman"/>
        <family val="1"/>
        <charset val="204"/>
      </rPr>
      <t xml:space="preserve">
МАОУ Мариинская СОШ № 3, ул. Карла Маркса, 21;
МАОУ санаторно-лесная школа, ул. Басандайская, 11/1;
МАОУ Сибирский лицей,  ул. Усова, 56;
МАОУ СОШ № 2, ул. Розы Люксембург, 64;
МАОУ СОШ № 5 им. А.К. Ерохина, ул. Октябрьская, 16;
МАОУ СОШ № 5 им. А.К. Ерохина, ул. Октябрьская, 25;
МАОУ СОШ № 11, Кольцевой проезд, 39;
МАОУ СОШ № 12, ул. Максима Горького, 55;
МАОУ СОШ № 16, пер. Сухоозерный, 6;
МАОУ СОШ № 19,  ул. Центральная, 4а;
МАОУ СОШ № 34, пр. Фрунзе, 135;
МАОУ СОШ № 38, ул. Ивана Черных, 123/1;
МАОУ СОШ № 46, ул. Демьяна Бедного, 4;
МБОУ ООШ № 39, ул. Салтыкова-Щедрина, 35;
МБОУ ООШ № 45, ул. Войкова, 64/1;
МБОУ ООШ № 45, ул. Иркутский тракт, 140/1;
МБОУ прогимназия «Кристина», ул. Косарева, 27;
МБОУ школа-интернат №1,  ул. Смирнова, 50</t>
    </r>
  </si>
  <si>
    <r>
      <rPr>
        <b/>
        <sz val="9"/>
        <rFont val="Times New Roman"/>
        <family val="1"/>
        <charset val="204"/>
      </rPr>
      <t>2020 г. - 17ед., в т.ч.:</t>
    </r>
    <r>
      <rPr>
        <sz val="9"/>
        <rFont val="Times New Roman"/>
        <family val="1"/>
        <charset val="204"/>
      </rPr>
      <t xml:space="preserve">
МАОУ лицей № 1 имени А.С. Пушкина, ул. Нахимова, 30;
МАОУ лицей № 7,    ул. Интернационалистов, 12;
МАОУ лицей № 8 им. Н.Н. Рукавишникова, пр. Кирова, 12;
МАОУ гимназия № 26, ул. Беринга, 4;
МАОУ гимназия № 29,   ул. Новосибирская, 39;
МАОУ гимназия № 56,    ул. Смирнова, 28;
МАОУ СОШ № 4 им. И.С. Черных, ул. Лебедева, 6;
МАОУ СОШ № 12, пер. Юрточный, 8а;
МАОУ СОШ № 14 имени А.Ф. Лебедева, ул. Карла Ильмера, 11;
МАОУ СОШ № 23, ул. Лебедева, 94;
МАОУ СОШ № 40, ул. Никитина, 26;
МАОУ СОШ № 44, ул. Алтайская, 120/1;
МБОУ СОШ № 49, ул. Мокрушина, 10;
МБОУ СОШ № 58, ул. Бирюкова, 22;
МАОУ СОШ № 64,   с. Тимирязевское, ул. Школьная, 18;
МБОУ СОШ № 65, с. Дзержинское, ул. Фабричная, 11;
МБОУ прогимназия «Кристина», ул. Красноармейская, 116/1. </t>
    </r>
  </si>
  <si>
    <t>Показатель 3. Количество учреждений с массовым пребыванием детей, где осуществлен текущий ремонт асфальтового покрытия территорий, ед.</t>
  </si>
  <si>
    <t>Количество учреждений с массовым пребыванием детей, где осуществлен текущий ремонт асфальтового покрытия территорий</t>
  </si>
  <si>
    <t>Отчетность 
Департамента образования администрации Города Томска</t>
  </si>
  <si>
    <t>«Безопасное детство в Безопасном Городе» на 2017-2020 годы</t>
  </si>
  <si>
    <t>Экономический расчет расходов на исполнение мероприятий подпрограммы  «Безопасное детство в Безопасном Городе» на 2017-2020 годы</t>
  </si>
  <si>
    <r>
      <t xml:space="preserve">Мероприятие 1.14. Разработка ПСД и капитальный ремонт автоматических пожарных сигнализаций (АПС) и систем оповещения и управления эвакуацией (СОУЭ) в муниципальных дошкольных образовательных учреждениях, в т.ч.:                                                                                                                                                                                                                                                                                   </t>
    </r>
    <r>
      <rPr>
        <b/>
        <sz val="9"/>
        <rFont val="Times New Roman"/>
        <family val="1"/>
        <charset val="204"/>
      </rPr>
      <t>2020 г. - 2 ед.:</t>
    </r>
    <r>
      <rPr>
        <sz val="9"/>
        <rFont val="Times New Roman"/>
        <family val="1"/>
        <charset val="204"/>
      </rPr>
      <t xml:space="preserve">                                                                                                      МАДОУ № 1, ул. Киевская, 26а;                                                                                            МАДОУ № 5, ул. Елизаровых, 4/1                                                                                      </t>
    </r>
    <r>
      <rPr>
        <b/>
        <sz val="9"/>
        <rFont val="Times New Roman"/>
        <family val="1"/>
        <charset val="204"/>
      </rPr>
      <t/>
    </r>
  </si>
  <si>
    <t>Капитальный ремонт, установка и монтаж ограждений территорий муниципальных учреждений управления физической культуры и спорта.</t>
  </si>
  <si>
    <t>Проверка достоверности определения сметной стоимости капитального ремонта, установки и монтажа ограждений территорий муниципальных учреждений управления физической культуры и спорта.</t>
  </si>
  <si>
    <t>2017-2020 г.г.</t>
  </si>
  <si>
    <t>ПОДПРОГРАММА 2 «БЕЗОПАСНОЕ ДЕТСТВО В БЕЗОПАСНОМ ГОРОДЕ» НА 2017-2020 ГОДЫ</t>
  </si>
  <si>
    <t xml:space="preserve">     Порядок предоставления субсидий из областного бюджета бюджетам муниципальных образований Томской области на реализацию мероприятий подпрограммы 2 «Развитие инфраструктуры дошкольного, общего и дополнительного образования в Томской области» (государственная программа «Развитие образования в Томской области») в части осуществления капитальных вложений действовал до момента вступления в законную силу Постановления Администрацией Томской области от 08.05.2018 № 200а «О внесении изменений в отдельные Постановления Администрации Томской области».</t>
  </si>
  <si>
    <t>Введен с 01.01.2018</t>
  </si>
  <si>
    <t>Мероприятие 1.1. Капитальный ремонт, установка и монтаж ограждения территорий муниципальных общеобразовательных учреждений.</t>
  </si>
  <si>
    <t>Количество разработанной проектно-сметной документации, ед.</t>
  </si>
  <si>
    <t>Мероприятие 1.2. Капитальный ремонт, установка и монтаж ограждений территорий муниципальных учреждений управления физической культуры и спорта.</t>
  </si>
  <si>
    <t>Мероприятие 1.3. Капитальный ремонт, установка и монтаж ограждений территорий муниципальных дошкольных образовательных учреждений.</t>
  </si>
  <si>
    <r>
      <t>Мероприятие 1.9. Капитальный ремонт, установка и монтаж ограждения территорий муниципальных учреждений дополнительного образования</t>
    </r>
    <r>
      <rPr>
        <sz val="11"/>
        <color indexed="8"/>
        <rFont val="Times New Roman"/>
        <family val="1"/>
        <charset val="204"/>
      </rPr>
      <t>.</t>
    </r>
  </si>
  <si>
    <t>Количество заключений о проверке достоверности определения сметной стоимости, ед.</t>
  </si>
  <si>
    <t>Мероприятие 1.10. Капитальный ремонт, установка и монтаж ограждения территорий муниципальных учреждений управления культуры.</t>
  </si>
  <si>
    <t>Мероприятие 1.11. Текущий ремонт асфальтового покрытия территорий муниципальных дошкольных образовательных учреждений.</t>
  </si>
  <si>
    <r>
      <t>Мероприятие 1.12. Текущий ремонт асфальтового покрытия территорий муниципальных общеобразовательных учреждений</t>
    </r>
    <r>
      <rPr>
        <sz val="11"/>
        <color indexed="8"/>
        <rFont val="Times New Roman"/>
        <family val="1"/>
        <charset val="204"/>
      </rPr>
      <t>.</t>
    </r>
  </si>
  <si>
    <r>
      <t>Мероприятие 1.13. Текущий ремонт асфальтового покрытия территорий муниципальных учреждений дополнительного образования</t>
    </r>
    <r>
      <rPr>
        <sz val="11"/>
        <color indexed="8"/>
        <rFont val="Times New Roman"/>
        <family val="1"/>
        <charset val="204"/>
      </rPr>
      <t>.</t>
    </r>
  </si>
  <si>
    <t>Мероприятие 1.14. Разработка ПСД и капитальный ремонт автоматических пожарных сигнализаций (АПС) и систем оповещения и управления эвакуацией (СОУЭ) в муниципальных дошкольных образовательных учреждениях.</t>
  </si>
  <si>
    <t>Мероприятие 1.15. Разработка ПСД и капитальный ремонт автоматических пожарных сигнализаций (АПС) и систем оповещения и управления эвакуацией (СОУЭ) в муниципальных  общеобразовательных учреждениях.</t>
  </si>
  <si>
    <t>Мероприятие 1.1. Капитальный ремонт, установка и монтаж ограждения территорий муниципальных общеобразовательных учреждений:</t>
  </si>
  <si>
    <t>МАОУ СОШ № 4 г. Томска - СМР</t>
  </si>
  <si>
    <t>МАОУ СОШ № 4 г. Томска  - проверка достоверности</t>
  </si>
  <si>
    <t>МАОУ СОШ № 3 г. Томска - СМР</t>
  </si>
  <si>
    <t>МАОУ СОШ № 3 г. Томска  - проверка достоверности</t>
  </si>
  <si>
    <t>МАОУ СОШ № 40 г. Томска - СМР</t>
  </si>
  <si>
    <t>МАОУ СОШ № 40 г. Томска  - проверка достоверности</t>
  </si>
</sst>
</file>

<file path=xl/styles.xml><?xml version="1.0" encoding="utf-8"?>
<styleSheet xmlns="http://schemas.openxmlformats.org/spreadsheetml/2006/main">
  <numFmts count="5">
    <numFmt numFmtId="164" formatCode="0.0"/>
    <numFmt numFmtId="165" formatCode="0.000"/>
    <numFmt numFmtId="166" formatCode="#,##0.0"/>
    <numFmt numFmtId="167" formatCode="0.0000"/>
    <numFmt numFmtId="168" formatCode="0.00000"/>
  </numFmts>
  <fonts count="33">
    <font>
      <sz val="11"/>
      <color theme="1"/>
      <name val="Calibri"/>
      <family val="2"/>
      <charset val="204"/>
      <scheme val="minor"/>
    </font>
    <font>
      <sz val="12"/>
      <color indexed="8"/>
      <name val="Times New Roman"/>
      <family val="1"/>
      <charset val="204"/>
    </font>
    <font>
      <sz val="10"/>
      <color indexed="8"/>
      <name val="Times New Roman"/>
      <family val="1"/>
      <charset val="204"/>
    </font>
    <font>
      <sz val="11"/>
      <color indexed="8"/>
      <name val="Times New Roman"/>
      <family val="1"/>
      <charset val="204"/>
    </font>
    <font>
      <sz val="9"/>
      <color indexed="8"/>
      <name val="Times New Roman"/>
      <family val="1"/>
      <charset val="204"/>
    </font>
    <font>
      <sz val="14"/>
      <color indexed="8"/>
      <name val="Times New Roman"/>
      <family val="1"/>
      <charset val="204"/>
    </font>
    <font>
      <sz val="9"/>
      <color indexed="8"/>
      <name val="Times New Roman"/>
      <family val="1"/>
      <charset val="204"/>
    </font>
    <font>
      <b/>
      <sz val="9"/>
      <color indexed="8"/>
      <name val="Times New Roman"/>
      <family val="1"/>
      <charset val="204"/>
    </font>
    <font>
      <sz val="11.5"/>
      <color indexed="8"/>
      <name val="Arial"/>
      <family val="2"/>
      <charset val="204"/>
    </font>
    <font>
      <sz val="12"/>
      <color indexed="8"/>
      <name val="Times New Roman"/>
      <family val="1"/>
      <charset val="204"/>
    </font>
    <font>
      <i/>
      <sz val="12"/>
      <color indexed="8"/>
      <name val="Times New Roman"/>
      <family val="1"/>
      <charset val="204"/>
    </font>
    <font>
      <b/>
      <sz val="12"/>
      <color indexed="8"/>
      <name val="Times New Roman"/>
      <family val="1"/>
      <charset val="204"/>
    </font>
    <font>
      <b/>
      <i/>
      <sz val="12"/>
      <color indexed="8"/>
      <name val="Times New Roman"/>
      <family val="1"/>
      <charset val="204"/>
    </font>
    <font>
      <b/>
      <sz val="11"/>
      <color indexed="8"/>
      <name val="Calibri"/>
      <family val="2"/>
      <charset val="204"/>
    </font>
    <font>
      <b/>
      <i/>
      <sz val="9"/>
      <color indexed="8"/>
      <name val="Times New Roman"/>
      <family val="1"/>
      <charset val="204"/>
    </font>
    <font>
      <b/>
      <sz val="10"/>
      <color indexed="8"/>
      <name val="Times New Roman"/>
      <family val="1"/>
      <charset val="204"/>
    </font>
    <font>
      <sz val="10"/>
      <color indexed="8"/>
      <name val="Times New Roman"/>
      <family val="1"/>
      <charset val="204"/>
    </font>
    <font>
      <i/>
      <sz val="9"/>
      <color indexed="8"/>
      <name val="Times New Roman"/>
      <family val="1"/>
      <charset val="204"/>
    </font>
    <font>
      <i/>
      <sz val="9"/>
      <color indexed="8"/>
      <name val="Times New Roman"/>
      <family val="1"/>
      <charset val="204"/>
    </font>
    <font>
      <b/>
      <sz val="12"/>
      <color indexed="8"/>
      <name val="Times New Roman"/>
      <family val="1"/>
      <charset val="204"/>
    </font>
    <font>
      <sz val="12"/>
      <color indexed="8"/>
      <name val="Times New Roman"/>
      <family val="1"/>
      <charset val="204"/>
    </font>
    <font>
      <i/>
      <sz val="11"/>
      <color indexed="8"/>
      <name val="Times New Roman"/>
      <family val="1"/>
      <charset val="204"/>
    </font>
    <font>
      <sz val="11"/>
      <name val="Times New Roman"/>
      <family val="1"/>
      <charset val="204"/>
    </font>
    <font>
      <b/>
      <sz val="9"/>
      <name val="Times New Roman"/>
      <family val="1"/>
      <charset val="204"/>
    </font>
    <font>
      <b/>
      <sz val="11"/>
      <name val="Times New Roman"/>
      <family val="1"/>
      <charset val="204"/>
    </font>
    <font>
      <sz val="9"/>
      <name val="Times New Roman"/>
      <family val="1"/>
      <charset val="204"/>
    </font>
    <font>
      <b/>
      <i/>
      <sz val="9"/>
      <name val="Times New Roman"/>
      <family val="1"/>
      <charset val="204"/>
    </font>
    <font>
      <b/>
      <sz val="9"/>
      <color indexed="8"/>
      <name val="Times New Roman"/>
      <family val="1"/>
      <charset val="204"/>
    </font>
    <font>
      <sz val="10"/>
      <color indexed="8"/>
      <name val="Calibri"/>
      <family val="2"/>
      <charset val="204"/>
    </font>
    <font>
      <sz val="12"/>
      <color indexed="56"/>
      <name val="Times New Roman"/>
      <family val="1"/>
      <charset val="204"/>
    </font>
    <font>
      <sz val="8"/>
      <name val="Calibri"/>
      <family val="2"/>
      <charset val="204"/>
    </font>
    <font>
      <sz val="10"/>
      <name val="Times New Roman"/>
      <family val="1"/>
      <charset val="204"/>
    </font>
    <font>
      <sz val="12"/>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31"/>
        <bgColor indexed="64"/>
      </patternFill>
    </fill>
  </fills>
  <borders count="52">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medium">
        <color indexed="64"/>
      </bottom>
      <diagonal/>
    </border>
    <border>
      <left style="thin">
        <color indexed="64"/>
      </left>
      <right/>
      <top/>
      <bottom/>
      <diagonal/>
    </border>
    <border>
      <left/>
      <right/>
      <top style="medium">
        <color indexed="64"/>
      </top>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69">
    <xf numFmtId="0" fontId="0" fillId="0" borderId="0" xfId="0"/>
    <xf numFmtId="0" fontId="2" fillId="0" borderId="0" xfId="0" applyFont="1" applyAlignment="1"/>
    <xf numFmtId="0" fontId="0" fillId="0" borderId="0" xfId="0" applyAlignment="1"/>
    <xf numFmtId="0" fontId="1" fillId="0" borderId="0" xfId="0" applyFont="1" applyAlignment="1"/>
    <xf numFmtId="0" fontId="0" fillId="0" borderId="0" xfId="0"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2" fontId="4" fillId="0" borderId="1" xfId="0" applyNumberFormat="1" applyFont="1" applyBorder="1" applyAlignment="1">
      <alignment vertical="top" wrapText="1"/>
    </xf>
    <xf numFmtId="2" fontId="4" fillId="0" borderId="3" xfId="0" applyNumberFormat="1" applyFont="1" applyBorder="1" applyAlignment="1">
      <alignment vertical="top" wrapText="1"/>
    </xf>
    <xf numFmtId="2" fontId="7" fillId="0" borderId="1" xfId="0" applyNumberFormat="1" applyFont="1" applyBorder="1" applyAlignment="1">
      <alignment vertical="top" wrapText="1"/>
    </xf>
    <xf numFmtId="0" fontId="0" fillId="0" borderId="0" xfId="0" applyAlignment="1">
      <alignment horizontal="left" vertical="center" wrapText="1"/>
    </xf>
    <xf numFmtId="0" fontId="1" fillId="0" borderId="0" xfId="0" applyFont="1"/>
    <xf numFmtId="0" fontId="1" fillId="2" borderId="1" xfId="0" applyFont="1" applyFill="1" applyBorder="1" applyAlignment="1">
      <alignment horizontal="center" vertical="center" wrapText="1"/>
    </xf>
    <xf numFmtId="0" fontId="1" fillId="0" borderId="0" xfId="0" applyFont="1" applyAlignment="1">
      <alignment horizontal="left" vertical="top"/>
    </xf>
    <xf numFmtId="0" fontId="4" fillId="0" borderId="1" xfId="0" applyFont="1" applyBorder="1" applyAlignment="1">
      <alignment horizontal="center" vertical="top" wrapText="1"/>
    </xf>
    <xf numFmtId="0" fontId="7" fillId="0" borderId="3" xfId="0" applyFont="1" applyBorder="1" applyAlignment="1">
      <alignment horizontal="center" vertical="top" wrapText="1"/>
    </xf>
    <xf numFmtId="0" fontId="13" fillId="0" borderId="0" xfId="0" applyFont="1"/>
    <xf numFmtId="16" fontId="7" fillId="0" borderId="3" xfId="0" applyNumberFormat="1" applyFont="1" applyBorder="1" applyAlignment="1">
      <alignment horizontal="center" vertical="top" wrapText="1"/>
    </xf>
    <xf numFmtId="164" fontId="7" fillId="0" borderId="3" xfId="0" applyNumberFormat="1" applyFont="1" applyBorder="1" applyAlignment="1">
      <alignment horizontal="center" vertical="top" wrapText="1"/>
    </xf>
    <xf numFmtId="2" fontId="4" fillId="0" borderId="1" xfId="0" applyNumberFormat="1" applyFont="1" applyBorder="1" applyAlignment="1">
      <alignment horizontal="right" vertical="center" wrapText="1"/>
    </xf>
    <xf numFmtId="0" fontId="7" fillId="0" borderId="1" xfId="0" applyFont="1" applyBorder="1" applyAlignment="1">
      <alignment horizontal="center" wrapText="1"/>
    </xf>
    <xf numFmtId="0" fontId="4" fillId="0" borderId="1" xfId="0" applyFont="1" applyBorder="1" applyAlignment="1">
      <alignment horizontal="center" wrapText="1"/>
    </xf>
    <xf numFmtId="0" fontId="1" fillId="2" borderId="2" xfId="0" applyFont="1" applyFill="1" applyBorder="1" applyAlignment="1">
      <alignment horizontal="center" vertical="center" textRotation="90" wrapText="1"/>
    </xf>
    <xf numFmtId="0" fontId="4" fillId="0" borderId="2" xfId="0" applyFont="1" applyBorder="1" applyAlignment="1">
      <alignment horizontal="center" vertical="top" wrapText="1"/>
    </xf>
    <xf numFmtId="0" fontId="1" fillId="0" borderId="0" xfId="0" applyFont="1" applyAlignment="1">
      <alignment horizontal="left" vertical="center" wrapText="1"/>
    </xf>
    <xf numFmtId="0" fontId="1" fillId="0" borderId="0" xfId="0" applyFont="1" applyAlignment="1">
      <alignment vertical="center" wrapText="1"/>
    </xf>
    <xf numFmtId="2" fontId="1" fillId="0" borderId="0" xfId="0" applyNumberFormat="1" applyFont="1" applyAlignment="1">
      <alignment vertical="center" wrapText="1"/>
    </xf>
    <xf numFmtId="0" fontId="8" fillId="0" borderId="0" xfId="0" applyFont="1" applyAlignment="1">
      <alignment vertical="center" wrapText="1"/>
    </xf>
    <xf numFmtId="0" fontId="2" fillId="0" borderId="1" xfId="0" applyFont="1" applyBorder="1" applyAlignment="1">
      <alignment horizontal="center" vertical="center" wrapText="1"/>
    </xf>
    <xf numFmtId="0" fontId="2" fillId="0" borderId="0" xfId="0" applyFont="1"/>
    <xf numFmtId="0" fontId="2" fillId="0" borderId="0" xfId="0" applyFont="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2" fontId="4" fillId="2" borderId="1" xfId="0" applyNumberFormat="1" applyFont="1" applyFill="1" applyBorder="1" applyAlignment="1">
      <alignment horizontal="right" vertical="center" wrapText="1"/>
    </xf>
    <xf numFmtId="2" fontId="4" fillId="2" borderId="3" xfId="0" applyNumberFormat="1" applyFont="1" applyFill="1" applyBorder="1" applyAlignment="1">
      <alignment horizontal="right" vertical="center" wrapText="1"/>
    </xf>
    <xf numFmtId="0" fontId="4" fillId="0" borderId="7" xfId="0" applyFont="1" applyBorder="1" applyAlignment="1">
      <alignment horizontal="center" vertical="top" wrapText="1"/>
    </xf>
    <xf numFmtId="0" fontId="6" fillId="0" borderId="7" xfId="0" applyFont="1" applyBorder="1" applyAlignment="1">
      <alignment horizontal="center" vertical="top" wrapText="1"/>
    </xf>
    <xf numFmtId="0" fontId="1" fillId="2" borderId="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0" xfId="0" applyFill="1"/>
    <xf numFmtId="0" fontId="2" fillId="0" borderId="2" xfId="0" applyFont="1" applyFill="1" applyBorder="1" applyAlignment="1">
      <alignment horizontal="center" vertical="center" wrapText="1"/>
    </xf>
    <xf numFmtId="0" fontId="2" fillId="0" borderId="0" xfId="0" applyFont="1" applyFill="1"/>
    <xf numFmtId="0" fontId="24" fillId="2" borderId="0" xfId="0" applyFont="1" applyFill="1"/>
    <xf numFmtId="0" fontId="23" fillId="2" borderId="5" xfId="0" applyFont="1" applyFill="1" applyBorder="1" applyAlignment="1">
      <alignment vertical="top" wrapText="1"/>
    </xf>
    <xf numFmtId="0" fontId="25" fillId="2" borderId="5" xfId="0" applyFont="1" applyFill="1" applyBorder="1" applyAlignment="1">
      <alignment wrapText="1"/>
    </xf>
    <xf numFmtId="0" fontId="25" fillId="2" borderId="5" xfId="0" applyFont="1" applyFill="1" applyBorder="1" applyAlignment="1">
      <alignment horizontal="center" vertical="top" wrapText="1"/>
    </xf>
    <xf numFmtId="0" fontId="25" fillId="2" borderId="5" xfId="0" applyFont="1" applyFill="1" applyBorder="1" applyAlignment="1">
      <alignment horizontal="center" wrapText="1"/>
    </xf>
    <xf numFmtId="166" fontId="25" fillId="2" borderId="5" xfId="0" applyNumberFormat="1" applyFont="1" applyFill="1" applyBorder="1" applyAlignment="1">
      <alignment horizontal="center" wrapText="1"/>
    </xf>
    <xf numFmtId="0" fontId="22" fillId="2" borderId="0" xfId="0" applyFont="1" applyFill="1"/>
    <xf numFmtId="0" fontId="26" fillId="2" borderId="5" xfId="0" applyFont="1" applyFill="1" applyBorder="1" applyAlignment="1">
      <alignment wrapText="1"/>
    </xf>
    <xf numFmtId="0" fontId="23" fillId="2" borderId="5" xfId="0" applyFont="1" applyFill="1" applyBorder="1" applyAlignment="1">
      <alignment horizontal="center" vertical="top" wrapText="1"/>
    </xf>
    <xf numFmtId="0" fontId="23" fillId="2" borderId="5" xfId="0" applyFont="1" applyFill="1" applyBorder="1" applyAlignment="1">
      <alignment horizontal="center" wrapText="1"/>
    </xf>
    <xf numFmtId="166" fontId="23" fillId="2" borderId="5" xfId="0" applyNumberFormat="1" applyFont="1" applyFill="1" applyBorder="1" applyAlignment="1">
      <alignment horizontal="center" wrapText="1"/>
    </xf>
    <xf numFmtId="0" fontId="23" fillId="3" borderId="5" xfId="0" applyFont="1" applyFill="1" applyBorder="1" applyAlignment="1">
      <alignment vertical="top" wrapText="1"/>
    </xf>
    <xf numFmtId="0" fontId="23" fillId="3" borderId="5" xfId="0" applyFont="1" applyFill="1" applyBorder="1" applyAlignment="1">
      <alignment wrapText="1"/>
    </xf>
    <xf numFmtId="0" fontId="23" fillId="3" borderId="5" xfId="0" applyFont="1" applyFill="1" applyBorder="1" applyAlignment="1">
      <alignment horizontal="center" vertical="top" wrapText="1"/>
    </xf>
    <xf numFmtId="0" fontId="23" fillId="3" borderId="5" xfId="0" applyFont="1" applyFill="1" applyBorder="1" applyAlignment="1">
      <alignment horizontal="center" wrapText="1"/>
    </xf>
    <xf numFmtId="0" fontId="25" fillId="2" borderId="5" xfId="0" applyFont="1" applyFill="1" applyBorder="1" applyAlignment="1">
      <alignment vertical="top" wrapText="1"/>
    </xf>
    <xf numFmtId="0" fontId="22" fillId="3" borderId="0" xfId="0" applyFont="1" applyFill="1"/>
    <xf numFmtId="0" fontId="23" fillId="2" borderId="8"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5" xfId="0" applyFont="1" applyFill="1" applyBorder="1"/>
    <xf numFmtId="166" fontId="23" fillId="2" borderId="5" xfId="0" applyNumberFormat="1" applyFont="1" applyFill="1" applyBorder="1" applyAlignment="1">
      <alignment horizontal="center" vertical="center"/>
    </xf>
    <xf numFmtId="0" fontId="23" fillId="2" borderId="5" xfId="0" applyFont="1" applyFill="1" applyBorder="1" applyAlignment="1">
      <alignment vertical="center" wrapText="1"/>
    </xf>
    <xf numFmtId="0" fontId="23" fillId="2" borderId="0" xfId="0" applyFont="1" applyFill="1"/>
    <xf numFmtId="0" fontId="25" fillId="2" borderId="5" xfId="0" applyFont="1" applyFill="1" applyBorder="1" applyAlignment="1">
      <alignment vertical="center" wrapText="1"/>
    </xf>
    <xf numFmtId="0" fontId="25" fillId="2" borderId="5" xfId="0" applyFont="1" applyFill="1" applyBorder="1"/>
    <xf numFmtId="0" fontId="25" fillId="2" borderId="5" xfId="0" applyFont="1" applyFill="1" applyBorder="1" applyAlignment="1">
      <alignment horizontal="center" vertical="center" wrapText="1"/>
    </xf>
    <xf numFmtId="166" fontId="25" fillId="2" borderId="5" xfId="0" applyNumberFormat="1" applyFont="1" applyFill="1" applyBorder="1" applyAlignment="1">
      <alignment horizontal="center" vertical="center"/>
    </xf>
    <xf numFmtId="0" fontId="25" fillId="2" borderId="0" xfId="0" applyFont="1" applyFill="1"/>
    <xf numFmtId="0" fontId="26" fillId="2" borderId="5" xfId="0" applyFont="1" applyFill="1" applyBorder="1" applyAlignment="1">
      <alignment vertical="center" wrapText="1"/>
    </xf>
    <xf numFmtId="0" fontId="25" fillId="3" borderId="5" xfId="0" applyFont="1" applyFill="1" applyBorder="1" applyAlignment="1">
      <alignment vertical="center" wrapText="1"/>
    </xf>
    <xf numFmtId="0" fontId="23" fillId="3" borderId="5" xfId="0" applyFont="1" applyFill="1" applyBorder="1" applyAlignment="1">
      <alignment vertical="center" wrapText="1"/>
    </xf>
    <xf numFmtId="0" fontId="23" fillId="3" borderId="5" xfId="0" applyFont="1" applyFill="1" applyBorder="1" applyAlignment="1">
      <alignment vertical="center"/>
    </xf>
    <xf numFmtId="0" fontId="23" fillId="3" borderId="5" xfId="0" applyFont="1" applyFill="1" applyBorder="1" applyAlignment="1">
      <alignment horizontal="center" vertical="center" wrapText="1"/>
    </xf>
    <xf numFmtId="0" fontId="25" fillId="3" borderId="5" xfId="0" applyFont="1" applyFill="1" applyBorder="1"/>
    <xf numFmtId="0" fontId="25" fillId="2" borderId="9" xfId="0" applyFont="1" applyFill="1" applyBorder="1" applyAlignment="1">
      <alignment vertical="center" wrapText="1"/>
    </xf>
    <xf numFmtId="0" fontId="25" fillId="2" borderId="10" xfId="0" applyFont="1" applyFill="1" applyBorder="1"/>
    <xf numFmtId="0" fontId="25" fillId="2" borderId="10" xfId="0" applyFont="1" applyFill="1" applyBorder="1" applyAlignment="1">
      <alignment horizontal="center" vertical="center" wrapText="1"/>
    </xf>
    <xf numFmtId="0" fontId="25" fillId="2" borderId="11" xfId="0" applyFont="1" applyFill="1" applyBorder="1" applyAlignment="1">
      <alignment vertical="top" wrapText="1"/>
    </xf>
    <xf numFmtId="0" fontId="23" fillId="2" borderId="10" xfId="0" applyFont="1" applyFill="1" applyBorder="1" applyAlignment="1">
      <alignment horizontal="center" vertical="center" wrapText="1"/>
    </xf>
    <xf numFmtId="0" fontId="25" fillId="2" borderId="5" xfId="0" applyFont="1" applyFill="1" applyBorder="1" applyAlignment="1">
      <alignment horizontal="left" vertical="center" wrapText="1"/>
    </xf>
    <xf numFmtId="166" fontId="23" fillId="3" borderId="5" xfId="0" applyNumberFormat="1" applyFont="1" applyFill="1" applyBorder="1" applyAlignment="1">
      <alignment horizontal="center"/>
    </xf>
    <xf numFmtId="0" fontId="25" fillId="2" borderId="8" xfId="0" applyFont="1" applyFill="1" applyBorder="1"/>
    <xf numFmtId="0" fontId="25" fillId="2" borderId="5" xfId="0" applyFont="1" applyFill="1" applyBorder="1" applyAlignment="1">
      <alignment horizontal="center" vertical="center"/>
    </xf>
    <xf numFmtId="0" fontId="25" fillId="3" borderId="8" xfId="0" applyFont="1" applyFill="1" applyBorder="1"/>
    <xf numFmtId="0" fontId="25" fillId="2" borderId="5" xfId="0" applyFont="1" applyFill="1" applyBorder="1" applyAlignment="1">
      <alignment vertical="center"/>
    </xf>
    <xf numFmtId="0" fontId="23" fillId="3" borderId="8" xfId="0" applyFont="1" applyFill="1" applyBorder="1" applyAlignment="1">
      <alignment horizontal="center" wrapText="1"/>
    </xf>
    <xf numFmtId="0" fontId="7" fillId="0" borderId="2" xfId="0" applyFont="1" applyBorder="1" applyAlignment="1">
      <alignment horizontal="center" wrapText="1"/>
    </xf>
    <xf numFmtId="2" fontId="7" fillId="0" borderId="2" xfId="0" applyNumberFormat="1" applyFont="1" applyBorder="1" applyAlignment="1">
      <alignment horizontal="right" vertical="center" wrapText="1"/>
    </xf>
    <xf numFmtId="2" fontId="7" fillId="0" borderId="6" xfId="0" applyNumberFormat="1" applyFont="1" applyBorder="1" applyAlignment="1">
      <alignment horizontal="right" vertical="center" wrapText="1"/>
    </xf>
    <xf numFmtId="2" fontId="4" fillId="0" borderId="3" xfId="0" applyNumberFormat="1" applyFont="1" applyBorder="1" applyAlignment="1">
      <alignment horizontal="right" vertical="center" wrapText="1"/>
    </xf>
    <xf numFmtId="4" fontId="25" fillId="2" borderId="5" xfId="0" applyNumberFormat="1" applyFont="1" applyFill="1" applyBorder="1" applyAlignment="1">
      <alignment horizontal="right" wrapText="1"/>
    </xf>
    <xf numFmtId="4" fontId="23" fillId="2" borderId="5" xfId="0" applyNumberFormat="1" applyFont="1" applyFill="1" applyBorder="1" applyAlignment="1">
      <alignment horizontal="right" wrapText="1"/>
    </xf>
    <xf numFmtId="4" fontId="23" fillId="3" borderId="5" xfId="0" applyNumberFormat="1" applyFont="1" applyFill="1" applyBorder="1" applyAlignment="1">
      <alignment horizontal="right" wrapText="1"/>
    </xf>
    <xf numFmtId="4" fontId="23" fillId="2" borderId="5" xfId="0" applyNumberFormat="1" applyFont="1" applyFill="1" applyBorder="1" applyAlignment="1">
      <alignment horizontal="right" vertical="center"/>
    </xf>
    <xf numFmtId="4" fontId="25" fillId="2" borderId="5" xfId="0" applyNumberFormat="1" applyFont="1" applyFill="1" applyBorder="1" applyAlignment="1">
      <alignment horizontal="right" vertical="center" wrapText="1"/>
    </xf>
    <xf numFmtId="4" fontId="25" fillId="2" borderId="5" xfId="0" applyNumberFormat="1" applyFont="1" applyFill="1" applyBorder="1" applyAlignment="1">
      <alignment horizontal="right" vertical="center"/>
    </xf>
    <xf numFmtId="4" fontId="23" fillId="2" borderId="5" xfId="0" applyNumberFormat="1" applyFont="1" applyFill="1" applyBorder="1" applyAlignment="1">
      <alignment horizontal="right" vertical="center" wrapText="1"/>
    </xf>
    <xf numFmtId="4" fontId="23" fillId="3" borderId="5" xfId="0" applyNumberFormat="1" applyFont="1" applyFill="1" applyBorder="1" applyAlignment="1">
      <alignment horizontal="right" vertical="center" wrapText="1"/>
    </xf>
    <xf numFmtId="4" fontId="25" fillId="2" borderId="9" xfId="0" applyNumberFormat="1" applyFont="1" applyFill="1" applyBorder="1" applyAlignment="1">
      <alignment horizontal="right" vertical="center" wrapText="1"/>
    </xf>
    <xf numFmtId="4" fontId="25" fillId="2" borderId="10" xfId="0" applyNumberFormat="1" applyFont="1" applyFill="1" applyBorder="1" applyAlignment="1">
      <alignment horizontal="right" vertical="center" wrapText="1"/>
    </xf>
    <xf numFmtId="4" fontId="25" fillId="2" borderId="12" xfId="0" applyNumberFormat="1" applyFont="1" applyFill="1" applyBorder="1" applyAlignment="1">
      <alignment horizontal="right" vertical="center" wrapText="1"/>
    </xf>
    <xf numFmtId="4" fontId="25" fillId="2" borderId="10" xfId="0" applyNumberFormat="1" applyFont="1" applyFill="1" applyBorder="1" applyAlignment="1">
      <alignment horizontal="right" vertical="top" wrapText="1"/>
    </xf>
    <xf numFmtId="4" fontId="23" fillId="2" borderId="10" xfId="0" applyNumberFormat="1" applyFont="1" applyFill="1" applyBorder="1" applyAlignment="1">
      <alignment horizontal="right" vertical="center" wrapText="1"/>
    </xf>
    <xf numFmtId="4" fontId="23" fillId="3" borderId="5" xfId="0" applyNumberFormat="1" applyFont="1" applyFill="1" applyBorder="1" applyAlignment="1">
      <alignment horizontal="right"/>
    </xf>
    <xf numFmtId="2" fontId="14" fillId="0" borderId="2" xfId="0" applyNumberFormat="1" applyFont="1" applyBorder="1" applyAlignment="1">
      <alignment horizontal="right" vertical="center" wrapText="1"/>
    </xf>
    <xf numFmtId="2" fontId="14" fillId="0" borderId="6" xfId="0" applyNumberFormat="1" applyFont="1" applyBorder="1" applyAlignment="1">
      <alignment horizontal="right" vertical="center" wrapText="1"/>
    </xf>
    <xf numFmtId="2" fontId="18" fillId="0" borderId="3" xfId="0" applyNumberFormat="1" applyFont="1" applyBorder="1" applyAlignment="1">
      <alignment horizontal="right" vertical="center" wrapText="1"/>
    </xf>
    <xf numFmtId="2" fontId="18" fillId="0" borderId="1" xfId="0" applyNumberFormat="1" applyFont="1" applyBorder="1" applyAlignment="1">
      <alignment horizontal="right" vertical="center" wrapText="1"/>
    </xf>
    <xf numFmtId="2" fontId="18" fillId="2" borderId="3" xfId="0" applyNumberFormat="1" applyFont="1" applyFill="1" applyBorder="1" applyAlignment="1">
      <alignment horizontal="right" vertical="top" wrapText="1"/>
    </xf>
    <xf numFmtId="2" fontId="18" fillId="2" borderId="1" xfId="0" applyNumberFormat="1" applyFont="1" applyFill="1" applyBorder="1" applyAlignment="1">
      <alignment horizontal="right" vertical="top" wrapText="1"/>
    </xf>
    <xf numFmtId="0" fontId="6" fillId="0" borderId="2" xfId="0" applyFont="1" applyBorder="1" applyAlignment="1">
      <alignment horizontal="center" vertical="top" wrapText="1"/>
    </xf>
    <xf numFmtId="0" fontId="14" fillId="0" borderId="1" xfId="0" applyFont="1" applyBorder="1" applyAlignment="1">
      <alignment horizontal="center" wrapText="1"/>
    </xf>
    <xf numFmtId="0" fontId="18" fillId="0" borderId="1" xfId="0" applyFont="1" applyBorder="1" applyAlignment="1">
      <alignment horizontal="center" wrapText="1"/>
    </xf>
    <xf numFmtId="0" fontId="25" fillId="0" borderId="5" xfId="0" applyFont="1" applyFill="1" applyBorder="1" applyAlignment="1">
      <alignment vertical="top" wrapText="1"/>
    </xf>
    <xf numFmtId="0" fontId="25" fillId="0" borderId="5" xfId="0" applyFont="1" applyFill="1" applyBorder="1" applyAlignment="1">
      <alignment wrapText="1"/>
    </xf>
    <xf numFmtId="0" fontId="25" fillId="0" borderId="5" xfId="0" applyFont="1" applyFill="1" applyBorder="1" applyAlignment="1">
      <alignment horizontal="center" vertical="top" wrapText="1"/>
    </xf>
    <xf numFmtId="0" fontId="25" fillId="0" borderId="5" xfId="0" applyFont="1" applyFill="1" applyBorder="1" applyAlignment="1">
      <alignment horizontal="center" wrapText="1"/>
    </xf>
    <xf numFmtId="166" fontId="25" fillId="0" borderId="5" xfId="0" applyNumberFormat="1" applyFont="1" applyFill="1" applyBorder="1" applyAlignment="1">
      <alignment horizontal="center" wrapText="1"/>
    </xf>
    <xf numFmtId="0" fontId="22" fillId="0" borderId="0" xfId="0" applyFont="1" applyFill="1"/>
    <xf numFmtId="0" fontId="23" fillId="0" borderId="5" xfId="0" applyFont="1" applyFill="1" applyBorder="1" applyAlignment="1">
      <alignment vertical="top" wrapText="1"/>
    </xf>
    <xf numFmtId="0" fontId="26" fillId="0" borderId="5" xfId="0" applyFont="1" applyFill="1" applyBorder="1" applyAlignment="1">
      <alignment wrapText="1"/>
    </xf>
    <xf numFmtId="0" fontId="23" fillId="0" borderId="5" xfId="0" applyFont="1" applyFill="1" applyBorder="1" applyAlignment="1">
      <alignment horizontal="center" vertical="top" wrapText="1"/>
    </xf>
    <xf numFmtId="0" fontId="23" fillId="0" borderId="5" xfId="0" applyFont="1" applyFill="1" applyBorder="1" applyAlignment="1">
      <alignment horizontal="center" wrapText="1"/>
    </xf>
    <xf numFmtId="166" fontId="23" fillId="0" borderId="5" xfId="0" applyNumberFormat="1" applyFont="1" applyFill="1" applyBorder="1" applyAlignment="1">
      <alignment horizontal="center" wrapText="1"/>
    </xf>
    <xf numFmtId="0" fontId="23" fillId="2" borderId="5" xfId="0" applyFont="1" applyFill="1" applyBorder="1" applyAlignment="1">
      <alignment horizontal="center" vertical="center"/>
    </xf>
    <xf numFmtId="0" fontId="23" fillId="2" borderId="5" xfId="0" applyFont="1" applyFill="1" applyBorder="1" applyAlignment="1">
      <alignment vertical="center"/>
    </xf>
    <xf numFmtId="0" fontId="24" fillId="3" borderId="5" xfId="0" applyFont="1" applyFill="1" applyBorder="1"/>
    <xf numFmtId="0" fontId="25" fillId="2" borderId="5" xfId="0" applyFont="1" applyFill="1" applyBorder="1" applyAlignment="1">
      <alignment horizontal="justify" vertical="center" wrapText="1"/>
    </xf>
    <xf numFmtId="0" fontId="24" fillId="3" borderId="8" xfId="0" applyFont="1" applyFill="1" applyBorder="1"/>
    <xf numFmtId="0" fontId="7" fillId="0" borderId="7" xfId="0" applyFont="1" applyBorder="1" applyAlignment="1">
      <alignment horizontal="center" vertical="top" wrapText="1"/>
    </xf>
    <xf numFmtId="2" fontId="4" fillId="2" borderId="3" xfId="0" applyNumberFormat="1" applyFont="1" applyFill="1" applyBorder="1" applyAlignment="1">
      <alignment horizontal="right" vertical="top" wrapText="1"/>
    </xf>
    <xf numFmtId="2" fontId="4" fillId="0" borderId="1" xfId="0" applyNumberFormat="1" applyFont="1" applyBorder="1" applyAlignment="1">
      <alignment horizontal="right" vertical="top" wrapText="1"/>
    </xf>
    <xf numFmtId="0" fontId="28" fillId="0" borderId="0" xfId="0" applyFont="1"/>
    <xf numFmtId="0" fontId="2" fillId="0" borderId="0" xfId="0" applyFont="1" applyAlignment="1">
      <alignment vertical="center"/>
    </xf>
    <xf numFmtId="0" fontId="2" fillId="0" borderId="3" xfId="0" applyFont="1" applyBorder="1" applyAlignment="1">
      <alignment horizontal="justify" vertical="center" wrapText="1"/>
    </xf>
    <xf numFmtId="2" fontId="14" fillId="0" borderId="3" xfId="0" applyNumberFormat="1" applyFont="1" applyBorder="1" applyAlignment="1">
      <alignment horizontal="right" vertical="center" wrapText="1"/>
    </xf>
    <xf numFmtId="2" fontId="4" fillId="0" borderId="2" xfId="0" applyNumberFormat="1" applyFont="1" applyBorder="1" applyAlignment="1">
      <alignment horizontal="right" vertical="center" wrapText="1"/>
    </xf>
    <xf numFmtId="0" fontId="23" fillId="3" borderId="8" xfId="0" applyFont="1" applyFill="1" applyBorder="1" applyAlignment="1">
      <alignment vertical="top" wrapText="1"/>
    </xf>
    <xf numFmtId="0" fontId="23" fillId="0" borderId="8" xfId="0" applyFont="1" applyFill="1" applyBorder="1" applyAlignment="1">
      <alignment vertical="top" wrapText="1"/>
    </xf>
    <xf numFmtId="0" fontId="23" fillId="0" borderId="5" xfId="0" applyFont="1" applyFill="1" applyBorder="1" applyAlignment="1">
      <alignment wrapText="1"/>
    </xf>
    <xf numFmtId="4" fontId="23" fillId="0" borderId="5" xfId="0" applyNumberFormat="1" applyFont="1" applyFill="1" applyBorder="1" applyAlignment="1">
      <alignment horizontal="right" wrapText="1"/>
    </xf>
    <xf numFmtId="0" fontId="23" fillId="3" borderId="8" xfId="0" applyFont="1" applyFill="1" applyBorder="1" applyAlignment="1">
      <alignment wrapText="1"/>
    </xf>
    <xf numFmtId="0" fontId="23" fillId="3" borderId="8" xfId="0" applyFont="1" applyFill="1" applyBorder="1" applyAlignment="1">
      <alignment horizontal="center" vertical="top" wrapText="1"/>
    </xf>
    <xf numFmtId="4" fontId="23" fillId="3" borderId="8" xfId="0" applyNumberFormat="1" applyFont="1" applyFill="1" applyBorder="1" applyAlignment="1">
      <alignment horizontal="right" wrapText="1"/>
    </xf>
    <xf numFmtId="0" fontId="22" fillId="0" borderId="0" xfId="0" applyFont="1" applyFill="1" applyBorder="1"/>
    <xf numFmtId="2" fontId="4" fillId="0" borderId="2" xfId="0" applyNumberFormat="1" applyFont="1" applyBorder="1" applyAlignment="1">
      <alignment vertical="top" wrapText="1"/>
    </xf>
    <xf numFmtId="2" fontId="4" fillId="0" borderId="6" xfId="0" applyNumberFormat="1" applyFont="1" applyBorder="1" applyAlignment="1">
      <alignment vertical="top" wrapText="1"/>
    </xf>
    <xf numFmtId="2" fontId="7" fillId="0" borderId="6" xfId="0" applyNumberFormat="1" applyFont="1" applyBorder="1" applyAlignment="1">
      <alignment vertical="top" wrapText="1"/>
    </xf>
    <xf numFmtId="2" fontId="4" fillId="0" borderId="3" xfId="0" applyNumberFormat="1" applyFont="1" applyBorder="1" applyAlignment="1">
      <alignment horizontal="right" vertical="top" wrapText="1"/>
    </xf>
    <xf numFmtId="166" fontId="23" fillId="3" borderId="8" xfId="0" applyNumberFormat="1" applyFont="1" applyFill="1" applyBorder="1" applyAlignment="1">
      <alignment horizontal="center"/>
    </xf>
    <xf numFmtId="0" fontId="25" fillId="2" borderId="5" xfId="0" applyFont="1" applyFill="1" applyBorder="1" applyAlignment="1">
      <alignment horizontal="justify" vertical="top"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8" fillId="0" borderId="0" xfId="0" applyFont="1" applyFill="1"/>
    <xf numFmtId="4" fontId="25" fillId="0" borderId="5" xfId="0" applyNumberFormat="1" applyFont="1" applyFill="1" applyBorder="1" applyAlignment="1">
      <alignment horizontal="right" wrapText="1"/>
    </xf>
    <xf numFmtId="4" fontId="23" fillId="3" borderId="8" xfId="0" applyNumberFormat="1" applyFont="1" applyFill="1" applyBorder="1" applyAlignment="1">
      <alignment horizontal="right"/>
    </xf>
    <xf numFmtId="0" fontId="2" fillId="0" borderId="5" xfId="0" applyFont="1" applyBorder="1" applyAlignment="1">
      <alignment horizontal="center" vertical="center" wrapText="1"/>
    </xf>
    <xf numFmtId="0" fontId="6" fillId="0" borderId="3" xfId="0" applyFont="1" applyBorder="1" applyAlignment="1">
      <alignment horizontal="center" vertical="top" wrapText="1"/>
    </xf>
    <xf numFmtId="0" fontId="4" fillId="0" borderId="4" xfId="0" applyFont="1" applyBorder="1" applyAlignment="1">
      <alignment vertical="center" wrapText="1"/>
    </xf>
    <xf numFmtId="0" fontId="4" fillId="0" borderId="13" xfId="0" applyFont="1" applyBorder="1" applyAlignment="1">
      <alignment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Fill="1" applyBorder="1"/>
    <xf numFmtId="0" fontId="14" fillId="0" borderId="2" xfId="0" applyFont="1" applyBorder="1" applyAlignment="1">
      <alignment horizontal="center" wrapText="1"/>
    </xf>
    <xf numFmtId="0" fontId="25" fillId="0" borderId="0" xfId="0" applyFont="1" applyFill="1" applyBorder="1"/>
    <xf numFmtId="0" fontId="25" fillId="2" borderId="0" xfId="0" applyFont="1" applyFill="1" applyBorder="1"/>
    <xf numFmtId="0" fontId="4" fillId="0" borderId="15" xfId="0" applyFont="1" applyBorder="1" applyAlignment="1">
      <alignment horizontal="center" vertical="center" wrapText="1"/>
    </xf>
    <xf numFmtId="0" fontId="0" fillId="0" borderId="0" xfId="0" applyFill="1" applyBorder="1"/>
    <xf numFmtId="0" fontId="0" fillId="0" borderId="0" xfId="0" applyFill="1" applyBorder="1" applyAlignment="1">
      <alignment horizontal="center" vertical="center"/>
    </xf>
    <xf numFmtId="0" fontId="0" fillId="0" borderId="0" xfId="0" applyFill="1" applyAlignment="1">
      <alignment horizontal="center" vertical="center"/>
    </xf>
    <xf numFmtId="0" fontId="13" fillId="0" borderId="0" xfId="0" applyFont="1" applyFill="1" applyBorder="1"/>
    <xf numFmtId="0" fontId="13" fillId="0" borderId="0" xfId="0" applyFont="1" applyFill="1"/>
    <xf numFmtId="0" fontId="24" fillId="0" borderId="0" xfId="0" applyFont="1" applyFill="1" applyBorder="1"/>
    <xf numFmtId="0" fontId="24" fillId="0" borderId="0" xfId="0" applyFont="1" applyFill="1"/>
    <xf numFmtId="0" fontId="23" fillId="0" borderId="0" xfId="0" applyFont="1" applyFill="1" applyBorder="1"/>
    <xf numFmtId="0" fontId="23" fillId="0" borderId="0" xfId="0" applyFont="1" applyFill="1"/>
    <xf numFmtId="0" fontId="25" fillId="0" borderId="0" xfId="0" applyFont="1" applyFill="1"/>
    <xf numFmtId="0" fontId="1" fillId="0" borderId="4" xfId="0" applyFont="1" applyBorder="1"/>
    <xf numFmtId="0" fontId="1" fillId="2" borderId="2" xfId="0" applyFont="1" applyFill="1" applyBorder="1" applyAlignment="1">
      <alignment horizontal="center" vertical="top" wrapText="1"/>
    </xf>
    <xf numFmtId="2" fontId="20" fillId="2" borderId="16" xfId="0" applyNumberFormat="1" applyFont="1" applyFill="1" applyBorder="1" applyAlignment="1">
      <alignment horizontal="right" vertical="center" wrapText="1"/>
    </xf>
    <xf numFmtId="165" fontId="19" fillId="2" borderId="3" xfId="0" applyNumberFormat="1" applyFont="1" applyFill="1" applyBorder="1" applyAlignment="1">
      <alignment horizontal="right" vertical="center" wrapText="1"/>
    </xf>
    <xf numFmtId="165" fontId="19" fillId="2" borderId="6" xfId="0" applyNumberFormat="1" applyFont="1" applyFill="1" applyBorder="1" applyAlignment="1">
      <alignment vertical="center" wrapText="1"/>
    </xf>
    <xf numFmtId="2" fontId="20" fillId="2" borderId="6" xfId="0" applyNumberFormat="1" applyFont="1" applyFill="1" applyBorder="1" applyAlignment="1">
      <alignment vertical="center" wrapText="1"/>
    </xf>
    <xf numFmtId="165" fontId="19" fillId="2" borderId="13" xfId="0" applyNumberFormat="1" applyFont="1" applyFill="1" applyBorder="1" applyAlignment="1">
      <alignment horizontal="right" vertical="center" wrapText="1"/>
    </xf>
    <xf numFmtId="165" fontId="19" fillId="0" borderId="6" xfId="0" applyNumberFormat="1" applyFont="1" applyBorder="1" applyAlignment="1">
      <alignment vertical="center" wrapText="1"/>
    </xf>
    <xf numFmtId="2" fontId="20" fillId="0" borderId="6" xfId="0" applyNumberFormat="1" applyFont="1" applyBorder="1" applyAlignment="1">
      <alignment vertical="center"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4" fillId="0" borderId="15" xfId="0" applyFont="1" applyBorder="1" applyAlignment="1">
      <alignment horizontal="center" vertical="top" wrapText="1"/>
    </xf>
    <xf numFmtId="4" fontId="25" fillId="2" borderId="10" xfId="0" applyNumberFormat="1" applyFont="1" applyFill="1" applyBorder="1" applyAlignment="1">
      <alignment horizontal="right" wrapText="1"/>
    </xf>
    <xf numFmtId="4" fontId="23" fillId="2" borderId="10" xfId="0" applyNumberFormat="1" applyFont="1" applyFill="1" applyBorder="1" applyAlignment="1">
      <alignment horizontal="right" wrapText="1"/>
    </xf>
    <xf numFmtId="4" fontId="23" fillId="3" borderId="10" xfId="0" applyNumberFormat="1" applyFont="1" applyFill="1" applyBorder="1" applyAlignment="1">
      <alignment horizontal="right" wrapText="1"/>
    </xf>
    <xf numFmtId="4" fontId="23" fillId="0" borderId="10" xfId="0" applyNumberFormat="1" applyFont="1" applyFill="1" applyBorder="1" applyAlignment="1">
      <alignment horizontal="right" wrapText="1"/>
    </xf>
    <xf numFmtId="4" fontId="23" fillId="2" borderId="10" xfId="0" applyNumberFormat="1" applyFont="1" applyFill="1" applyBorder="1" applyAlignment="1">
      <alignment horizontal="right" vertical="center"/>
    </xf>
    <xf numFmtId="4" fontId="25" fillId="2" borderId="10" xfId="0" applyNumberFormat="1" applyFont="1" applyFill="1" applyBorder="1" applyAlignment="1">
      <alignment horizontal="right" vertical="center"/>
    </xf>
    <xf numFmtId="4" fontId="23" fillId="3" borderId="10" xfId="0" applyNumberFormat="1" applyFont="1" applyFill="1" applyBorder="1" applyAlignment="1">
      <alignment horizontal="right" vertical="center" wrapText="1"/>
    </xf>
    <xf numFmtId="4" fontId="23" fillId="3" borderId="10" xfId="0" applyNumberFormat="1" applyFont="1" applyFill="1" applyBorder="1" applyAlignment="1">
      <alignment horizontal="right"/>
    </xf>
    <xf numFmtId="4" fontId="23" fillId="3" borderId="17" xfId="0" applyNumberFormat="1" applyFont="1" applyFill="1" applyBorder="1" applyAlignment="1">
      <alignment horizontal="right" wrapText="1"/>
    </xf>
    <xf numFmtId="2" fontId="4" fillId="0" borderId="15" xfId="0" applyNumberFormat="1" applyFont="1" applyBorder="1" applyAlignment="1">
      <alignment vertical="top" wrapText="1"/>
    </xf>
    <xf numFmtId="166" fontId="23" fillId="2" borderId="10" xfId="0" applyNumberFormat="1" applyFont="1" applyFill="1" applyBorder="1" applyAlignment="1">
      <alignment horizontal="center" vertical="center"/>
    </xf>
    <xf numFmtId="166" fontId="25" fillId="2" borderId="10" xfId="0" applyNumberFormat="1" applyFont="1" applyFill="1" applyBorder="1" applyAlignment="1">
      <alignment horizontal="center" wrapText="1"/>
    </xf>
    <xf numFmtId="166" fontId="23" fillId="2" borderId="10" xfId="0" applyNumberFormat="1" applyFont="1" applyFill="1" applyBorder="1" applyAlignment="1">
      <alignment horizontal="center" wrapText="1"/>
    </xf>
    <xf numFmtId="166" fontId="23" fillId="3" borderId="10" xfId="0" applyNumberFormat="1" applyFont="1" applyFill="1" applyBorder="1" applyAlignment="1">
      <alignment horizontal="center"/>
    </xf>
    <xf numFmtId="166" fontId="25" fillId="0" borderId="10" xfId="0" applyNumberFormat="1" applyFont="1" applyFill="1" applyBorder="1" applyAlignment="1">
      <alignment horizontal="center" wrapText="1"/>
    </xf>
    <xf numFmtId="166" fontId="23" fillId="0" borderId="10" xfId="0" applyNumberFormat="1" applyFont="1" applyFill="1" applyBorder="1" applyAlignment="1">
      <alignment horizontal="center" wrapText="1"/>
    </xf>
    <xf numFmtId="166" fontId="25" fillId="2" borderId="10" xfId="0" applyNumberFormat="1" applyFont="1" applyFill="1" applyBorder="1" applyAlignment="1">
      <alignment horizontal="center" vertical="center"/>
    </xf>
    <xf numFmtId="166" fontId="23" fillId="3" borderId="17" xfId="0" applyNumberFormat="1" applyFont="1" applyFill="1" applyBorder="1" applyAlignment="1">
      <alignment horizontal="center"/>
    </xf>
    <xf numFmtId="2" fontId="4" fillId="0" borderId="18" xfId="0" applyNumberFormat="1" applyFont="1" applyBorder="1" applyAlignment="1">
      <alignment vertical="top" wrapText="1"/>
    </xf>
    <xf numFmtId="0" fontId="2" fillId="0" borderId="3" xfId="0" applyFont="1" applyFill="1" applyBorder="1" applyAlignment="1">
      <alignment horizontal="justify" vertical="center" wrapText="1"/>
    </xf>
    <xf numFmtId="0" fontId="2" fillId="0" borderId="0" xfId="0" applyFont="1" applyFill="1" applyAlignment="1">
      <alignment vertical="center"/>
    </xf>
    <xf numFmtId="0" fontId="2" fillId="0" borderId="2" xfId="0" applyFont="1" applyFill="1" applyBorder="1" applyAlignment="1">
      <alignment horizontal="justify" vertical="center" wrapText="1"/>
    </xf>
    <xf numFmtId="0" fontId="25" fillId="0" borderId="0" xfId="0" applyFont="1" applyFill="1" applyBorder="1" applyAlignment="1">
      <alignment horizontal="left" vertical="top" wrapText="1"/>
    </xf>
    <xf numFmtId="0" fontId="25" fillId="0" borderId="7" xfId="0" applyFont="1" applyFill="1" applyBorder="1" applyAlignment="1">
      <alignment horizontal="left" vertical="top" wrapText="1"/>
    </xf>
    <xf numFmtId="0" fontId="31" fillId="0" borderId="3" xfId="0" applyFont="1" applyFill="1" applyBorder="1" applyAlignment="1">
      <alignment horizontal="center" vertical="center" wrapText="1"/>
    </xf>
    <xf numFmtId="0" fontId="31" fillId="0" borderId="3" xfId="0" applyFont="1" applyFill="1" applyBorder="1" applyAlignment="1">
      <alignment horizontal="justify" vertical="center" wrapText="1"/>
    </xf>
    <xf numFmtId="0" fontId="2" fillId="0" borderId="0" xfId="0" applyFont="1" applyFill="1" applyAlignment="1"/>
    <xf numFmtId="0" fontId="28" fillId="4" borderId="0" xfId="0" applyFont="1" applyFill="1"/>
    <xf numFmtId="0" fontId="1" fillId="2" borderId="20" xfId="0" applyFont="1" applyFill="1" applyBorder="1" applyAlignment="1">
      <alignment horizontal="center" vertical="center" textRotation="90" wrapText="1"/>
    </xf>
    <xf numFmtId="0" fontId="1" fillId="0" borderId="18" xfId="0" applyFont="1" applyBorder="1" applyAlignment="1">
      <alignment horizontal="center" vertical="center" wrapText="1"/>
    </xf>
    <xf numFmtId="0" fontId="1" fillId="2" borderId="0" xfId="0" applyFont="1" applyFill="1" applyBorder="1" applyAlignment="1">
      <alignment horizontal="center" vertical="center" textRotation="90" wrapText="1"/>
    </xf>
    <xf numFmtId="0" fontId="12" fillId="2" borderId="0" xfId="0" applyFont="1" applyFill="1" applyBorder="1" applyAlignment="1">
      <alignment vertical="top" wrapText="1"/>
    </xf>
    <xf numFmtId="0" fontId="1" fillId="0" borderId="0" xfId="0" applyFont="1" applyBorder="1" applyAlignment="1">
      <alignment horizontal="center" vertical="center" wrapText="1"/>
    </xf>
    <xf numFmtId="0" fontId="1" fillId="0" borderId="0" xfId="0" applyFont="1" applyBorder="1" applyAlignment="1">
      <alignment vertical="top"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2" xfId="0" applyFont="1" applyFill="1" applyBorder="1" applyAlignment="1">
      <alignment horizontal="justify" vertical="center" wrapText="1"/>
    </xf>
    <xf numFmtId="0" fontId="3" fillId="2" borderId="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5" fillId="2" borderId="0" xfId="0" applyFont="1" applyFill="1" applyBorder="1" applyAlignment="1">
      <alignment vertical="top" wrapText="1"/>
    </xf>
    <xf numFmtId="0" fontId="15" fillId="2" borderId="0" xfId="0" applyFont="1" applyFill="1" applyBorder="1" applyAlignment="1">
      <alignment horizontal="center" vertical="center" wrapText="1"/>
    </xf>
    <xf numFmtId="0" fontId="2" fillId="2" borderId="0" xfId="0" applyFont="1" applyFill="1" applyAlignment="1"/>
    <xf numFmtId="0" fontId="2" fillId="2" borderId="0" xfId="0" applyFont="1" applyFill="1"/>
    <xf numFmtId="0" fontId="3" fillId="2" borderId="2" xfId="0" applyFont="1" applyFill="1" applyBorder="1" applyAlignment="1">
      <alignment horizontal="center" vertical="center" wrapText="1"/>
    </xf>
    <xf numFmtId="0" fontId="18" fillId="0" borderId="1" xfId="0" applyFont="1" applyBorder="1" applyAlignment="1">
      <alignment horizontal="center" vertical="top" wrapText="1"/>
    </xf>
    <xf numFmtId="2" fontId="18" fillId="0" borderId="3" xfId="0" applyNumberFormat="1" applyFont="1" applyBorder="1" applyAlignment="1">
      <alignment horizontal="right" vertical="top" wrapText="1"/>
    </xf>
    <xf numFmtId="0" fontId="4" fillId="0" borderId="25" xfId="0" applyFont="1" applyBorder="1" applyAlignment="1">
      <alignment horizontal="left" vertical="top" wrapText="1"/>
    </xf>
    <xf numFmtId="0" fontId="1" fillId="0" borderId="13" xfId="0" applyFont="1" applyBorder="1"/>
    <xf numFmtId="2" fontId="20" fillId="2" borderId="6" xfId="0" applyNumberFormat="1" applyFont="1" applyFill="1" applyBorder="1" applyAlignment="1">
      <alignment horizontal="right" vertical="center" wrapText="1"/>
    </xf>
    <xf numFmtId="0" fontId="1" fillId="0" borderId="18" xfId="0" applyFont="1" applyBorder="1"/>
    <xf numFmtId="165" fontId="19" fillId="2" borderId="15" xfId="0" applyNumberFormat="1" applyFont="1" applyFill="1" applyBorder="1" applyAlignment="1">
      <alignment vertical="center" wrapText="1"/>
    </xf>
    <xf numFmtId="0" fontId="1" fillId="0" borderId="16" xfId="0" applyFont="1" applyBorder="1"/>
    <xf numFmtId="2" fontId="20" fillId="2" borderId="26" xfId="0" applyNumberFormat="1" applyFont="1" applyFill="1" applyBorder="1" applyAlignment="1">
      <alignment horizontal="right" vertical="center" wrapText="1"/>
    </xf>
    <xf numFmtId="2" fontId="20" fillId="2" borderId="1" xfId="0" applyNumberFormat="1" applyFont="1" applyFill="1" applyBorder="1" applyAlignment="1">
      <alignment horizontal="right" vertical="center" wrapText="1"/>
    </xf>
    <xf numFmtId="0" fontId="1" fillId="2" borderId="27" xfId="0" applyFont="1" applyFill="1" applyBorder="1" applyAlignment="1">
      <alignment horizontal="center" vertical="center" textRotation="90" wrapText="1"/>
    </xf>
    <xf numFmtId="0" fontId="1" fillId="2" borderId="28" xfId="0" applyFont="1" applyFill="1" applyBorder="1" applyAlignment="1">
      <alignment horizontal="center" vertical="center" textRotation="90" wrapText="1"/>
    </xf>
    <xf numFmtId="0" fontId="1" fillId="2" borderId="29" xfId="0" applyFont="1" applyFill="1" applyBorder="1" applyAlignment="1">
      <alignment vertical="top" wrapText="1"/>
    </xf>
    <xf numFmtId="0" fontId="1" fillId="2" borderId="30" xfId="0" applyFont="1" applyFill="1" applyBorder="1" applyAlignment="1">
      <alignment horizontal="center" vertical="center" textRotation="90" wrapText="1"/>
    </xf>
    <xf numFmtId="0" fontId="1" fillId="2" borderId="31" xfId="0" applyFont="1" applyFill="1" applyBorder="1" applyAlignment="1">
      <alignment horizontal="center" vertical="center" wrapText="1"/>
    </xf>
    <xf numFmtId="0" fontId="25" fillId="2" borderId="5" xfId="0" applyFont="1" applyFill="1" applyBorder="1" applyAlignment="1">
      <alignment wrapText="1"/>
    </xf>
    <xf numFmtId="2" fontId="32" fillId="2" borderId="16" xfId="0" applyNumberFormat="1" applyFont="1" applyFill="1" applyBorder="1" applyAlignment="1">
      <alignment horizontal="right" vertical="center" wrapText="1"/>
    </xf>
    <xf numFmtId="2" fontId="32" fillId="2" borderId="4" xfId="0" applyNumberFormat="1" applyFont="1" applyFill="1" applyBorder="1" applyAlignment="1">
      <alignment horizontal="right" vertical="center" wrapText="1"/>
    </xf>
    <xf numFmtId="0" fontId="1" fillId="2" borderId="32" xfId="0" applyFont="1" applyFill="1" applyBorder="1" applyAlignment="1">
      <alignment horizontal="center" vertical="center" wrapText="1"/>
    </xf>
    <xf numFmtId="0" fontId="22" fillId="2" borderId="0" xfId="0" applyFont="1" applyFill="1" applyBorder="1"/>
    <xf numFmtId="0" fontId="0" fillId="0" borderId="0" xfId="0" applyBorder="1"/>
    <xf numFmtId="2" fontId="7" fillId="0" borderId="3" xfId="0" applyNumberFormat="1" applyFont="1" applyBorder="1" applyAlignment="1">
      <alignment horizontal="right" vertical="center" wrapText="1"/>
    </xf>
    <xf numFmtId="0" fontId="2" fillId="2" borderId="3" xfId="0" applyFont="1" applyFill="1" applyBorder="1" applyAlignment="1">
      <alignment horizontal="justify"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2" fontId="2" fillId="2" borderId="3" xfId="0" applyNumberFormat="1" applyFont="1" applyFill="1" applyBorder="1" applyAlignment="1">
      <alignment horizontal="center" vertical="center" wrapText="1"/>
    </xf>
    <xf numFmtId="0" fontId="2" fillId="2" borderId="6" xfId="0" applyFont="1" applyFill="1" applyBorder="1" applyAlignment="1">
      <alignment horizontal="center" vertical="center" wrapText="1"/>
    </xf>
    <xf numFmtId="168" fontId="2" fillId="2" borderId="2"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2" borderId="3" xfId="0" applyFont="1" applyFill="1" applyBorder="1" applyAlignment="1">
      <alignment horizontal="center" vertical="center" wrapText="1"/>
    </xf>
    <xf numFmtId="2" fontId="31" fillId="2" borderId="3" xfId="0" applyNumberFormat="1" applyFont="1" applyFill="1" applyBorder="1" applyAlignment="1">
      <alignment horizontal="center" vertical="center" wrapText="1"/>
    </xf>
    <xf numFmtId="167" fontId="31" fillId="2" borderId="1" xfId="0" applyNumberFormat="1" applyFont="1" applyFill="1" applyBorder="1" applyAlignment="1">
      <alignment horizontal="center" vertical="center" wrapText="1"/>
    </xf>
    <xf numFmtId="0" fontId="28" fillId="2" borderId="0" xfId="0" applyFont="1" applyFill="1"/>
    <xf numFmtId="0" fontId="25" fillId="0" borderId="7" xfId="0" applyFont="1" applyBorder="1" applyAlignment="1">
      <alignment horizontal="left" vertical="top" wrapText="1"/>
    </xf>
    <xf numFmtId="168" fontId="2" fillId="0" borderId="6" xfId="0" applyNumberFormat="1" applyFont="1" applyFill="1" applyBorder="1" applyAlignment="1">
      <alignment horizontal="center" vertical="center" wrapText="1"/>
    </xf>
    <xf numFmtId="2" fontId="2" fillId="0" borderId="6"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168" fontId="2" fillId="0" borderId="1" xfId="0" applyNumberFormat="1" applyFont="1" applyFill="1" applyBorder="1" applyAlignment="1">
      <alignment horizontal="center" vertical="center" wrapText="1"/>
    </xf>
    <xf numFmtId="167" fontId="2" fillId="0" borderId="1" xfId="0" applyNumberFormat="1" applyFont="1" applyFill="1" applyBorder="1" applyAlignment="1">
      <alignment horizontal="center" vertical="center" wrapText="1"/>
    </xf>
    <xf numFmtId="2" fontId="31" fillId="0" borderId="1"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167" fontId="31" fillId="0" borderId="1" xfId="0" applyNumberFormat="1" applyFont="1" applyFill="1" applyBorder="1" applyAlignment="1">
      <alignment horizontal="center" vertical="center" wrapText="1"/>
    </xf>
    <xf numFmtId="168" fontId="31" fillId="0" borderId="1" xfId="0" applyNumberFormat="1" applyFont="1" applyFill="1" applyBorder="1" applyAlignment="1">
      <alignment horizontal="center" vertical="center" wrapText="1"/>
    </xf>
    <xf numFmtId="2" fontId="2" fillId="0" borderId="3" xfId="0" applyNumberFormat="1" applyFont="1" applyFill="1" applyBorder="1" applyAlignment="1">
      <alignment horizontal="center" vertical="center" wrapText="1"/>
    </xf>
    <xf numFmtId="2" fontId="28" fillId="0" borderId="0" xfId="0" applyNumberFormat="1" applyFont="1" applyFill="1"/>
    <xf numFmtId="0" fontId="2" fillId="0" borderId="6" xfId="0" applyFont="1" applyFill="1" applyBorder="1" applyAlignment="1">
      <alignment horizontal="center" vertical="center" wrapText="1"/>
    </xf>
    <xf numFmtId="0" fontId="2" fillId="2" borderId="1" xfId="0" applyFont="1" applyFill="1" applyBorder="1" applyAlignment="1">
      <alignment horizontal="left" vertical="center" textRotation="90" wrapText="1"/>
    </xf>
    <xf numFmtId="0" fontId="2" fillId="2" borderId="1" xfId="0" applyFont="1" applyFill="1" applyBorder="1" applyAlignment="1">
      <alignment horizontal="center" vertical="top" wrapText="1"/>
    </xf>
    <xf numFmtId="0" fontId="22" fillId="2" borderId="19"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2" fillId="2" borderId="0" xfId="0" applyFont="1" applyFill="1" applyAlignment="1">
      <alignment horizontal="center" vertical="center"/>
    </xf>
    <xf numFmtId="0" fontId="2" fillId="2" borderId="0" xfId="0" applyFont="1" applyFill="1" applyBorder="1" applyAlignment="1">
      <alignment vertical="top" wrapText="1"/>
    </xf>
    <xf numFmtId="0" fontId="2" fillId="2" borderId="15" xfId="0" applyFont="1" applyFill="1" applyBorder="1" applyAlignment="1">
      <alignment horizontal="left" vertical="center" textRotation="90" wrapText="1"/>
    </xf>
    <xf numFmtId="0" fontId="2" fillId="2" borderId="33" xfId="0" applyFont="1" applyFill="1" applyBorder="1" applyAlignment="1">
      <alignment horizontal="left" vertical="center" textRotation="90" wrapText="1"/>
    </xf>
    <xf numFmtId="0" fontId="2" fillId="2" borderId="23" xfId="0" applyFont="1" applyFill="1" applyBorder="1" applyAlignment="1">
      <alignment horizontal="left" vertical="center" textRotation="90" wrapText="1"/>
    </xf>
    <xf numFmtId="0" fontId="2" fillId="2" borderId="0" xfId="0" applyFont="1" applyFill="1" applyBorder="1" applyAlignment="1">
      <alignment horizontal="left" vertical="center" textRotation="90" wrapText="1"/>
    </xf>
    <xf numFmtId="0" fontId="2" fillId="2" borderId="15" xfId="0" applyFont="1" applyFill="1" applyBorder="1" applyAlignment="1">
      <alignment horizontal="center" vertical="top" wrapText="1"/>
    </xf>
    <xf numFmtId="0" fontId="2" fillId="2" borderId="33" xfId="0" applyFont="1" applyFill="1" applyBorder="1" applyAlignment="1">
      <alignment horizontal="center" vertical="top" wrapText="1"/>
    </xf>
    <xf numFmtId="0" fontId="2" fillId="2" borderId="23" xfId="0" applyFont="1" applyFill="1" applyBorder="1" applyAlignment="1">
      <alignment horizontal="center" vertical="top" wrapText="1"/>
    </xf>
    <xf numFmtId="0" fontId="2" fillId="2" borderId="0" xfId="0" applyFont="1" applyFill="1" applyBorder="1" applyAlignment="1">
      <alignment horizontal="center" vertical="top" wrapText="1"/>
    </xf>
    <xf numFmtId="0" fontId="2" fillId="2" borderId="19" xfId="0" applyFont="1" applyFill="1" applyBorder="1" applyAlignment="1">
      <alignment horizontal="center" vertical="center" wrapText="1"/>
    </xf>
    <xf numFmtId="0" fontId="3" fillId="2" borderId="19" xfId="0" applyFont="1" applyFill="1" applyBorder="1" applyAlignment="1">
      <alignment horizontal="left" vertical="top" wrapText="1"/>
    </xf>
    <xf numFmtId="0" fontId="3" fillId="2" borderId="19" xfId="0" applyFont="1" applyFill="1" applyBorder="1" applyAlignment="1">
      <alignment vertical="top" wrapText="1"/>
    </xf>
    <xf numFmtId="0" fontId="2" fillId="2" borderId="2" xfId="0" applyFont="1" applyFill="1" applyBorder="1" applyAlignment="1">
      <alignment vertical="top" wrapText="1"/>
    </xf>
    <xf numFmtId="0" fontId="22" fillId="2" borderId="17" xfId="0" applyFont="1" applyFill="1" applyBorder="1" applyAlignment="1">
      <alignment horizontal="center" vertical="center" wrapText="1"/>
    </xf>
    <xf numFmtId="0" fontId="22" fillId="2" borderId="26"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1" fillId="2" borderId="2" xfId="0" applyFont="1" applyFill="1" applyBorder="1" applyAlignment="1">
      <alignment horizontal="justify" vertical="center" wrapText="1"/>
    </xf>
    <xf numFmtId="0" fontId="22" fillId="2" borderId="4"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1" fillId="2" borderId="7" xfId="0" applyFont="1" applyFill="1" applyBorder="1" applyAlignment="1">
      <alignment horizontal="justify" vertical="center" wrapText="1"/>
    </xf>
    <xf numFmtId="0" fontId="2" fillId="2" borderId="19" xfId="0" applyFont="1" applyFill="1" applyBorder="1" applyAlignment="1">
      <alignment vertical="top" wrapText="1"/>
    </xf>
    <xf numFmtId="0" fontId="22" fillId="2" borderId="34" xfId="0" applyFont="1" applyFill="1" applyBorder="1" applyAlignment="1">
      <alignment horizontal="center" vertical="center" wrapText="1"/>
    </xf>
    <xf numFmtId="0" fontId="3" fillId="2" borderId="6" xfId="0" applyFont="1" applyFill="1" applyBorder="1" applyAlignment="1">
      <alignment vertical="top" wrapText="1"/>
    </xf>
    <xf numFmtId="0" fontId="2" fillId="2" borderId="6" xfId="0" applyFont="1" applyFill="1" applyBorder="1" applyAlignment="1">
      <alignment vertical="top" wrapText="1"/>
    </xf>
    <xf numFmtId="0" fontId="3" fillId="2" borderId="0" xfId="0" applyFont="1" applyFill="1" applyBorder="1" applyAlignment="1">
      <alignment horizontal="center" vertical="center" wrapText="1"/>
    </xf>
    <xf numFmtId="0" fontId="3" fillId="2" borderId="6" xfId="0" applyFont="1" applyFill="1" applyBorder="1" applyAlignment="1">
      <alignmen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horizontal="justify" vertical="center" wrapText="1"/>
    </xf>
    <xf numFmtId="0" fontId="3" fillId="2" borderId="1" xfId="0" applyFont="1" applyFill="1" applyBorder="1" applyAlignment="1">
      <alignment vertical="center" wrapText="1"/>
    </xf>
    <xf numFmtId="0" fontId="3" fillId="2" borderId="6" xfId="0" applyFont="1" applyFill="1" applyBorder="1" applyAlignment="1">
      <alignment horizontal="justify" vertical="center" wrapText="1"/>
    </xf>
    <xf numFmtId="0" fontId="3" fillId="2" borderId="19" xfId="0" applyFont="1" applyFill="1" applyBorder="1" applyAlignment="1">
      <alignment horizontal="justify" vertical="center" wrapText="1"/>
    </xf>
    <xf numFmtId="0" fontId="3" fillId="2" borderId="26" xfId="0" applyFont="1" applyFill="1" applyBorder="1" applyAlignment="1">
      <alignment horizontal="justify" vertical="center" wrapText="1"/>
    </xf>
    <xf numFmtId="0" fontId="3" fillId="2" borderId="26" xfId="0" applyFont="1" applyFill="1" applyBorder="1" applyAlignment="1">
      <alignment vertical="center" wrapText="1"/>
    </xf>
    <xf numFmtId="0" fontId="3" fillId="2" borderId="19" xfId="0" applyFont="1" applyFill="1" applyBorder="1" applyAlignment="1">
      <alignment horizontal="center" vertical="center" wrapText="1"/>
    </xf>
    <xf numFmtId="0" fontId="2" fillId="2" borderId="0" xfId="0" applyFont="1" applyFill="1" applyBorder="1" applyAlignment="1">
      <alignment vertical="center" wrapText="1"/>
    </xf>
    <xf numFmtId="0" fontId="3" fillId="2" borderId="0" xfId="0" applyFont="1" applyFill="1" applyBorder="1" applyAlignment="1">
      <alignment wrapText="1"/>
    </xf>
    <xf numFmtId="0" fontId="3" fillId="2" borderId="2" xfId="0" applyFont="1" applyFill="1" applyBorder="1" applyAlignment="1">
      <alignment vertical="center" wrapText="1"/>
    </xf>
    <xf numFmtId="0" fontId="4"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2" fillId="2" borderId="2" xfId="0" applyFont="1" applyFill="1" applyBorder="1" applyAlignment="1">
      <alignment horizontal="justify" vertical="center" wrapText="1"/>
    </xf>
    <xf numFmtId="0" fontId="22" fillId="2" borderId="6" xfId="0" applyFont="1" applyFill="1" applyBorder="1" applyAlignment="1">
      <alignment vertical="center" wrapText="1"/>
    </xf>
    <xf numFmtId="0" fontId="31" fillId="2" borderId="0" xfId="0" applyFont="1" applyFill="1" applyBorder="1" applyAlignment="1">
      <alignment horizontal="center" vertical="center" wrapText="1"/>
    </xf>
    <xf numFmtId="0" fontId="25" fillId="2" borderId="0" xfId="0" applyFont="1" applyFill="1" applyBorder="1" applyAlignment="1">
      <alignment horizontal="center" vertical="center" wrapText="1"/>
    </xf>
    <xf numFmtId="2" fontId="1" fillId="2" borderId="4" xfId="0" applyNumberFormat="1" applyFont="1" applyFill="1" applyBorder="1" applyAlignment="1">
      <alignment horizontal="right" vertical="top" wrapText="1"/>
    </xf>
    <xf numFmtId="2" fontId="1" fillId="2" borderId="6" xfId="0" applyNumberFormat="1" applyFont="1" applyFill="1" applyBorder="1" applyAlignment="1">
      <alignment horizontal="right" vertical="top" wrapText="1"/>
    </xf>
    <xf numFmtId="0" fontId="1" fillId="2" borderId="4" xfId="0" applyFont="1" applyFill="1" applyBorder="1" applyAlignment="1">
      <alignment horizontal="left" vertical="top" wrapText="1"/>
    </xf>
    <xf numFmtId="0" fontId="1" fillId="2" borderId="18"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4"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4"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4" xfId="0" applyFont="1" applyBorder="1"/>
    <xf numFmtId="0" fontId="1" fillId="0" borderId="6" xfId="0" applyFont="1" applyBorder="1"/>
    <xf numFmtId="2" fontId="11" fillId="2" borderId="4" xfId="0" applyNumberFormat="1" applyFont="1" applyFill="1" applyBorder="1" applyAlignment="1">
      <alignment horizontal="left" vertical="top" wrapText="1"/>
    </xf>
    <xf numFmtId="2" fontId="11" fillId="2" borderId="6" xfId="0" applyNumberFormat="1" applyFont="1" applyFill="1" applyBorder="1" applyAlignment="1">
      <alignment horizontal="left" vertical="top" wrapText="1"/>
    </xf>
    <xf numFmtId="165" fontId="11" fillId="2" borderId="4" xfId="0" applyNumberFormat="1" applyFont="1" applyFill="1" applyBorder="1" applyAlignment="1">
      <alignment horizontal="right" vertical="top" wrapText="1"/>
    </xf>
    <xf numFmtId="165" fontId="11" fillId="2" borderId="18" xfId="0" applyNumberFormat="1" applyFont="1" applyFill="1" applyBorder="1" applyAlignment="1">
      <alignment horizontal="right" vertical="top" wrapText="1"/>
    </xf>
    <xf numFmtId="0" fontId="1" fillId="2" borderId="16" xfId="0" applyFont="1" applyFill="1" applyBorder="1" applyAlignment="1">
      <alignment horizontal="center" vertical="center" textRotation="90" wrapText="1"/>
    </xf>
    <xf numFmtId="0" fontId="1" fillId="2" borderId="26" xfId="0" applyFont="1" applyFill="1" applyBorder="1" applyAlignment="1">
      <alignment horizontal="center" vertical="center" textRotation="90" wrapText="1"/>
    </xf>
    <xf numFmtId="0" fontId="1" fillId="2" borderId="13" xfId="0" applyFont="1" applyFill="1" applyBorder="1" applyAlignment="1">
      <alignment horizontal="center" vertical="center" textRotation="90" wrapText="1"/>
    </xf>
    <xf numFmtId="0" fontId="1" fillId="2" borderId="1" xfId="0" applyFont="1" applyFill="1" applyBorder="1" applyAlignment="1">
      <alignment horizontal="center" vertical="center" textRotation="90" wrapText="1"/>
    </xf>
    <xf numFmtId="0" fontId="1" fillId="2" borderId="14" xfId="0" applyFont="1" applyFill="1" applyBorder="1" applyAlignment="1">
      <alignment horizontal="center" vertical="center" textRotation="90" wrapText="1"/>
    </xf>
    <xf numFmtId="0" fontId="1" fillId="2" borderId="31" xfId="0" applyFont="1" applyFill="1" applyBorder="1" applyAlignment="1">
      <alignment horizontal="center" vertical="center" textRotation="90" wrapText="1"/>
    </xf>
    <xf numFmtId="0" fontId="1" fillId="2" borderId="18" xfId="0" applyFont="1" applyFill="1" applyBorder="1" applyAlignment="1">
      <alignment horizontal="center" vertical="top" wrapText="1"/>
    </xf>
    <xf numFmtId="0" fontId="1" fillId="2" borderId="16" xfId="0" applyFont="1" applyFill="1" applyBorder="1" applyAlignment="1">
      <alignment horizontal="left" vertical="top" wrapText="1"/>
    </xf>
    <xf numFmtId="0" fontId="1" fillId="2" borderId="35" xfId="0" applyFont="1" applyFill="1" applyBorder="1" applyAlignment="1">
      <alignment horizontal="left" vertical="top" wrapText="1"/>
    </xf>
    <xf numFmtId="0" fontId="1" fillId="2" borderId="26" xfId="0" applyFont="1" applyFill="1" applyBorder="1" applyAlignment="1">
      <alignment horizontal="left" vertical="top" wrapText="1"/>
    </xf>
    <xf numFmtId="0" fontId="1" fillId="2" borderId="13" xfId="0" applyFont="1" applyFill="1" applyBorder="1" applyAlignment="1">
      <alignment horizontal="left" vertical="top" wrapText="1"/>
    </xf>
    <xf numFmtId="0" fontId="1" fillId="2" borderId="15"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19"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14"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31" xfId="0" applyFont="1" applyFill="1" applyBorder="1" applyAlignment="1">
      <alignment horizontal="left" vertical="top" wrapText="1"/>
    </xf>
    <xf numFmtId="165" fontId="11" fillId="2" borderId="6" xfId="0" applyNumberFormat="1" applyFont="1" applyFill="1" applyBorder="1" applyAlignment="1">
      <alignment horizontal="right" vertical="top" wrapText="1"/>
    </xf>
    <xf numFmtId="0" fontId="10" fillId="2" borderId="4" xfId="0" applyFont="1" applyFill="1" applyBorder="1" applyAlignment="1">
      <alignment horizontal="left" vertical="top" wrapText="1"/>
    </xf>
    <xf numFmtId="0" fontId="10" fillId="2" borderId="18" xfId="0" applyFont="1" applyFill="1" applyBorder="1" applyAlignment="1">
      <alignment horizontal="left" vertical="top" wrapText="1"/>
    </xf>
    <xf numFmtId="0" fontId="10" fillId="2" borderId="15" xfId="0" applyFont="1" applyFill="1" applyBorder="1" applyAlignment="1">
      <alignment horizontal="left" vertical="top" wrapText="1"/>
    </xf>
    <xf numFmtId="0" fontId="10" fillId="2" borderId="6" xfId="0" applyFont="1" applyFill="1" applyBorder="1" applyAlignment="1">
      <alignment horizontal="left" vertical="top" wrapText="1"/>
    </xf>
    <xf numFmtId="0" fontId="1" fillId="0" borderId="0" xfId="0" applyFont="1" applyBorder="1" applyAlignment="1">
      <alignment horizontal="center" vertical="center"/>
    </xf>
    <xf numFmtId="0" fontId="1" fillId="2" borderId="4" xfId="0" applyFont="1" applyFill="1" applyBorder="1" applyAlignment="1">
      <alignment vertical="top" wrapText="1"/>
    </xf>
    <xf numFmtId="0" fontId="1" fillId="2" borderId="18" xfId="0" applyFont="1" applyFill="1" applyBorder="1" applyAlignment="1">
      <alignment vertical="top" wrapText="1"/>
    </xf>
    <xf numFmtId="0" fontId="1" fillId="2" borderId="6" xfId="0" applyFont="1" applyFill="1" applyBorder="1" applyAlignment="1">
      <alignment vertical="top" wrapText="1"/>
    </xf>
    <xf numFmtId="0" fontId="1" fillId="2" borderId="0" xfId="0" applyFont="1" applyFill="1" applyBorder="1" applyAlignment="1">
      <alignment horizontal="center" vertical="center" wrapText="1"/>
    </xf>
    <xf numFmtId="0" fontId="9" fillId="2" borderId="18" xfId="0" applyFont="1" applyFill="1" applyBorder="1" applyAlignment="1">
      <alignment horizontal="left" vertical="top" wrapText="1"/>
    </xf>
    <xf numFmtId="0" fontId="9" fillId="2" borderId="6" xfId="0" applyFont="1" applyFill="1" applyBorder="1" applyAlignment="1">
      <alignment horizontal="left" vertical="top" wrapText="1"/>
    </xf>
    <xf numFmtId="0" fontId="1" fillId="2" borderId="16" xfId="0" applyFont="1" applyFill="1" applyBorder="1" applyAlignment="1">
      <alignment vertical="top" wrapText="1"/>
    </xf>
    <xf numFmtId="0" fontId="1" fillId="2" borderId="35" xfId="0" applyFont="1" applyFill="1" applyBorder="1" applyAlignment="1">
      <alignment vertical="top" wrapText="1"/>
    </xf>
    <xf numFmtId="0" fontId="1" fillId="2" borderId="26" xfId="0" applyFont="1" applyFill="1" applyBorder="1" applyAlignment="1">
      <alignment vertical="top" wrapText="1"/>
    </xf>
    <xf numFmtId="0" fontId="1" fillId="2" borderId="13" xfId="0" applyFont="1" applyFill="1" applyBorder="1" applyAlignment="1">
      <alignment vertical="top" wrapText="1"/>
    </xf>
    <xf numFmtId="0" fontId="1" fillId="2" borderId="15" xfId="0" applyFont="1" applyFill="1" applyBorder="1" applyAlignment="1">
      <alignment vertical="top" wrapText="1"/>
    </xf>
    <xf numFmtId="0" fontId="1" fillId="2" borderId="1" xfId="0" applyFont="1" applyFill="1" applyBorder="1" applyAlignment="1">
      <alignment vertical="top" wrapText="1"/>
    </xf>
    <xf numFmtId="0" fontId="1" fillId="2" borderId="14" xfId="0" applyFont="1" applyFill="1" applyBorder="1" applyAlignment="1">
      <alignment horizontal="center" vertical="top" wrapText="1"/>
    </xf>
    <xf numFmtId="0" fontId="1" fillId="2" borderId="0" xfId="0" applyFont="1" applyFill="1" applyBorder="1" applyAlignment="1">
      <alignment horizontal="center" vertical="top" wrapText="1"/>
    </xf>
    <xf numFmtId="0" fontId="1" fillId="2" borderId="31" xfId="0" applyFont="1" applyFill="1" applyBorder="1" applyAlignment="1">
      <alignment horizontal="center" vertical="top" wrapText="1"/>
    </xf>
    <xf numFmtId="0" fontId="1" fillId="2" borderId="13" xfId="0" applyFont="1" applyFill="1" applyBorder="1" applyAlignment="1">
      <alignment horizontal="center" vertical="top" wrapText="1"/>
    </xf>
    <xf numFmtId="0" fontId="1" fillId="2" borderId="15" xfId="0" applyFont="1" applyFill="1" applyBorder="1" applyAlignment="1">
      <alignment horizontal="center" vertical="top" wrapText="1"/>
    </xf>
    <xf numFmtId="0" fontId="1" fillId="2" borderId="1" xfId="0" applyFont="1" applyFill="1" applyBorder="1" applyAlignment="1">
      <alignment horizontal="center" vertical="top" wrapText="1"/>
    </xf>
    <xf numFmtId="0" fontId="1" fillId="0" borderId="32" xfId="0" applyFont="1" applyBorder="1" applyAlignment="1">
      <alignment horizontal="center" vertical="center"/>
    </xf>
    <xf numFmtId="0" fontId="1" fillId="0" borderId="36" xfId="0" applyFont="1" applyBorder="1" applyAlignment="1">
      <alignment horizontal="center" vertical="center"/>
    </xf>
    <xf numFmtId="0" fontId="1" fillId="2" borderId="32"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2" fillId="2" borderId="4" xfId="0" applyFont="1" applyFill="1" applyBorder="1" applyAlignment="1">
      <alignment horizontal="center" vertical="top" wrapText="1"/>
    </xf>
    <xf numFmtId="0" fontId="12" fillId="2" borderId="18" xfId="0" applyFont="1" applyFill="1" applyBorder="1" applyAlignment="1">
      <alignment horizontal="center" vertical="top" wrapText="1"/>
    </xf>
    <xf numFmtId="0" fontId="12" fillId="2" borderId="22" xfId="0" applyFont="1" applyFill="1" applyBorder="1" applyAlignment="1">
      <alignment horizontal="center" vertical="top" wrapText="1"/>
    </xf>
    <xf numFmtId="0" fontId="2" fillId="0" borderId="0" xfId="0" applyFont="1" applyAlignment="1">
      <alignment horizontal="left"/>
    </xf>
    <xf numFmtId="0" fontId="1" fillId="0" borderId="0" xfId="0" applyFont="1" applyAlignment="1">
      <alignment horizontal="center" wrapText="1"/>
    </xf>
    <xf numFmtId="0" fontId="1" fillId="0" borderId="0" xfId="0" applyFont="1" applyAlignment="1">
      <alignment horizontal="center"/>
    </xf>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10" xfId="0" applyFont="1" applyBorder="1" applyAlignment="1">
      <alignment vertical="center" wrapText="1"/>
    </xf>
    <xf numFmtId="0" fontId="2" fillId="0" borderId="12"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horizontal="left" vertical="center" wrapText="1"/>
    </xf>
    <xf numFmtId="0" fontId="2" fillId="0" borderId="12" xfId="0" applyFont="1" applyBorder="1" applyAlignment="1">
      <alignment horizontal="left" vertical="center" wrapText="1"/>
    </xf>
    <xf numFmtId="0" fontId="2" fillId="0" borderId="9" xfId="0" applyFont="1" applyBorder="1" applyAlignment="1">
      <alignment horizontal="left" vertical="center" wrapText="1"/>
    </xf>
    <xf numFmtId="0" fontId="2" fillId="0" borderId="17" xfId="0" applyFont="1" applyBorder="1" applyAlignment="1">
      <alignment horizontal="left" vertical="top" wrapText="1"/>
    </xf>
    <xf numFmtId="0" fontId="2" fillId="0" borderId="45" xfId="0" applyFont="1" applyBorder="1" applyAlignment="1">
      <alignment horizontal="left" vertical="top" wrapText="1"/>
    </xf>
    <xf numFmtId="0" fontId="2" fillId="0" borderId="46" xfId="0" applyFont="1" applyBorder="1" applyAlignment="1">
      <alignment horizontal="left" vertical="top" wrapText="1"/>
    </xf>
    <xf numFmtId="0" fontId="2" fillId="0" borderId="34" xfId="0" applyFont="1" applyBorder="1" applyAlignment="1">
      <alignment horizontal="left" vertical="top" wrapText="1"/>
    </xf>
    <xf numFmtId="0" fontId="2" fillId="0" borderId="0" xfId="0" applyFont="1" applyBorder="1" applyAlignment="1">
      <alignment horizontal="left" vertical="top" wrapText="1"/>
    </xf>
    <xf numFmtId="0" fontId="2" fillId="0" borderId="24" xfId="0" applyFont="1" applyBorder="1" applyAlignment="1">
      <alignment horizontal="left" vertical="top" wrapText="1"/>
    </xf>
    <xf numFmtId="0" fontId="2" fillId="0" borderId="38" xfId="0" applyFont="1" applyBorder="1" applyAlignment="1">
      <alignment horizontal="left" vertical="top" wrapText="1"/>
    </xf>
    <xf numFmtId="0" fontId="2" fillId="0" borderId="47" xfId="0" applyFont="1" applyBorder="1" applyAlignment="1">
      <alignment horizontal="left" vertical="top" wrapText="1"/>
    </xf>
    <xf numFmtId="0" fontId="2" fillId="0" borderId="37" xfId="0" applyFont="1" applyBorder="1" applyAlignment="1">
      <alignment horizontal="left" vertical="top" wrapText="1"/>
    </xf>
    <xf numFmtId="0" fontId="2" fillId="0" borderId="43" xfId="0" applyFont="1" applyBorder="1" applyAlignment="1">
      <alignment horizontal="center" vertical="center" wrapText="1"/>
    </xf>
    <xf numFmtId="0" fontId="2" fillId="0" borderId="33" xfId="0" applyFont="1" applyBorder="1" applyAlignment="1">
      <alignment horizontal="center" vertical="center" wrapText="1"/>
    </xf>
    <xf numFmtId="0" fontId="1" fillId="0" borderId="0" xfId="0" applyFont="1" applyFill="1" applyAlignment="1">
      <alignment horizontal="left" vertical="center" wrapText="1"/>
    </xf>
    <xf numFmtId="0" fontId="2" fillId="0" borderId="2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0" xfId="0" applyFont="1" applyAlignment="1">
      <alignment horizontal="center" vertical="center" wrapText="1"/>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left" vertical="center" wrapText="1"/>
    </xf>
    <xf numFmtId="0" fontId="16" fillId="2" borderId="19" xfId="0" applyFont="1" applyFill="1" applyBorder="1" applyAlignment="1">
      <alignment vertical="top" wrapText="1"/>
    </xf>
    <xf numFmtId="0" fontId="16" fillId="2" borderId="7" xfId="0" applyFont="1" applyFill="1" applyBorder="1" applyAlignment="1">
      <alignment vertical="top" wrapText="1"/>
    </xf>
    <xf numFmtId="0" fontId="16" fillId="2" borderId="3" xfId="0" applyFont="1" applyFill="1" applyBorder="1" applyAlignment="1">
      <alignment vertical="top" wrapText="1"/>
    </xf>
    <xf numFmtId="0" fontId="2" fillId="2" borderId="19"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0" xfId="0" applyFont="1" applyFill="1" applyBorder="1" applyAlignment="1">
      <alignment horizontal="center" vertical="top" wrapText="1"/>
    </xf>
    <xf numFmtId="0" fontId="2" fillId="2" borderId="0" xfId="0" applyFont="1" applyFill="1" applyAlignment="1">
      <alignment horizontal="center"/>
    </xf>
    <xf numFmtId="0" fontId="2" fillId="2" borderId="39" xfId="0" applyFont="1" applyFill="1" applyBorder="1" applyAlignment="1">
      <alignment horizontal="center" vertical="top" wrapText="1"/>
    </xf>
    <xf numFmtId="0" fontId="2" fillId="2" borderId="22"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6" xfId="0" applyFont="1" applyFill="1" applyBorder="1" applyAlignment="1">
      <alignment horizontal="center" vertical="top"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19"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3" xfId="0" applyFont="1" applyFill="1" applyBorder="1" applyAlignment="1">
      <alignment horizontal="left" vertical="top" wrapText="1"/>
    </xf>
    <xf numFmtId="0" fontId="2" fillId="2" borderId="18" xfId="0" applyFont="1" applyFill="1" applyBorder="1" applyAlignment="1">
      <alignment horizontal="center" vertical="top" wrapText="1"/>
    </xf>
    <xf numFmtId="0" fontId="2" fillId="2" borderId="19" xfId="0" applyFont="1" applyFill="1" applyBorder="1" applyAlignment="1">
      <alignment vertical="top" wrapText="1"/>
    </xf>
    <xf numFmtId="0" fontId="2" fillId="2" borderId="7" xfId="0" applyFont="1" applyFill="1" applyBorder="1" applyAlignment="1">
      <alignment vertical="top" wrapText="1"/>
    </xf>
    <xf numFmtId="0" fontId="2" fillId="2" borderId="3" xfId="0" applyFont="1" applyFill="1" applyBorder="1" applyAlignment="1">
      <alignment vertical="top" wrapText="1"/>
    </xf>
    <xf numFmtId="0" fontId="3" fillId="2" borderId="19"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19" xfId="0" applyFont="1" applyBorder="1" applyAlignment="1">
      <alignment horizontal="center" vertical="top" wrapText="1"/>
    </xf>
    <xf numFmtId="0" fontId="4" fillId="0" borderId="7" xfId="0" applyFont="1" applyBorder="1" applyAlignment="1">
      <alignment horizontal="center" vertical="top" wrapText="1"/>
    </xf>
    <xf numFmtId="0" fontId="17" fillId="0" borderId="19" xfId="0" applyFont="1" applyBorder="1" applyAlignment="1">
      <alignment horizontal="left" vertical="top" wrapText="1"/>
    </xf>
    <xf numFmtId="0" fontId="17" fillId="0" borderId="7" xfId="0" applyFont="1" applyBorder="1" applyAlignment="1">
      <alignment horizontal="left" vertical="top" wrapText="1"/>
    </xf>
    <xf numFmtId="0" fontId="17" fillId="0" borderId="19" xfId="0" applyFont="1" applyBorder="1" applyAlignment="1">
      <alignment horizontal="center" vertical="top" wrapText="1"/>
    </xf>
    <xf numFmtId="0" fontId="17" fillId="0" borderId="7" xfId="0" applyFont="1" applyBorder="1" applyAlignment="1">
      <alignment horizontal="center" vertical="top" wrapText="1"/>
    </xf>
    <xf numFmtId="0" fontId="7" fillId="0" borderId="19" xfId="0" applyFont="1" applyBorder="1" applyAlignment="1">
      <alignment horizontal="center" vertical="top" wrapText="1"/>
    </xf>
    <xf numFmtId="0" fontId="7" fillId="0" borderId="7" xfId="0" applyFont="1" applyBorder="1" applyAlignment="1">
      <alignment horizontal="center" vertical="top" wrapText="1"/>
    </xf>
    <xf numFmtId="0" fontId="25" fillId="0" borderId="19" xfId="0" applyFont="1" applyFill="1" applyBorder="1" applyAlignment="1">
      <alignment horizontal="left" vertical="top" wrapText="1"/>
    </xf>
    <xf numFmtId="0" fontId="25" fillId="0" borderId="7" xfId="0" applyFont="1" applyFill="1" applyBorder="1" applyAlignment="1">
      <alignment horizontal="left" vertical="top" wrapText="1"/>
    </xf>
    <xf numFmtId="0" fontId="6" fillId="0" borderId="19" xfId="0" applyFont="1" applyBorder="1" applyAlignment="1">
      <alignment horizontal="center" vertical="top" wrapText="1"/>
    </xf>
    <xf numFmtId="0" fontId="6" fillId="0" borderId="7" xfId="0" applyFont="1" applyBorder="1" applyAlignment="1">
      <alignment horizontal="center" vertical="top" wrapText="1"/>
    </xf>
    <xf numFmtId="0" fontId="25" fillId="0" borderId="16" xfId="0" applyFont="1" applyBorder="1" applyAlignment="1">
      <alignment horizontal="center" vertical="top" wrapText="1"/>
    </xf>
    <xf numFmtId="0" fontId="25" fillId="0" borderId="14" xfId="0" applyFont="1" applyBorder="1" applyAlignment="1">
      <alignment horizontal="center" vertical="top" wrapText="1"/>
    </xf>
    <xf numFmtId="0" fontId="6" fillId="0" borderId="19" xfId="0" applyFont="1" applyBorder="1" applyAlignment="1">
      <alignment horizontal="center" vertical="center" wrapText="1"/>
    </xf>
    <xf numFmtId="0" fontId="6" fillId="0" borderId="7" xfId="0" applyFont="1" applyBorder="1" applyAlignment="1">
      <alignment horizontal="center" vertical="center" wrapText="1"/>
    </xf>
    <xf numFmtId="0" fontId="7" fillId="0" borderId="3" xfId="0" applyFont="1" applyBorder="1" applyAlignment="1">
      <alignment horizontal="center" vertical="top" wrapText="1"/>
    </xf>
    <xf numFmtId="0" fontId="6" fillId="0" borderId="3" xfId="0" applyFont="1" applyBorder="1" applyAlignment="1">
      <alignment horizontal="center" vertical="center" wrapText="1"/>
    </xf>
    <xf numFmtId="0" fontId="6" fillId="0" borderId="3" xfId="0" applyFont="1" applyBorder="1" applyAlignment="1">
      <alignment horizontal="center" vertical="top" wrapText="1"/>
    </xf>
    <xf numFmtId="0" fontId="4" fillId="0" borderId="16" xfId="0" applyFont="1" applyBorder="1" applyAlignment="1">
      <alignment horizontal="center" vertical="top" wrapText="1"/>
    </xf>
    <xf numFmtId="0" fontId="4" fillId="0" borderId="14" xfId="0" applyFont="1" applyBorder="1" applyAlignment="1">
      <alignment horizontal="center" vertical="top" wrapText="1"/>
    </xf>
    <xf numFmtId="0" fontId="4" fillId="0" borderId="13" xfId="0" applyFont="1" applyBorder="1" applyAlignment="1">
      <alignment horizontal="center" vertical="top" wrapText="1"/>
    </xf>
    <xf numFmtId="0" fontId="4" fillId="0" borderId="19" xfId="0" applyFont="1" applyBorder="1" applyAlignment="1">
      <alignment vertical="top" wrapText="1"/>
    </xf>
    <xf numFmtId="0" fontId="4" fillId="0" borderId="7" xfId="0" applyFont="1" applyBorder="1" applyAlignment="1">
      <alignment vertical="top" wrapText="1"/>
    </xf>
    <xf numFmtId="0" fontId="4" fillId="0" borderId="3" xfId="0" applyFont="1" applyBorder="1" applyAlignment="1">
      <alignment vertical="top" wrapText="1"/>
    </xf>
    <xf numFmtId="0" fontId="4" fillId="0" borderId="26" xfId="0" applyFont="1" applyBorder="1" applyAlignment="1">
      <alignment horizontal="center" vertical="top" wrapText="1"/>
    </xf>
    <xf numFmtId="0" fontId="4" fillId="0" borderId="1" xfId="0" applyFont="1" applyBorder="1" applyAlignment="1">
      <alignment horizontal="center" vertical="top" wrapText="1"/>
    </xf>
    <xf numFmtId="0" fontId="23" fillId="2" borderId="8" xfId="0" applyFont="1" applyFill="1" applyBorder="1" applyAlignment="1">
      <alignment horizontal="center" vertical="center" wrapText="1"/>
    </xf>
    <xf numFmtId="0" fontId="23" fillId="2" borderId="50" xfId="0" applyFont="1" applyFill="1" applyBorder="1" applyAlignment="1">
      <alignment horizontal="center" vertical="center" wrapText="1"/>
    </xf>
    <xf numFmtId="0" fontId="23" fillId="2" borderId="51" xfId="0" applyFont="1" applyFill="1" applyBorder="1" applyAlignment="1">
      <alignment horizontal="center" vertical="center" wrapText="1"/>
    </xf>
    <xf numFmtId="0" fontId="25" fillId="2" borderId="19" xfId="0" applyFont="1" applyFill="1" applyBorder="1" applyAlignment="1">
      <alignment horizontal="center" vertical="center" wrapText="1"/>
    </xf>
    <xf numFmtId="0" fontId="25" fillId="2" borderId="7" xfId="0" applyFont="1" applyFill="1" applyBorder="1" applyAlignment="1">
      <alignment horizontal="center" vertical="center" wrapText="1"/>
    </xf>
    <xf numFmtId="4" fontId="23" fillId="2" borderId="5" xfId="0" applyNumberFormat="1" applyFont="1" applyFill="1" applyBorder="1" applyAlignment="1">
      <alignment horizontal="right" vertical="center" wrapText="1"/>
    </xf>
    <xf numFmtId="0" fontId="4" fillId="0" borderId="48" xfId="0" applyFont="1" applyBorder="1" applyAlignment="1">
      <alignment horizontal="center" vertical="top" wrapText="1"/>
    </xf>
    <xf numFmtId="0" fontId="4" fillId="0" borderId="49" xfId="0" applyFont="1" applyBorder="1" applyAlignment="1">
      <alignment horizontal="center" vertical="top" wrapText="1"/>
    </xf>
    <xf numFmtId="0" fontId="4" fillId="0" borderId="25" xfId="0" applyFont="1" applyBorder="1" applyAlignment="1">
      <alignment horizontal="center" vertical="top" wrapText="1"/>
    </xf>
    <xf numFmtId="0" fontId="4" fillId="0" borderId="35" xfId="0" applyFont="1" applyBorder="1" applyAlignment="1">
      <alignment horizontal="center" vertical="top" wrapText="1"/>
    </xf>
    <xf numFmtId="0" fontId="4" fillId="0" borderId="15" xfId="0" applyFont="1" applyBorder="1" applyAlignment="1">
      <alignment horizontal="center" vertical="top" wrapText="1"/>
    </xf>
    <xf numFmtId="0" fontId="4" fillId="0" borderId="3" xfId="0" applyFont="1" applyBorder="1" applyAlignment="1">
      <alignment horizontal="center" vertical="top" wrapText="1"/>
    </xf>
    <xf numFmtId="0" fontId="2" fillId="0" borderId="15" xfId="0" applyFont="1" applyBorder="1" applyAlignment="1">
      <alignment horizontal="right"/>
    </xf>
    <xf numFmtId="0" fontId="2" fillId="0" borderId="0" xfId="0" applyFont="1" applyBorder="1" applyAlignment="1">
      <alignment horizontal="right"/>
    </xf>
    <xf numFmtId="0" fontId="4" fillId="0" borderId="31" xfId="0" applyFont="1" applyBorder="1" applyAlignment="1">
      <alignment horizontal="center" vertical="top" wrapText="1"/>
    </xf>
    <xf numFmtId="0" fontId="4" fillId="0" borderId="4" xfId="0" applyFont="1" applyBorder="1" applyAlignment="1">
      <alignment horizontal="center" vertical="top" wrapText="1"/>
    </xf>
    <xf numFmtId="0" fontId="4" fillId="0" borderId="18" xfId="0" applyFont="1" applyBorder="1" applyAlignment="1">
      <alignment horizontal="center" vertical="top" wrapText="1"/>
    </xf>
    <xf numFmtId="0" fontId="23" fillId="2" borderId="5" xfId="0" applyFont="1" applyFill="1" applyBorder="1" applyAlignment="1">
      <alignment horizontal="center" vertical="center" wrapText="1"/>
    </xf>
    <xf numFmtId="0" fontId="14" fillId="0" borderId="4" xfId="0" applyFont="1" applyBorder="1" applyAlignment="1">
      <alignment vertical="top" wrapText="1"/>
    </xf>
    <xf numFmtId="0" fontId="14" fillId="0" borderId="18" xfId="0" applyFont="1" applyBorder="1" applyAlignment="1">
      <alignment vertical="top" wrapText="1"/>
    </xf>
    <xf numFmtId="0" fontId="14" fillId="0" borderId="1" xfId="0" applyFont="1" applyBorder="1" applyAlignment="1">
      <alignment vertical="top" wrapText="1"/>
    </xf>
    <xf numFmtId="0" fontId="14" fillId="0" borderId="6" xfId="0" applyFont="1" applyBorder="1" applyAlignment="1">
      <alignment vertical="top" wrapText="1"/>
    </xf>
    <xf numFmtId="0" fontId="14" fillId="0" borderId="26" xfId="0" applyFont="1" applyBorder="1" applyAlignment="1">
      <alignment vertical="top" wrapText="1"/>
    </xf>
    <xf numFmtId="4" fontId="23" fillId="2" borderId="10" xfId="0" applyNumberFormat="1" applyFont="1" applyFill="1" applyBorder="1" applyAlignment="1">
      <alignment horizontal="right" vertical="center" wrapText="1"/>
    </xf>
    <xf numFmtId="0" fontId="25" fillId="2" borderId="8" xfId="0" applyFont="1" applyFill="1" applyBorder="1" applyAlignment="1">
      <alignment horizontal="justify" vertical="center" wrapText="1"/>
    </xf>
    <xf numFmtId="0" fontId="25" fillId="2" borderId="50" xfId="0" applyFont="1" applyFill="1" applyBorder="1" applyAlignment="1">
      <alignment horizontal="justify" vertical="center" wrapText="1"/>
    </xf>
    <xf numFmtId="0" fontId="25" fillId="2" borderId="51" xfId="0" applyFont="1" applyFill="1" applyBorder="1" applyAlignment="1">
      <alignment horizontal="justify" vertical="center" wrapText="1"/>
    </xf>
    <xf numFmtId="0" fontId="4" fillId="0" borderId="19" xfId="0" applyFont="1" applyBorder="1" applyAlignment="1">
      <alignment horizontal="left" vertical="top" wrapText="1"/>
    </xf>
    <xf numFmtId="0" fontId="6" fillId="0" borderId="7" xfId="0" applyFont="1" applyBorder="1" applyAlignment="1">
      <alignment horizontal="left" vertical="top" wrapText="1"/>
    </xf>
    <xf numFmtId="0" fontId="27" fillId="0" borderId="25" xfId="0" applyFont="1" applyBorder="1" applyAlignment="1">
      <alignment horizontal="justify" vertical="top" wrapText="1"/>
    </xf>
    <xf numFmtId="0" fontId="27" fillId="0" borderId="7" xfId="0" applyFont="1" applyBorder="1" applyAlignment="1">
      <alignment horizontal="justify" vertical="top" wrapText="1"/>
    </xf>
    <xf numFmtId="0" fontId="25" fillId="2" borderId="5" xfId="0" applyFont="1" applyFill="1" applyBorder="1" applyAlignment="1">
      <alignment horizontal="justify" vertical="top" wrapText="1"/>
    </xf>
    <xf numFmtId="0" fontId="25" fillId="0" borderId="0" xfId="0" applyFont="1" applyFill="1" applyBorder="1" applyAlignment="1">
      <alignment horizontal="left" vertical="top" wrapText="1"/>
    </xf>
    <xf numFmtId="0" fontId="25" fillId="2" borderId="48" xfId="0" applyFont="1" applyFill="1" applyBorder="1" applyAlignment="1">
      <alignment horizontal="center" vertical="top" wrapText="1"/>
    </xf>
    <xf numFmtId="0" fontId="25" fillId="2" borderId="49" xfId="0" applyFont="1" applyFill="1" applyBorder="1" applyAlignment="1">
      <alignment horizontal="center" vertical="top" wrapText="1"/>
    </xf>
    <xf numFmtId="0" fontId="25" fillId="2" borderId="19" xfId="0" applyFont="1" applyFill="1" applyBorder="1" applyAlignment="1">
      <alignment horizontal="justify" vertical="top" wrapText="1"/>
    </xf>
    <xf numFmtId="0" fontId="25" fillId="2" borderId="7" xfId="0" applyFont="1" applyFill="1" applyBorder="1" applyAlignment="1">
      <alignment horizontal="justify" vertical="top" wrapText="1"/>
    </xf>
    <xf numFmtId="0" fontId="25" fillId="2" borderId="19" xfId="0" applyFont="1" applyFill="1" applyBorder="1" applyAlignment="1">
      <alignment horizontal="center" vertical="top" wrapText="1"/>
    </xf>
    <xf numFmtId="0" fontId="25" fillId="2" borderId="7" xfId="0" applyFont="1" applyFill="1" applyBorder="1" applyAlignment="1">
      <alignment horizontal="center" vertical="top" wrapText="1"/>
    </xf>
    <xf numFmtId="0" fontId="2" fillId="0" borderId="0" xfId="0" applyFont="1" applyAlignment="1">
      <alignment horizontal="center"/>
    </xf>
    <xf numFmtId="0" fontId="2" fillId="0" borderId="1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W37"/>
  <sheetViews>
    <sheetView tabSelected="1" view="pageBreakPreview" topLeftCell="C1" zoomScale="75" zoomScaleNormal="100" zoomScaleSheetLayoutView="75" workbookViewId="0">
      <selection activeCell="S4" sqref="S4:V4"/>
    </sheetView>
  </sheetViews>
  <sheetFormatPr defaultRowHeight="15"/>
  <cols>
    <col min="1" max="1" width="36.85546875" customWidth="1"/>
    <col min="2" max="2" width="11" customWidth="1"/>
    <col min="3" max="3" width="16.140625" customWidth="1"/>
    <col min="4" max="4" width="8" customWidth="1"/>
    <col min="5" max="5" width="12.140625" customWidth="1"/>
    <col min="6" max="6" width="13.28515625" customWidth="1"/>
    <col min="7" max="7" width="12.28515625" customWidth="1"/>
    <col min="8" max="8" width="10.85546875" customWidth="1"/>
    <col min="9" max="9" width="12.140625" customWidth="1"/>
    <col min="10" max="10" width="10.7109375" customWidth="1"/>
    <col min="11" max="11" width="13.140625" customWidth="1"/>
    <col min="12" max="12" width="10.85546875" customWidth="1"/>
    <col min="13" max="13" width="11.28515625" customWidth="1"/>
    <col min="14" max="15" width="10.7109375" customWidth="1"/>
    <col min="16" max="16" width="13" customWidth="1"/>
    <col min="17" max="17" width="10.85546875" customWidth="1"/>
    <col min="18" max="18" width="10.7109375" customWidth="1"/>
    <col min="19" max="19" width="10.42578125" customWidth="1"/>
    <col min="20" max="23" width="12.140625" customWidth="1"/>
  </cols>
  <sheetData>
    <row r="1" spans="1:23">
      <c r="D1" s="2"/>
      <c r="E1" s="2"/>
      <c r="F1" s="2"/>
      <c r="G1" s="2"/>
      <c r="H1" s="2"/>
      <c r="I1" s="2"/>
      <c r="J1" s="2"/>
      <c r="K1" s="2"/>
      <c r="S1" s="413"/>
      <c r="T1" s="413"/>
      <c r="U1" s="413"/>
      <c r="V1" s="413"/>
      <c r="W1" s="413"/>
    </row>
    <row r="2" spans="1:23">
      <c r="A2" s="1"/>
      <c r="B2" s="2"/>
      <c r="C2" s="2"/>
      <c r="D2" s="2"/>
      <c r="E2" s="2"/>
      <c r="F2" s="2"/>
      <c r="G2" s="2"/>
      <c r="H2" s="2"/>
      <c r="I2" s="2"/>
      <c r="J2" s="2"/>
      <c r="K2" s="2"/>
      <c r="S2" s="413" t="s">
        <v>151</v>
      </c>
      <c r="T2" s="413"/>
      <c r="U2" s="413"/>
      <c r="V2" s="413"/>
      <c r="W2" s="413"/>
    </row>
    <row r="3" spans="1:23">
      <c r="A3" s="1"/>
      <c r="B3" s="2"/>
      <c r="C3" s="2"/>
      <c r="D3" s="2"/>
      <c r="E3" s="2"/>
      <c r="F3" s="2"/>
      <c r="G3" s="2"/>
      <c r="H3" s="2"/>
      <c r="I3" s="2"/>
      <c r="J3" s="2"/>
      <c r="K3" s="2"/>
      <c r="S3" s="413" t="s">
        <v>152</v>
      </c>
      <c r="T3" s="413"/>
      <c r="U3" s="413"/>
      <c r="V3" s="413"/>
      <c r="W3" s="413"/>
    </row>
    <row r="4" spans="1:23">
      <c r="A4" s="1"/>
      <c r="B4" s="2"/>
      <c r="C4" s="2"/>
      <c r="D4" s="2"/>
      <c r="E4" s="2"/>
      <c r="F4" s="2"/>
      <c r="G4" s="2"/>
      <c r="H4" s="2"/>
      <c r="I4" s="2"/>
      <c r="J4" s="2"/>
      <c r="K4" s="2"/>
      <c r="S4" s="413" t="s">
        <v>154</v>
      </c>
      <c r="T4" s="413"/>
      <c r="U4" s="413"/>
      <c r="V4" s="413"/>
      <c r="W4" s="1"/>
    </row>
    <row r="5" spans="1:23">
      <c r="A5" s="1"/>
      <c r="B5" s="2"/>
      <c r="C5" s="2"/>
      <c r="D5" s="2"/>
      <c r="E5" s="2"/>
      <c r="F5" s="2"/>
      <c r="G5" s="2"/>
      <c r="H5" s="2"/>
      <c r="I5" s="2"/>
      <c r="J5" s="2"/>
      <c r="K5" s="2"/>
      <c r="S5" s="413"/>
      <c r="T5" s="413"/>
      <c r="U5" s="413"/>
      <c r="V5" s="413"/>
      <c r="W5" s="413"/>
    </row>
    <row r="6" spans="1:23" ht="36.75" customHeight="1">
      <c r="A6" s="414" t="s">
        <v>369</v>
      </c>
      <c r="B6" s="414"/>
      <c r="C6" s="414"/>
      <c r="D6" s="414"/>
      <c r="E6" s="414"/>
      <c r="F6" s="414"/>
      <c r="G6" s="414"/>
      <c r="H6" s="414"/>
      <c r="I6" s="414"/>
      <c r="J6" s="414"/>
      <c r="K6" s="414"/>
      <c r="L6" s="414"/>
      <c r="M6" s="414"/>
      <c r="N6" s="414"/>
      <c r="O6" s="414"/>
      <c r="P6" s="414"/>
      <c r="Q6" s="414"/>
      <c r="R6" s="414"/>
      <c r="S6" s="414"/>
      <c r="T6" s="414"/>
      <c r="U6" s="414"/>
      <c r="V6" s="414"/>
      <c r="W6" s="414"/>
    </row>
    <row r="7" spans="1:23" ht="15.75">
      <c r="A7" s="415" t="s">
        <v>205</v>
      </c>
      <c r="B7" s="415"/>
      <c r="C7" s="415"/>
      <c r="D7" s="415"/>
      <c r="E7" s="415"/>
      <c r="F7" s="415"/>
      <c r="G7" s="415"/>
      <c r="H7" s="415"/>
      <c r="I7" s="415"/>
      <c r="J7" s="415"/>
      <c r="K7" s="415"/>
      <c r="L7" s="415"/>
      <c r="M7" s="415"/>
      <c r="N7" s="415"/>
      <c r="O7" s="415"/>
      <c r="P7" s="415"/>
      <c r="Q7" s="415"/>
      <c r="R7" s="415"/>
      <c r="S7" s="415"/>
      <c r="T7" s="415"/>
      <c r="U7" s="415"/>
      <c r="V7" s="415"/>
      <c r="W7" s="415"/>
    </row>
    <row r="8" spans="1:23" ht="15.75">
      <c r="A8" s="3"/>
      <c r="B8" s="2"/>
      <c r="C8" s="2"/>
      <c r="D8" s="2"/>
      <c r="E8" s="2"/>
      <c r="F8" s="2"/>
      <c r="G8" s="2"/>
      <c r="H8" s="2"/>
      <c r="I8" s="2"/>
      <c r="J8" s="2"/>
      <c r="K8" s="2"/>
      <c r="L8" s="2"/>
      <c r="M8" s="2"/>
      <c r="N8" s="2"/>
      <c r="O8" s="2"/>
      <c r="P8" s="2"/>
    </row>
    <row r="9" spans="1:23" ht="15.75">
      <c r="A9" s="415" t="s">
        <v>206</v>
      </c>
      <c r="B9" s="415"/>
      <c r="C9" s="415"/>
      <c r="D9" s="415"/>
      <c r="E9" s="415"/>
      <c r="F9" s="415"/>
      <c r="G9" s="415"/>
      <c r="H9" s="415"/>
      <c r="I9" s="415"/>
      <c r="J9" s="415"/>
      <c r="K9" s="415"/>
      <c r="L9" s="415"/>
      <c r="M9" s="415"/>
      <c r="N9" s="415"/>
      <c r="O9" s="415"/>
      <c r="P9" s="415"/>
      <c r="Q9" s="415"/>
      <c r="R9" s="415"/>
      <c r="S9" s="415"/>
      <c r="T9" s="415"/>
      <c r="U9" s="415"/>
      <c r="V9" s="415"/>
      <c r="W9" s="415"/>
    </row>
    <row r="10" spans="1:23" ht="17.25" customHeight="1">
      <c r="A10" s="415" t="s">
        <v>363</v>
      </c>
      <c r="B10" s="415"/>
      <c r="C10" s="415"/>
      <c r="D10" s="415"/>
      <c r="E10" s="415"/>
      <c r="F10" s="415"/>
      <c r="G10" s="415"/>
      <c r="H10" s="415"/>
      <c r="I10" s="415"/>
      <c r="J10" s="415"/>
      <c r="K10" s="415"/>
      <c r="L10" s="415"/>
      <c r="M10" s="415"/>
      <c r="N10" s="415"/>
      <c r="O10" s="415"/>
      <c r="P10" s="415"/>
      <c r="Q10" s="415"/>
      <c r="R10" s="415"/>
      <c r="S10" s="415"/>
      <c r="T10" s="415"/>
      <c r="U10" s="415"/>
      <c r="V10" s="415"/>
      <c r="W10" s="415"/>
    </row>
    <row r="11" spans="1:23" ht="16.5" thickBot="1">
      <c r="A11" s="3"/>
      <c r="B11" s="2"/>
      <c r="C11" s="2"/>
      <c r="D11" s="2"/>
      <c r="E11" s="2"/>
      <c r="F11" s="2"/>
      <c r="G11" s="2"/>
      <c r="H11" s="2"/>
      <c r="I11" s="2"/>
      <c r="J11" s="2"/>
      <c r="K11" s="2"/>
      <c r="L11" s="2"/>
      <c r="M11" s="2"/>
      <c r="N11" s="2"/>
      <c r="O11" s="2"/>
      <c r="P11" s="2"/>
    </row>
    <row r="12" spans="1:23" s="13" customFormat="1" ht="24" customHeight="1" thickBot="1">
      <c r="A12" s="386" t="s">
        <v>207</v>
      </c>
      <c r="B12" s="387"/>
      <c r="C12" s="387"/>
      <c r="D12" s="388"/>
      <c r="E12" s="348" t="s">
        <v>124</v>
      </c>
      <c r="F12" s="349"/>
      <c r="G12" s="349"/>
      <c r="H12" s="349"/>
      <c r="I12" s="349"/>
      <c r="J12" s="349"/>
      <c r="K12" s="349"/>
      <c r="L12" s="349"/>
      <c r="M12" s="349"/>
      <c r="N12" s="349"/>
      <c r="O12" s="349"/>
      <c r="P12" s="349"/>
      <c r="Q12" s="349"/>
      <c r="R12" s="349"/>
      <c r="S12" s="349"/>
      <c r="T12" s="349"/>
      <c r="U12" s="349"/>
      <c r="V12" s="349"/>
      <c r="W12" s="350"/>
    </row>
    <row r="13" spans="1:23" s="13" customFormat="1" ht="24" customHeight="1" thickBot="1">
      <c r="A13" s="386" t="s">
        <v>208</v>
      </c>
      <c r="B13" s="387"/>
      <c r="C13" s="387"/>
      <c r="D13" s="388"/>
      <c r="E13" s="348" t="s">
        <v>141</v>
      </c>
      <c r="F13" s="349"/>
      <c r="G13" s="349"/>
      <c r="H13" s="349"/>
      <c r="I13" s="349"/>
      <c r="J13" s="349"/>
      <c r="K13" s="349"/>
      <c r="L13" s="349"/>
      <c r="M13" s="349"/>
      <c r="N13" s="349"/>
      <c r="O13" s="349"/>
      <c r="P13" s="349"/>
      <c r="Q13" s="349"/>
      <c r="R13" s="349"/>
      <c r="S13" s="349"/>
      <c r="T13" s="349"/>
      <c r="U13" s="349"/>
      <c r="V13" s="349"/>
      <c r="W13" s="350"/>
    </row>
    <row r="14" spans="1:23" s="13" customFormat="1" ht="67.150000000000006" customHeight="1" thickBot="1">
      <c r="A14" s="348" t="s">
        <v>209</v>
      </c>
      <c r="B14" s="349"/>
      <c r="C14" s="349"/>
      <c r="D14" s="350"/>
      <c r="E14" s="386" t="s">
        <v>296</v>
      </c>
      <c r="F14" s="387"/>
      <c r="G14" s="387"/>
      <c r="H14" s="387"/>
      <c r="I14" s="387"/>
      <c r="J14" s="387"/>
      <c r="K14" s="387"/>
      <c r="L14" s="387"/>
      <c r="M14" s="387"/>
      <c r="N14" s="387"/>
      <c r="O14" s="387"/>
      <c r="P14" s="387"/>
      <c r="Q14" s="387"/>
      <c r="R14" s="387"/>
      <c r="S14" s="387"/>
      <c r="T14" s="387"/>
      <c r="U14" s="387"/>
      <c r="V14" s="387"/>
      <c r="W14" s="388"/>
    </row>
    <row r="15" spans="1:23" s="13" customFormat="1" ht="16.899999999999999" customHeight="1" thickBot="1">
      <c r="A15" s="386" t="s">
        <v>210</v>
      </c>
      <c r="B15" s="387"/>
      <c r="C15" s="387"/>
      <c r="D15" s="388"/>
      <c r="E15" s="348" t="s">
        <v>297</v>
      </c>
      <c r="F15" s="390"/>
      <c r="G15" s="390"/>
      <c r="H15" s="390"/>
      <c r="I15" s="390"/>
      <c r="J15" s="390"/>
      <c r="K15" s="390"/>
      <c r="L15" s="390"/>
      <c r="M15" s="390"/>
      <c r="N15" s="390"/>
      <c r="O15" s="390"/>
      <c r="P15" s="390"/>
      <c r="Q15" s="390"/>
      <c r="R15" s="390"/>
      <c r="S15" s="390"/>
      <c r="T15" s="390"/>
      <c r="U15" s="390"/>
      <c r="V15" s="390"/>
      <c r="W15" s="391"/>
    </row>
    <row r="16" spans="1:23" s="13" customFormat="1" ht="19.149999999999999" customHeight="1">
      <c r="A16" s="392" t="s">
        <v>265</v>
      </c>
      <c r="B16" s="393"/>
      <c r="C16" s="393"/>
      <c r="D16" s="394"/>
      <c r="E16" s="369" t="s">
        <v>298</v>
      </c>
      <c r="F16" s="370"/>
      <c r="G16" s="370"/>
      <c r="H16" s="370"/>
      <c r="I16" s="370"/>
      <c r="J16" s="370"/>
      <c r="K16" s="370"/>
      <c r="L16" s="370"/>
      <c r="M16" s="370"/>
      <c r="N16" s="370"/>
      <c r="O16" s="370"/>
      <c r="P16" s="370"/>
      <c r="Q16" s="370"/>
      <c r="R16" s="370"/>
      <c r="S16" s="370"/>
      <c r="T16" s="370"/>
      <c r="U16" s="370"/>
      <c r="V16" s="370"/>
      <c r="W16" s="371"/>
    </row>
    <row r="17" spans="1:23" s="13" customFormat="1" ht="19.149999999999999" customHeight="1" thickBot="1">
      <c r="A17" s="395" t="s">
        <v>266</v>
      </c>
      <c r="B17" s="396"/>
      <c r="C17" s="396"/>
      <c r="D17" s="397"/>
      <c r="E17" s="372" t="s">
        <v>299</v>
      </c>
      <c r="F17" s="373"/>
      <c r="G17" s="373"/>
      <c r="H17" s="373"/>
      <c r="I17" s="373"/>
      <c r="J17" s="373"/>
      <c r="K17" s="373"/>
      <c r="L17" s="373"/>
      <c r="M17" s="373"/>
      <c r="N17" s="373"/>
      <c r="O17" s="373"/>
      <c r="P17" s="373"/>
      <c r="Q17" s="373"/>
      <c r="R17" s="373"/>
      <c r="S17" s="373"/>
      <c r="T17" s="373"/>
      <c r="U17" s="373"/>
      <c r="V17" s="373"/>
      <c r="W17" s="374"/>
    </row>
    <row r="18" spans="1:23" s="15" customFormat="1" ht="24" customHeight="1">
      <c r="A18" s="398" t="s">
        <v>211</v>
      </c>
      <c r="B18" s="399"/>
      <c r="C18" s="399"/>
      <c r="D18" s="400"/>
      <c r="E18" s="265">
        <v>2016</v>
      </c>
      <c r="F18" s="406">
        <v>2017</v>
      </c>
      <c r="G18" s="407"/>
      <c r="H18" s="408">
        <v>2018</v>
      </c>
      <c r="I18" s="409"/>
      <c r="J18" s="406">
        <v>2019</v>
      </c>
      <c r="K18" s="407"/>
      <c r="L18" s="404">
        <v>2020</v>
      </c>
      <c r="M18" s="405"/>
      <c r="N18" s="389"/>
      <c r="O18" s="389"/>
      <c r="P18" s="389"/>
      <c r="Q18" s="389"/>
      <c r="R18" s="389"/>
      <c r="S18" s="389"/>
      <c r="T18" s="385"/>
      <c r="U18" s="385"/>
      <c r="V18" s="385"/>
      <c r="W18" s="385"/>
    </row>
    <row r="19" spans="1:23" s="15" customFormat="1" ht="125.25" customHeight="1" thickBot="1">
      <c r="A19" s="401"/>
      <c r="B19" s="402"/>
      <c r="C19" s="402"/>
      <c r="D19" s="403"/>
      <c r="E19" s="259"/>
      <c r="F19" s="257" t="s">
        <v>212</v>
      </c>
      <c r="G19" s="258" t="s">
        <v>213</v>
      </c>
      <c r="H19" s="260" t="s">
        <v>212</v>
      </c>
      <c r="I19" s="227" t="s">
        <v>213</v>
      </c>
      <c r="J19" s="257" t="s">
        <v>212</v>
      </c>
      <c r="K19" s="258" t="s">
        <v>213</v>
      </c>
      <c r="L19" s="257" t="s">
        <v>212</v>
      </c>
      <c r="M19" s="258" t="s">
        <v>213</v>
      </c>
      <c r="N19" s="229"/>
      <c r="O19" s="229"/>
      <c r="P19" s="229"/>
      <c r="Q19" s="229"/>
      <c r="R19" s="229"/>
      <c r="S19" s="229"/>
      <c r="T19" s="229"/>
      <c r="U19" s="229"/>
      <c r="V19" s="229"/>
      <c r="W19" s="229"/>
    </row>
    <row r="20" spans="1:23" s="13" customFormat="1" ht="16.149999999999999" customHeight="1" thickBot="1">
      <c r="A20" s="410" t="s">
        <v>300</v>
      </c>
      <c r="B20" s="411"/>
      <c r="C20" s="411"/>
      <c r="D20" s="411"/>
      <c r="E20" s="411"/>
      <c r="F20" s="411"/>
      <c r="G20" s="411"/>
      <c r="H20" s="411"/>
      <c r="I20" s="411"/>
      <c r="J20" s="411"/>
      <c r="K20" s="411"/>
      <c r="L20" s="411"/>
      <c r="M20" s="412"/>
      <c r="N20" s="230"/>
      <c r="O20" s="230"/>
      <c r="P20" s="230"/>
      <c r="Q20" s="230"/>
      <c r="R20" s="230"/>
      <c r="S20" s="230"/>
      <c r="T20" s="230"/>
      <c r="U20" s="230"/>
      <c r="V20" s="230"/>
      <c r="W20" s="230"/>
    </row>
    <row r="21" spans="1:23" s="13" customFormat="1" ht="65.45" customHeight="1" thickBot="1">
      <c r="A21" s="348" t="s">
        <v>301</v>
      </c>
      <c r="B21" s="349"/>
      <c r="C21" s="349"/>
      <c r="D21" s="350"/>
      <c r="E21" s="36">
        <v>8</v>
      </c>
      <c r="F21" s="37" t="s">
        <v>302</v>
      </c>
      <c r="G21" s="37" t="s">
        <v>302</v>
      </c>
      <c r="H21" s="37" t="s">
        <v>302</v>
      </c>
      <c r="I21" s="37" t="s">
        <v>302</v>
      </c>
      <c r="J21" s="37" t="s">
        <v>302</v>
      </c>
      <c r="K21" s="228" t="s">
        <v>302</v>
      </c>
      <c r="L21" s="233" t="s">
        <v>302</v>
      </c>
      <c r="M21" s="234" t="s">
        <v>302</v>
      </c>
      <c r="N21" s="231"/>
      <c r="O21" s="231"/>
      <c r="P21" s="231"/>
      <c r="Q21" s="231"/>
      <c r="R21" s="231"/>
      <c r="S21" s="231"/>
      <c r="T21" s="231"/>
      <c r="U21" s="231"/>
      <c r="V21" s="231"/>
      <c r="W21" s="231"/>
    </row>
    <row r="22" spans="1:23" s="13" customFormat="1" ht="16.899999999999999" customHeight="1" thickBot="1">
      <c r="A22" s="410" t="s">
        <v>303</v>
      </c>
      <c r="B22" s="411"/>
      <c r="C22" s="411"/>
      <c r="D22" s="411"/>
      <c r="E22" s="411"/>
      <c r="F22" s="411"/>
      <c r="G22" s="411"/>
      <c r="H22" s="411"/>
      <c r="I22" s="411"/>
      <c r="J22" s="411"/>
      <c r="K22" s="411"/>
      <c r="L22" s="411"/>
      <c r="M22" s="412"/>
      <c r="N22" s="230"/>
      <c r="O22" s="230"/>
      <c r="P22" s="230"/>
      <c r="Q22" s="230"/>
      <c r="R22" s="230"/>
      <c r="S22" s="230"/>
      <c r="T22" s="230"/>
      <c r="U22" s="230"/>
      <c r="V22" s="230"/>
      <c r="W22" s="230"/>
    </row>
    <row r="23" spans="1:23" s="13" customFormat="1" ht="49.15" customHeight="1" thickBot="1">
      <c r="A23" s="386" t="s">
        <v>304</v>
      </c>
      <c r="B23" s="387"/>
      <c r="C23" s="387"/>
      <c r="D23" s="388"/>
      <c r="E23" s="42">
        <v>36</v>
      </c>
      <c r="F23" s="43">
        <v>11</v>
      </c>
      <c r="G23" s="43">
        <v>11</v>
      </c>
      <c r="H23" s="43">
        <v>24</v>
      </c>
      <c r="I23" s="43">
        <v>24</v>
      </c>
      <c r="J23" s="43">
        <v>25</v>
      </c>
      <c r="K23" s="42">
        <v>0</v>
      </c>
      <c r="L23" s="43">
        <v>16</v>
      </c>
      <c r="M23" s="235">
        <v>0</v>
      </c>
      <c r="N23" s="231"/>
      <c r="O23" s="231"/>
      <c r="P23" s="231"/>
      <c r="Q23" s="231"/>
      <c r="R23" s="232"/>
      <c r="S23" s="231"/>
      <c r="T23" s="232"/>
      <c r="U23" s="231"/>
      <c r="V23" s="232"/>
      <c r="W23" s="231"/>
    </row>
    <row r="24" spans="1:23" s="13" customFormat="1" ht="49.15" customHeight="1" thickBot="1">
      <c r="A24" s="348" t="s">
        <v>330</v>
      </c>
      <c r="B24" s="349"/>
      <c r="C24" s="349"/>
      <c r="D24" s="350"/>
      <c r="E24" s="44">
        <v>48</v>
      </c>
      <c r="F24" s="14">
        <v>50</v>
      </c>
      <c r="G24" s="14">
        <v>50</v>
      </c>
      <c r="H24" s="14">
        <v>60</v>
      </c>
      <c r="I24" s="14">
        <v>60</v>
      </c>
      <c r="J24" s="14">
        <v>47</v>
      </c>
      <c r="K24" s="44">
        <v>47</v>
      </c>
      <c r="L24" s="14">
        <v>25</v>
      </c>
      <c r="M24" s="236">
        <v>25</v>
      </c>
      <c r="N24" s="232"/>
      <c r="O24" s="231"/>
      <c r="P24" s="232"/>
      <c r="Q24" s="231"/>
      <c r="R24" s="232"/>
      <c r="S24" s="231"/>
      <c r="T24" s="232"/>
      <c r="U24" s="231"/>
      <c r="V24" s="232"/>
      <c r="W24" s="231"/>
    </row>
    <row r="25" spans="1:23" s="13" customFormat="1" ht="39.6" customHeight="1" thickBot="1">
      <c r="A25" s="348" t="s">
        <v>360</v>
      </c>
      <c r="B25" s="349"/>
      <c r="C25" s="349"/>
      <c r="D25" s="350"/>
      <c r="E25" s="353" t="s">
        <v>371</v>
      </c>
      <c r="F25" s="354"/>
      <c r="G25" s="355"/>
      <c r="H25" s="14">
        <v>38</v>
      </c>
      <c r="I25" s="14">
        <v>38</v>
      </c>
      <c r="J25" s="14">
        <v>37</v>
      </c>
      <c r="K25" s="44">
        <v>0</v>
      </c>
      <c r="L25" s="261">
        <v>36</v>
      </c>
      <c r="M25" s="237">
        <v>0</v>
      </c>
      <c r="N25" s="231"/>
      <c r="O25" s="231"/>
      <c r="P25" s="231"/>
      <c r="Q25" s="231"/>
      <c r="R25" s="231"/>
      <c r="S25" s="231"/>
      <c r="T25" s="231"/>
      <c r="U25" s="231"/>
      <c r="V25" s="231"/>
      <c r="W25" s="231"/>
    </row>
    <row r="26" spans="1:23" s="13" customFormat="1" ht="24" customHeight="1" thickBot="1">
      <c r="A26" s="369" t="s">
        <v>214</v>
      </c>
      <c r="B26" s="370"/>
      <c r="C26" s="370"/>
      <c r="D26" s="371"/>
      <c r="E26" s="375" t="s">
        <v>215</v>
      </c>
      <c r="F26" s="351" t="s">
        <v>216</v>
      </c>
      <c r="G26" s="352"/>
      <c r="H26" s="351" t="s">
        <v>217</v>
      </c>
      <c r="I26" s="368"/>
      <c r="J26" s="368"/>
      <c r="K26" s="368"/>
      <c r="L26" s="351" t="s">
        <v>218</v>
      </c>
      <c r="M26" s="368"/>
      <c r="N26" s="368"/>
      <c r="O26" s="352"/>
      <c r="P26" s="351" t="s">
        <v>219</v>
      </c>
      <c r="Q26" s="368"/>
      <c r="R26" s="368"/>
      <c r="S26" s="352"/>
      <c r="T26" s="351" t="s">
        <v>220</v>
      </c>
      <c r="U26" s="368"/>
      <c r="V26" s="368"/>
      <c r="W26" s="352"/>
    </row>
    <row r="27" spans="1:23" s="13" customFormat="1" ht="98.45" customHeight="1" thickBot="1">
      <c r="A27" s="377"/>
      <c r="B27" s="378"/>
      <c r="C27" s="378"/>
      <c r="D27" s="379"/>
      <c r="E27" s="376"/>
      <c r="F27" s="24" t="s">
        <v>212</v>
      </c>
      <c r="G27" s="24" t="s">
        <v>213</v>
      </c>
      <c r="H27" s="362" t="s">
        <v>212</v>
      </c>
      <c r="I27" s="363"/>
      <c r="J27" s="362" t="s">
        <v>213</v>
      </c>
      <c r="K27" s="363"/>
      <c r="L27" s="364" t="s">
        <v>212</v>
      </c>
      <c r="M27" s="365"/>
      <c r="N27" s="364" t="s">
        <v>213</v>
      </c>
      <c r="O27" s="365"/>
      <c r="P27" s="366" t="s">
        <v>212</v>
      </c>
      <c r="Q27" s="367"/>
      <c r="R27" s="364" t="s">
        <v>213</v>
      </c>
      <c r="S27" s="365"/>
      <c r="T27" s="364" t="s">
        <v>212</v>
      </c>
      <c r="U27" s="365"/>
      <c r="V27" s="364" t="s">
        <v>223</v>
      </c>
      <c r="W27" s="365"/>
    </row>
    <row r="28" spans="1:23" s="13" customFormat="1" ht="16.899999999999999" customHeight="1" thickBot="1">
      <c r="A28" s="377"/>
      <c r="B28" s="378"/>
      <c r="C28" s="378"/>
      <c r="D28" s="379"/>
      <c r="E28" s="188">
        <v>2017</v>
      </c>
      <c r="F28" s="189">
        <f ca="1">'Перечень мероприятий'!E427</f>
        <v>21802.2</v>
      </c>
      <c r="G28" s="189">
        <f ca="1">'Перечень мероприятий'!F427</f>
        <v>21802.128000000001</v>
      </c>
      <c r="H28" s="254"/>
      <c r="I28" s="255">
        <f ca="1">'Перечень мероприятий'!G427</f>
        <v>21280.400000000001</v>
      </c>
      <c r="J28" s="252"/>
      <c r="K28" s="192">
        <f ca="1">'Перечень мероприятий'!H427</f>
        <v>21280.328000000001</v>
      </c>
      <c r="L28" s="346"/>
      <c r="M28" s="347"/>
      <c r="N28" s="346"/>
      <c r="O28" s="347"/>
      <c r="P28" s="187"/>
      <c r="Q28" s="195">
        <f ca="1">'Перечень мероприятий'!K427</f>
        <v>521.79999999999995</v>
      </c>
      <c r="R28" s="187"/>
      <c r="S28" s="195">
        <f ca="1">'Перечень мероприятий'!L432</f>
        <v>521.79999999999995</v>
      </c>
      <c r="T28" s="351"/>
      <c r="U28" s="352"/>
      <c r="V28" s="356"/>
      <c r="W28" s="357"/>
    </row>
    <row r="29" spans="1:23" s="13" customFormat="1" ht="16.899999999999999" customHeight="1" thickBot="1">
      <c r="A29" s="377"/>
      <c r="B29" s="378"/>
      <c r="C29" s="378"/>
      <c r="D29" s="379"/>
      <c r="E29" s="188">
        <v>2018</v>
      </c>
      <c r="F29" s="263">
        <f ca="1">'Перечень мероприятий'!E428</f>
        <v>52066.799999999996</v>
      </c>
      <c r="G29" s="263">
        <f ca="1">'Перечень мероприятий'!F428</f>
        <v>52058</v>
      </c>
      <c r="H29" s="254"/>
      <c r="I29" s="255">
        <f ca="1">'Перечень мероприятий'!G428</f>
        <v>52066.799999999996</v>
      </c>
      <c r="J29" s="252"/>
      <c r="K29" s="192">
        <f ca="1">'Перечень мероприятий'!H428</f>
        <v>52058</v>
      </c>
      <c r="L29" s="346"/>
      <c r="M29" s="347"/>
      <c r="N29" s="346"/>
      <c r="O29" s="347"/>
      <c r="P29" s="187"/>
      <c r="Q29" s="195">
        <f ca="1">'Перечень мероприятий'!K428</f>
        <v>0</v>
      </c>
      <c r="R29" s="187"/>
      <c r="S29" s="195">
        <f ca="1">'Перечень мероприятий'!L433</f>
        <v>0</v>
      </c>
      <c r="T29" s="351"/>
      <c r="U29" s="352"/>
      <c r="V29" s="356"/>
      <c r="W29" s="357"/>
    </row>
    <row r="30" spans="1:23" s="13" customFormat="1" ht="15" customHeight="1" thickBot="1">
      <c r="A30" s="377"/>
      <c r="B30" s="378"/>
      <c r="C30" s="378"/>
      <c r="D30" s="379"/>
      <c r="E30" s="188">
        <v>2019</v>
      </c>
      <c r="F30" s="263">
        <f ca="1">'Перечень мероприятий'!E429</f>
        <v>75960.100000000006</v>
      </c>
      <c r="G30" s="263">
        <f ca="1">'Перечень мероприятий'!F429</f>
        <v>13238</v>
      </c>
      <c r="H30" s="187"/>
      <c r="I30" s="251">
        <f ca="1">'Перечень мероприятий'!G429</f>
        <v>75960.100000000006</v>
      </c>
      <c r="J30" s="252"/>
      <c r="K30" s="192">
        <f ca="1">'Перечень мероприятий'!H429</f>
        <v>13238</v>
      </c>
      <c r="L30" s="346"/>
      <c r="M30" s="347"/>
      <c r="N30" s="346"/>
      <c r="O30" s="347"/>
      <c r="P30" s="187"/>
      <c r="Q30" s="195">
        <f ca="1">'Перечень мероприятий'!K429</f>
        <v>0</v>
      </c>
      <c r="R30" s="187"/>
      <c r="S30" s="195">
        <f ca="1">'Перечень мероприятий'!L434</f>
        <v>0</v>
      </c>
      <c r="T30" s="351"/>
      <c r="U30" s="352"/>
      <c r="V30" s="356"/>
      <c r="W30" s="357"/>
    </row>
    <row r="31" spans="1:23" s="13" customFormat="1" ht="16.149999999999999" customHeight="1" thickBot="1">
      <c r="A31" s="377"/>
      <c r="B31" s="378"/>
      <c r="C31" s="378"/>
      <c r="D31" s="379"/>
      <c r="E31" s="188">
        <v>2020</v>
      </c>
      <c r="F31" s="264">
        <f ca="1">'Перечень мероприятий'!E430</f>
        <v>62615.8</v>
      </c>
      <c r="G31" s="264">
        <f ca="1">'Перечень мероприятий'!F430</f>
        <v>5363</v>
      </c>
      <c r="H31" s="250"/>
      <c r="I31" s="256">
        <f ca="1">'Перечень мероприятий'!G430</f>
        <v>62615.8</v>
      </c>
      <c r="J31" s="252"/>
      <c r="K31" s="192">
        <f ca="1">'Перечень мероприятий'!H430</f>
        <v>5363</v>
      </c>
      <c r="L31" s="346"/>
      <c r="M31" s="347"/>
      <c r="N31" s="346"/>
      <c r="O31" s="347"/>
      <c r="P31" s="187"/>
      <c r="Q31" s="195">
        <f ca="1">'Перечень мероприятий'!K430</f>
        <v>0</v>
      </c>
      <c r="R31" s="187"/>
      <c r="S31" s="195">
        <f ca="1">'Перечень мероприятий'!L435</f>
        <v>0</v>
      </c>
      <c r="T31" s="351"/>
      <c r="U31" s="352"/>
      <c r="V31" s="356"/>
      <c r="W31" s="357"/>
    </row>
    <row r="32" spans="1:23" s="13" customFormat="1" ht="24" customHeight="1" thickBot="1">
      <c r="A32" s="372"/>
      <c r="B32" s="373"/>
      <c r="C32" s="373"/>
      <c r="D32" s="374"/>
      <c r="E32" s="188" t="s">
        <v>224</v>
      </c>
      <c r="F32" s="190">
        <f>SUM(F28:F31)</f>
        <v>212444.90000000002</v>
      </c>
      <c r="G32" s="193">
        <f>SUM(G28:G31)</f>
        <v>92461.127999999997</v>
      </c>
      <c r="H32" s="250"/>
      <c r="I32" s="253">
        <f>SUM(I28:I31)</f>
        <v>211923.09999999998</v>
      </c>
      <c r="J32" s="187"/>
      <c r="K32" s="191">
        <f>SUM(K28:K31)</f>
        <v>91939.328000000009</v>
      </c>
      <c r="L32" s="361"/>
      <c r="M32" s="380"/>
      <c r="N32" s="360"/>
      <c r="O32" s="361"/>
      <c r="P32" s="187"/>
      <c r="Q32" s="194">
        <f>SUM(Q28:Q31)</f>
        <v>521.79999999999995</v>
      </c>
      <c r="R32" s="187"/>
      <c r="S32" s="194">
        <f>SUM(S28:S31)</f>
        <v>521.79999999999995</v>
      </c>
      <c r="T32" s="358"/>
      <c r="U32" s="359"/>
      <c r="V32" s="358"/>
      <c r="W32" s="359"/>
    </row>
    <row r="33" spans="1:23" s="13" customFormat="1" ht="17.45" customHeight="1" thickBot="1">
      <c r="A33" s="348" t="s">
        <v>225</v>
      </c>
      <c r="B33" s="349"/>
      <c r="C33" s="349"/>
      <c r="D33" s="350"/>
      <c r="E33" s="381" t="s">
        <v>368</v>
      </c>
      <c r="F33" s="382"/>
      <c r="G33" s="382"/>
      <c r="H33" s="383"/>
      <c r="I33" s="383"/>
      <c r="J33" s="383"/>
      <c r="K33" s="383"/>
      <c r="L33" s="382"/>
      <c r="M33" s="382"/>
      <c r="N33" s="382"/>
      <c r="O33" s="382"/>
      <c r="P33" s="383"/>
      <c r="Q33" s="383"/>
      <c r="R33" s="382"/>
      <c r="S33" s="382"/>
      <c r="T33" s="382"/>
      <c r="U33" s="382"/>
      <c r="V33" s="382"/>
      <c r="W33" s="384"/>
    </row>
    <row r="34" spans="1:23" s="13" customFormat="1" ht="18" customHeight="1" thickBot="1">
      <c r="A34" s="348" t="s">
        <v>226</v>
      </c>
      <c r="B34" s="349"/>
      <c r="C34" s="349"/>
      <c r="D34" s="350"/>
      <c r="E34" s="348" t="s">
        <v>305</v>
      </c>
      <c r="F34" s="349"/>
      <c r="G34" s="349"/>
      <c r="H34" s="349"/>
      <c r="I34" s="349"/>
      <c r="J34" s="349"/>
      <c r="K34" s="349"/>
      <c r="L34" s="349"/>
      <c r="M34" s="349"/>
      <c r="N34" s="349"/>
      <c r="O34" s="349"/>
      <c r="P34" s="349"/>
      <c r="Q34" s="349"/>
      <c r="R34" s="349"/>
      <c r="S34" s="349"/>
      <c r="T34" s="349"/>
      <c r="U34" s="349"/>
      <c r="V34" s="349"/>
      <c r="W34" s="350"/>
    </row>
    <row r="35" spans="1:23" s="13" customFormat="1" ht="16.899999999999999" customHeight="1" thickBot="1">
      <c r="A35" s="348" t="s">
        <v>227</v>
      </c>
      <c r="B35" s="349"/>
      <c r="C35" s="349"/>
      <c r="D35" s="349"/>
      <c r="E35" s="349"/>
      <c r="F35" s="349"/>
      <c r="G35" s="349"/>
      <c r="H35" s="349"/>
      <c r="I35" s="349"/>
      <c r="J35" s="349"/>
      <c r="K35" s="349"/>
      <c r="L35" s="349"/>
      <c r="M35" s="349"/>
      <c r="N35" s="349"/>
      <c r="O35" s="349"/>
      <c r="P35" s="349"/>
      <c r="Q35" s="349"/>
      <c r="R35" s="349"/>
      <c r="S35" s="349"/>
      <c r="T35" s="349"/>
      <c r="U35" s="349"/>
      <c r="V35" s="349"/>
      <c r="W35" s="350"/>
    </row>
    <row r="36" spans="1:23" s="13" customFormat="1" ht="16.899999999999999" customHeight="1" thickBot="1">
      <c r="A36" s="348" t="s">
        <v>228</v>
      </c>
      <c r="B36" s="349"/>
      <c r="C36" s="349"/>
      <c r="D36" s="350"/>
      <c r="E36" s="348" t="s">
        <v>141</v>
      </c>
      <c r="F36" s="349"/>
      <c r="G36" s="349"/>
      <c r="H36" s="349"/>
      <c r="I36" s="349"/>
      <c r="J36" s="349"/>
      <c r="K36" s="349"/>
      <c r="L36" s="349"/>
      <c r="M36" s="349"/>
      <c r="N36" s="349"/>
      <c r="O36" s="349"/>
      <c r="P36" s="349"/>
      <c r="Q36" s="349"/>
      <c r="R36" s="349"/>
      <c r="S36" s="349"/>
      <c r="T36" s="349"/>
      <c r="U36" s="349"/>
      <c r="V36" s="349"/>
      <c r="W36" s="350"/>
    </row>
    <row r="37" spans="1:23" s="13" customFormat="1" ht="81.75" customHeight="1" thickBot="1">
      <c r="A37" s="348" t="s">
        <v>229</v>
      </c>
      <c r="B37" s="349"/>
      <c r="C37" s="349"/>
      <c r="D37" s="350"/>
      <c r="E37" s="348" t="s">
        <v>142</v>
      </c>
      <c r="F37" s="349"/>
      <c r="G37" s="349"/>
      <c r="H37" s="349"/>
      <c r="I37" s="349"/>
      <c r="J37" s="349"/>
      <c r="K37" s="349"/>
      <c r="L37" s="349"/>
      <c r="M37" s="349"/>
      <c r="N37" s="349"/>
      <c r="O37" s="349"/>
      <c r="P37" s="349"/>
      <c r="Q37" s="349"/>
      <c r="R37" s="349"/>
      <c r="S37" s="349"/>
      <c r="T37" s="349"/>
      <c r="U37" s="349"/>
      <c r="V37" s="349"/>
      <c r="W37" s="350"/>
    </row>
  </sheetData>
  <mergeCells count="82">
    <mergeCell ref="A13:D13"/>
    <mergeCell ref="E12:W12"/>
    <mergeCell ref="E13:W13"/>
    <mergeCell ref="A9:W9"/>
    <mergeCell ref="A10:W10"/>
    <mergeCell ref="A20:M20"/>
    <mergeCell ref="A22:M22"/>
    <mergeCell ref="S1:W1"/>
    <mergeCell ref="S2:W2"/>
    <mergeCell ref="S3:W3"/>
    <mergeCell ref="S5:W5"/>
    <mergeCell ref="S4:V4"/>
    <mergeCell ref="A6:W6"/>
    <mergeCell ref="A7:W7"/>
    <mergeCell ref="A12:D12"/>
    <mergeCell ref="A14:D14"/>
    <mergeCell ref="A16:D16"/>
    <mergeCell ref="A17:D17"/>
    <mergeCell ref="A18:D19"/>
    <mergeCell ref="A23:D23"/>
    <mergeCell ref="L18:M18"/>
    <mergeCell ref="F18:G18"/>
    <mergeCell ref="H18:I18"/>
    <mergeCell ref="J18:K18"/>
    <mergeCell ref="A21:D21"/>
    <mergeCell ref="E37:W37"/>
    <mergeCell ref="A33:D33"/>
    <mergeCell ref="T18:U18"/>
    <mergeCell ref="E14:W14"/>
    <mergeCell ref="V18:W18"/>
    <mergeCell ref="A15:D15"/>
    <mergeCell ref="P18:Q18"/>
    <mergeCell ref="R18:S18"/>
    <mergeCell ref="N18:O18"/>
    <mergeCell ref="E15:W15"/>
    <mergeCell ref="N29:O29"/>
    <mergeCell ref="N30:O30"/>
    <mergeCell ref="R27:S27"/>
    <mergeCell ref="T27:U27"/>
    <mergeCell ref="A36:D36"/>
    <mergeCell ref="A37:D37"/>
    <mergeCell ref="E33:W33"/>
    <mergeCell ref="E34:W34"/>
    <mergeCell ref="A35:W35"/>
    <mergeCell ref="E36:W36"/>
    <mergeCell ref="T26:W26"/>
    <mergeCell ref="P26:S26"/>
    <mergeCell ref="E16:W16"/>
    <mergeCell ref="E17:W17"/>
    <mergeCell ref="A34:D34"/>
    <mergeCell ref="N28:O28"/>
    <mergeCell ref="N27:O27"/>
    <mergeCell ref="E26:E27"/>
    <mergeCell ref="H26:K26"/>
    <mergeCell ref="L26:O26"/>
    <mergeCell ref="V32:W32"/>
    <mergeCell ref="N32:O32"/>
    <mergeCell ref="T32:U32"/>
    <mergeCell ref="A25:D25"/>
    <mergeCell ref="H27:I27"/>
    <mergeCell ref="J27:K27"/>
    <mergeCell ref="L27:M27"/>
    <mergeCell ref="V27:W27"/>
    <mergeCell ref="P27:Q27"/>
    <mergeCell ref="V28:W28"/>
    <mergeCell ref="V29:W29"/>
    <mergeCell ref="V30:W30"/>
    <mergeCell ref="V31:W31"/>
    <mergeCell ref="T28:U28"/>
    <mergeCell ref="T29:U29"/>
    <mergeCell ref="T30:U30"/>
    <mergeCell ref="T31:U31"/>
    <mergeCell ref="L30:M30"/>
    <mergeCell ref="L31:M31"/>
    <mergeCell ref="A24:D24"/>
    <mergeCell ref="N31:O31"/>
    <mergeCell ref="L28:M28"/>
    <mergeCell ref="F26:G26"/>
    <mergeCell ref="L29:M29"/>
    <mergeCell ref="E25:G25"/>
    <mergeCell ref="A26:D32"/>
    <mergeCell ref="L32:M32"/>
  </mergeCells>
  <phoneticPr fontId="30" type="noConversion"/>
  <pageMargins left="0.7" right="0.7" top="0.75" bottom="0.75" header="0.3" footer="0.3"/>
  <pageSetup paperSize="9" scale="41"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L60"/>
  <sheetViews>
    <sheetView view="pageBreakPreview" topLeftCell="A49" zoomScaleNormal="100" zoomScaleSheetLayoutView="100" workbookViewId="0">
      <selection activeCell="A56" sqref="A56:L56"/>
    </sheetView>
  </sheetViews>
  <sheetFormatPr defaultRowHeight="15"/>
  <cols>
    <col min="1" max="1" width="15" style="12" customWidth="1"/>
    <col min="2" max="2" width="14.85546875" style="12" customWidth="1"/>
    <col min="3" max="3" width="12.85546875" style="12" customWidth="1"/>
    <col min="4" max="4" width="5.85546875" style="12" customWidth="1"/>
    <col min="5" max="5" width="9" style="12" customWidth="1"/>
    <col min="6" max="6" width="11.28515625" style="12" customWidth="1"/>
    <col min="7" max="7" width="6.42578125" style="12" customWidth="1"/>
    <col min="8" max="8" width="5.5703125" style="12" customWidth="1"/>
    <col min="9" max="9" width="9.28515625" style="12" customWidth="1"/>
    <col min="10" max="10" width="6.140625" style="12" customWidth="1"/>
    <col min="11" max="11" width="9" style="12" customWidth="1"/>
    <col min="12" max="12" width="4.7109375" style="12" customWidth="1"/>
  </cols>
  <sheetData>
    <row r="1" spans="1:12" ht="15.75">
      <c r="A1" s="416" t="s">
        <v>263</v>
      </c>
      <c r="B1" s="416"/>
      <c r="C1" s="416"/>
      <c r="D1" s="416"/>
      <c r="E1" s="416"/>
      <c r="F1" s="416"/>
      <c r="G1" s="416"/>
      <c r="H1" s="416"/>
      <c r="I1" s="416"/>
      <c r="J1" s="416"/>
      <c r="K1" s="416"/>
      <c r="L1" s="416"/>
    </row>
    <row r="2" spans="1:12" ht="18.75">
      <c r="A2" s="448"/>
      <c r="B2" s="448"/>
      <c r="C2" s="448"/>
      <c r="D2" s="448"/>
      <c r="E2" s="448"/>
      <c r="F2" s="448"/>
      <c r="G2" s="448"/>
      <c r="H2" s="448"/>
      <c r="I2" s="448"/>
      <c r="J2" s="448"/>
      <c r="K2" s="448"/>
      <c r="L2" s="448"/>
    </row>
    <row r="3" spans="1:12" ht="141" customHeight="1">
      <c r="A3" s="417" t="s">
        <v>197</v>
      </c>
      <c r="B3" s="417"/>
      <c r="C3" s="417"/>
      <c r="D3" s="417"/>
      <c r="E3" s="417"/>
      <c r="F3" s="417"/>
      <c r="G3" s="417"/>
      <c r="H3" s="417"/>
      <c r="I3" s="417"/>
      <c r="J3" s="417"/>
      <c r="K3" s="417"/>
      <c r="L3" s="417"/>
    </row>
    <row r="4" spans="1:12" s="45" customFormat="1" ht="79.150000000000006" customHeight="1">
      <c r="A4" s="435" t="s">
        <v>334</v>
      </c>
      <c r="B4" s="435"/>
      <c r="C4" s="435"/>
      <c r="D4" s="435"/>
      <c r="E4" s="435"/>
      <c r="F4" s="435"/>
      <c r="G4" s="435"/>
      <c r="H4" s="435"/>
      <c r="I4" s="435"/>
      <c r="J4" s="435"/>
      <c r="K4" s="435"/>
      <c r="L4" s="435"/>
    </row>
    <row r="5" spans="1:12" s="45" customFormat="1" ht="36.6" customHeight="1">
      <c r="A5" s="435" t="s">
        <v>306</v>
      </c>
      <c r="B5" s="435"/>
      <c r="C5" s="435"/>
      <c r="D5" s="435"/>
      <c r="E5" s="435"/>
      <c r="F5" s="435"/>
      <c r="G5" s="435"/>
      <c r="H5" s="435"/>
      <c r="I5" s="435"/>
      <c r="J5" s="435"/>
      <c r="K5" s="435"/>
      <c r="L5" s="435"/>
    </row>
    <row r="6" spans="1:12" ht="14.45" customHeight="1" thickBot="1">
      <c r="A6" s="28"/>
      <c r="B6" s="28"/>
      <c r="C6" s="28"/>
      <c r="D6" s="28"/>
      <c r="E6" s="28"/>
      <c r="F6" s="28"/>
      <c r="G6" s="28"/>
      <c r="H6" s="28"/>
      <c r="I6" s="28"/>
      <c r="J6" s="28"/>
      <c r="K6" s="28"/>
      <c r="L6" s="28"/>
    </row>
    <row r="7" spans="1:12" ht="19.899999999999999" customHeight="1" thickBot="1">
      <c r="A7" s="446" t="s">
        <v>268</v>
      </c>
      <c r="B7" s="449" t="s">
        <v>269</v>
      </c>
      <c r="C7" s="450"/>
      <c r="D7" s="450"/>
      <c r="E7" s="450"/>
      <c r="F7" s="450"/>
      <c r="G7" s="450"/>
      <c r="H7" s="450"/>
      <c r="I7" s="450"/>
      <c r="J7" s="450"/>
      <c r="K7" s="451"/>
      <c r="L7" s="27"/>
    </row>
    <row r="8" spans="1:12" ht="87.6" customHeight="1" thickBot="1">
      <c r="A8" s="447"/>
      <c r="B8" s="8" t="s">
        <v>270</v>
      </c>
      <c r="C8" s="6" t="s">
        <v>271</v>
      </c>
      <c r="D8" s="440" t="s">
        <v>272</v>
      </c>
      <c r="E8" s="441"/>
      <c r="F8" s="442" t="s">
        <v>307</v>
      </c>
      <c r="G8" s="443"/>
      <c r="H8" s="440" t="s">
        <v>308</v>
      </c>
      <c r="I8" s="441"/>
      <c r="J8" s="442" t="s">
        <v>273</v>
      </c>
      <c r="K8" s="443"/>
      <c r="L8" s="29"/>
    </row>
    <row r="9" spans="1:12" ht="15.75" thickBot="1">
      <c r="A9" s="166" t="s">
        <v>274</v>
      </c>
      <c r="B9" s="168">
        <v>11087</v>
      </c>
      <c r="C9" s="34">
        <v>186.5</v>
      </c>
      <c r="D9" s="452">
        <v>45.6</v>
      </c>
      <c r="E9" s="453"/>
      <c r="F9" s="438">
        <v>226</v>
      </c>
      <c r="G9" s="439"/>
      <c r="H9" s="438">
        <v>2.4</v>
      </c>
      <c r="I9" s="439"/>
      <c r="J9" s="452">
        <v>14.4</v>
      </c>
      <c r="K9" s="439"/>
      <c r="L9" s="29"/>
    </row>
    <row r="10" spans="1:12" ht="17.25" customHeight="1" thickBot="1">
      <c r="A10" s="167" t="s">
        <v>275</v>
      </c>
      <c r="B10" s="169">
        <v>11390</v>
      </c>
      <c r="C10" s="171">
        <v>207</v>
      </c>
      <c r="D10" s="454">
        <v>58.6</v>
      </c>
      <c r="E10" s="455"/>
      <c r="F10" s="444">
        <v>310</v>
      </c>
      <c r="G10" s="445"/>
      <c r="H10" s="444">
        <v>4.7</v>
      </c>
      <c r="I10" s="445"/>
      <c r="J10" s="454">
        <v>22.7</v>
      </c>
      <c r="K10" s="445"/>
      <c r="L10" s="29"/>
    </row>
    <row r="11" spans="1:12" ht="16.5" thickBot="1">
      <c r="A11" s="167" t="s">
        <v>276</v>
      </c>
      <c r="B11" s="168">
        <v>13916</v>
      </c>
      <c r="C11" s="34">
        <v>223.4</v>
      </c>
      <c r="D11" s="452">
        <v>47.3</v>
      </c>
      <c r="E11" s="453"/>
      <c r="F11" s="438">
        <v>466</v>
      </c>
      <c r="G11" s="439"/>
      <c r="H11" s="438">
        <v>3.3</v>
      </c>
      <c r="I11" s="439"/>
      <c r="J11" s="452">
        <v>13.8</v>
      </c>
      <c r="K11" s="439"/>
      <c r="L11" s="27"/>
    </row>
    <row r="12" spans="1:12" ht="15.75" thickBot="1">
      <c r="A12" s="167" t="s">
        <v>277</v>
      </c>
      <c r="B12" s="170">
        <v>14276</v>
      </c>
      <c r="C12" s="33">
        <v>224.6</v>
      </c>
      <c r="D12" s="436">
        <v>54.4</v>
      </c>
      <c r="E12" s="437"/>
      <c r="F12" s="433">
        <v>571</v>
      </c>
      <c r="G12" s="434"/>
      <c r="H12" s="433">
        <v>4</v>
      </c>
      <c r="I12" s="434"/>
      <c r="J12" s="436">
        <v>48.1</v>
      </c>
      <c r="K12" s="434"/>
      <c r="L12" s="29"/>
    </row>
    <row r="13" spans="1:12">
      <c r="A13" s="29"/>
      <c r="B13" s="29"/>
      <c r="C13" s="29"/>
      <c r="D13" s="29"/>
      <c r="E13" s="29"/>
      <c r="F13" s="29"/>
      <c r="G13" s="29"/>
      <c r="H13" s="29"/>
      <c r="I13" s="29"/>
      <c r="J13" s="29"/>
      <c r="K13" s="29"/>
      <c r="L13" s="29"/>
    </row>
    <row r="14" spans="1:12" ht="65.45" customHeight="1">
      <c r="A14" s="417" t="s">
        <v>335</v>
      </c>
      <c r="B14" s="417"/>
      <c r="C14" s="417"/>
      <c r="D14" s="417"/>
      <c r="E14" s="417"/>
      <c r="F14" s="417"/>
      <c r="G14" s="417"/>
      <c r="H14" s="417"/>
      <c r="I14" s="417"/>
      <c r="J14" s="417"/>
      <c r="K14" s="417"/>
      <c r="L14" s="417"/>
    </row>
    <row r="15" spans="1:12" ht="135.6" customHeight="1">
      <c r="A15" s="417" t="s">
        <v>336</v>
      </c>
      <c r="B15" s="417"/>
      <c r="C15" s="417"/>
      <c r="D15" s="417"/>
      <c r="E15" s="417"/>
      <c r="F15" s="417"/>
      <c r="G15" s="417"/>
      <c r="H15" s="417"/>
      <c r="I15" s="417"/>
      <c r="J15" s="417"/>
      <c r="K15" s="417"/>
      <c r="L15" s="417"/>
    </row>
    <row r="16" spans="1:12" ht="124.5" customHeight="1">
      <c r="A16" s="417" t="s">
        <v>337</v>
      </c>
      <c r="B16" s="417"/>
      <c r="C16" s="417"/>
      <c r="D16" s="417"/>
      <c r="E16" s="417"/>
      <c r="F16" s="417"/>
      <c r="G16" s="417"/>
      <c r="H16" s="417"/>
      <c r="I16" s="417"/>
      <c r="J16" s="417"/>
      <c r="K16" s="417"/>
      <c r="L16" s="417"/>
    </row>
    <row r="17" spans="1:12" ht="99.75" customHeight="1">
      <c r="A17" s="417" t="s">
        <v>338</v>
      </c>
      <c r="B17" s="417"/>
      <c r="C17" s="417"/>
      <c r="D17" s="417"/>
      <c r="E17" s="417"/>
      <c r="F17" s="417"/>
      <c r="G17" s="417"/>
      <c r="H17" s="417"/>
      <c r="I17" s="417"/>
      <c r="J17" s="417"/>
      <c r="K17" s="417"/>
      <c r="L17" s="417"/>
    </row>
    <row r="18" spans="1:12" ht="127.5" customHeight="1">
      <c r="A18" s="417" t="s">
        <v>339</v>
      </c>
      <c r="B18" s="417"/>
      <c r="C18" s="417"/>
      <c r="D18" s="417"/>
      <c r="E18" s="417"/>
      <c r="F18" s="417"/>
      <c r="G18" s="417"/>
      <c r="H18" s="417"/>
      <c r="I18" s="417"/>
      <c r="J18" s="417"/>
      <c r="K18" s="417"/>
      <c r="L18" s="417"/>
    </row>
    <row r="19" spans="1:12" ht="129" customHeight="1">
      <c r="A19" s="417" t="s">
        <v>340</v>
      </c>
      <c r="B19" s="417"/>
      <c r="C19" s="417"/>
      <c r="D19" s="417"/>
      <c r="E19" s="417"/>
      <c r="F19" s="417"/>
      <c r="G19" s="417"/>
      <c r="H19" s="417"/>
      <c r="I19" s="417"/>
      <c r="J19" s="417"/>
      <c r="K19" s="417"/>
      <c r="L19" s="417"/>
    </row>
    <row r="20" spans="1:12" s="45" customFormat="1" ht="133.15" customHeight="1">
      <c r="A20" s="435" t="s">
        <v>342</v>
      </c>
      <c r="B20" s="435"/>
      <c r="C20" s="435"/>
      <c r="D20" s="435"/>
      <c r="E20" s="435"/>
      <c r="F20" s="435"/>
      <c r="G20" s="435"/>
      <c r="H20" s="435"/>
      <c r="I20" s="435"/>
      <c r="J20" s="435"/>
      <c r="K20" s="435"/>
      <c r="L20" s="435"/>
    </row>
    <row r="21" spans="1:12" s="45" customFormat="1" ht="249" customHeight="1">
      <c r="A21" s="435" t="s">
        <v>116</v>
      </c>
      <c r="B21" s="435"/>
      <c r="C21" s="435"/>
      <c r="D21" s="435"/>
      <c r="E21" s="435"/>
      <c r="F21" s="435"/>
      <c r="G21" s="435"/>
      <c r="H21" s="435"/>
      <c r="I21" s="435"/>
      <c r="J21" s="435"/>
      <c r="K21" s="435"/>
      <c r="L21" s="435"/>
    </row>
    <row r="22" spans="1:12" s="45" customFormat="1" ht="142.15" customHeight="1">
      <c r="A22" s="435" t="s">
        <v>198</v>
      </c>
      <c r="B22" s="435"/>
      <c r="C22" s="435"/>
      <c r="D22" s="435"/>
      <c r="E22" s="435"/>
      <c r="F22" s="435"/>
      <c r="G22" s="435"/>
      <c r="H22" s="435"/>
      <c r="I22" s="435"/>
      <c r="J22" s="435"/>
      <c r="K22" s="435"/>
      <c r="L22" s="435"/>
    </row>
    <row r="23" spans="1:12" ht="17.25" customHeight="1">
      <c r="A23" s="417" t="s">
        <v>341</v>
      </c>
      <c r="B23" s="417"/>
      <c r="C23" s="417"/>
      <c r="D23" s="417"/>
      <c r="E23" s="417"/>
      <c r="F23" s="417"/>
      <c r="G23" s="417"/>
      <c r="H23" s="417"/>
      <c r="I23" s="417"/>
      <c r="J23" s="417"/>
      <c r="K23" s="417"/>
      <c r="L23" s="417"/>
    </row>
    <row r="24" spans="1:12" ht="15.75">
      <c r="A24" s="416" t="s">
        <v>230</v>
      </c>
      <c r="B24" s="416"/>
      <c r="C24" s="416"/>
      <c r="D24" s="416"/>
      <c r="E24" s="416"/>
      <c r="F24" s="416"/>
      <c r="G24" s="416"/>
      <c r="H24" s="416"/>
      <c r="I24" s="416"/>
      <c r="J24" s="416"/>
      <c r="K24" s="416"/>
      <c r="L24" s="416"/>
    </row>
    <row r="25" spans="1:12" ht="15.75">
      <c r="A25" s="417"/>
      <c r="B25" s="417"/>
      <c r="C25" s="417"/>
      <c r="D25" s="417"/>
      <c r="E25" s="417"/>
      <c r="F25" s="417"/>
      <c r="G25" s="417"/>
      <c r="H25" s="417"/>
      <c r="I25" s="417"/>
      <c r="J25" s="417"/>
      <c r="K25" s="417"/>
      <c r="L25" s="417"/>
    </row>
    <row r="26" spans="1:12" ht="15.6" customHeight="1">
      <c r="A26" s="417" t="s">
        <v>326</v>
      </c>
      <c r="B26" s="417"/>
      <c r="C26" s="417"/>
      <c r="D26" s="417"/>
      <c r="E26" s="417"/>
      <c r="F26" s="417"/>
      <c r="G26" s="417"/>
      <c r="H26" s="417"/>
      <c r="I26" s="417"/>
      <c r="J26" s="417"/>
      <c r="K26" s="417"/>
      <c r="L26" s="417"/>
    </row>
    <row r="27" spans="1:12" ht="31.5" customHeight="1">
      <c r="A27" s="417"/>
      <c r="B27" s="417"/>
      <c r="C27" s="417"/>
      <c r="D27" s="417"/>
      <c r="E27" s="417"/>
      <c r="F27" s="417"/>
      <c r="G27" s="417"/>
      <c r="H27" s="417"/>
      <c r="I27" s="417"/>
      <c r="J27" s="417"/>
      <c r="K27" s="417"/>
      <c r="L27" s="417"/>
    </row>
    <row r="28" spans="1:12" ht="15.6" customHeight="1">
      <c r="A28" s="417"/>
      <c r="B28" s="417"/>
      <c r="C28" s="417"/>
      <c r="D28" s="417"/>
      <c r="E28" s="417"/>
      <c r="F28" s="417"/>
      <c r="G28" s="417"/>
      <c r="H28" s="417"/>
      <c r="I28" s="417"/>
      <c r="J28" s="417"/>
      <c r="K28" s="417"/>
      <c r="L28" s="417"/>
    </row>
    <row r="29" spans="1:12" ht="33.75" customHeight="1">
      <c r="A29" s="417"/>
      <c r="B29" s="417"/>
      <c r="C29" s="417"/>
      <c r="D29" s="417"/>
      <c r="E29" s="417"/>
      <c r="F29" s="417"/>
      <c r="G29" s="417"/>
      <c r="H29" s="417"/>
      <c r="I29" s="417"/>
      <c r="J29" s="417"/>
      <c r="K29" s="417"/>
      <c r="L29" s="417"/>
    </row>
    <row r="30" spans="1:12" ht="15.6" customHeight="1">
      <c r="A30" s="417"/>
      <c r="B30" s="417"/>
      <c r="C30" s="417"/>
      <c r="D30" s="417"/>
      <c r="E30" s="417"/>
      <c r="F30" s="417"/>
      <c r="G30" s="417"/>
      <c r="H30" s="417"/>
      <c r="I30" s="417"/>
      <c r="J30" s="417"/>
      <c r="K30" s="417"/>
      <c r="L30" s="417"/>
    </row>
    <row r="31" spans="1:12" ht="102" customHeight="1">
      <c r="A31" s="417"/>
      <c r="B31" s="417"/>
      <c r="C31" s="417"/>
      <c r="D31" s="417"/>
      <c r="E31" s="417"/>
      <c r="F31" s="417"/>
      <c r="G31" s="417"/>
      <c r="H31" s="417"/>
      <c r="I31" s="417"/>
      <c r="J31" s="417"/>
      <c r="K31" s="417"/>
      <c r="L31" s="417"/>
    </row>
    <row r="32" spans="1:12" ht="15.75" customHeight="1">
      <c r="A32" s="26"/>
      <c r="B32" s="26"/>
      <c r="C32" s="26"/>
      <c r="D32" s="26"/>
      <c r="E32" s="26"/>
      <c r="F32" s="26"/>
      <c r="G32" s="26"/>
      <c r="H32" s="26"/>
      <c r="I32" s="26"/>
      <c r="J32" s="26"/>
      <c r="K32" s="26"/>
      <c r="L32" s="26"/>
    </row>
    <row r="33" spans="1:12" ht="15.75">
      <c r="A33" s="416" t="s">
        <v>231</v>
      </c>
      <c r="B33" s="416"/>
      <c r="C33" s="416"/>
      <c r="D33" s="416"/>
      <c r="E33" s="416"/>
      <c r="F33" s="416"/>
      <c r="G33" s="416"/>
      <c r="H33" s="416"/>
      <c r="I33" s="416"/>
      <c r="J33" s="416"/>
      <c r="K33" s="416"/>
      <c r="L33" s="416"/>
    </row>
    <row r="34" spans="1:12" ht="15.75">
      <c r="A34" s="417"/>
      <c r="B34" s="417"/>
      <c r="C34" s="417"/>
      <c r="D34" s="417"/>
      <c r="E34" s="417"/>
      <c r="F34" s="417"/>
      <c r="G34" s="417"/>
      <c r="H34" s="417"/>
      <c r="I34" s="417"/>
      <c r="J34" s="417"/>
      <c r="K34" s="417"/>
      <c r="L34" s="417"/>
    </row>
    <row r="35" spans="1:12" ht="15.75">
      <c r="A35" s="417" t="s">
        <v>278</v>
      </c>
      <c r="B35" s="417"/>
      <c r="C35" s="417"/>
      <c r="D35" s="417"/>
      <c r="E35" s="417"/>
      <c r="F35" s="417"/>
      <c r="G35" s="417"/>
      <c r="H35" s="417"/>
      <c r="I35" s="417"/>
      <c r="J35" s="417"/>
      <c r="K35" s="417"/>
      <c r="L35" s="417"/>
    </row>
    <row r="36" spans="1:12" ht="15.75">
      <c r="A36" s="416"/>
      <c r="B36" s="416"/>
      <c r="C36" s="416"/>
      <c r="D36" s="416"/>
      <c r="E36" s="416"/>
      <c r="F36" s="416"/>
      <c r="G36" s="416"/>
      <c r="H36" s="416"/>
      <c r="I36" s="416"/>
      <c r="J36" s="416"/>
      <c r="K36" s="416"/>
      <c r="L36" s="416"/>
    </row>
    <row r="37" spans="1:12" ht="15.75">
      <c r="A37" s="416" t="s">
        <v>279</v>
      </c>
      <c r="B37" s="416"/>
      <c r="C37" s="416"/>
      <c r="D37" s="416"/>
      <c r="E37" s="416"/>
      <c r="F37" s="416"/>
      <c r="G37" s="416"/>
      <c r="H37" s="416"/>
      <c r="I37" s="416"/>
      <c r="J37" s="416"/>
      <c r="K37" s="416"/>
      <c r="L37" s="416"/>
    </row>
    <row r="38" spans="1:12" ht="15.75">
      <c r="A38" s="417"/>
      <c r="B38" s="417"/>
      <c r="C38" s="417"/>
      <c r="D38" s="417"/>
      <c r="E38" s="417"/>
      <c r="F38" s="417"/>
      <c r="G38" s="417"/>
      <c r="H38" s="417"/>
      <c r="I38" s="417"/>
      <c r="J38" s="417"/>
      <c r="K38" s="417"/>
      <c r="L38" s="417"/>
    </row>
    <row r="39" spans="1:12" ht="32.25" customHeight="1">
      <c r="A39" s="35" t="s">
        <v>280</v>
      </c>
      <c r="B39" s="421" t="s">
        <v>281</v>
      </c>
      <c r="C39" s="422"/>
      <c r="D39" s="422"/>
      <c r="E39" s="423"/>
      <c r="F39" s="456" t="s">
        <v>282</v>
      </c>
      <c r="G39" s="456"/>
      <c r="H39" s="456"/>
      <c r="I39" s="456"/>
      <c r="J39" s="456"/>
      <c r="K39" s="456"/>
      <c r="L39" s="27"/>
    </row>
    <row r="40" spans="1:12" ht="70.5" customHeight="1">
      <c r="A40" s="164">
        <v>1</v>
      </c>
      <c r="B40" s="421" t="s">
        <v>309</v>
      </c>
      <c r="C40" s="422"/>
      <c r="D40" s="422"/>
      <c r="E40" s="423"/>
      <c r="F40" s="457" t="s">
        <v>310</v>
      </c>
      <c r="G40" s="457"/>
      <c r="H40" s="457"/>
      <c r="I40" s="457"/>
      <c r="J40" s="457"/>
      <c r="K40" s="457"/>
      <c r="L40" s="27"/>
    </row>
    <row r="41" spans="1:12" ht="51" customHeight="1">
      <c r="A41" s="164">
        <v>2</v>
      </c>
      <c r="B41" s="421" t="s">
        <v>311</v>
      </c>
      <c r="C41" s="422"/>
      <c r="D41" s="422"/>
      <c r="E41" s="423"/>
      <c r="F41" s="424" t="s">
        <v>314</v>
      </c>
      <c r="G41" s="425"/>
      <c r="H41" s="425"/>
      <c r="I41" s="425"/>
      <c r="J41" s="425"/>
      <c r="K41" s="426"/>
    </row>
    <row r="42" spans="1:12" ht="69.75" customHeight="1">
      <c r="A42" s="164">
        <v>3</v>
      </c>
      <c r="B42" s="421" t="s">
        <v>331</v>
      </c>
      <c r="C42" s="422"/>
      <c r="D42" s="422"/>
      <c r="E42" s="423"/>
      <c r="F42" s="427"/>
      <c r="G42" s="428"/>
      <c r="H42" s="428"/>
      <c r="I42" s="428"/>
      <c r="J42" s="428"/>
      <c r="K42" s="429"/>
      <c r="L42" s="27"/>
    </row>
    <row r="43" spans="1:12" ht="49.15" customHeight="1">
      <c r="A43" s="164">
        <v>4</v>
      </c>
      <c r="B43" s="421" t="s">
        <v>361</v>
      </c>
      <c r="C43" s="422"/>
      <c r="D43" s="422"/>
      <c r="E43" s="423"/>
      <c r="F43" s="427"/>
      <c r="G43" s="428"/>
      <c r="H43" s="428"/>
      <c r="I43" s="428"/>
      <c r="J43" s="428"/>
      <c r="K43" s="429"/>
      <c r="L43" s="27"/>
    </row>
    <row r="44" spans="1:12" ht="47.25" customHeight="1">
      <c r="A44" s="164">
        <v>5</v>
      </c>
      <c r="B44" s="418" t="s">
        <v>312</v>
      </c>
      <c r="C44" s="419"/>
      <c r="D44" s="419"/>
      <c r="E44" s="420"/>
      <c r="F44" s="427"/>
      <c r="G44" s="428"/>
      <c r="H44" s="428"/>
      <c r="I44" s="428"/>
      <c r="J44" s="428"/>
      <c r="K44" s="429"/>
    </row>
    <row r="45" spans="1:12" ht="60" customHeight="1">
      <c r="A45" s="164">
        <v>6</v>
      </c>
      <c r="B45" s="421" t="s">
        <v>122</v>
      </c>
      <c r="C45" s="422"/>
      <c r="D45" s="422"/>
      <c r="E45" s="423"/>
      <c r="F45" s="427"/>
      <c r="G45" s="428"/>
      <c r="H45" s="428"/>
      <c r="I45" s="428"/>
      <c r="J45" s="428"/>
      <c r="K45" s="429"/>
      <c r="L45" s="27"/>
    </row>
    <row r="46" spans="1:12" ht="42" customHeight="1">
      <c r="A46" s="164">
        <v>7</v>
      </c>
      <c r="B46" s="421" t="s">
        <v>313</v>
      </c>
      <c r="C46" s="422"/>
      <c r="D46" s="422"/>
      <c r="E46" s="423"/>
      <c r="F46" s="427"/>
      <c r="G46" s="428"/>
      <c r="H46" s="428"/>
      <c r="I46" s="428"/>
      <c r="J46" s="428"/>
      <c r="K46" s="429"/>
      <c r="L46" s="27"/>
    </row>
    <row r="47" spans="1:12" ht="66.599999999999994" customHeight="1">
      <c r="A47" s="164">
        <v>8</v>
      </c>
      <c r="B47" s="421" t="s">
        <v>357</v>
      </c>
      <c r="C47" s="422"/>
      <c r="D47" s="422"/>
      <c r="E47" s="423"/>
      <c r="F47" s="430"/>
      <c r="G47" s="431"/>
      <c r="H47" s="431"/>
      <c r="I47" s="431"/>
      <c r="J47" s="431"/>
      <c r="K47" s="432"/>
      <c r="L47" s="27"/>
    </row>
    <row r="48" spans="1:12" ht="15.75">
      <c r="A48" s="26"/>
      <c r="E48" s="26"/>
      <c r="F48" s="26"/>
      <c r="G48" s="26"/>
      <c r="H48" s="26"/>
      <c r="I48" s="26"/>
      <c r="J48" s="26"/>
      <c r="K48" s="26"/>
      <c r="L48" s="26"/>
    </row>
    <row r="49" spans="1:12" ht="15.6" customHeight="1">
      <c r="A49" s="416" t="s">
        <v>234</v>
      </c>
      <c r="B49" s="416"/>
      <c r="C49" s="416"/>
      <c r="D49" s="416"/>
      <c r="E49" s="416"/>
      <c r="F49" s="416"/>
      <c r="G49" s="416"/>
      <c r="H49" s="416"/>
      <c r="I49" s="416"/>
      <c r="J49" s="416"/>
      <c r="K49" s="416"/>
      <c r="L49" s="416"/>
    </row>
    <row r="50" spans="1:12" ht="15.75">
      <c r="A50" s="26"/>
      <c r="E50" s="26"/>
      <c r="F50" s="26"/>
      <c r="G50" s="26"/>
      <c r="H50" s="26"/>
      <c r="I50" s="26"/>
      <c r="J50" s="26"/>
      <c r="K50" s="26"/>
      <c r="L50" s="26"/>
    </row>
    <row r="51" spans="1:12" ht="46.9" customHeight="1">
      <c r="A51" s="417" t="s">
        <v>315</v>
      </c>
      <c r="B51" s="417"/>
      <c r="C51" s="417"/>
      <c r="D51" s="417"/>
      <c r="E51" s="417"/>
      <c r="F51" s="417"/>
      <c r="G51" s="417"/>
      <c r="H51" s="417"/>
      <c r="I51" s="417"/>
      <c r="J51" s="417"/>
      <c r="K51" s="417"/>
      <c r="L51" s="417"/>
    </row>
    <row r="52" spans="1:12" ht="15.75">
      <c r="A52" s="26"/>
      <c r="E52" s="26"/>
      <c r="F52" s="26"/>
      <c r="G52" s="26"/>
      <c r="H52" s="26"/>
      <c r="I52" s="26"/>
      <c r="J52" s="26"/>
      <c r="K52" s="26"/>
      <c r="L52" s="26"/>
    </row>
    <row r="53" spans="1:12" ht="15.6" customHeight="1">
      <c r="A53" s="416" t="s">
        <v>264</v>
      </c>
      <c r="B53" s="416"/>
      <c r="C53" s="416"/>
      <c r="D53" s="416"/>
      <c r="E53" s="416"/>
      <c r="F53" s="416"/>
      <c r="G53" s="416"/>
      <c r="H53" s="416"/>
      <c r="I53" s="416"/>
      <c r="J53" s="416"/>
      <c r="K53" s="416"/>
      <c r="L53" s="416"/>
    </row>
    <row r="54" spans="1:12" ht="15.75">
      <c r="A54" s="26"/>
      <c r="E54" s="26"/>
      <c r="F54" s="26"/>
      <c r="G54" s="26"/>
      <c r="H54" s="26"/>
      <c r="I54" s="26"/>
      <c r="J54" s="26"/>
      <c r="K54" s="26"/>
      <c r="L54" s="26"/>
    </row>
    <row r="55" spans="1:12" ht="46.5" customHeight="1">
      <c r="A55" s="417" t="s">
        <v>283</v>
      </c>
      <c r="B55" s="417"/>
      <c r="C55" s="417"/>
      <c r="D55" s="417"/>
      <c r="E55" s="417"/>
      <c r="F55" s="417"/>
      <c r="G55" s="417"/>
      <c r="H55" s="417"/>
      <c r="I55" s="417"/>
      <c r="J55" s="417"/>
      <c r="K55" s="417"/>
      <c r="L55" s="417"/>
    </row>
    <row r="56" spans="1:12" ht="97.15" customHeight="1">
      <c r="A56" s="417" t="s">
        <v>126</v>
      </c>
      <c r="B56" s="417"/>
      <c r="C56" s="417"/>
      <c r="D56" s="417"/>
      <c r="E56" s="417"/>
      <c r="F56" s="417"/>
      <c r="G56" s="417"/>
      <c r="H56" s="417"/>
      <c r="I56" s="417"/>
      <c r="J56" s="417"/>
      <c r="K56" s="417"/>
      <c r="L56" s="417"/>
    </row>
    <row r="57" spans="1:12" ht="78" customHeight="1">
      <c r="A57" s="417" t="s">
        <v>127</v>
      </c>
      <c r="B57" s="417"/>
      <c r="C57" s="417"/>
      <c r="D57" s="417"/>
      <c r="E57" s="417"/>
      <c r="F57" s="417"/>
      <c r="G57" s="417"/>
      <c r="H57" s="417"/>
      <c r="I57" s="417"/>
      <c r="J57" s="417"/>
      <c r="K57" s="417"/>
      <c r="L57" s="417"/>
    </row>
    <row r="58" spans="1:12" ht="114.75" customHeight="1">
      <c r="A58" s="417" t="s">
        <v>145</v>
      </c>
      <c r="B58" s="417"/>
      <c r="C58" s="417"/>
      <c r="D58" s="417"/>
      <c r="E58" s="417"/>
      <c r="F58" s="417"/>
      <c r="G58" s="417"/>
      <c r="H58" s="417"/>
      <c r="I58" s="417"/>
      <c r="J58" s="417"/>
      <c r="K58" s="417"/>
      <c r="L58" s="417"/>
    </row>
    <row r="59" spans="1:12" ht="79.5" customHeight="1">
      <c r="A59" s="417" t="s">
        <v>199</v>
      </c>
      <c r="B59" s="417"/>
      <c r="C59" s="417"/>
      <c r="D59" s="417"/>
      <c r="E59" s="417"/>
      <c r="F59" s="417"/>
      <c r="G59" s="417"/>
      <c r="H59" s="417"/>
      <c r="I59" s="417"/>
      <c r="J59" s="417"/>
      <c r="K59" s="417"/>
      <c r="L59" s="417"/>
    </row>
    <row r="60" spans="1:12" ht="97.9" customHeight="1">
      <c r="A60" s="417" t="s">
        <v>370</v>
      </c>
      <c r="B60" s="417"/>
      <c r="C60" s="417"/>
      <c r="D60" s="417"/>
      <c r="E60" s="417"/>
      <c r="F60" s="417"/>
      <c r="G60" s="417"/>
      <c r="H60" s="417"/>
      <c r="I60" s="417"/>
      <c r="J60" s="417"/>
      <c r="K60" s="417"/>
      <c r="L60" s="417"/>
    </row>
  </sheetData>
  <mergeCells count="67">
    <mergeCell ref="H11:I11"/>
    <mergeCell ref="A56:L56"/>
    <mergeCell ref="A53:L53"/>
    <mergeCell ref="F39:K39"/>
    <mergeCell ref="F40:K40"/>
    <mergeCell ref="A49:L49"/>
    <mergeCell ref="B39:E39"/>
    <mergeCell ref="B40:E40"/>
    <mergeCell ref="B41:E41"/>
    <mergeCell ref="B42:E42"/>
    <mergeCell ref="J8:K8"/>
    <mergeCell ref="J9:K9"/>
    <mergeCell ref="B43:E43"/>
    <mergeCell ref="D9:E9"/>
    <mergeCell ref="D10:E10"/>
    <mergeCell ref="D11:E11"/>
    <mergeCell ref="A17:L17"/>
    <mergeCell ref="J10:K10"/>
    <mergeCell ref="J11:K11"/>
    <mergeCell ref="H9:I9"/>
    <mergeCell ref="F10:G10"/>
    <mergeCell ref="A7:A8"/>
    <mergeCell ref="H10:I10"/>
    <mergeCell ref="H8:I8"/>
    <mergeCell ref="A1:L1"/>
    <mergeCell ref="A3:L3"/>
    <mergeCell ref="A4:L4"/>
    <mergeCell ref="A5:L5"/>
    <mergeCell ref="A2:L2"/>
    <mergeCell ref="B7:K7"/>
    <mergeCell ref="F11:G11"/>
    <mergeCell ref="F12:G12"/>
    <mergeCell ref="D8:E8"/>
    <mergeCell ref="A26:L31"/>
    <mergeCell ref="J12:K12"/>
    <mergeCell ref="A19:L19"/>
    <mergeCell ref="A18:L18"/>
    <mergeCell ref="A25:L25"/>
    <mergeCell ref="F8:G8"/>
    <mergeCell ref="F9:G9"/>
    <mergeCell ref="H12:I12"/>
    <mergeCell ref="A24:L24"/>
    <mergeCell ref="A21:L21"/>
    <mergeCell ref="A15:L15"/>
    <mergeCell ref="A16:L16"/>
    <mergeCell ref="D12:E12"/>
    <mergeCell ref="A23:L23"/>
    <mergeCell ref="A22:L22"/>
    <mergeCell ref="A20:L20"/>
    <mergeCell ref="A14:L14"/>
    <mergeCell ref="A60:L60"/>
    <mergeCell ref="A57:L57"/>
    <mergeCell ref="A37:L37"/>
    <mergeCell ref="A38:L38"/>
    <mergeCell ref="A59:L59"/>
    <mergeCell ref="A36:L36"/>
    <mergeCell ref="A51:L51"/>
    <mergeCell ref="A33:L33"/>
    <mergeCell ref="A34:L34"/>
    <mergeCell ref="A58:L58"/>
    <mergeCell ref="A55:L55"/>
    <mergeCell ref="A35:L35"/>
    <mergeCell ref="B44:E44"/>
    <mergeCell ref="B46:E46"/>
    <mergeCell ref="B47:E47"/>
    <mergeCell ref="F41:K47"/>
    <mergeCell ref="B45:E45"/>
  </mergeCells>
  <phoneticPr fontId="30" type="noConversion"/>
  <pageMargins left="0.7" right="0.7" top="0.75" bottom="0.75" header="0.3" footer="0.3"/>
  <pageSetup paperSize="9" scale="78" orientation="portrait" r:id="rId1"/>
  <rowBreaks count="1" manualBreakCount="1">
    <brk id="32" max="11" man="1"/>
  </rowBreaks>
</worksheet>
</file>

<file path=xl/worksheets/sheet3.xml><?xml version="1.0" encoding="utf-8"?>
<worksheet xmlns="http://schemas.openxmlformats.org/spreadsheetml/2006/main" xmlns:r="http://schemas.openxmlformats.org/officeDocument/2006/relationships">
  <dimension ref="A2:AE38"/>
  <sheetViews>
    <sheetView view="pageBreakPreview" topLeftCell="A6" zoomScale="75" zoomScaleNormal="100" zoomScaleSheetLayoutView="75" workbookViewId="0">
      <selection activeCell="J10" sqref="J10"/>
    </sheetView>
  </sheetViews>
  <sheetFormatPr defaultColWidth="8.85546875" defaultRowHeight="12.75"/>
  <cols>
    <col min="1" max="1" width="6.7109375" style="32" customWidth="1"/>
    <col min="2" max="2" width="53.42578125" style="31" customWidth="1"/>
    <col min="3" max="3" width="42.28515625" style="31" customWidth="1"/>
    <col min="4" max="4" width="28.28515625" style="31" customWidth="1"/>
    <col min="5" max="5" width="27.7109375" style="31" customWidth="1"/>
    <col min="6" max="9" width="8.85546875" style="31"/>
    <col min="10" max="10" width="8.85546875" style="245"/>
    <col min="11" max="12" width="8.85546875" style="31"/>
    <col min="13" max="13" width="8.85546875" style="31" customWidth="1"/>
    <col min="14" max="14" width="8.85546875" style="31"/>
    <col min="15" max="24" width="8.85546875" style="47"/>
    <col min="25" max="16384" width="8.85546875" style="31"/>
  </cols>
  <sheetData>
    <row r="2" spans="1:31">
      <c r="A2" s="301"/>
      <c r="B2" s="465" t="s">
        <v>235</v>
      </c>
      <c r="C2" s="465"/>
      <c r="D2" s="465"/>
      <c r="E2" s="465"/>
      <c r="F2" s="465"/>
      <c r="G2" s="465"/>
      <c r="H2" s="465"/>
      <c r="I2" s="465"/>
      <c r="J2" s="465"/>
      <c r="K2" s="465"/>
      <c r="L2" s="465"/>
      <c r="M2" s="465"/>
      <c r="N2" s="465"/>
      <c r="O2" s="465"/>
      <c r="P2" s="465"/>
      <c r="Q2" s="465"/>
      <c r="R2" s="465"/>
      <c r="S2" s="465"/>
      <c r="T2" s="465"/>
      <c r="U2" s="465"/>
      <c r="V2" s="465"/>
      <c r="W2" s="465"/>
      <c r="X2" s="465"/>
      <c r="Y2" s="1"/>
      <c r="Z2" s="1"/>
      <c r="AA2" s="1"/>
      <c r="AB2" s="1"/>
      <c r="AC2" s="1"/>
      <c r="AD2" s="1"/>
    </row>
    <row r="3" spans="1:31">
      <c r="A3" s="301"/>
      <c r="B3" s="465" t="s">
        <v>363</v>
      </c>
      <c r="C3" s="465"/>
      <c r="D3" s="465"/>
      <c r="E3" s="465"/>
      <c r="F3" s="465"/>
      <c r="G3" s="465"/>
      <c r="H3" s="465"/>
      <c r="I3" s="465"/>
      <c r="J3" s="465"/>
      <c r="K3" s="465"/>
      <c r="L3" s="465"/>
      <c r="M3" s="465"/>
      <c r="N3" s="465"/>
      <c r="O3" s="465"/>
      <c r="P3" s="465"/>
      <c r="Q3" s="465"/>
      <c r="R3" s="465"/>
      <c r="S3" s="465"/>
      <c r="T3" s="465"/>
      <c r="U3" s="465"/>
      <c r="V3" s="465"/>
      <c r="W3" s="465"/>
      <c r="X3" s="465"/>
      <c r="Y3" s="1"/>
      <c r="Z3" s="1"/>
      <c r="AA3" s="1"/>
      <c r="AB3" s="1"/>
      <c r="AC3" s="1"/>
      <c r="AD3" s="1"/>
    </row>
    <row r="4" spans="1:31" ht="13.5" thickBot="1">
      <c r="A4" s="301"/>
      <c r="B4" s="465" t="s">
        <v>284</v>
      </c>
      <c r="C4" s="465"/>
      <c r="D4" s="465"/>
      <c r="E4" s="465"/>
      <c r="F4" s="465"/>
      <c r="G4" s="465"/>
      <c r="H4" s="465"/>
      <c r="I4" s="465"/>
      <c r="J4" s="465"/>
      <c r="K4" s="465"/>
      <c r="L4" s="465"/>
      <c r="M4" s="465"/>
      <c r="N4" s="465"/>
      <c r="O4" s="465"/>
      <c r="P4" s="465"/>
      <c r="Q4" s="465"/>
      <c r="R4" s="465"/>
      <c r="S4" s="465"/>
      <c r="T4" s="465"/>
      <c r="U4" s="465"/>
      <c r="V4" s="465"/>
      <c r="W4" s="465"/>
      <c r="X4" s="465"/>
      <c r="Y4" s="1"/>
      <c r="Z4" s="1"/>
      <c r="AA4" s="1"/>
      <c r="AB4" s="1"/>
      <c r="AC4" s="1"/>
      <c r="AD4" s="1"/>
    </row>
    <row r="5" spans="1:31" ht="24" customHeight="1" thickBot="1">
      <c r="A5" s="461" t="s">
        <v>236</v>
      </c>
      <c r="B5" s="461" t="s">
        <v>146</v>
      </c>
      <c r="C5" s="480" t="s">
        <v>237</v>
      </c>
      <c r="D5" s="458" t="s">
        <v>238</v>
      </c>
      <c r="E5" s="461" t="s">
        <v>239</v>
      </c>
      <c r="F5" s="461">
        <v>2016</v>
      </c>
      <c r="G5" s="468" t="s">
        <v>144</v>
      </c>
      <c r="H5" s="479"/>
      <c r="I5" s="479"/>
      <c r="J5" s="479"/>
      <c r="K5" s="479"/>
      <c r="L5" s="479"/>
      <c r="M5" s="479"/>
      <c r="N5" s="469"/>
      <c r="O5" s="302"/>
      <c r="P5" s="302"/>
      <c r="Q5" s="302"/>
      <c r="R5" s="302"/>
      <c r="S5" s="302"/>
      <c r="T5" s="302"/>
      <c r="U5" s="302"/>
      <c r="V5" s="302"/>
      <c r="W5" s="302"/>
      <c r="X5" s="302"/>
      <c r="Y5" s="1"/>
      <c r="Z5" s="1"/>
      <c r="AA5" s="1"/>
      <c r="AB5" s="1"/>
      <c r="AC5" s="1"/>
      <c r="AD5" s="1"/>
      <c r="AE5" s="1"/>
    </row>
    <row r="6" spans="1:31" ht="24" customHeight="1" thickBot="1">
      <c r="A6" s="462"/>
      <c r="B6" s="462"/>
      <c r="C6" s="481"/>
      <c r="D6" s="459"/>
      <c r="E6" s="462"/>
      <c r="F6" s="462"/>
      <c r="G6" s="468">
        <v>2017</v>
      </c>
      <c r="H6" s="469"/>
      <c r="I6" s="468">
        <v>2018</v>
      </c>
      <c r="J6" s="469"/>
      <c r="K6" s="468">
        <v>2019</v>
      </c>
      <c r="L6" s="479"/>
      <c r="M6" s="466">
        <v>2020</v>
      </c>
      <c r="N6" s="467"/>
      <c r="O6" s="464"/>
      <c r="P6" s="464"/>
      <c r="Q6" s="464"/>
      <c r="R6" s="464"/>
      <c r="S6" s="464"/>
      <c r="T6" s="464"/>
      <c r="U6" s="464"/>
      <c r="V6" s="464"/>
      <c r="W6" s="464"/>
      <c r="X6" s="464"/>
      <c r="Y6" s="1"/>
      <c r="Z6" s="1"/>
      <c r="AA6" s="1"/>
      <c r="AB6" s="1"/>
      <c r="AC6" s="1"/>
      <c r="AD6" s="1"/>
      <c r="AE6" s="1"/>
    </row>
    <row r="7" spans="1:31" ht="111" customHeight="1" thickBot="1">
      <c r="A7" s="463"/>
      <c r="B7" s="463"/>
      <c r="C7" s="482"/>
      <c r="D7" s="460"/>
      <c r="E7" s="463"/>
      <c r="F7" s="463"/>
      <c r="G7" s="294" t="s">
        <v>212</v>
      </c>
      <c r="H7" s="294" t="s">
        <v>213</v>
      </c>
      <c r="I7" s="294" t="s">
        <v>212</v>
      </c>
      <c r="J7" s="294" t="s">
        <v>213</v>
      </c>
      <c r="K7" s="294" t="s">
        <v>212</v>
      </c>
      <c r="L7" s="303" t="s">
        <v>240</v>
      </c>
      <c r="M7" s="304" t="s">
        <v>212</v>
      </c>
      <c r="N7" s="305" t="s">
        <v>241</v>
      </c>
      <c r="O7" s="306"/>
      <c r="P7" s="306"/>
      <c r="Q7" s="306"/>
      <c r="R7" s="306"/>
      <c r="S7" s="306"/>
      <c r="T7" s="306"/>
      <c r="U7" s="306"/>
      <c r="V7" s="306"/>
      <c r="W7" s="306"/>
      <c r="X7" s="306"/>
      <c r="Y7" s="1"/>
      <c r="Z7" s="1"/>
      <c r="AA7" s="1"/>
      <c r="AB7" s="1"/>
      <c r="AC7" s="1"/>
      <c r="AD7" s="1"/>
      <c r="AE7" s="1"/>
    </row>
    <row r="8" spans="1:31" ht="13.5" thickBot="1">
      <c r="A8" s="270">
        <v>1</v>
      </c>
      <c r="B8" s="295">
        <v>2</v>
      </c>
      <c r="C8" s="295">
        <v>3</v>
      </c>
      <c r="D8" s="295"/>
      <c r="E8" s="295">
        <v>4</v>
      </c>
      <c r="F8" s="295">
        <v>5</v>
      </c>
      <c r="G8" s="295">
        <v>8</v>
      </c>
      <c r="H8" s="295">
        <v>9</v>
      </c>
      <c r="I8" s="295">
        <v>10</v>
      </c>
      <c r="J8" s="295">
        <v>11</v>
      </c>
      <c r="K8" s="295">
        <v>12</v>
      </c>
      <c r="L8" s="307">
        <v>13</v>
      </c>
      <c r="M8" s="308">
        <v>14</v>
      </c>
      <c r="N8" s="309">
        <v>15</v>
      </c>
      <c r="O8" s="310"/>
      <c r="P8" s="310"/>
      <c r="Q8" s="310"/>
      <c r="R8" s="310"/>
      <c r="S8" s="310"/>
      <c r="T8" s="310"/>
      <c r="U8" s="310"/>
      <c r="V8" s="310"/>
      <c r="W8" s="310"/>
      <c r="X8" s="310"/>
      <c r="Y8" s="1"/>
      <c r="Z8" s="1"/>
      <c r="AA8" s="1"/>
      <c r="AB8" s="1"/>
      <c r="AC8" s="1"/>
      <c r="AD8" s="1"/>
      <c r="AE8" s="1"/>
    </row>
    <row r="9" spans="1:31" ht="90" customHeight="1" thickBot="1">
      <c r="A9" s="311">
        <v>1</v>
      </c>
      <c r="B9" s="312" t="s">
        <v>316</v>
      </c>
      <c r="C9" s="239" t="s">
        <v>318</v>
      </c>
      <c r="D9" s="313" t="s">
        <v>319</v>
      </c>
      <c r="E9" s="314" t="s">
        <v>143</v>
      </c>
      <c r="F9" s="315">
        <v>8</v>
      </c>
      <c r="G9" s="296" t="s">
        <v>302</v>
      </c>
      <c r="H9" s="296" t="s">
        <v>302</v>
      </c>
      <c r="I9" s="296" t="s">
        <v>302</v>
      </c>
      <c r="J9" s="296" t="s">
        <v>302</v>
      </c>
      <c r="K9" s="296" t="s">
        <v>302</v>
      </c>
      <c r="L9" s="296" t="s">
        <v>302</v>
      </c>
      <c r="M9" s="316" t="s">
        <v>302</v>
      </c>
      <c r="N9" s="296" t="s">
        <v>302</v>
      </c>
      <c r="O9" s="317"/>
      <c r="P9" s="317"/>
      <c r="Q9" s="317"/>
      <c r="R9" s="317"/>
      <c r="S9" s="317"/>
      <c r="T9" s="241"/>
      <c r="U9" s="317"/>
      <c r="V9" s="241"/>
      <c r="W9" s="317"/>
      <c r="X9" s="241"/>
      <c r="Y9" s="1"/>
      <c r="Z9" s="1"/>
      <c r="AA9" s="1"/>
      <c r="AB9" s="1"/>
      <c r="AC9" s="1"/>
      <c r="AD9" s="1"/>
      <c r="AE9" s="1"/>
    </row>
    <row r="10" spans="1:31" ht="59.45" customHeight="1" thickBot="1">
      <c r="A10" s="473" t="s">
        <v>242</v>
      </c>
      <c r="B10" s="476" t="s">
        <v>317</v>
      </c>
      <c r="C10" s="318" t="s">
        <v>320</v>
      </c>
      <c r="D10" s="313" t="s">
        <v>319</v>
      </c>
      <c r="E10" s="314" t="s">
        <v>322</v>
      </c>
      <c r="F10" s="319">
        <v>36</v>
      </c>
      <c r="G10" s="297">
        <f>SUM(G13+G16+G19+G27+G30)</f>
        <v>11</v>
      </c>
      <c r="H10" s="297">
        <f t="shared" ref="H10:N10" si="0">SUM(H13+H16+H19+H27+H30)</f>
        <v>11</v>
      </c>
      <c r="I10" s="297">
        <f t="shared" si="0"/>
        <v>24</v>
      </c>
      <c r="J10" s="297">
        <f t="shared" si="0"/>
        <v>24</v>
      </c>
      <c r="K10" s="297">
        <f t="shared" si="0"/>
        <v>25</v>
      </c>
      <c r="L10" s="297">
        <f t="shared" si="0"/>
        <v>0</v>
      </c>
      <c r="M10" s="320">
        <f t="shared" si="0"/>
        <v>16</v>
      </c>
      <c r="N10" s="297">
        <f t="shared" si="0"/>
        <v>0</v>
      </c>
      <c r="O10" s="241"/>
      <c r="P10" s="241"/>
      <c r="Q10" s="241"/>
      <c r="R10" s="241"/>
      <c r="S10" s="302"/>
      <c r="T10" s="241"/>
      <c r="U10" s="302"/>
      <c r="V10" s="241"/>
      <c r="W10" s="302"/>
      <c r="X10" s="241"/>
      <c r="Y10" s="1"/>
      <c r="Z10" s="1"/>
      <c r="AA10" s="1"/>
      <c r="AB10" s="1"/>
      <c r="AC10" s="1"/>
      <c r="AD10" s="1"/>
      <c r="AE10" s="1"/>
    </row>
    <row r="11" spans="1:31" ht="150.6" customHeight="1" thickBot="1">
      <c r="A11" s="474"/>
      <c r="B11" s="477"/>
      <c r="C11" s="321" t="s">
        <v>332</v>
      </c>
      <c r="D11" s="313" t="s">
        <v>321</v>
      </c>
      <c r="E11" s="322" t="s">
        <v>323</v>
      </c>
      <c r="F11" s="323">
        <v>48</v>
      </c>
      <c r="G11" s="298">
        <f>SUM(G22+G23+G24+G25+G26)</f>
        <v>50</v>
      </c>
      <c r="H11" s="298">
        <f>SUM(H22+H23+H24+H25+H26)</f>
        <v>50</v>
      </c>
      <c r="I11" s="298">
        <f>SUM(I22+I23+I24+I25+I26)</f>
        <v>60</v>
      </c>
      <c r="J11" s="298">
        <f>SUM(J22+J23+J24+J25+J26)</f>
        <v>60</v>
      </c>
      <c r="K11" s="298">
        <f>SUM(K22:K26)</f>
        <v>47</v>
      </c>
      <c r="L11" s="298">
        <f>SUM(L22:L26)</f>
        <v>47</v>
      </c>
      <c r="M11" s="298">
        <f>SUM(M22:M26)</f>
        <v>25</v>
      </c>
      <c r="N11" s="298">
        <f>SUM(N22:N26)</f>
        <v>25</v>
      </c>
      <c r="O11" s="302"/>
      <c r="P11" s="241"/>
      <c r="Q11" s="302"/>
      <c r="R11" s="241"/>
      <c r="S11" s="302"/>
      <c r="T11" s="241"/>
      <c r="U11" s="302"/>
      <c r="V11" s="241"/>
      <c r="W11" s="302"/>
      <c r="X11" s="241"/>
      <c r="Y11" s="1"/>
      <c r="Z11" s="1"/>
      <c r="AA11" s="1"/>
      <c r="AB11" s="1"/>
      <c r="AC11" s="1"/>
      <c r="AD11" s="1"/>
      <c r="AE11" s="1"/>
    </row>
    <row r="12" spans="1:31" ht="60" customHeight="1" thickBot="1">
      <c r="A12" s="475"/>
      <c r="B12" s="478"/>
      <c r="C12" s="239" t="s">
        <v>360</v>
      </c>
      <c r="D12" s="324" t="s">
        <v>362</v>
      </c>
      <c r="E12" s="325" t="s">
        <v>294</v>
      </c>
      <c r="F12" s="470" t="s">
        <v>371</v>
      </c>
      <c r="G12" s="471"/>
      <c r="H12" s="472"/>
      <c r="I12" s="240">
        <v>38</v>
      </c>
      <c r="J12" s="240">
        <v>38</v>
      </c>
      <c r="K12" s="240">
        <v>37</v>
      </c>
      <c r="L12" s="246">
        <v>0</v>
      </c>
      <c r="M12" s="240">
        <v>36</v>
      </c>
      <c r="N12" s="240">
        <v>0</v>
      </c>
      <c r="O12" s="326"/>
      <c r="P12" s="326"/>
      <c r="Q12" s="326"/>
      <c r="R12" s="326"/>
      <c r="S12" s="326"/>
      <c r="T12" s="326"/>
      <c r="U12" s="326"/>
      <c r="V12" s="326"/>
      <c r="W12" s="326"/>
      <c r="X12" s="326"/>
      <c r="Y12" s="1"/>
      <c r="Z12" s="1"/>
      <c r="AA12" s="1"/>
      <c r="AB12" s="1"/>
      <c r="AC12" s="1"/>
      <c r="AD12" s="1"/>
      <c r="AE12" s="1"/>
    </row>
    <row r="13" spans="1:31" ht="49.9" customHeight="1" thickBot="1">
      <c r="A13" s="473" t="s">
        <v>243</v>
      </c>
      <c r="B13" s="483" t="s">
        <v>372</v>
      </c>
      <c r="C13" s="239" t="s">
        <v>324</v>
      </c>
      <c r="D13" s="327" t="s">
        <v>325</v>
      </c>
      <c r="E13" s="240" t="s">
        <v>322</v>
      </c>
      <c r="F13" s="240">
        <v>2</v>
      </c>
      <c r="G13" s="240">
        <v>5</v>
      </c>
      <c r="H13" s="240">
        <v>5</v>
      </c>
      <c r="I13" s="240">
        <v>5</v>
      </c>
      <c r="J13" s="240">
        <v>5</v>
      </c>
      <c r="K13" s="240">
        <v>12</v>
      </c>
      <c r="L13" s="246">
        <v>0</v>
      </c>
      <c r="M13" s="240">
        <v>11</v>
      </c>
      <c r="N13" s="240">
        <v>0</v>
      </c>
      <c r="O13" s="241"/>
      <c r="P13" s="241"/>
      <c r="Q13" s="241"/>
      <c r="R13" s="241"/>
      <c r="S13" s="241"/>
      <c r="T13" s="241"/>
      <c r="U13" s="241"/>
      <c r="V13" s="241"/>
      <c r="W13" s="241"/>
      <c r="X13" s="241"/>
      <c r="Y13" s="1"/>
      <c r="Z13" s="1"/>
      <c r="AA13" s="1"/>
      <c r="AB13" s="1"/>
      <c r="AC13" s="1"/>
      <c r="AD13" s="1"/>
      <c r="AE13" s="1"/>
    </row>
    <row r="14" spans="1:31" ht="56.45" customHeight="1" thickBot="1">
      <c r="A14" s="474"/>
      <c r="B14" s="484"/>
      <c r="C14" s="328" t="s">
        <v>373</v>
      </c>
      <c r="D14" s="327" t="s">
        <v>325</v>
      </c>
      <c r="E14" s="240" t="s">
        <v>322</v>
      </c>
      <c r="F14" s="470" t="s">
        <v>371</v>
      </c>
      <c r="G14" s="471"/>
      <c r="H14" s="472"/>
      <c r="I14" s="240">
        <v>0</v>
      </c>
      <c r="J14" s="240">
        <v>0</v>
      </c>
      <c r="K14" s="240">
        <v>0</v>
      </c>
      <c r="L14" s="240">
        <v>0</v>
      </c>
      <c r="M14" s="240">
        <v>0</v>
      </c>
      <c r="N14" s="240">
        <v>0</v>
      </c>
      <c r="O14" s="241"/>
      <c r="P14" s="241"/>
      <c r="Q14" s="241"/>
      <c r="R14" s="241"/>
      <c r="S14" s="241"/>
      <c r="T14" s="241"/>
      <c r="U14" s="241"/>
      <c r="V14" s="241"/>
      <c r="W14" s="241"/>
      <c r="X14" s="241"/>
      <c r="Y14" s="1"/>
      <c r="Z14" s="1"/>
      <c r="AA14" s="1"/>
      <c r="AB14" s="1"/>
      <c r="AC14" s="1"/>
      <c r="AD14" s="1"/>
      <c r="AE14" s="1"/>
    </row>
    <row r="15" spans="1:31" ht="60" customHeight="1" thickBot="1">
      <c r="A15" s="475"/>
      <c r="B15" s="485"/>
      <c r="C15" s="239" t="s">
        <v>377</v>
      </c>
      <c r="D15" s="327" t="s">
        <v>325</v>
      </c>
      <c r="E15" s="240" t="s">
        <v>322</v>
      </c>
      <c r="F15" s="470" t="s">
        <v>371</v>
      </c>
      <c r="G15" s="471"/>
      <c r="H15" s="472"/>
      <c r="I15" s="240">
        <v>5</v>
      </c>
      <c r="J15" s="240">
        <v>5</v>
      </c>
      <c r="K15" s="240">
        <v>12</v>
      </c>
      <c r="L15" s="246">
        <v>0</v>
      </c>
      <c r="M15" s="240">
        <v>10</v>
      </c>
      <c r="N15" s="240">
        <v>0</v>
      </c>
      <c r="O15" s="241"/>
      <c r="P15" s="241"/>
      <c r="Q15" s="241"/>
      <c r="R15" s="241"/>
      <c r="S15" s="241"/>
      <c r="T15" s="241"/>
      <c r="U15" s="241"/>
      <c r="V15" s="241"/>
      <c r="W15" s="241"/>
      <c r="X15" s="241"/>
      <c r="Y15" s="1"/>
      <c r="Z15" s="1"/>
      <c r="AA15" s="1"/>
      <c r="AB15" s="1"/>
      <c r="AC15" s="1"/>
      <c r="AD15" s="1"/>
      <c r="AE15" s="1"/>
    </row>
    <row r="16" spans="1:31" ht="55.9" customHeight="1" thickBot="1">
      <c r="A16" s="473" t="s">
        <v>244</v>
      </c>
      <c r="B16" s="483" t="s">
        <v>374</v>
      </c>
      <c r="C16" s="239" t="s">
        <v>324</v>
      </c>
      <c r="D16" s="327" t="s">
        <v>325</v>
      </c>
      <c r="E16" s="240" t="s">
        <v>322</v>
      </c>
      <c r="F16" s="240"/>
      <c r="G16" s="240">
        <v>1</v>
      </c>
      <c r="H16" s="240">
        <v>1</v>
      </c>
      <c r="I16" s="240">
        <v>4</v>
      </c>
      <c r="J16" s="240">
        <v>4</v>
      </c>
      <c r="K16" s="240">
        <v>3</v>
      </c>
      <c r="L16" s="246">
        <v>0</v>
      </c>
      <c r="M16" s="240">
        <v>3</v>
      </c>
      <c r="N16" s="240">
        <v>0</v>
      </c>
      <c r="O16" s="241"/>
      <c r="P16" s="302"/>
      <c r="Q16" s="241"/>
      <c r="R16" s="302"/>
      <c r="S16" s="241"/>
      <c r="T16" s="302"/>
      <c r="U16" s="241"/>
      <c r="V16" s="302"/>
      <c r="W16" s="241"/>
      <c r="X16" s="302"/>
      <c r="Y16" s="1"/>
      <c r="Z16" s="1"/>
      <c r="AA16" s="1"/>
      <c r="AB16" s="1"/>
      <c r="AC16" s="1"/>
      <c r="AD16" s="1"/>
      <c r="AE16" s="1"/>
    </row>
    <row r="17" spans="1:31" ht="60" customHeight="1" thickBot="1">
      <c r="A17" s="474"/>
      <c r="B17" s="484"/>
      <c r="C17" s="328" t="s">
        <v>373</v>
      </c>
      <c r="D17" s="327" t="s">
        <v>325</v>
      </c>
      <c r="E17" s="240" t="s">
        <v>322</v>
      </c>
      <c r="F17" s="470" t="s">
        <v>371</v>
      </c>
      <c r="G17" s="471"/>
      <c r="H17" s="472"/>
      <c r="I17" s="299">
        <v>0</v>
      </c>
      <c r="J17" s="299">
        <v>0</v>
      </c>
      <c r="K17" s="299">
        <v>0</v>
      </c>
      <c r="L17" s="299">
        <v>0</v>
      </c>
      <c r="M17" s="299">
        <v>0</v>
      </c>
      <c r="N17" s="299">
        <v>0</v>
      </c>
      <c r="O17" s="241"/>
      <c r="P17" s="302"/>
      <c r="Q17" s="241"/>
      <c r="R17" s="302"/>
      <c r="S17" s="241"/>
      <c r="T17" s="302"/>
      <c r="U17" s="241"/>
      <c r="V17" s="302"/>
      <c r="W17" s="241"/>
      <c r="X17" s="302"/>
      <c r="Y17" s="1"/>
      <c r="Z17" s="1"/>
      <c r="AA17" s="1"/>
      <c r="AB17" s="1"/>
      <c r="AC17" s="1"/>
      <c r="AD17" s="1"/>
      <c r="AE17" s="1"/>
    </row>
    <row r="18" spans="1:31" ht="60" customHeight="1" thickBot="1">
      <c r="A18" s="475"/>
      <c r="B18" s="485"/>
      <c r="C18" s="239" t="s">
        <v>377</v>
      </c>
      <c r="D18" s="327" t="s">
        <v>325</v>
      </c>
      <c r="E18" s="240" t="s">
        <v>322</v>
      </c>
      <c r="F18" s="470" t="s">
        <v>371</v>
      </c>
      <c r="G18" s="471"/>
      <c r="H18" s="472"/>
      <c r="I18" s="299">
        <v>3</v>
      </c>
      <c r="J18" s="299">
        <v>3</v>
      </c>
      <c r="K18" s="299">
        <v>3</v>
      </c>
      <c r="L18" s="329">
        <v>0</v>
      </c>
      <c r="M18" s="299">
        <v>3</v>
      </c>
      <c r="N18" s="299">
        <v>0</v>
      </c>
      <c r="O18" s="241"/>
      <c r="P18" s="302"/>
      <c r="Q18" s="241"/>
      <c r="R18" s="302"/>
      <c r="S18" s="241"/>
      <c r="T18" s="302"/>
      <c r="U18" s="241"/>
      <c r="V18" s="302"/>
      <c r="W18" s="241"/>
      <c r="X18" s="302"/>
      <c r="Y18" s="1"/>
      <c r="Z18" s="1"/>
      <c r="AA18" s="1"/>
      <c r="AB18" s="1"/>
      <c r="AC18" s="1"/>
      <c r="AD18" s="1"/>
      <c r="AE18" s="1"/>
    </row>
    <row r="19" spans="1:31" ht="63" customHeight="1" thickBot="1">
      <c r="A19" s="473" t="s">
        <v>245</v>
      </c>
      <c r="B19" s="483" t="s">
        <v>375</v>
      </c>
      <c r="C19" s="330" t="s">
        <v>324</v>
      </c>
      <c r="D19" s="331" t="s">
        <v>325</v>
      </c>
      <c r="E19" s="299" t="s">
        <v>322</v>
      </c>
      <c r="F19" s="299">
        <v>24</v>
      </c>
      <c r="G19" s="299">
        <v>5</v>
      </c>
      <c r="H19" s="299">
        <v>5</v>
      </c>
      <c r="I19" s="299">
        <v>13</v>
      </c>
      <c r="J19" s="299">
        <v>13</v>
      </c>
      <c r="K19" s="299">
        <v>0</v>
      </c>
      <c r="L19" s="329">
        <v>0</v>
      </c>
      <c r="M19" s="299">
        <v>0</v>
      </c>
      <c r="N19" s="299">
        <v>0</v>
      </c>
      <c r="O19" s="241"/>
      <c r="P19" s="302"/>
      <c r="Q19" s="241"/>
      <c r="R19" s="302"/>
      <c r="S19" s="241"/>
      <c r="T19" s="302"/>
      <c r="U19" s="241"/>
      <c r="V19" s="302"/>
      <c r="W19" s="241"/>
      <c r="X19" s="302"/>
      <c r="Y19" s="1"/>
      <c r="Z19" s="1"/>
      <c r="AA19" s="1"/>
      <c r="AB19" s="1"/>
      <c r="AC19" s="1"/>
      <c r="AD19" s="1"/>
      <c r="AE19" s="1"/>
    </row>
    <row r="20" spans="1:31" ht="63" customHeight="1" thickBot="1">
      <c r="A20" s="474"/>
      <c r="B20" s="484"/>
      <c r="C20" s="328" t="s">
        <v>373</v>
      </c>
      <c r="D20" s="327" t="s">
        <v>325</v>
      </c>
      <c r="E20" s="240" t="s">
        <v>322</v>
      </c>
      <c r="F20" s="470" t="s">
        <v>371</v>
      </c>
      <c r="G20" s="471"/>
      <c r="H20" s="472"/>
      <c r="I20" s="299">
        <v>0</v>
      </c>
      <c r="J20" s="299">
        <v>0</v>
      </c>
      <c r="K20" s="299">
        <v>0</v>
      </c>
      <c r="L20" s="329">
        <v>0</v>
      </c>
      <c r="M20" s="299">
        <v>0</v>
      </c>
      <c r="N20" s="299">
        <v>0</v>
      </c>
      <c r="O20" s="241"/>
      <c r="P20" s="302"/>
      <c r="Q20" s="241"/>
      <c r="R20" s="302"/>
      <c r="S20" s="241"/>
      <c r="T20" s="302"/>
      <c r="U20" s="241"/>
      <c r="V20" s="302"/>
      <c r="W20" s="241"/>
      <c r="X20" s="302"/>
      <c r="Y20" s="1"/>
      <c r="Z20" s="1"/>
      <c r="AA20" s="1"/>
      <c r="AB20" s="1"/>
      <c r="AC20" s="1"/>
      <c r="AD20" s="1"/>
      <c r="AE20" s="1"/>
    </row>
    <row r="21" spans="1:31" ht="66" customHeight="1" thickBot="1">
      <c r="A21" s="475"/>
      <c r="B21" s="485"/>
      <c r="C21" s="239" t="s">
        <v>377</v>
      </c>
      <c r="D21" s="327" t="s">
        <v>325</v>
      </c>
      <c r="E21" s="240" t="s">
        <v>322</v>
      </c>
      <c r="F21" s="470" t="s">
        <v>371</v>
      </c>
      <c r="G21" s="471"/>
      <c r="H21" s="472"/>
      <c r="I21" s="299">
        <v>13</v>
      </c>
      <c r="J21" s="299">
        <v>13</v>
      </c>
      <c r="K21" s="299">
        <v>0</v>
      </c>
      <c r="L21" s="329">
        <v>0</v>
      </c>
      <c r="M21" s="299">
        <v>0</v>
      </c>
      <c r="N21" s="299">
        <v>0</v>
      </c>
      <c r="O21" s="241"/>
      <c r="P21" s="302"/>
      <c r="Q21" s="241"/>
      <c r="R21" s="302"/>
      <c r="S21" s="241"/>
      <c r="T21" s="302"/>
      <c r="U21" s="241"/>
      <c r="V21" s="302"/>
      <c r="W21" s="241"/>
      <c r="X21" s="302"/>
      <c r="Y21" s="1"/>
      <c r="Z21" s="1"/>
      <c r="AA21" s="1"/>
      <c r="AB21" s="1"/>
      <c r="AC21" s="1"/>
      <c r="AD21" s="1"/>
      <c r="AE21" s="1"/>
    </row>
    <row r="22" spans="1:31" s="47" customFormat="1" ht="62.45" customHeight="1" thickBot="1">
      <c r="A22" s="311" t="s">
        <v>246</v>
      </c>
      <c r="B22" s="330" t="s">
        <v>32</v>
      </c>
      <c r="C22" s="239" t="s">
        <v>333</v>
      </c>
      <c r="D22" s="240" t="s">
        <v>319</v>
      </c>
      <c r="E22" s="240" t="s">
        <v>294</v>
      </c>
      <c r="F22" s="240">
        <v>14</v>
      </c>
      <c r="G22" s="240">
        <v>9</v>
      </c>
      <c r="H22" s="240">
        <v>9</v>
      </c>
      <c r="I22" s="240">
        <v>23</v>
      </c>
      <c r="J22" s="240">
        <v>23</v>
      </c>
      <c r="K22" s="240">
        <v>18</v>
      </c>
      <c r="L22" s="246">
        <v>18</v>
      </c>
      <c r="M22" s="240">
        <v>0</v>
      </c>
      <c r="N22" s="240">
        <v>0</v>
      </c>
      <c r="O22" s="241"/>
      <c r="P22" s="302"/>
      <c r="Q22" s="241"/>
      <c r="R22" s="302"/>
      <c r="S22" s="241"/>
      <c r="T22" s="302"/>
      <c r="U22" s="241"/>
      <c r="V22" s="302"/>
      <c r="W22" s="241"/>
      <c r="X22" s="302"/>
      <c r="Y22" s="225"/>
      <c r="Z22" s="225"/>
      <c r="AA22" s="225"/>
      <c r="AB22" s="225"/>
      <c r="AC22" s="225"/>
      <c r="AD22" s="225"/>
      <c r="AE22" s="225"/>
    </row>
    <row r="23" spans="1:31" s="47" customFormat="1" ht="65.45" customHeight="1" thickBot="1">
      <c r="A23" s="311" t="s">
        <v>285</v>
      </c>
      <c r="B23" s="239" t="s">
        <v>33</v>
      </c>
      <c r="C23" s="239" t="s">
        <v>333</v>
      </c>
      <c r="D23" s="240" t="s">
        <v>319</v>
      </c>
      <c r="E23" s="240" t="s">
        <v>294</v>
      </c>
      <c r="F23" s="240">
        <v>30</v>
      </c>
      <c r="G23" s="240">
        <v>28</v>
      </c>
      <c r="H23" s="240">
        <v>28</v>
      </c>
      <c r="I23" s="240">
        <v>0</v>
      </c>
      <c r="J23" s="240">
        <v>0</v>
      </c>
      <c r="K23" s="240">
        <v>0</v>
      </c>
      <c r="L23" s="246">
        <v>0</v>
      </c>
      <c r="M23" s="240">
        <v>0</v>
      </c>
      <c r="N23" s="240">
        <v>0</v>
      </c>
      <c r="O23" s="241"/>
      <c r="P23" s="302"/>
      <c r="Q23" s="241"/>
      <c r="R23" s="302"/>
      <c r="S23" s="241"/>
      <c r="T23" s="302"/>
      <c r="U23" s="241"/>
      <c r="V23" s="302"/>
      <c r="W23" s="241"/>
      <c r="X23" s="302"/>
      <c r="Y23" s="225"/>
      <c r="Z23" s="225"/>
      <c r="AA23" s="225"/>
      <c r="AB23" s="225"/>
      <c r="AC23" s="225"/>
      <c r="AD23" s="225"/>
      <c r="AE23" s="225"/>
    </row>
    <row r="24" spans="1:31" s="47" customFormat="1" ht="62.45" customHeight="1" thickBot="1">
      <c r="A24" s="311" t="s">
        <v>286</v>
      </c>
      <c r="B24" s="239" t="s">
        <v>34</v>
      </c>
      <c r="C24" s="239" t="s">
        <v>333</v>
      </c>
      <c r="D24" s="240" t="s">
        <v>319</v>
      </c>
      <c r="E24" s="240" t="s">
        <v>294</v>
      </c>
      <c r="F24" s="240">
        <v>0</v>
      </c>
      <c r="G24" s="240">
        <v>0</v>
      </c>
      <c r="H24" s="240">
        <v>0</v>
      </c>
      <c r="I24" s="240">
        <v>27</v>
      </c>
      <c r="J24" s="240">
        <v>27</v>
      </c>
      <c r="K24" s="240">
        <v>17</v>
      </c>
      <c r="L24" s="246">
        <v>17</v>
      </c>
      <c r="M24" s="240">
        <v>12</v>
      </c>
      <c r="N24" s="240">
        <v>12</v>
      </c>
      <c r="O24" s="241"/>
      <c r="P24" s="302"/>
      <c r="Q24" s="241"/>
      <c r="R24" s="302"/>
      <c r="S24" s="241"/>
      <c r="T24" s="302"/>
      <c r="U24" s="241"/>
      <c r="V24" s="302"/>
      <c r="W24" s="241"/>
      <c r="X24" s="302"/>
      <c r="Y24" s="225"/>
      <c r="Z24" s="225"/>
      <c r="AA24" s="225"/>
      <c r="AB24" s="225"/>
      <c r="AC24" s="225"/>
      <c r="AD24" s="225"/>
      <c r="AE24" s="225"/>
    </row>
    <row r="25" spans="1:31" s="245" customFormat="1" ht="58.9" customHeight="1" thickBot="1">
      <c r="A25" s="238" t="s">
        <v>287</v>
      </c>
      <c r="B25" s="239" t="s">
        <v>35</v>
      </c>
      <c r="C25" s="239" t="s">
        <v>333</v>
      </c>
      <c r="D25" s="240" t="s">
        <v>155</v>
      </c>
      <c r="E25" s="240" t="s">
        <v>156</v>
      </c>
      <c r="F25" s="240">
        <v>0</v>
      </c>
      <c r="G25" s="240">
        <v>4</v>
      </c>
      <c r="H25" s="240">
        <v>4</v>
      </c>
      <c r="I25" s="240">
        <v>3</v>
      </c>
      <c r="J25" s="240">
        <v>3</v>
      </c>
      <c r="K25" s="240">
        <v>8</v>
      </c>
      <c r="L25" s="246">
        <v>8</v>
      </c>
      <c r="M25" s="240">
        <v>8</v>
      </c>
      <c r="N25" s="240">
        <v>8</v>
      </c>
      <c r="O25" s="241"/>
      <c r="P25" s="242"/>
      <c r="Q25" s="241"/>
      <c r="R25" s="241"/>
      <c r="S25" s="241"/>
      <c r="T25" s="243"/>
      <c r="U25" s="241"/>
      <c r="V25" s="241"/>
      <c r="W25" s="241"/>
      <c r="X25" s="241"/>
      <c r="Y25" s="244"/>
      <c r="Z25" s="244"/>
      <c r="AA25" s="244"/>
      <c r="AB25" s="244"/>
      <c r="AC25" s="244"/>
      <c r="AD25" s="244"/>
      <c r="AE25" s="244"/>
    </row>
    <row r="26" spans="1:31" s="47" customFormat="1" ht="70.900000000000006" customHeight="1" thickBot="1">
      <c r="A26" s="311" t="s">
        <v>288</v>
      </c>
      <c r="B26" s="239" t="s">
        <v>36</v>
      </c>
      <c r="C26" s="239" t="s">
        <v>333</v>
      </c>
      <c r="D26" s="240" t="s">
        <v>157</v>
      </c>
      <c r="E26" s="240" t="s">
        <v>158</v>
      </c>
      <c r="F26" s="240">
        <v>4</v>
      </c>
      <c r="G26" s="240">
        <v>9</v>
      </c>
      <c r="H26" s="240">
        <v>9</v>
      </c>
      <c r="I26" s="240">
        <v>7</v>
      </c>
      <c r="J26" s="240">
        <v>7</v>
      </c>
      <c r="K26" s="240">
        <v>4</v>
      </c>
      <c r="L26" s="246">
        <v>4</v>
      </c>
      <c r="M26" s="240">
        <v>5</v>
      </c>
      <c r="N26" s="240">
        <v>5</v>
      </c>
      <c r="O26" s="241"/>
      <c r="P26" s="302"/>
      <c r="Q26" s="241"/>
      <c r="R26" s="302"/>
      <c r="S26" s="241"/>
      <c r="T26" s="302"/>
      <c r="U26" s="241"/>
      <c r="V26" s="302"/>
      <c r="W26" s="241"/>
      <c r="X26" s="302"/>
    </row>
    <row r="27" spans="1:31" ht="37.9" customHeight="1" thickBot="1">
      <c r="A27" s="473" t="s">
        <v>289</v>
      </c>
      <c r="B27" s="483" t="s">
        <v>376</v>
      </c>
      <c r="C27" s="332" t="s">
        <v>324</v>
      </c>
      <c r="D27" s="486" t="s">
        <v>325</v>
      </c>
      <c r="E27" s="486" t="s">
        <v>322</v>
      </c>
      <c r="F27" s="240">
        <v>0</v>
      </c>
      <c r="G27" s="240">
        <v>0</v>
      </c>
      <c r="H27" s="240">
        <v>0</v>
      </c>
      <c r="I27" s="240">
        <v>0</v>
      </c>
      <c r="J27" s="240">
        <v>0</v>
      </c>
      <c r="K27" s="240">
        <v>7</v>
      </c>
      <c r="L27" s="246">
        <v>0</v>
      </c>
      <c r="M27" s="240">
        <v>2</v>
      </c>
      <c r="N27" s="240">
        <v>0</v>
      </c>
      <c r="O27" s="241"/>
      <c r="P27" s="241"/>
      <c r="Q27" s="241"/>
      <c r="R27" s="241"/>
      <c r="S27" s="241"/>
      <c r="T27" s="302"/>
      <c r="U27" s="241"/>
      <c r="V27" s="302"/>
      <c r="W27" s="241"/>
      <c r="X27" s="302"/>
    </row>
    <row r="28" spans="1:31" ht="37.15" customHeight="1" thickBot="1">
      <c r="A28" s="474"/>
      <c r="B28" s="484"/>
      <c r="C28" s="328" t="s">
        <v>373</v>
      </c>
      <c r="D28" s="487"/>
      <c r="E28" s="487"/>
      <c r="F28" s="470" t="s">
        <v>371</v>
      </c>
      <c r="G28" s="471"/>
      <c r="H28" s="472"/>
      <c r="I28" s="240">
        <v>0</v>
      </c>
      <c r="J28" s="240">
        <v>0</v>
      </c>
      <c r="K28" s="240">
        <v>0</v>
      </c>
      <c r="L28" s="240">
        <v>0</v>
      </c>
      <c r="M28" s="240">
        <v>0</v>
      </c>
      <c r="N28" s="240">
        <v>0</v>
      </c>
      <c r="O28" s="241"/>
      <c r="P28" s="241"/>
      <c r="Q28" s="241"/>
      <c r="R28" s="241"/>
      <c r="S28" s="241"/>
      <c r="T28" s="302"/>
      <c r="U28" s="241"/>
      <c r="V28" s="302"/>
      <c r="W28" s="241"/>
      <c r="X28" s="302"/>
    </row>
    <row r="29" spans="1:31" ht="43.15" customHeight="1" thickBot="1">
      <c r="A29" s="475"/>
      <c r="B29" s="485"/>
      <c r="C29" s="239" t="s">
        <v>377</v>
      </c>
      <c r="D29" s="488"/>
      <c r="E29" s="488"/>
      <c r="F29" s="470" t="s">
        <v>371</v>
      </c>
      <c r="G29" s="471"/>
      <c r="H29" s="472"/>
      <c r="I29" s="240">
        <v>0</v>
      </c>
      <c r="J29" s="240">
        <v>0</v>
      </c>
      <c r="K29" s="240">
        <v>7</v>
      </c>
      <c r="L29" s="246">
        <v>0</v>
      </c>
      <c r="M29" s="240">
        <v>2</v>
      </c>
      <c r="N29" s="240">
        <v>0</v>
      </c>
      <c r="O29" s="241"/>
      <c r="P29" s="241"/>
      <c r="Q29" s="241"/>
      <c r="R29" s="241"/>
      <c r="S29" s="241"/>
      <c r="T29" s="302"/>
      <c r="U29" s="241"/>
      <c r="V29" s="302"/>
      <c r="W29" s="241"/>
      <c r="X29" s="302"/>
    </row>
    <row r="30" spans="1:31" s="47" customFormat="1" ht="35.450000000000003" customHeight="1" thickBot="1">
      <c r="A30" s="473" t="s">
        <v>290</v>
      </c>
      <c r="B30" s="483" t="s">
        <v>378</v>
      </c>
      <c r="C30" s="332" t="s">
        <v>324</v>
      </c>
      <c r="D30" s="486" t="s">
        <v>325</v>
      </c>
      <c r="E30" s="486" t="s">
        <v>322</v>
      </c>
      <c r="F30" s="240">
        <v>0</v>
      </c>
      <c r="G30" s="240">
        <v>0</v>
      </c>
      <c r="H30" s="240">
        <v>0</v>
      </c>
      <c r="I30" s="240">
        <v>2</v>
      </c>
      <c r="J30" s="240">
        <v>2</v>
      </c>
      <c r="K30" s="240">
        <v>3</v>
      </c>
      <c r="L30" s="246">
        <v>0</v>
      </c>
      <c r="M30" s="240">
        <v>0</v>
      </c>
      <c r="N30" s="240">
        <v>0</v>
      </c>
      <c r="O30" s="241"/>
      <c r="P30" s="302"/>
      <c r="Q30" s="241"/>
      <c r="R30" s="302"/>
      <c r="S30" s="241"/>
      <c r="T30" s="302"/>
      <c r="U30" s="241"/>
      <c r="V30" s="302"/>
      <c r="W30" s="241"/>
      <c r="X30" s="302"/>
    </row>
    <row r="31" spans="1:31" s="47" customFormat="1" ht="32.450000000000003" customHeight="1" thickBot="1">
      <c r="A31" s="474"/>
      <c r="B31" s="484"/>
      <c r="C31" s="328" t="s">
        <v>373</v>
      </c>
      <c r="D31" s="487"/>
      <c r="E31" s="487"/>
      <c r="F31" s="470" t="s">
        <v>371</v>
      </c>
      <c r="G31" s="471"/>
      <c r="H31" s="472"/>
      <c r="I31" s="240">
        <v>0</v>
      </c>
      <c r="J31" s="240">
        <v>0</v>
      </c>
      <c r="K31" s="240">
        <v>0</v>
      </c>
      <c r="L31" s="246">
        <v>0</v>
      </c>
      <c r="M31" s="240">
        <v>0</v>
      </c>
      <c r="N31" s="240">
        <v>0</v>
      </c>
      <c r="O31" s="241"/>
      <c r="P31" s="302"/>
      <c r="Q31" s="241"/>
      <c r="R31" s="302"/>
      <c r="S31" s="241"/>
      <c r="T31" s="302"/>
      <c r="U31" s="241"/>
      <c r="V31" s="302"/>
      <c r="W31" s="241"/>
      <c r="X31" s="302"/>
    </row>
    <row r="32" spans="1:31" s="47" customFormat="1" ht="49.9" customHeight="1" thickBot="1">
      <c r="A32" s="475"/>
      <c r="B32" s="485"/>
      <c r="C32" s="239" t="s">
        <v>377</v>
      </c>
      <c r="D32" s="488"/>
      <c r="E32" s="488"/>
      <c r="F32" s="470" t="s">
        <v>371</v>
      </c>
      <c r="G32" s="471"/>
      <c r="H32" s="472"/>
      <c r="I32" s="240">
        <v>2</v>
      </c>
      <c r="J32" s="240">
        <v>2</v>
      </c>
      <c r="K32" s="240">
        <v>3</v>
      </c>
      <c r="L32" s="246">
        <v>0</v>
      </c>
      <c r="M32" s="240">
        <v>0</v>
      </c>
      <c r="N32" s="240">
        <v>0</v>
      </c>
      <c r="O32" s="241"/>
      <c r="P32" s="302"/>
      <c r="Q32" s="241"/>
      <c r="R32" s="302"/>
      <c r="S32" s="241"/>
      <c r="T32" s="302"/>
      <c r="U32" s="241"/>
      <c r="V32" s="302"/>
      <c r="W32" s="241"/>
      <c r="X32" s="302"/>
    </row>
    <row r="33" spans="1:24" ht="50.45" customHeight="1" thickBot="1">
      <c r="A33" s="311" t="s">
        <v>291</v>
      </c>
      <c r="B33" s="239" t="s">
        <v>379</v>
      </c>
      <c r="C33" s="332" t="s">
        <v>159</v>
      </c>
      <c r="D33" s="327" t="s">
        <v>319</v>
      </c>
      <c r="E33" s="240" t="s">
        <v>294</v>
      </c>
      <c r="F33" s="240">
        <v>0</v>
      </c>
      <c r="G33" s="240">
        <v>0</v>
      </c>
      <c r="H33" s="240">
        <v>0</v>
      </c>
      <c r="I33" s="240">
        <v>28</v>
      </c>
      <c r="J33" s="240">
        <v>28</v>
      </c>
      <c r="K33" s="240">
        <v>18</v>
      </c>
      <c r="L33" s="246">
        <v>0</v>
      </c>
      <c r="M33" s="240">
        <v>17</v>
      </c>
      <c r="N33" s="240">
        <v>0</v>
      </c>
      <c r="O33" s="326"/>
      <c r="P33" s="302"/>
      <c r="Q33" s="241"/>
      <c r="R33" s="302"/>
      <c r="S33" s="241"/>
      <c r="T33" s="302"/>
      <c r="U33" s="241"/>
      <c r="V33" s="302"/>
      <c r="W33" s="241"/>
      <c r="X33" s="302"/>
    </row>
    <row r="34" spans="1:24" s="47" customFormat="1" ht="50.45" customHeight="1" thickBot="1">
      <c r="A34" s="311" t="s">
        <v>292</v>
      </c>
      <c r="B34" s="333" t="s">
        <v>380</v>
      </c>
      <c r="C34" s="334" t="s">
        <v>159</v>
      </c>
      <c r="D34" s="335" t="s">
        <v>319</v>
      </c>
      <c r="E34" s="300" t="s">
        <v>294</v>
      </c>
      <c r="F34" s="300">
        <v>0</v>
      </c>
      <c r="G34" s="300">
        <v>0</v>
      </c>
      <c r="H34" s="300">
        <v>0</v>
      </c>
      <c r="I34" s="300">
        <v>10</v>
      </c>
      <c r="J34" s="300">
        <v>10</v>
      </c>
      <c r="K34" s="300">
        <v>18</v>
      </c>
      <c r="L34" s="336">
        <v>0</v>
      </c>
      <c r="M34" s="300">
        <v>17</v>
      </c>
      <c r="N34" s="300">
        <v>0</v>
      </c>
      <c r="O34" s="326"/>
      <c r="P34" s="337"/>
      <c r="Q34" s="326"/>
      <c r="R34" s="326"/>
      <c r="S34" s="326"/>
      <c r="T34" s="338"/>
      <c r="U34" s="326"/>
      <c r="V34" s="338"/>
      <c r="W34" s="326"/>
      <c r="X34" s="338"/>
    </row>
    <row r="35" spans="1:24" s="172" customFormat="1" ht="45" customHeight="1" thickBot="1">
      <c r="A35" s="238" t="s">
        <v>293</v>
      </c>
      <c r="B35" s="239" t="s">
        <v>381</v>
      </c>
      <c r="C35" s="239" t="s">
        <v>159</v>
      </c>
      <c r="D35" s="339" t="s">
        <v>319</v>
      </c>
      <c r="E35" s="246" t="s">
        <v>294</v>
      </c>
      <c r="F35" s="246">
        <v>0</v>
      </c>
      <c r="G35" s="246">
        <v>0</v>
      </c>
      <c r="H35" s="246">
        <v>0</v>
      </c>
      <c r="I35" s="246">
        <v>0</v>
      </c>
      <c r="J35" s="246">
        <v>0</v>
      </c>
      <c r="K35" s="246">
        <v>1</v>
      </c>
      <c r="L35" s="246">
        <v>0</v>
      </c>
      <c r="M35" s="240">
        <v>2</v>
      </c>
      <c r="N35" s="246">
        <v>0</v>
      </c>
      <c r="O35" s="326"/>
      <c r="P35" s="302"/>
      <c r="Q35" s="340"/>
      <c r="R35" s="302"/>
      <c r="S35" s="340"/>
      <c r="T35" s="302"/>
      <c r="U35" s="340"/>
      <c r="V35" s="302"/>
      <c r="W35" s="340"/>
      <c r="X35" s="302"/>
    </row>
    <row r="36" spans="1:24" ht="71.45" customHeight="1" thickBot="1">
      <c r="A36" s="341" t="s">
        <v>195</v>
      </c>
      <c r="B36" s="342" t="s">
        <v>382</v>
      </c>
      <c r="C36" s="342" t="s">
        <v>329</v>
      </c>
      <c r="D36" s="343" t="s">
        <v>325</v>
      </c>
      <c r="E36" s="320" t="s">
        <v>322</v>
      </c>
      <c r="F36" s="297">
        <v>0</v>
      </c>
      <c r="G36" s="297">
        <v>0</v>
      </c>
      <c r="H36" s="297">
        <v>0</v>
      </c>
      <c r="I36" s="297">
        <v>0</v>
      </c>
      <c r="J36" s="297">
        <v>0</v>
      </c>
      <c r="K36" s="297">
        <v>0</v>
      </c>
      <c r="L36" s="297">
        <v>0</v>
      </c>
      <c r="M36" s="320">
        <v>2</v>
      </c>
      <c r="N36" s="297">
        <v>0</v>
      </c>
      <c r="O36" s="317"/>
      <c r="P36" s="344"/>
      <c r="Q36" s="345"/>
      <c r="R36" s="345"/>
      <c r="S36" s="345"/>
      <c r="T36" s="345"/>
      <c r="U36" s="345"/>
      <c r="V36" s="345"/>
      <c r="W36" s="345"/>
      <c r="X36" s="345"/>
    </row>
    <row r="37" spans="1:24" s="47" customFormat="1" ht="68.45" customHeight="1" thickBot="1">
      <c r="A37" s="238" t="s">
        <v>196</v>
      </c>
      <c r="B37" s="342" t="s">
        <v>383</v>
      </c>
      <c r="C37" s="342" t="s">
        <v>329</v>
      </c>
      <c r="D37" s="343" t="s">
        <v>325</v>
      </c>
      <c r="E37" s="320" t="s">
        <v>322</v>
      </c>
      <c r="F37" s="297">
        <v>0</v>
      </c>
      <c r="G37" s="297">
        <v>0</v>
      </c>
      <c r="H37" s="297">
        <v>0</v>
      </c>
      <c r="I37" s="297">
        <v>0</v>
      </c>
      <c r="J37" s="297">
        <v>0</v>
      </c>
      <c r="K37" s="297">
        <v>3</v>
      </c>
      <c r="L37" s="297">
        <v>0</v>
      </c>
      <c r="M37" s="320">
        <v>5</v>
      </c>
      <c r="N37" s="297">
        <v>0</v>
      </c>
      <c r="O37" s="317"/>
      <c r="P37" s="344"/>
      <c r="Q37" s="345"/>
      <c r="R37" s="345"/>
      <c r="S37" s="345"/>
      <c r="T37" s="345"/>
      <c r="U37" s="345"/>
      <c r="V37" s="345"/>
      <c r="W37" s="345"/>
      <c r="X37" s="345"/>
    </row>
    <row r="38" spans="1:24" ht="15" customHeight="1"/>
  </sheetData>
  <mergeCells count="46">
    <mergeCell ref="F32:H32"/>
    <mergeCell ref="A30:A32"/>
    <mergeCell ref="B30:B32"/>
    <mergeCell ref="F28:H28"/>
    <mergeCell ref="F29:H29"/>
    <mergeCell ref="A27:A29"/>
    <mergeCell ref="B27:B29"/>
    <mergeCell ref="F31:H31"/>
    <mergeCell ref="E27:E29"/>
    <mergeCell ref="D27:D29"/>
    <mergeCell ref="E30:E32"/>
    <mergeCell ref="D30:D32"/>
    <mergeCell ref="F18:H18"/>
    <mergeCell ref="A16:A18"/>
    <mergeCell ref="B16:B18"/>
    <mergeCell ref="F20:H20"/>
    <mergeCell ref="F21:H21"/>
    <mergeCell ref="A19:A21"/>
    <mergeCell ref="B19:B21"/>
    <mergeCell ref="F17:H17"/>
    <mergeCell ref="K6:L6"/>
    <mergeCell ref="C5:C7"/>
    <mergeCell ref="F14:H14"/>
    <mergeCell ref="F15:H15"/>
    <mergeCell ref="A13:A15"/>
    <mergeCell ref="B13:B15"/>
    <mergeCell ref="S6:T6"/>
    <mergeCell ref="U6:V6"/>
    <mergeCell ref="F12:H12"/>
    <mergeCell ref="B5:B7"/>
    <mergeCell ref="E5:E7"/>
    <mergeCell ref="A5:A7"/>
    <mergeCell ref="A10:A12"/>
    <mergeCell ref="B10:B12"/>
    <mergeCell ref="G5:N5"/>
    <mergeCell ref="I6:J6"/>
    <mergeCell ref="D5:D7"/>
    <mergeCell ref="F5:F7"/>
    <mergeCell ref="W6:X6"/>
    <mergeCell ref="B2:X2"/>
    <mergeCell ref="B3:X3"/>
    <mergeCell ref="B4:X4"/>
    <mergeCell ref="M6:N6"/>
    <mergeCell ref="O6:P6"/>
    <mergeCell ref="Q6:R6"/>
    <mergeCell ref="G6:H6"/>
  </mergeCells>
  <phoneticPr fontId="30" type="noConversion"/>
  <pageMargins left="0.7" right="0.7" top="0.75" bottom="0.75" header="0.3" footer="0.3"/>
  <pageSetup paperSize="9" scale="41" orientation="landscape" horizontalDpi="180" verticalDpi="180" r:id="rId1"/>
</worksheet>
</file>

<file path=xl/worksheets/sheet4.xml><?xml version="1.0" encoding="utf-8"?>
<worksheet xmlns="http://schemas.openxmlformats.org/spreadsheetml/2006/main" xmlns:r="http://schemas.openxmlformats.org/officeDocument/2006/relationships">
  <sheetPr>
    <pageSetUpPr fitToPage="1"/>
  </sheetPr>
  <dimension ref="A2:V467"/>
  <sheetViews>
    <sheetView view="pageBreakPreview" topLeftCell="A282" zoomScaleNormal="100" zoomScaleSheetLayoutView="100" workbookViewId="0">
      <selection activeCell="G285" sqref="G285"/>
    </sheetView>
  </sheetViews>
  <sheetFormatPr defaultRowHeight="15"/>
  <cols>
    <col min="1" max="1" width="5.42578125" customWidth="1"/>
    <col min="2" max="2" width="43.140625" customWidth="1"/>
    <col min="3" max="3" width="12.85546875" customWidth="1"/>
    <col min="4" max="4" width="11.5703125" customWidth="1"/>
    <col min="5" max="5" width="11.140625" customWidth="1"/>
    <col min="6" max="6" width="11.42578125" customWidth="1"/>
    <col min="7" max="7" width="10.42578125" customWidth="1"/>
    <col min="8" max="8" width="11.7109375" customWidth="1"/>
    <col min="9" max="9" width="12.7109375" customWidth="1"/>
    <col min="10" max="10" width="11.28515625" customWidth="1"/>
    <col min="11" max="11" width="11.7109375" customWidth="1"/>
    <col min="12" max="12" width="10.42578125" customWidth="1"/>
    <col min="13" max="13" width="10.7109375" customWidth="1"/>
    <col min="14" max="14" width="9.28515625" customWidth="1"/>
    <col min="15" max="15" width="20.140625" customWidth="1"/>
    <col min="16" max="21" width="9.140625" style="177"/>
    <col min="22" max="22" width="9.140625" style="45"/>
  </cols>
  <sheetData>
    <row r="2" spans="1:22" ht="15.75">
      <c r="A2" s="415" t="s">
        <v>247</v>
      </c>
      <c r="B2" s="415"/>
      <c r="C2" s="415"/>
      <c r="D2" s="415"/>
      <c r="E2" s="415"/>
      <c r="F2" s="415"/>
      <c r="G2" s="415"/>
      <c r="H2" s="415"/>
      <c r="I2" s="415"/>
      <c r="J2" s="415"/>
      <c r="K2" s="415"/>
      <c r="L2" s="415"/>
      <c r="M2" s="415"/>
      <c r="N2" s="415"/>
      <c r="O2" s="415"/>
    </row>
    <row r="3" spans="1:22" ht="15.75">
      <c r="A3" s="415" t="s">
        <v>363</v>
      </c>
      <c r="B3" s="415"/>
      <c r="C3" s="415"/>
      <c r="D3" s="415"/>
      <c r="E3" s="415"/>
      <c r="F3" s="415"/>
      <c r="G3" s="415"/>
      <c r="H3" s="415"/>
      <c r="I3" s="415"/>
      <c r="J3" s="415"/>
      <c r="K3" s="415"/>
      <c r="L3" s="415"/>
      <c r="M3" s="415"/>
      <c r="N3" s="415"/>
      <c r="O3" s="415"/>
    </row>
    <row r="4" spans="1:22" ht="15.75" thickBot="1">
      <c r="A4" s="528" t="s">
        <v>232</v>
      </c>
      <c r="B4" s="528"/>
      <c r="C4" s="528"/>
      <c r="D4" s="528"/>
      <c r="E4" s="528"/>
      <c r="F4" s="528"/>
      <c r="G4" s="528"/>
      <c r="H4" s="528"/>
      <c r="I4" s="528"/>
      <c r="J4" s="528"/>
      <c r="K4" s="528"/>
      <c r="L4" s="528"/>
      <c r="M4" s="528"/>
      <c r="N4" s="528"/>
      <c r="O4" s="529"/>
    </row>
    <row r="5" spans="1:22" ht="27.75" customHeight="1" thickBot="1">
      <c r="A5" s="511" t="s">
        <v>236</v>
      </c>
      <c r="B5" s="489" t="s">
        <v>248</v>
      </c>
      <c r="C5" s="489" t="s">
        <v>267</v>
      </c>
      <c r="D5" s="489" t="s">
        <v>256</v>
      </c>
      <c r="E5" s="508" t="s">
        <v>257</v>
      </c>
      <c r="F5" s="514"/>
      <c r="G5" s="531" t="s">
        <v>249</v>
      </c>
      <c r="H5" s="532"/>
      <c r="I5" s="532"/>
      <c r="J5" s="532"/>
      <c r="K5" s="532"/>
      <c r="L5" s="532"/>
      <c r="M5" s="532"/>
      <c r="N5" s="532"/>
      <c r="O5" s="522" t="s">
        <v>261</v>
      </c>
    </row>
    <row r="6" spans="1:22" ht="15" customHeight="1">
      <c r="A6" s="512"/>
      <c r="B6" s="490"/>
      <c r="C6" s="490"/>
      <c r="D6" s="490"/>
      <c r="E6" s="509"/>
      <c r="F6" s="530"/>
      <c r="G6" s="508" t="s">
        <v>250</v>
      </c>
      <c r="H6" s="514"/>
      <c r="I6" s="508" t="s">
        <v>258</v>
      </c>
      <c r="J6" s="514"/>
      <c r="K6" s="508" t="s">
        <v>259</v>
      </c>
      <c r="L6" s="514"/>
      <c r="M6" s="508" t="s">
        <v>260</v>
      </c>
      <c r="N6" s="525"/>
      <c r="O6" s="523"/>
    </row>
    <row r="7" spans="1:22" ht="25.5" customHeight="1" thickBot="1">
      <c r="A7" s="512"/>
      <c r="B7" s="490"/>
      <c r="C7" s="490"/>
      <c r="D7" s="490"/>
      <c r="E7" s="510"/>
      <c r="F7" s="515"/>
      <c r="G7" s="510"/>
      <c r="H7" s="515"/>
      <c r="I7" s="510"/>
      <c r="J7" s="515"/>
      <c r="K7" s="510"/>
      <c r="L7" s="515"/>
      <c r="M7" s="510"/>
      <c r="N7" s="526"/>
      <c r="O7" s="523"/>
    </row>
    <row r="8" spans="1:22" ht="15.75" thickBot="1">
      <c r="A8" s="513"/>
      <c r="B8" s="527"/>
      <c r="C8" s="527"/>
      <c r="D8" s="527"/>
      <c r="E8" s="16" t="s">
        <v>221</v>
      </c>
      <c r="F8" s="197" t="s">
        <v>222</v>
      </c>
      <c r="G8" s="197" t="s">
        <v>221</v>
      </c>
      <c r="H8" s="25" t="s">
        <v>222</v>
      </c>
      <c r="I8" s="16" t="s">
        <v>221</v>
      </c>
      <c r="J8" s="16" t="s">
        <v>222</v>
      </c>
      <c r="K8" s="16" t="s">
        <v>221</v>
      </c>
      <c r="L8" s="16" t="s">
        <v>222</v>
      </c>
      <c r="M8" s="16" t="s">
        <v>221</v>
      </c>
      <c r="N8" s="198" t="s">
        <v>223</v>
      </c>
      <c r="O8" s="524"/>
    </row>
    <row r="9" spans="1:22" s="4" customFormat="1" ht="15.75" thickBot="1">
      <c r="A9" s="7">
        <v>1</v>
      </c>
      <c r="B9" s="5">
        <v>2</v>
      </c>
      <c r="C9" s="5">
        <v>3</v>
      </c>
      <c r="D9" s="5">
        <v>4</v>
      </c>
      <c r="E9" s="5">
        <v>5</v>
      </c>
      <c r="F9" s="8">
        <v>6</v>
      </c>
      <c r="G9" s="8">
        <v>7</v>
      </c>
      <c r="H9" s="6">
        <v>8</v>
      </c>
      <c r="I9" s="5">
        <v>9</v>
      </c>
      <c r="J9" s="5">
        <v>10</v>
      </c>
      <c r="K9" s="5">
        <v>11</v>
      </c>
      <c r="L9" s="5">
        <v>12</v>
      </c>
      <c r="M9" s="5">
        <v>13</v>
      </c>
      <c r="N9" s="176">
        <v>14</v>
      </c>
      <c r="O9" s="6">
        <v>15</v>
      </c>
      <c r="P9" s="178"/>
      <c r="Q9" s="178"/>
      <c r="R9" s="178"/>
      <c r="S9" s="178"/>
      <c r="T9" s="178"/>
      <c r="U9" s="178"/>
      <c r="V9" s="179"/>
    </row>
    <row r="10" spans="1:22" s="18" customFormat="1" ht="15.75" thickBot="1">
      <c r="A10" s="17">
        <v>1</v>
      </c>
      <c r="B10" s="534" t="s">
        <v>316</v>
      </c>
      <c r="C10" s="535"/>
      <c r="D10" s="535"/>
      <c r="E10" s="535"/>
      <c r="F10" s="535"/>
      <c r="G10" s="535"/>
      <c r="H10" s="535"/>
      <c r="I10" s="535"/>
      <c r="J10" s="535"/>
      <c r="K10" s="535"/>
      <c r="L10" s="535"/>
      <c r="M10" s="535"/>
      <c r="N10" s="535"/>
      <c r="O10" s="536"/>
      <c r="P10" s="180"/>
      <c r="Q10" s="180"/>
      <c r="R10" s="180"/>
      <c r="S10" s="180"/>
      <c r="T10" s="180"/>
      <c r="U10" s="180"/>
      <c r="V10" s="181"/>
    </row>
    <row r="11" spans="1:22" s="18" customFormat="1" ht="13.15" customHeight="1" thickBot="1">
      <c r="A11" s="19"/>
      <c r="B11" s="534" t="s">
        <v>160</v>
      </c>
      <c r="C11" s="535"/>
      <c r="D11" s="535"/>
      <c r="E11" s="535"/>
      <c r="F11" s="535"/>
      <c r="G11" s="535"/>
      <c r="H11" s="535"/>
      <c r="I11" s="535"/>
      <c r="J11" s="535"/>
      <c r="K11" s="535"/>
      <c r="L11" s="535"/>
      <c r="M11" s="535"/>
      <c r="N11" s="535"/>
      <c r="O11" s="537"/>
      <c r="P11" s="180"/>
      <c r="Q11" s="180"/>
      <c r="R11" s="180"/>
      <c r="S11" s="180"/>
      <c r="T11" s="180"/>
      <c r="U11" s="180"/>
      <c r="V11" s="181"/>
    </row>
    <row r="12" spans="1:22" s="18" customFormat="1" ht="15.6" customHeight="1" thickBot="1">
      <c r="A12" s="20" t="s">
        <v>242</v>
      </c>
      <c r="B12" s="534" t="s">
        <v>317</v>
      </c>
      <c r="C12" s="535"/>
      <c r="D12" s="535"/>
      <c r="E12" s="535"/>
      <c r="F12" s="535"/>
      <c r="G12" s="535"/>
      <c r="H12" s="535"/>
      <c r="I12" s="535"/>
      <c r="J12" s="535"/>
      <c r="K12" s="535"/>
      <c r="L12" s="535"/>
      <c r="M12" s="535"/>
      <c r="N12" s="535"/>
      <c r="O12" s="538"/>
      <c r="P12" s="180"/>
      <c r="Q12" s="180"/>
      <c r="R12" s="180"/>
      <c r="S12" s="180"/>
      <c r="T12" s="180"/>
      <c r="U12" s="180"/>
      <c r="V12" s="181"/>
    </row>
    <row r="13" spans="1:22" s="48" customFormat="1" ht="24" customHeight="1">
      <c r="A13" s="516" t="s">
        <v>243</v>
      </c>
      <c r="B13" s="540" t="s">
        <v>384</v>
      </c>
      <c r="C13" s="516" t="s">
        <v>161</v>
      </c>
      <c r="D13" s="533" t="s">
        <v>251</v>
      </c>
      <c r="E13" s="521">
        <f>E31+E47+E84+E118</f>
        <v>41844.700000000004</v>
      </c>
      <c r="F13" s="521">
        <f t="shared" ref="F13:L13" si="0">F31+F47+F84+F118</f>
        <v>7484.3000000000011</v>
      </c>
      <c r="G13" s="521">
        <f t="shared" si="0"/>
        <v>41322.9</v>
      </c>
      <c r="H13" s="521">
        <f t="shared" si="0"/>
        <v>6962.5</v>
      </c>
      <c r="I13" s="521"/>
      <c r="J13" s="521"/>
      <c r="K13" s="521">
        <f t="shared" si="0"/>
        <v>521.79999999999995</v>
      </c>
      <c r="L13" s="521">
        <f t="shared" si="0"/>
        <v>521.79999999999995</v>
      </c>
      <c r="M13" s="521"/>
      <c r="N13" s="539"/>
      <c r="O13" s="549" t="s">
        <v>322</v>
      </c>
      <c r="P13" s="182"/>
      <c r="Q13" s="182"/>
      <c r="R13" s="182"/>
      <c r="S13" s="182"/>
      <c r="T13" s="182"/>
      <c r="U13" s="182"/>
      <c r="V13" s="183"/>
    </row>
    <row r="14" spans="1:22" s="48" customFormat="1" ht="14.25">
      <c r="A14" s="517"/>
      <c r="B14" s="541"/>
      <c r="C14" s="517"/>
      <c r="D14" s="533"/>
      <c r="E14" s="521"/>
      <c r="F14" s="521"/>
      <c r="G14" s="521"/>
      <c r="H14" s="521"/>
      <c r="I14" s="521"/>
      <c r="J14" s="521"/>
      <c r="K14" s="521"/>
      <c r="L14" s="521"/>
      <c r="M14" s="521"/>
      <c r="N14" s="539"/>
      <c r="O14" s="550"/>
      <c r="P14" s="182"/>
      <c r="Q14" s="182"/>
      <c r="R14" s="182"/>
      <c r="S14" s="182"/>
      <c r="T14" s="182"/>
      <c r="U14" s="182"/>
      <c r="V14" s="183"/>
    </row>
    <row r="15" spans="1:22" s="48" customFormat="1" ht="12" customHeight="1">
      <c r="A15" s="518"/>
      <c r="B15" s="542"/>
      <c r="C15" s="518"/>
      <c r="D15" s="533"/>
      <c r="E15" s="521"/>
      <c r="F15" s="521"/>
      <c r="G15" s="521"/>
      <c r="H15" s="521"/>
      <c r="I15" s="521"/>
      <c r="J15" s="521"/>
      <c r="K15" s="521"/>
      <c r="L15" s="521"/>
      <c r="M15" s="521"/>
      <c r="N15" s="539"/>
      <c r="O15" s="550"/>
      <c r="P15" s="182"/>
      <c r="Q15" s="182"/>
      <c r="R15" s="182"/>
      <c r="S15" s="182"/>
      <c r="T15" s="182"/>
      <c r="U15" s="182"/>
      <c r="V15" s="183"/>
    </row>
    <row r="16" spans="1:22" s="54" customFormat="1" ht="15.75" customHeight="1">
      <c r="A16" s="49"/>
      <c r="B16" s="50" t="s">
        <v>162</v>
      </c>
      <c r="C16" s="51"/>
      <c r="D16" s="52">
        <v>2017</v>
      </c>
      <c r="E16" s="98">
        <f>G16+I16+K16+M16</f>
        <v>1779.1</v>
      </c>
      <c r="F16" s="98">
        <f>H16+J16+L16+N16</f>
        <v>1779.1</v>
      </c>
      <c r="G16" s="98">
        <f>2266.2-487.1</f>
        <v>1779.1</v>
      </c>
      <c r="H16" s="98">
        <f>2266.2-487.1</f>
        <v>1779.1</v>
      </c>
      <c r="I16" s="98"/>
      <c r="J16" s="98"/>
      <c r="K16" s="98"/>
      <c r="L16" s="98"/>
      <c r="M16" s="98"/>
      <c r="N16" s="199"/>
      <c r="O16" s="550"/>
      <c r="P16" s="152"/>
      <c r="Q16" s="152"/>
      <c r="R16" s="152"/>
      <c r="S16" s="152"/>
      <c r="T16" s="152"/>
      <c r="U16" s="152"/>
      <c r="V16" s="126"/>
    </row>
    <row r="17" spans="1:22" s="54" customFormat="1" ht="15.75" customHeight="1">
      <c r="A17" s="49"/>
      <c r="B17" s="50" t="s">
        <v>163</v>
      </c>
      <c r="C17" s="51"/>
      <c r="D17" s="52">
        <v>2017</v>
      </c>
      <c r="E17" s="98">
        <f>G17+I17+K17+M17</f>
        <v>2.4</v>
      </c>
      <c r="F17" s="98">
        <f>H17+J17+L17+N17</f>
        <v>2.4</v>
      </c>
      <c r="G17" s="98">
        <v>2.4</v>
      </c>
      <c r="H17" s="98">
        <v>2.4</v>
      </c>
      <c r="I17" s="98"/>
      <c r="J17" s="98"/>
      <c r="K17" s="98"/>
      <c r="L17" s="98"/>
      <c r="M17" s="98"/>
      <c r="N17" s="199"/>
      <c r="O17" s="550"/>
      <c r="P17" s="152"/>
      <c r="Q17" s="152"/>
      <c r="R17" s="152"/>
      <c r="S17" s="152"/>
      <c r="T17" s="152"/>
      <c r="U17" s="152"/>
      <c r="V17" s="126"/>
    </row>
    <row r="18" spans="1:22" s="54" customFormat="1" ht="15.75" customHeight="1">
      <c r="A18" s="49"/>
      <c r="B18" s="55" t="s">
        <v>164</v>
      </c>
      <c r="C18" s="56"/>
      <c r="D18" s="57"/>
      <c r="E18" s="99">
        <f>E16+E17</f>
        <v>1781.5</v>
      </c>
      <c r="F18" s="99">
        <f t="shared" ref="F18:L18" si="1">F16+F17</f>
        <v>1781.5</v>
      </c>
      <c r="G18" s="99">
        <f t="shared" si="1"/>
        <v>1781.5</v>
      </c>
      <c r="H18" s="99">
        <f t="shared" si="1"/>
        <v>1781.5</v>
      </c>
      <c r="I18" s="99"/>
      <c r="J18" s="99"/>
      <c r="K18" s="99">
        <f t="shared" si="1"/>
        <v>0</v>
      </c>
      <c r="L18" s="99">
        <f t="shared" si="1"/>
        <v>0</v>
      </c>
      <c r="M18" s="99"/>
      <c r="N18" s="200"/>
      <c r="O18" s="550"/>
      <c r="P18" s="152"/>
      <c r="Q18" s="152"/>
      <c r="R18" s="152"/>
      <c r="S18" s="152"/>
      <c r="T18" s="152"/>
      <c r="U18" s="152"/>
      <c r="V18" s="126"/>
    </row>
    <row r="19" spans="1:22" s="54" customFormat="1" ht="15.75" customHeight="1">
      <c r="A19" s="49"/>
      <c r="B19" s="50" t="s">
        <v>165</v>
      </c>
      <c r="C19" s="51"/>
      <c r="D19" s="52">
        <v>2017</v>
      </c>
      <c r="E19" s="98">
        <f>G19+I19+K19+M19</f>
        <v>876.2</v>
      </c>
      <c r="F19" s="98">
        <f>H19+J19+L19+N19</f>
        <v>876.2</v>
      </c>
      <c r="G19" s="98">
        <f>1216.7-340.5</f>
        <v>876.2</v>
      </c>
      <c r="H19" s="98">
        <f>1216.7-340.5</f>
        <v>876.2</v>
      </c>
      <c r="I19" s="98"/>
      <c r="J19" s="98"/>
      <c r="K19" s="98"/>
      <c r="L19" s="98"/>
      <c r="M19" s="98"/>
      <c r="N19" s="199"/>
      <c r="O19" s="550"/>
      <c r="P19" s="152"/>
      <c r="Q19" s="152"/>
      <c r="R19" s="152"/>
      <c r="S19" s="152"/>
      <c r="T19" s="152"/>
      <c r="U19" s="152"/>
      <c r="V19" s="126"/>
    </row>
    <row r="20" spans="1:22" s="54" customFormat="1" ht="15.75" customHeight="1">
      <c r="A20" s="49"/>
      <c r="B20" s="50" t="s">
        <v>166</v>
      </c>
      <c r="C20" s="51"/>
      <c r="D20" s="52">
        <v>2017</v>
      </c>
      <c r="E20" s="98">
        <f>G20+I20+K20+M20</f>
        <v>0</v>
      </c>
      <c r="F20" s="98">
        <f>H20+J20+L20+N20</f>
        <v>0</v>
      </c>
      <c r="G20" s="98">
        <v>0</v>
      </c>
      <c r="H20" s="98">
        <v>0</v>
      </c>
      <c r="I20" s="98"/>
      <c r="J20" s="98"/>
      <c r="K20" s="98"/>
      <c r="L20" s="98"/>
      <c r="M20" s="98"/>
      <c r="N20" s="199"/>
      <c r="O20" s="550"/>
      <c r="P20" s="152"/>
      <c r="Q20" s="152"/>
      <c r="R20" s="152"/>
      <c r="S20" s="152"/>
      <c r="T20" s="152"/>
      <c r="U20" s="152"/>
      <c r="V20" s="126"/>
    </row>
    <row r="21" spans="1:22" s="54" customFormat="1" ht="15.75" customHeight="1">
      <c r="A21" s="49"/>
      <c r="B21" s="55" t="s">
        <v>164</v>
      </c>
      <c r="C21" s="56"/>
      <c r="D21" s="57"/>
      <c r="E21" s="99">
        <f>E19+E20</f>
        <v>876.2</v>
      </c>
      <c r="F21" s="99">
        <f t="shared" ref="F21:L21" si="2">F19+F20</f>
        <v>876.2</v>
      </c>
      <c r="G21" s="99">
        <f t="shared" si="2"/>
        <v>876.2</v>
      </c>
      <c r="H21" s="99">
        <f t="shared" si="2"/>
        <v>876.2</v>
      </c>
      <c r="I21" s="99"/>
      <c r="J21" s="99"/>
      <c r="K21" s="99">
        <f t="shared" si="2"/>
        <v>0</v>
      </c>
      <c r="L21" s="99">
        <f t="shared" si="2"/>
        <v>0</v>
      </c>
      <c r="M21" s="99"/>
      <c r="N21" s="200"/>
      <c r="O21" s="550"/>
      <c r="P21" s="152"/>
      <c r="Q21" s="152"/>
      <c r="R21" s="152"/>
      <c r="S21" s="152"/>
      <c r="T21" s="152"/>
      <c r="U21" s="152"/>
      <c r="V21" s="126"/>
    </row>
    <row r="22" spans="1:22" s="54" customFormat="1" ht="15.75" customHeight="1">
      <c r="A22" s="49"/>
      <c r="B22" s="50" t="s">
        <v>167</v>
      </c>
      <c r="C22" s="51"/>
      <c r="D22" s="52">
        <v>2017</v>
      </c>
      <c r="E22" s="98">
        <f>G22+I22+K22+M22</f>
        <v>640.9</v>
      </c>
      <c r="F22" s="98">
        <f>H22+J22+L22+N22</f>
        <v>640.9</v>
      </c>
      <c r="G22" s="98">
        <v>640.9</v>
      </c>
      <c r="H22" s="98">
        <v>640.9</v>
      </c>
      <c r="I22" s="98"/>
      <c r="J22" s="98"/>
      <c r="K22" s="98"/>
      <c r="L22" s="98"/>
      <c r="M22" s="98"/>
      <c r="N22" s="199"/>
      <c r="O22" s="550"/>
      <c r="P22" s="152"/>
      <c r="Q22" s="152"/>
      <c r="R22" s="152"/>
      <c r="S22" s="152"/>
      <c r="T22" s="152"/>
      <c r="U22" s="152"/>
      <c r="V22" s="126"/>
    </row>
    <row r="23" spans="1:22" s="54" customFormat="1" ht="15.75" customHeight="1">
      <c r="A23" s="49"/>
      <c r="B23" s="50" t="s">
        <v>168</v>
      </c>
      <c r="C23" s="51"/>
      <c r="D23" s="52">
        <v>2017</v>
      </c>
      <c r="E23" s="98">
        <f>G23+I23+K23+M23</f>
        <v>0</v>
      </c>
      <c r="F23" s="98">
        <f>H23+J23+L23+N23</f>
        <v>0</v>
      </c>
      <c r="G23" s="98">
        <v>0</v>
      </c>
      <c r="H23" s="98">
        <v>0</v>
      </c>
      <c r="I23" s="98"/>
      <c r="J23" s="98"/>
      <c r="K23" s="98"/>
      <c r="L23" s="98"/>
      <c r="M23" s="98"/>
      <c r="N23" s="199"/>
      <c r="O23" s="550"/>
      <c r="P23" s="152"/>
      <c r="Q23" s="152"/>
      <c r="R23" s="152"/>
      <c r="S23" s="152"/>
      <c r="T23" s="152"/>
      <c r="U23" s="152"/>
      <c r="V23" s="126"/>
    </row>
    <row r="24" spans="1:22" s="54" customFormat="1" ht="15.75" customHeight="1">
      <c r="A24" s="49"/>
      <c r="B24" s="55" t="s">
        <v>164</v>
      </c>
      <c r="C24" s="56"/>
      <c r="D24" s="57"/>
      <c r="E24" s="99">
        <f>E22+E23</f>
        <v>640.9</v>
      </c>
      <c r="F24" s="99">
        <f t="shared" ref="F24:L24" si="3">F22+F23</f>
        <v>640.9</v>
      </c>
      <c r="G24" s="99">
        <f t="shared" si="3"/>
        <v>640.9</v>
      </c>
      <c r="H24" s="99">
        <f t="shared" si="3"/>
        <v>640.9</v>
      </c>
      <c r="I24" s="99"/>
      <c r="J24" s="99"/>
      <c r="K24" s="99">
        <f t="shared" si="3"/>
        <v>0</v>
      </c>
      <c r="L24" s="99">
        <f t="shared" si="3"/>
        <v>0</v>
      </c>
      <c r="M24" s="99"/>
      <c r="N24" s="200"/>
      <c r="O24" s="550"/>
      <c r="P24" s="152"/>
      <c r="Q24" s="152"/>
      <c r="R24" s="152"/>
      <c r="S24" s="152"/>
      <c r="T24" s="152"/>
      <c r="U24" s="152"/>
      <c r="V24" s="126"/>
    </row>
    <row r="25" spans="1:22" s="54" customFormat="1" ht="15.75" customHeight="1">
      <c r="A25" s="49"/>
      <c r="B25" s="50" t="s">
        <v>169</v>
      </c>
      <c r="C25" s="51"/>
      <c r="D25" s="52">
        <v>2017</v>
      </c>
      <c r="E25" s="98">
        <f>G25+I25+K25+M25</f>
        <v>208.3</v>
      </c>
      <c r="F25" s="98">
        <f>H25+J25+L25+N25</f>
        <v>208.3</v>
      </c>
      <c r="G25" s="98">
        <v>0</v>
      </c>
      <c r="H25" s="98">
        <v>0</v>
      </c>
      <c r="I25" s="99"/>
      <c r="J25" s="99"/>
      <c r="K25" s="98">
        <v>208.3</v>
      </c>
      <c r="L25" s="98">
        <v>208.3</v>
      </c>
      <c r="M25" s="99"/>
      <c r="N25" s="200"/>
      <c r="O25" s="550"/>
      <c r="P25" s="152"/>
      <c r="Q25" s="152"/>
      <c r="R25" s="152"/>
      <c r="S25" s="152"/>
      <c r="T25" s="152"/>
      <c r="U25" s="152"/>
      <c r="V25" s="126"/>
    </row>
    <row r="26" spans="1:22" s="54" customFormat="1" ht="15.75" customHeight="1">
      <c r="A26" s="49"/>
      <c r="B26" s="50" t="s">
        <v>170</v>
      </c>
      <c r="C26" s="51"/>
      <c r="D26" s="52">
        <v>2017</v>
      </c>
      <c r="E26" s="98">
        <f>G26+I26+K26+M26</f>
        <v>0</v>
      </c>
      <c r="F26" s="98">
        <f>H26+J26+L26+N26</f>
        <v>0</v>
      </c>
      <c r="G26" s="98">
        <v>0</v>
      </c>
      <c r="H26" s="98">
        <v>0</v>
      </c>
      <c r="I26" s="99"/>
      <c r="J26" s="99"/>
      <c r="K26" s="98">
        <v>0</v>
      </c>
      <c r="L26" s="98">
        <v>0</v>
      </c>
      <c r="M26" s="99"/>
      <c r="N26" s="200"/>
      <c r="O26" s="550"/>
      <c r="P26" s="152"/>
      <c r="Q26" s="152"/>
      <c r="R26" s="152"/>
      <c r="S26" s="152"/>
      <c r="T26" s="152"/>
      <c r="U26" s="152"/>
      <c r="V26" s="126"/>
    </row>
    <row r="27" spans="1:22" s="54" customFormat="1" ht="15.75" customHeight="1">
      <c r="A27" s="49"/>
      <c r="B27" s="55" t="s">
        <v>164</v>
      </c>
      <c r="C27" s="56"/>
      <c r="D27" s="57"/>
      <c r="E27" s="99">
        <f>E25+E26</f>
        <v>208.3</v>
      </c>
      <c r="F27" s="99">
        <f t="shared" ref="F27:L27" si="4">F25+F26</f>
        <v>208.3</v>
      </c>
      <c r="G27" s="99">
        <f t="shared" si="4"/>
        <v>0</v>
      </c>
      <c r="H27" s="99">
        <f t="shared" si="4"/>
        <v>0</v>
      </c>
      <c r="I27" s="99"/>
      <c r="J27" s="99"/>
      <c r="K27" s="99">
        <f t="shared" si="4"/>
        <v>208.3</v>
      </c>
      <c r="L27" s="99">
        <f t="shared" si="4"/>
        <v>208.3</v>
      </c>
      <c r="M27" s="99"/>
      <c r="N27" s="200"/>
      <c r="O27" s="550"/>
      <c r="P27" s="152"/>
      <c r="Q27" s="152"/>
      <c r="R27" s="152"/>
      <c r="S27" s="152"/>
      <c r="T27" s="152"/>
      <c r="U27" s="152"/>
      <c r="V27" s="126"/>
    </row>
    <row r="28" spans="1:22" s="54" customFormat="1" ht="15.75" customHeight="1">
      <c r="A28" s="49"/>
      <c r="B28" s="50" t="s">
        <v>171</v>
      </c>
      <c r="C28" s="51"/>
      <c r="D28" s="52">
        <v>2017</v>
      </c>
      <c r="E28" s="98">
        <f>G28+I28+K28+M28</f>
        <v>313.5</v>
      </c>
      <c r="F28" s="98">
        <f>H28+J28+L28+N28</f>
        <v>313.5</v>
      </c>
      <c r="G28" s="98">
        <v>0</v>
      </c>
      <c r="H28" s="98">
        <v>0</v>
      </c>
      <c r="I28" s="99"/>
      <c r="J28" s="99"/>
      <c r="K28" s="98">
        <v>313.5</v>
      </c>
      <c r="L28" s="98">
        <v>313.5</v>
      </c>
      <c r="M28" s="99"/>
      <c r="N28" s="200"/>
      <c r="O28" s="550"/>
      <c r="P28" s="152"/>
      <c r="Q28" s="152"/>
      <c r="R28" s="152"/>
      <c r="S28" s="152"/>
      <c r="T28" s="152"/>
      <c r="U28" s="152"/>
      <c r="V28" s="126"/>
    </row>
    <row r="29" spans="1:22" s="54" customFormat="1" ht="15.75" customHeight="1">
      <c r="A29" s="49"/>
      <c r="B29" s="50" t="s">
        <v>172</v>
      </c>
      <c r="C29" s="51"/>
      <c r="D29" s="52">
        <v>2017</v>
      </c>
      <c r="E29" s="98">
        <f>G29+I29+K29+M29</f>
        <v>0</v>
      </c>
      <c r="F29" s="98">
        <f>H29+J29+L29+N29</f>
        <v>0</v>
      </c>
      <c r="G29" s="98">
        <v>0</v>
      </c>
      <c r="H29" s="98">
        <v>0</v>
      </c>
      <c r="I29" s="99"/>
      <c r="J29" s="99"/>
      <c r="K29" s="98">
        <v>0</v>
      </c>
      <c r="L29" s="98">
        <v>0</v>
      </c>
      <c r="M29" s="99"/>
      <c r="N29" s="200"/>
      <c r="O29" s="550"/>
      <c r="P29" s="152"/>
      <c r="Q29" s="152"/>
      <c r="R29" s="152"/>
      <c r="S29" s="152"/>
      <c r="T29" s="152"/>
      <c r="U29" s="152"/>
      <c r="V29" s="126"/>
    </row>
    <row r="30" spans="1:22" s="54" customFormat="1" ht="15.75" customHeight="1">
      <c r="A30" s="49"/>
      <c r="B30" s="55" t="s">
        <v>164</v>
      </c>
      <c r="C30" s="56"/>
      <c r="D30" s="57"/>
      <c r="E30" s="99">
        <f>E28+E29</f>
        <v>313.5</v>
      </c>
      <c r="F30" s="99">
        <f t="shared" ref="F30:L30" si="5">F28+F29</f>
        <v>313.5</v>
      </c>
      <c r="G30" s="99">
        <f t="shared" si="5"/>
        <v>0</v>
      </c>
      <c r="H30" s="99">
        <f t="shared" si="5"/>
        <v>0</v>
      </c>
      <c r="I30" s="99"/>
      <c r="J30" s="99"/>
      <c r="K30" s="99">
        <f t="shared" si="5"/>
        <v>313.5</v>
      </c>
      <c r="L30" s="99">
        <f t="shared" si="5"/>
        <v>313.5</v>
      </c>
      <c r="M30" s="99"/>
      <c r="N30" s="200"/>
      <c r="O30" s="550"/>
      <c r="P30" s="152"/>
      <c r="Q30" s="152"/>
      <c r="R30" s="152"/>
      <c r="S30" s="152"/>
      <c r="T30" s="152"/>
      <c r="U30" s="152"/>
      <c r="V30" s="126"/>
    </row>
    <row r="31" spans="1:22" s="54" customFormat="1" ht="18" customHeight="1">
      <c r="A31" s="59"/>
      <c r="B31" s="60" t="s">
        <v>173</v>
      </c>
      <c r="C31" s="61"/>
      <c r="D31" s="62"/>
      <c r="E31" s="100">
        <f>E18+E21+E24+E27+E30</f>
        <v>3820.4</v>
      </c>
      <c r="F31" s="100">
        <f t="shared" ref="F31:L31" si="6">F18+F21+F24+F27+F30</f>
        <v>3820.4</v>
      </c>
      <c r="G31" s="100">
        <f t="shared" si="6"/>
        <v>3298.6</v>
      </c>
      <c r="H31" s="100">
        <f t="shared" si="6"/>
        <v>3298.6</v>
      </c>
      <c r="I31" s="100"/>
      <c r="J31" s="100"/>
      <c r="K31" s="100">
        <f t="shared" si="6"/>
        <v>521.79999999999995</v>
      </c>
      <c r="L31" s="100">
        <f t="shared" si="6"/>
        <v>521.79999999999995</v>
      </c>
      <c r="M31" s="100"/>
      <c r="N31" s="201"/>
      <c r="O31" s="550"/>
      <c r="P31" s="152"/>
      <c r="Q31" s="152"/>
      <c r="R31" s="152"/>
      <c r="S31" s="152"/>
      <c r="T31" s="152"/>
      <c r="U31" s="152"/>
      <c r="V31" s="126"/>
    </row>
    <row r="32" spans="1:22" s="54" customFormat="1" ht="15.75" customHeight="1">
      <c r="A32" s="49"/>
      <c r="B32" s="50" t="s">
        <v>385</v>
      </c>
      <c r="C32" s="51"/>
      <c r="D32" s="52">
        <v>2018</v>
      </c>
      <c r="E32" s="98">
        <v>1542.1</v>
      </c>
      <c r="F32" s="98">
        <v>1542.1</v>
      </c>
      <c r="G32" s="98">
        <v>1542.1</v>
      </c>
      <c r="H32" s="98">
        <v>1542.1</v>
      </c>
      <c r="I32" s="98"/>
      <c r="J32" s="98"/>
      <c r="K32" s="98"/>
      <c r="L32" s="98"/>
      <c r="M32" s="98"/>
      <c r="N32" s="199"/>
      <c r="O32" s="550"/>
      <c r="P32" s="152"/>
      <c r="Q32" s="152"/>
      <c r="R32" s="152"/>
      <c r="S32" s="152"/>
      <c r="T32" s="152"/>
      <c r="U32" s="152"/>
      <c r="V32" s="126"/>
    </row>
    <row r="33" spans="1:22" s="54" customFormat="1" ht="15.75" customHeight="1">
      <c r="A33" s="49"/>
      <c r="B33" s="50" t="s">
        <v>386</v>
      </c>
      <c r="C33" s="51"/>
      <c r="D33" s="52">
        <v>2018</v>
      </c>
      <c r="E33" s="98">
        <f>G33+I33+K33+M33</f>
        <v>3.4</v>
      </c>
      <c r="F33" s="98">
        <f>H33+J33+L33+N33</f>
        <v>3.4</v>
      </c>
      <c r="G33" s="98">
        <v>3.4</v>
      </c>
      <c r="H33" s="98">
        <v>3.4</v>
      </c>
      <c r="I33" s="98"/>
      <c r="J33" s="98"/>
      <c r="K33" s="98"/>
      <c r="L33" s="98"/>
      <c r="M33" s="98"/>
      <c r="N33" s="199"/>
      <c r="O33" s="550"/>
      <c r="P33" s="152"/>
      <c r="Q33" s="152"/>
      <c r="R33" s="152"/>
      <c r="S33" s="152"/>
      <c r="T33" s="152"/>
      <c r="U33" s="152"/>
      <c r="V33" s="126"/>
    </row>
    <row r="34" spans="1:22" s="54" customFormat="1" ht="15.75" customHeight="1">
      <c r="A34" s="49"/>
      <c r="B34" s="55" t="s">
        <v>164</v>
      </c>
      <c r="C34" s="56"/>
      <c r="D34" s="57"/>
      <c r="E34" s="99">
        <f>E32+E33</f>
        <v>1545.5</v>
      </c>
      <c r="F34" s="99">
        <f>F32+F33</f>
        <v>1545.5</v>
      </c>
      <c r="G34" s="99">
        <f>G32+G33</f>
        <v>1545.5</v>
      </c>
      <c r="H34" s="99">
        <f>H32+H33</f>
        <v>1545.5</v>
      </c>
      <c r="I34" s="99"/>
      <c r="J34" s="99"/>
      <c r="K34" s="99"/>
      <c r="L34" s="99"/>
      <c r="M34" s="99"/>
      <c r="N34" s="200"/>
      <c r="O34" s="550"/>
      <c r="P34" s="152"/>
      <c r="Q34" s="152"/>
      <c r="R34" s="152"/>
      <c r="S34" s="152"/>
      <c r="T34" s="152"/>
      <c r="U34" s="152"/>
      <c r="V34" s="126"/>
    </row>
    <row r="35" spans="1:22" s="54" customFormat="1" ht="15.75" customHeight="1">
      <c r="A35" s="49"/>
      <c r="B35" s="50" t="s">
        <v>128</v>
      </c>
      <c r="C35" s="51"/>
      <c r="D35" s="52">
        <v>2018</v>
      </c>
      <c r="E35" s="98">
        <v>714.8</v>
      </c>
      <c r="F35" s="98">
        <v>714.8</v>
      </c>
      <c r="G35" s="98">
        <v>714.8</v>
      </c>
      <c r="H35" s="98">
        <v>714.8</v>
      </c>
      <c r="I35" s="98"/>
      <c r="J35" s="99"/>
      <c r="K35" s="99"/>
      <c r="L35" s="99"/>
      <c r="M35" s="99"/>
      <c r="N35" s="200"/>
      <c r="O35" s="550"/>
      <c r="P35" s="152"/>
      <c r="Q35" s="152"/>
      <c r="R35" s="152"/>
      <c r="S35" s="152"/>
      <c r="T35" s="152"/>
      <c r="U35" s="152"/>
      <c r="V35" s="126"/>
    </row>
    <row r="36" spans="1:22" s="54" customFormat="1" ht="15.75" customHeight="1">
      <c r="A36" s="49"/>
      <c r="B36" s="50" t="s">
        <v>129</v>
      </c>
      <c r="C36" s="51"/>
      <c r="D36" s="52">
        <v>2018</v>
      </c>
      <c r="E36" s="98">
        <f>G36+I36+K36+M36</f>
        <v>3.5999999999999996</v>
      </c>
      <c r="F36" s="98">
        <f>H36+J36+L36+N36</f>
        <v>3.5999999999999996</v>
      </c>
      <c r="G36" s="98">
        <f>12-8.4</f>
        <v>3.5999999999999996</v>
      </c>
      <c r="H36" s="98">
        <f>12-8.4</f>
        <v>3.5999999999999996</v>
      </c>
      <c r="I36" s="98"/>
      <c r="J36" s="99"/>
      <c r="K36" s="99"/>
      <c r="L36" s="99"/>
      <c r="M36" s="99"/>
      <c r="N36" s="200"/>
      <c r="O36" s="550"/>
      <c r="P36" s="152"/>
      <c r="Q36" s="152"/>
      <c r="R36" s="152"/>
      <c r="S36" s="152"/>
      <c r="T36" s="152"/>
      <c r="U36" s="152"/>
      <c r="V36" s="126"/>
    </row>
    <row r="37" spans="1:22" s="54" customFormat="1" ht="15.75" customHeight="1">
      <c r="A37" s="49"/>
      <c r="B37" s="55" t="s">
        <v>164</v>
      </c>
      <c r="C37" s="56"/>
      <c r="D37" s="57"/>
      <c r="E37" s="99">
        <f>E35+E36</f>
        <v>718.4</v>
      </c>
      <c r="F37" s="99">
        <f>F35+F36</f>
        <v>718.4</v>
      </c>
      <c r="G37" s="99">
        <f>G35+G36</f>
        <v>718.4</v>
      </c>
      <c r="H37" s="99">
        <f>H35+H36</f>
        <v>718.4</v>
      </c>
      <c r="I37" s="99"/>
      <c r="J37" s="99"/>
      <c r="K37" s="99"/>
      <c r="L37" s="99"/>
      <c r="M37" s="99"/>
      <c r="N37" s="200"/>
      <c r="O37" s="550"/>
      <c r="P37" s="152"/>
      <c r="Q37" s="152"/>
      <c r="R37" s="152"/>
      <c r="S37" s="152"/>
      <c r="T37" s="152"/>
      <c r="U37" s="152"/>
      <c r="V37" s="126"/>
    </row>
    <row r="38" spans="1:22" s="54" customFormat="1" ht="15.75" customHeight="1">
      <c r="A38" s="49"/>
      <c r="B38" s="50" t="s">
        <v>387</v>
      </c>
      <c r="C38" s="51"/>
      <c r="D38" s="52">
        <v>2018</v>
      </c>
      <c r="E38" s="98">
        <v>352.4</v>
      </c>
      <c r="F38" s="98">
        <v>352.4</v>
      </c>
      <c r="G38" s="98">
        <v>352.4</v>
      </c>
      <c r="H38" s="98">
        <v>352.4</v>
      </c>
      <c r="I38" s="99"/>
      <c r="J38" s="99"/>
      <c r="K38" s="99"/>
      <c r="L38" s="99"/>
      <c r="M38" s="99"/>
      <c r="N38" s="200"/>
      <c r="O38" s="550"/>
      <c r="P38" s="152"/>
      <c r="Q38" s="152"/>
      <c r="R38" s="152"/>
      <c r="S38" s="152"/>
      <c r="T38" s="152"/>
      <c r="U38" s="152"/>
      <c r="V38" s="126"/>
    </row>
    <row r="39" spans="1:22" s="54" customFormat="1" ht="15.75" customHeight="1">
      <c r="A39" s="49"/>
      <c r="B39" s="50" t="s">
        <v>388</v>
      </c>
      <c r="C39" s="51"/>
      <c r="D39" s="52">
        <v>2018</v>
      </c>
      <c r="E39" s="98">
        <f>G39+I39+K39+M39</f>
        <v>5</v>
      </c>
      <c r="F39" s="98">
        <f>H39+J39+L39+N39</f>
        <v>5</v>
      </c>
      <c r="G39" s="98">
        <v>5</v>
      </c>
      <c r="H39" s="98">
        <v>5</v>
      </c>
      <c r="I39" s="99"/>
      <c r="J39" s="99"/>
      <c r="K39" s="99"/>
      <c r="L39" s="99"/>
      <c r="M39" s="99"/>
      <c r="N39" s="200"/>
      <c r="O39" s="550"/>
      <c r="P39" s="152"/>
      <c r="Q39" s="152"/>
      <c r="R39" s="152"/>
      <c r="S39" s="152"/>
      <c r="T39" s="152"/>
      <c r="U39" s="152"/>
      <c r="V39" s="126"/>
    </row>
    <row r="40" spans="1:22" s="54" customFormat="1" ht="15.75" customHeight="1">
      <c r="A40" s="49"/>
      <c r="B40" s="55" t="s">
        <v>164</v>
      </c>
      <c r="C40" s="56"/>
      <c r="D40" s="57"/>
      <c r="E40" s="99">
        <f>E38+E39</f>
        <v>357.4</v>
      </c>
      <c r="F40" s="99">
        <f>F38+F39</f>
        <v>357.4</v>
      </c>
      <c r="G40" s="99">
        <f>G38+G39</f>
        <v>357.4</v>
      </c>
      <c r="H40" s="99">
        <f>H38+H39</f>
        <v>357.4</v>
      </c>
      <c r="I40" s="99"/>
      <c r="J40" s="99"/>
      <c r="K40" s="99"/>
      <c r="L40" s="99"/>
      <c r="M40" s="99"/>
      <c r="N40" s="200"/>
      <c r="O40" s="550"/>
      <c r="P40" s="152"/>
      <c r="Q40" s="152"/>
      <c r="R40" s="152"/>
      <c r="S40" s="152"/>
      <c r="T40" s="152"/>
      <c r="U40" s="152"/>
      <c r="V40" s="126"/>
    </row>
    <row r="41" spans="1:22" s="54" customFormat="1" ht="23.45" customHeight="1">
      <c r="A41" s="49"/>
      <c r="B41" s="50" t="s">
        <v>130</v>
      </c>
      <c r="C41" s="51"/>
      <c r="D41" s="52">
        <v>2018</v>
      </c>
      <c r="E41" s="98">
        <v>754.3</v>
      </c>
      <c r="F41" s="98">
        <v>754.3</v>
      </c>
      <c r="G41" s="98">
        <v>754.3</v>
      </c>
      <c r="H41" s="98">
        <v>754.3</v>
      </c>
      <c r="I41" s="98"/>
      <c r="J41" s="99"/>
      <c r="K41" s="99"/>
      <c r="L41" s="99"/>
      <c r="M41" s="99"/>
      <c r="N41" s="200"/>
      <c r="O41" s="550"/>
      <c r="P41" s="152"/>
      <c r="Q41" s="152"/>
      <c r="R41" s="152"/>
      <c r="S41" s="152"/>
      <c r="T41" s="152"/>
      <c r="U41" s="152"/>
      <c r="V41" s="126"/>
    </row>
    <row r="42" spans="1:22" s="54" customFormat="1" ht="25.15" customHeight="1">
      <c r="A42" s="49"/>
      <c r="B42" s="50" t="s">
        <v>131</v>
      </c>
      <c r="C42" s="51"/>
      <c r="D42" s="52">
        <v>2018</v>
      </c>
      <c r="E42" s="98">
        <f>G42+I42+K42+M42</f>
        <v>3.5</v>
      </c>
      <c r="F42" s="98">
        <f>H42+J42+L42+N42</f>
        <v>3.5</v>
      </c>
      <c r="G42" s="98">
        <f>12-8.5</f>
        <v>3.5</v>
      </c>
      <c r="H42" s="98">
        <f>12-8.5</f>
        <v>3.5</v>
      </c>
      <c r="I42" s="98"/>
      <c r="J42" s="99"/>
      <c r="K42" s="99"/>
      <c r="L42" s="99"/>
      <c r="M42" s="99"/>
      <c r="N42" s="200"/>
      <c r="O42" s="550"/>
      <c r="P42" s="152"/>
      <c r="Q42" s="152"/>
      <c r="R42" s="152"/>
      <c r="S42" s="152"/>
      <c r="T42" s="152"/>
      <c r="U42" s="152"/>
      <c r="V42" s="126"/>
    </row>
    <row r="43" spans="1:22" s="54" customFormat="1" ht="15.75" customHeight="1">
      <c r="A43" s="49"/>
      <c r="B43" s="55" t="s">
        <v>164</v>
      </c>
      <c r="C43" s="56"/>
      <c r="D43" s="57"/>
      <c r="E43" s="99">
        <f>E41+E42</f>
        <v>757.8</v>
      </c>
      <c r="F43" s="99">
        <f>F41+F42</f>
        <v>757.8</v>
      </c>
      <c r="G43" s="99">
        <f>G41+G42</f>
        <v>757.8</v>
      </c>
      <c r="H43" s="99">
        <f>H41+H42</f>
        <v>757.8</v>
      </c>
      <c r="I43" s="99"/>
      <c r="J43" s="99"/>
      <c r="K43" s="99"/>
      <c r="L43" s="99"/>
      <c r="M43" s="99"/>
      <c r="N43" s="200"/>
      <c r="O43" s="550"/>
      <c r="P43" s="152"/>
      <c r="Q43" s="152"/>
      <c r="R43" s="152"/>
      <c r="S43" s="152"/>
      <c r="T43" s="152"/>
      <c r="U43" s="152"/>
      <c r="V43" s="126"/>
    </row>
    <row r="44" spans="1:22" s="54" customFormat="1" ht="15.75" customHeight="1">
      <c r="A44" s="49"/>
      <c r="B44" s="50" t="s">
        <v>389</v>
      </c>
      <c r="C44" s="51"/>
      <c r="D44" s="52">
        <v>2018</v>
      </c>
      <c r="E44" s="98">
        <v>282.2</v>
      </c>
      <c r="F44" s="98">
        <v>282.2</v>
      </c>
      <c r="G44" s="98">
        <v>282.2</v>
      </c>
      <c r="H44" s="98">
        <v>282.2</v>
      </c>
      <c r="I44" s="98"/>
      <c r="J44" s="99"/>
      <c r="K44" s="99"/>
      <c r="L44" s="99"/>
      <c r="M44" s="99"/>
      <c r="N44" s="200"/>
      <c r="O44" s="550"/>
      <c r="P44" s="152"/>
      <c r="Q44" s="152"/>
      <c r="R44" s="152"/>
      <c r="S44" s="152"/>
      <c r="T44" s="152"/>
      <c r="U44" s="152"/>
      <c r="V44" s="126"/>
    </row>
    <row r="45" spans="1:22" s="54" customFormat="1" ht="17.25" customHeight="1">
      <c r="A45" s="49"/>
      <c r="B45" s="50" t="s">
        <v>390</v>
      </c>
      <c r="C45" s="51"/>
      <c r="D45" s="52">
        <v>2018</v>
      </c>
      <c r="E45" s="98">
        <v>2.6</v>
      </c>
      <c r="F45" s="98">
        <v>2.6</v>
      </c>
      <c r="G45" s="98">
        <v>2.6</v>
      </c>
      <c r="H45" s="98">
        <v>2.6</v>
      </c>
      <c r="I45" s="98"/>
      <c r="J45" s="99"/>
      <c r="K45" s="99"/>
      <c r="L45" s="99"/>
      <c r="M45" s="99"/>
      <c r="N45" s="200"/>
      <c r="O45" s="550"/>
      <c r="P45" s="152"/>
      <c r="Q45" s="152"/>
      <c r="R45" s="152"/>
      <c r="S45" s="152"/>
      <c r="T45" s="152"/>
      <c r="U45" s="152"/>
      <c r="V45" s="126"/>
    </row>
    <row r="46" spans="1:22" s="54" customFormat="1" ht="17.25" customHeight="1">
      <c r="A46" s="49"/>
      <c r="B46" s="55" t="s">
        <v>164</v>
      </c>
      <c r="C46" s="56"/>
      <c r="D46" s="57"/>
      <c r="E46" s="99">
        <f>E44+E45</f>
        <v>284.8</v>
      </c>
      <c r="F46" s="99">
        <f>F44+F45</f>
        <v>284.8</v>
      </c>
      <c r="G46" s="99">
        <f>G44+G45</f>
        <v>284.8</v>
      </c>
      <c r="H46" s="99">
        <f>H44+H45</f>
        <v>284.8</v>
      </c>
      <c r="I46" s="99"/>
      <c r="J46" s="99"/>
      <c r="K46" s="99"/>
      <c r="L46" s="99"/>
      <c r="M46" s="99"/>
      <c r="N46" s="200"/>
      <c r="O46" s="550"/>
      <c r="P46" s="152"/>
      <c r="Q46" s="152"/>
      <c r="R46" s="152"/>
      <c r="S46" s="152"/>
      <c r="T46" s="152"/>
      <c r="U46" s="152"/>
      <c r="V46" s="126"/>
    </row>
    <row r="47" spans="1:22" s="54" customFormat="1" ht="18.75" customHeight="1">
      <c r="A47" s="59"/>
      <c r="B47" s="60" t="s">
        <v>174</v>
      </c>
      <c r="C47" s="61"/>
      <c r="D47" s="62"/>
      <c r="E47" s="100">
        <f>E34+E37+E40+E43+E46</f>
        <v>3663.9000000000005</v>
      </c>
      <c r="F47" s="100">
        <f>F34+F37+F40+F43+F46</f>
        <v>3663.9000000000005</v>
      </c>
      <c r="G47" s="100">
        <f>G34+G37+G40+G43+G46</f>
        <v>3663.9000000000005</v>
      </c>
      <c r="H47" s="100">
        <f>H34+H37+H40+H43+H46</f>
        <v>3663.9000000000005</v>
      </c>
      <c r="I47" s="100"/>
      <c r="J47" s="100"/>
      <c r="K47" s="100"/>
      <c r="L47" s="100"/>
      <c r="M47" s="100"/>
      <c r="N47" s="201"/>
      <c r="O47" s="550"/>
      <c r="P47" s="152"/>
      <c r="Q47" s="152"/>
      <c r="R47" s="152"/>
      <c r="S47" s="152"/>
      <c r="T47" s="152"/>
      <c r="U47" s="152"/>
      <c r="V47" s="126"/>
    </row>
    <row r="48" spans="1:22" s="54" customFormat="1" ht="30.75" customHeight="1">
      <c r="A48" s="49"/>
      <c r="B48" s="50" t="s">
        <v>0</v>
      </c>
      <c r="C48" s="51"/>
      <c r="D48" s="52">
        <v>2019</v>
      </c>
      <c r="E48" s="98">
        <f>G48+I48+K48+M48</f>
        <v>1394</v>
      </c>
      <c r="F48" s="98">
        <f>H48+J48+L48+N48</f>
        <v>0</v>
      </c>
      <c r="G48" s="98">
        <v>1394</v>
      </c>
      <c r="H48" s="98">
        <v>0</v>
      </c>
      <c r="I48" s="98"/>
      <c r="J48" s="99"/>
      <c r="K48" s="99"/>
      <c r="L48" s="99"/>
      <c r="M48" s="99"/>
      <c r="N48" s="200"/>
      <c r="O48" s="550"/>
      <c r="P48" s="152"/>
      <c r="Q48" s="152"/>
      <c r="R48" s="152"/>
      <c r="S48" s="152"/>
      <c r="T48" s="152"/>
      <c r="U48" s="152"/>
      <c r="V48" s="126"/>
    </row>
    <row r="49" spans="1:22" s="54" customFormat="1" ht="17.25" customHeight="1">
      <c r="A49" s="49"/>
      <c r="B49" s="50" t="s">
        <v>1</v>
      </c>
      <c r="C49" s="51"/>
      <c r="D49" s="52">
        <v>2019</v>
      </c>
      <c r="E49" s="98">
        <f>G49+I49+K49+M49</f>
        <v>10</v>
      </c>
      <c r="F49" s="98">
        <f>H49+J49+L49+N49</f>
        <v>0</v>
      </c>
      <c r="G49" s="98">
        <v>10</v>
      </c>
      <c r="H49" s="98">
        <v>0</v>
      </c>
      <c r="I49" s="98"/>
      <c r="J49" s="99"/>
      <c r="K49" s="99"/>
      <c r="L49" s="99"/>
      <c r="M49" s="99"/>
      <c r="N49" s="200"/>
      <c r="O49" s="550"/>
      <c r="P49" s="152"/>
      <c r="Q49" s="152"/>
      <c r="R49" s="152"/>
      <c r="S49" s="152"/>
      <c r="T49" s="152"/>
      <c r="U49" s="152"/>
      <c r="V49" s="126"/>
    </row>
    <row r="50" spans="1:22" s="54" customFormat="1" ht="17.25" customHeight="1">
      <c r="A50" s="49"/>
      <c r="B50" s="55" t="s">
        <v>164</v>
      </c>
      <c r="C50" s="56"/>
      <c r="D50" s="57"/>
      <c r="E50" s="99">
        <f>E48+E49</f>
        <v>1404</v>
      </c>
      <c r="F50" s="99">
        <f>F48+F49</f>
        <v>0</v>
      </c>
      <c r="G50" s="99">
        <f>G48+G49</f>
        <v>1404</v>
      </c>
      <c r="H50" s="99">
        <v>0</v>
      </c>
      <c r="I50" s="99"/>
      <c r="J50" s="99"/>
      <c r="K50" s="99"/>
      <c r="L50" s="99"/>
      <c r="M50" s="99"/>
      <c r="N50" s="200"/>
      <c r="O50" s="550"/>
      <c r="P50" s="152"/>
      <c r="Q50" s="152"/>
      <c r="R50" s="152"/>
      <c r="S50" s="152"/>
      <c r="T50" s="152"/>
      <c r="U50" s="152"/>
      <c r="V50" s="126"/>
    </row>
    <row r="51" spans="1:22" s="54" customFormat="1" ht="26.25" customHeight="1">
      <c r="A51" s="49"/>
      <c r="B51" s="50" t="s">
        <v>2</v>
      </c>
      <c r="C51" s="51"/>
      <c r="D51" s="52">
        <v>2019</v>
      </c>
      <c r="E51" s="98">
        <f>G51+I51+K51+M51</f>
        <v>492</v>
      </c>
      <c r="F51" s="98">
        <f>H51+J51+L51+N51</f>
        <v>0</v>
      </c>
      <c r="G51" s="98">
        <v>492</v>
      </c>
      <c r="H51" s="98">
        <v>0</v>
      </c>
      <c r="I51" s="98"/>
      <c r="J51" s="99"/>
      <c r="K51" s="99"/>
      <c r="L51" s="99"/>
      <c r="M51" s="99"/>
      <c r="N51" s="200"/>
      <c r="O51" s="550"/>
      <c r="P51" s="152"/>
      <c r="Q51" s="152"/>
      <c r="R51" s="152"/>
      <c r="S51" s="152"/>
      <c r="T51" s="152"/>
      <c r="U51" s="152"/>
      <c r="V51" s="126"/>
    </row>
    <row r="52" spans="1:22" s="54" customFormat="1" ht="17.25" customHeight="1">
      <c r="A52" s="49"/>
      <c r="B52" s="50" t="s">
        <v>1</v>
      </c>
      <c r="C52" s="51"/>
      <c r="D52" s="52">
        <v>2019</v>
      </c>
      <c r="E52" s="98">
        <f>G52+I52+K52+M52</f>
        <v>10</v>
      </c>
      <c r="F52" s="98">
        <f>H52+J52+L52+N52</f>
        <v>0</v>
      </c>
      <c r="G52" s="98">
        <v>10</v>
      </c>
      <c r="H52" s="98">
        <v>0</v>
      </c>
      <c r="I52" s="98"/>
      <c r="J52" s="99"/>
      <c r="K52" s="99"/>
      <c r="L52" s="99"/>
      <c r="M52" s="99"/>
      <c r="N52" s="200"/>
      <c r="O52" s="550"/>
      <c r="P52" s="152"/>
      <c r="Q52" s="152"/>
      <c r="R52" s="152"/>
      <c r="S52" s="152"/>
      <c r="T52" s="152"/>
      <c r="U52" s="152"/>
      <c r="V52" s="126"/>
    </row>
    <row r="53" spans="1:22" s="54" customFormat="1" ht="17.25" customHeight="1">
      <c r="A53" s="49"/>
      <c r="B53" s="55" t="s">
        <v>164</v>
      </c>
      <c r="C53" s="56"/>
      <c r="D53" s="57"/>
      <c r="E53" s="99">
        <f>E51+E52</f>
        <v>502</v>
      </c>
      <c r="F53" s="99">
        <f>F51+F52</f>
        <v>0</v>
      </c>
      <c r="G53" s="99">
        <f>G51+G52</f>
        <v>502</v>
      </c>
      <c r="H53" s="99">
        <v>0</v>
      </c>
      <c r="I53" s="99"/>
      <c r="J53" s="99"/>
      <c r="K53" s="99"/>
      <c r="L53" s="99"/>
      <c r="M53" s="99"/>
      <c r="N53" s="200"/>
      <c r="O53" s="550"/>
      <c r="P53" s="152"/>
      <c r="Q53" s="152"/>
      <c r="R53" s="152"/>
      <c r="S53" s="152"/>
      <c r="T53" s="152"/>
      <c r="U53" s="152"/>
      <c r="V53" s="126"/>
    </row>
    <row r="54" spans="1:22" s="54" customFormat="1" ht="17.25" customHeight="1">
      <c r="A54" s="49"/>
      <c r="B54" s="50" t="s">
        <v>3</v>
      </c>
      <c r="C54" s="51"/>
      <c r="D54" s="52">
        <v>2019</v>
      </c>
      <c r="E54" s="98">
        <f>G54+I54+K54+M54</f>
        <v>2214</v>
      </c>
      <c r="F54" s="98">
        <f>H54+J54+L54+N54</f>
        <v>0</v>
      </c>
      <c r="G54" s="98">
        <v>2214</v>
      </c>
      <c r="H54" s="98">
        <v>0</v>
      </c>
      <c r="I54" s="99"/>
      <c r="J54" s="99"/>
      <c r="K54" s="99"/>
      <c r="L54" s="99"/>
      <c r="M54" s="99"/>
      <c r="N54" s="200"/>
      <c r="O54" s="550"/>
      <c r="P54" s="152"/>
      <c r="Q54" s="152"/>
      <c r="R54" s="152"/>
      <c r="S54" s="152"/>
      <c r="T54" s="152"/>
      <c r="U54" s="152"/>
      <c r="V54" s="126"/>
    </row>
    <row r="55" spans="1:22" s="54" customFormat="1" ht="17.25" customHeight="1">
      <c r="A55" s="49"/>
      <c r="B55" s="50" t="s">
        <v>4</v>
      </c>
      <c r="C55" s="51"/>
      <c r="D55" s="52">
        <v>2019</v>
      </c>
      <c r="E55" s="98">
        <f>G55+I55+K55+M55</f>
        <v>10</v>
      </c>
      <c r="F55" s="98">
        <f>H55+J55+L55+N55</f>
        <v>0</v>
      </c>
      <c r="G55" s="98">
        <v>10</v>
      </c>
      <c r="H55" s="98">
        <v>0</v>
      </c>
      <c r="I55" s="99"/>
      <c r="J55" s="99"/>
      <c r="K55" s="99"/>
      <c r="L55" s="99"/>
      <c r="M55" s="99"/>
      <c r="N55" s="200"/>
      <c r="O55" s="550"/>
      <c r="P55" s="152"/>
      <c r="Q55" s="152"/>
      <c r="R55" s="152"/>
      <c r="S55" s="152"/>
      <c r="T55" s="152"/>
      <c r="U55" s="152"/>
      <c r="V55" s="126"/>
    </row>
    <row r="56" spans="1:22" s="54" customFormat="1" ht="17.25" customHeight="1">
      <c r="A56" s="49"/>
      <c r="B56" s="55" t="s">
        <v>164</v>
      </c>
      <c r="C56" s="56"/>
      <c r="D56" s="57"/>
      <c r="E56" s="99">
        <f>E54+E55</f>
        <v>2224</v>
      </c>
      <c r="F56" s="99">
        <f>F54+F55</f>
        <v>0</v>
      </c>
      <c r="G56" s="99">
        <f>G54+G55</f>
        <v>2224</v>
      </c>
      <c r="H56" s="99">
        <v>0</v>
      </c>
      <c r="I56" s="99"/>
      <c r="J56" s="99"/>
      <c r="K56" s="99"/>
      <c r="L56" s="99"/>
      <c r="M56" s="99"/>
      <c r="N56" s="200"/>
      <c r="O56" s="550"/>
      <c r="P56" s="152"/>
      <c r="Q56" s="152"/>
      <c r="R56" s="152"/>
      <c r="S56" s="152"/>
      <c r="T56" s="152"/>
      <c r="U56" s="152"/>
      <c r="V56" s="126"/>
    </row>
    <row r="57" spans="1:22" s="54" customFormat="1" ht="17.25" customHeight="1">
      <c r="A57" s="49"/>
      <c r="B57" s="50" t="s">
        <v>5</v>
      </c>
      <c r="C57" s="51"/>
      <c r="D57" s="52">
        <v>2019</v>
      </c>
      <c r="E57" s="98">
        <f>G57+I57+K57+M57</f>
        <v>1722</v>
      </c>
      <c r="F57" s="98">
        <f>H57+J57+L57+N57</f>
        <v>0</v>
      </c>
      <c r="G57" s="98">
        <v>1722</v>
      </c>
      <c r="H57" s="98">
        <v>0</v>
      </c>
      <c r="I57" s="99"/>
      <c r="J57" s="99"/>
      <c r="K57" s="99"/>
      <c r="L57" s="99"/>
      <c r="M57" s="99"/>
      <c r="N57" s="200"/>
      <c r="O57" s="550"/>
      <c r="P57" s="152"/>
      <c r="Q57" s="152"/>
      <c r="R57" s="152"/>
      <c r="S57" s="152"/>
      <c r="T57" s="152"/>
      <c r="U57" s="152"/>
      <c r="V57" s="126"/>
    </row>
    <row r="58" spans="1:22" s="54" customFormat="1" ht="17.25" customHeight="1">
      <c r="A58" s="49"/>
      <c r="B58" s="50" t="s">
        <v>6</v>
      </c>
      <c r="C58" s="51"/>
      <c r="D58" s="52">
        <v>2019</v>
      </c>
      <c r="E58" s="98">
        <f>G58+I58+K58+M58</f>
        <v>10</v>
      </c>
      <c r="F58" s="98">
        <f>H58+J58+L58+N58</f>
        <v>0</v>
      </c>
      <c r="G58" s="98">
        <v>10</v>
      </c>
      <c r="H58" s="98">
        <v>0</v>
      </c>
      <c r="I58" s="99"/>
      <c r="J58" s="99"/>
      <c r="K58" s="99"/>
      <c r="L58" s="99"/>
      <c r="M58" s="99"/>
      <c r="N58" s="200"/>
      <c r="O58" s="550"/>
      <c r="P58" s="152"/>
      <c r="Q58" s="152"/>
      <c r="R58" s="152"/>
      <c r="S58" s="152"/>
      <c r="T58" s="152"/>
      <c r="U58" s="152"/>
      <c r="V58" s="126"/>
    </row>
    <row r="59" spans="1:22" s="54" customFormat="1" ht="17.25" customHeight="1">
      <c r="A59" s="49"/>
      <c r="B59" s="55" t="s">
        <v>164</v>
      </c>
      <c r="C59" s="56"/>
      <c r="D59" s="57"/>
      <c r="E59" s="99">
        <f>E57+E58</f>
        <v>1732</v>
      </c>
      <c r="F59" s="99">
        <f>F57+F58</f>
        <v>0</v>
      </c>
      <c r="G59" s="99">
        <f>G57+G58</f>
        <v>1732</v>
      </c>
      <c r="H59" s="99">
        <v>0</v>
      </c>
      <c r="I59" s="99"/>
      <c r="J59" s="99"/>
      <c r="K59" s="99"/>
      <c r="L59" s="99"/>
      <c r="M59" s="99"/>
      <c r="N59" s="200"/>
      <c r="O59" s="550"/>
      <c r="P59" s="152"/>
      <c r="Q59" s="152"/>
      <c r="R59" s="152"/>
      <c r="S59" s="152"/>
      <c r="T59" s="152"/>
      <c r="U59" s="152"/>
      <c r="V59" s="126"/>
    </row>
    <row r="60" spans="1:22" s="54" customFormat="1" ht="17.25" customHeight="1">
      <c r="A60" s="49"/>
      <c r="B60" s="50" t="s">
        <v>7</v>
      </c>
      <c r="C60" s="51"/>
      <c r="D60" s="52">
        <v>2019</v>
      </c>
      <c r="E60" s="98">
        <f>G60+I60+K60+M60</f>
        <v>697</v>
      </c>
      <c r="F60" s="98">
        <f>H60+J60+L60+N60</f>
        <v>0</v>
      </c>
      <c r="G60" s="98">
        <v>697</v>
      </c>
      <c r="H60" s="98">
        <v>0</v>
      </c>
      <c r="I60" s="99"/>
      <c r="J60" s="99"/>
      <c r="K60" s="99"/>
      <c r="L60" s="99"/>
      <c r="M60" s="99"/>
      <c r="N60" s="200"/>
      <c r="O60" s="550"/>
      <c r="P60" s="152"/>
      <c r="Q60" s="152"/>
      <c r="R60" s="152"/>
      <c r="S60" s="152"/>
      <c r="T60" s="152"/>
      <c r="U60" s="152"/>
      <c r="V60" s="126"/>
    </row>
    <row r="61" spans="1:22" s="54" customFormat="1" ht="23.45" customHeight="1">
      <c r="A61" s="49"/>
      <c r="B61" s="50" t="s">
        <v>8</v>
      </c>
      <c r="C61" s="51"/>
      <c r="D61" s="52">
        <v>2019</v>
      </c>
      <c r="E61" s="98">
        <f>G61+I61+K61+M61</f>
        <v>10</v>
      </c>
      <c r="F61" s="98">
        <f>H61+J61+L61+N61</f>
        <v>0</v>
      </c>
      <c r="G61" s="98">
        <v>10</v>
      </c>
      <c r="H61" s="98">
        <v>0</v>
      </c>
      <c r="I61" s="99"/>
      <c r="J61" s="99"/>
      <c r="K61" s="99"/>
      <c r="L61" s="99"/>
      <c r="M61" s="99"/>
      <c r="N61" s="200"/>
      <c r="O61" s="550"/>
      <c r="P61" s="152"/>
      <c r="Q61" s="152"/>
      <c r="R61" s="152"/>
      <c r="S61" s="152"/>
      <c r="T61" s="152"/>
      <c r="U61" s="152"/>
      <c r="V61" s="126"/>
    </row>
    <row r="62" spans="1:22" s="54" customFormat="1" ht="17.25" customHeight="1">
      <c r="A62" s="49"/>
      <c r="B62" s="55" t="s">
        <v>164</v>
      </c>
      <c r="C62" s="56"/>
      <c r="D62" s="57"/>
      <c r="E62" s="99">
        <f>E60+E61</f>
        <v>707</v>
      </c>
      <c r="F62" s="99">
        <f>F60+F61</f>
        <v>0</v>
      </c>
      <c r="G62" s="99">
        <f>G60+G61</f>
        <v>707</v>
      </c>
      <c r="H62" s="99">
        <v>0</v>
      </c>
      <c r="I62" s="99"/>
      <c r="J62" s="99"/>
      <c r="K62" s="99"/>
      <c r="L62" s="99"/>
      <c r="M62" s="99"/>
      <c r="N62" s="200"/>
      <c r="O62" s="550"/>
      <c r="P62" s="152"/>
      <c r="Q62" s="152"/>
      <c r="R62" s="152"/>
      <c r="S62" s="152"/>
      <c r="T62" s="152"/>
      <c r="U62" s="152"/>
      <c r="V62" s="126"/>
    </row>
    <row r="63" spans="1:22" s="54" customFormat="1" ht="17.25" customHeight="1">
      <c r="A63" s="49"/>
      <c r="B63" s="50" t="s">
        <v>9</v>
      </c>
      <c r="C63" s="51"/>
      <c r="D63" s="52">
        <v>2019</v>
      </c>
      <c r="E63" s="98">
        <f>G63+I63+K63+M63</f>
        <v>2173</v>
      </c>
      <c r="F63" s="98">
        <f>H63+J63+L63+N63</f>
        <v>0</v>
      </c>
      <c r="G63" s="98">
        <v>2173</v>
      </c>
      <c r="H63" s="98">
        <v>0</v>
      </c>
      <c r="I63" s="99"/>
      <c r="J63" s="99"/>
      <c r="K63" s="99"/>
      <c r="L63" s="99"/>
      <c r="M63" s="99"/>
      <c r="N63" s="200"/>
      <c r="O63" s="550"/>
      <c r="P63" s="152"/>
      <c r="Q63" s="152"/>
      <c r="R63" s="152"/>
      <c r="S63" s="152"/>
      <c r="T63" s="152"/>
      <c r="U63" s="152"/>
      <c r="V63" s="126"/>
    </row>
    <row r="64" spans="1:22" s="54" customFormat="1" ht="17.25" customHeight="1">
      <c r="A64" s="49"/>
      <c r="B64" s="50" t="s">
        <v>10</v>
      </c>
      <c r="C64" s="51"/>
      <c r="D64" s="52">
        <v>2019</v>
      </c>
      <c r="E64" s="98">
        <f>G64+I64+K64+M64</f>
        <v>10</v>
      </c>
      <c r="F64" s="98">
        <f>H64+J64+L64+N64</f>
        <v>0</v>
      </c>
      <c r="G64" s="98">
        <v>10</v>
      </c>
      <c r="H64" s="98">
        <v>0</v>
      </c>
      <c r="I64" s="99"/>
      <c r="J64" s="99"/>
      <c r="K64" s="99"/>
      <c r="L64" s="99"/>
      <c r="M64" s="99"/>
      <c r="N64" s="200"/>
      <c r="O64" s="550"/>
      <c r="P64" s="152"/>
      <c r="Q64" s="152"/>
      <c r="R64" s="152"/>
      <c r="S64" s="152"/>
      <c r="T64" s="152"/>
      <c r="U64" s="152"/>
      <c r="V64" s="126"/>
    </row>
    <row r="65" spans="1:22" s="54" customFormat="1" ht="17.25" customHeight="1">
      <c r="A65" s="49"/>
      <c r="B65" s="55" t="s">
        <v>164</v>
      </c>
      <c r="C65" s="56"/>
      <c r="D65" s="57"/>
      <c r="E65" s="99">
        <f>E63+E64</f>
        <v>2183</v>
      </c>
      <c r="F65" s="99">
        <f>F63+F64</f>
        <v>0</v>
      </c>
      <c r="G65" s="99">
        <f>G63+G64</f>
        <v>2183</v>
      </c>
      <c r="H65" s="99">
        <v>0</v>
      </c>
      <c r="I65" s="99"/>
      <c r="J65" s="99"/>
      <c r="K65" s="99"/>
      <c r="L65" s="99"/>
      <c r="M65" s="99"/>
      <c r="N65" s="200"/>
      <c r="O65" s="550"/>
      <c r="P65" s="152"/>
      <c r="Q65" s="152"/>
      <c r="R65" s="152"/>
      <c r="S65" s="152"/>
      <c r="T65" s="152"/>
      <c r="U65" s="152"/>
      <c r="V65" s="126"/>
    </row>
    <row r="66" spans="1:22" s="54" customFormat="1" ht="17.25" customHeight="1">
      <c r="A66" s="49"/>
      <c r="B66" s="50" t="s">
        <v>11</v>
      </c>
      <c r="C66" s="51"/>
      <c r="D66" s="52">
        <v>2019</v>
      </c>
      <c r="E66" s="98">
        <f>G66+I66+K66+M66</f>
        <v>615</v>
      </c>
      <c r="F66" s="98">
        <f>H66+J66+L66+N66</f>
        <v>0</v>
      </c>
      <c r="G66" s="98">
        <v>615</v>
      </c>
      <c r="H66" s="98">
        <v>0</v>
      </c>
      <c r="I66" s="98"/>
      <c r="J66" s="99"/>
      <c r="K66" s="99"/>
      <c r="L66" s="99"/>
      <c r="M66" s="99"/>
      <c r="N66" s="200"/>
      <c r="O66" s="550"/>
      <c r="P66" s="152"/>
      <c r="Q66" s="152"/>
      <c r="R66" s="152"/>
      <c r="S66" s="152"/>
      <c r="T66" s="152"/>
      <c r="U66" s="152"/>
      <c r="V66" s="126"/>
    </row>
    <row r="67" spans="1:22" s="54" customFormat="1" ht="17.25" customHeight="1">
      <c r="A67" s="49"/>
      <c r="B67" s="50" t="s">
        <v>12</v>
      </c>
      <c r="C67" s="51"/>
      <c r="D67" s="52">
        <v>2019</v>
      </c>
      <c r="E67" s="98">
        <f>G67+I67+K67+M67</f>
        <v>10</v>
      </c>
      <c r="F67" s="98">
        <f>H67+J67+L67+N67</f>
        <v>0</v>
      </c>
      <c r="G67" s="98">
        <v>10</v>
      </c>
      <c r="H67" s="98">
        <v>0</v>
      </c>
      <c r="I67" s="98"/>
      <c r="J67" s="99"/>
      <c r="K67" s="99"/>
      <c r="L67" s="99"/>
      <c r="M67" s="99"/>
      <c r="N67" s="200"/>
      <c r="O67" s="550"/>
      <c r="P67" s="152"/>
      <c r="Q67" s="152"/>
      <c r="R67" s="152"/>
      <c r="S67" s="152"/>
      <c r="T67" s="152"/>
      <c r="U67" s="152"/>
      <c r="V67" s="126"/>
    </row>
    <row r="68" spans="1:22" s="54" customFormat="1" ht="17.25" customHeight="1">
      <c r="A68" s="49"/>
      <c r="B68" s="55" t="s">
        <v>164</v>
      </c>
      <c r="C68" s="56"/>
      <c r="D68" s="57"/>
      <c r="E68" s="99">
        <f>E66+E67</f>
        <v>625</v>
      </c>
      <c r="F68" s="99">
        <f>F66+F67</f>
        <v>0</v>
      </c>
      <c r="G68" s="99">
        <f>G66+G67</f>
        <v>625</v>
      </c>
      <c r="H68" s="99">
        <v>0</v>
      </c>
      <c r="I68" s="99"/>
      <c r="J68" s="99"/>
      <c r="K68" s="99"/>
      <c r="L68" s="99"/>
      <c r="M68" s="99"/>
      <c r="N68" s="200"/>
      <c r="O68" s="550"/>
      <c r="P68" s="152"/>
      <c r="Q68" s="152"/>
      <c r="R68" s="152"/>
      <c r="S68" s="152"/>
      <c r="T68" s="152"/>
      <c r="U68" s="152"/>
      <c r="V68" s="126"/>
    </row>
    <row r="69" spans="1:22" s="54" customFormat="1" ht="17.25" customHeight="1">
      <c r="A69" s="49"/>
      <c r="B69" s="50" t="s">
        <v>13</v>
      </c>
      <c r="C69" s="51"/>
      <c r="D69" s="52">
        <v>2019</v>
      </c>
      <c r="E69" s="98">
        <f>G69+I69+K69+M69</f>
        <v>1783.5</v>
      </c>
      <c r="F69" s="98">
        <f>H69+J69+L69+N69</f>
        <v>0</v>
      </c>
      <c r="G69" s="98">
        <v>1783.5</v>
      </c>
      <c r="H69" s="98">
        <v>0</v>
      </c>
      <c r="I69" s="98"/>
      <c r="J69" s="98"/>
      <c r="K69" s="98"/>
      <c r="L69" s="99"/>
      <c r="M69" s="99"/>
      <c r="N69" s="200"/>
      <c r="O69" s="550"/>
      <c r="P69" s="152"/>
      <c r="Q69" s="152"/>
      <c r="R69" s="152"/>
      <c r="S69" s="152"/>
      <c r="T69" s="152"/>
      <c r="U69" s="152"/>
      <c r="V69" s="126"/>
    </row>
    <row r="70" spans="1:22" s="54" customFormat="1" ht="17.25" customHeight="1">
      <c r="A70" s="49"/>
      <c r="B70" s="50" t="s">
        <v>14</v>
      </c>
      <c r="C70" s="51"/>
      <c r="D70" s="52">
        <v>2019</v>
      </c>
      <c r="E70" s="98">
        <f>G70+I70+K70+M70</f>
        <v>10</v>
      </c>
      <c r="F70" s="98">
        <f>H70+J70+L70+N70</f>
        <v>0</v>
      </c>
      <c r="G70" s="98">
        <v>10</v>
      </c>
      <c r="H70" s="98">
        <v>0</v>
      </c>
      <c r="I70" s="98"/>
      <c r="J70" s="98"/>
      <c r="K70" s="98"/>
      <c r="L70" s="99"/>
      <c r="M70" s="99"/>
      <c r="N70" s="200"/>
      <c r="O70" s="550"/>
      <c r="P70" s="152"/>
      <c r="Q70" s="152"/>
      <c r="R70" s="152"/>
      <c r="S70" s="152"/>
      <c r="T70" s="152"/>
      <c r="U70" s="152"/>
      <c r="V70" s="126"/>
    </row>
    <row r="71" spans="1:22" s="54" customFormat="1" ht="17.25" customHeight="1">
      <c r="A71" s="49"/>
      <c r="B71" s="55" t="s">
        <v>164</v>
      </c>
      <c r="C71" s="56"/>
      <c r="D71" s="57"/>
      <c r="E71" s="99">
        <f>E69+E70</f>
        <v>1793.5</v>
      </c>
      <c r="F71" s="99">
        <f>F69+F70</f>
        <v>0</v>
      </c>
      <c r="G71" s="99">
        <f>G69+G70</f>
        <v>1793.5</v>
      </c>
      <c r="H71" s="99">
        <v>0</v>
      </c>
      <c r="I71" s="99"/>
      <c r="J71" s="99"/>
      <c r="K71" s="99"/>
      <c r="L71" s="99"/>
      <c r="M71" s="99"/>
      <c r="N71" s="200"/>
      <c r="O71" s="550"/>
      <c r="P71" s="152"/>
      <c r="Q71" s="152"/>
      <c r="R71" s="152"/>
      <c r="S71" s="152"/>
      <c r="T71" s="152"/>
      <c r="U71" s="152"/>
      <c r="V71" s="126"/>
    </row>
    <row r="72" spans="1:22" s="54" customFormat="1" ht="17.25" customHeight="1">
      <c r="A72" s="49"/>
      <c r="B72" s="50" t="s">
        <v>15</v>
      </c>
      <c r="C72" s="51"/>
      <c r="D72" s="52">
        <v>2019</v>
      </c>
      <c r="E72" s="98">
        <f>G72+I72+K72+M72</f>
        <v>1783.5</v>
      </c>
      <c r="F72" s="98">
        <f>H72+J72+L72+N72</f>
        <v>0</v>
      </c>
      <c r="G72" s="98">
        <v>1783.5</v>
      </c>
      <c r="H72" s="98">
        <v>0</v>
      </c>
      <c r="I72" s="99"/>
      <c r="J72" s="99"/>
      <c r="K72" s="99"/>
      <c r="L72" s="99"/>
      <c r="M72" s="99"/>
      <c r="N72" s="200"/>
      <c r="O72" s="550"/>
      <c r="P72" s="152"/>
      <c r="Q72" s="152"/>
      <c r="R72" s="152"/>
      <c r="S72" s="152"/>
      <c r="T72" s="152"/>
      <c r="U72" s="152"/>
      <c r="V72" s="126"/>
    </row>
    <row r="73" spans="1:22" s="54" customFormat="1" ht="17.25" customHeight="1">
      <c r="A73" s="49"/>
      <c r="B73" s="50" t="s">
        <v>16</v>
      </c>
      <c r="C73" s="51"/>
      <c r="D73" s="52">
        <v>2019</v>
      </c>
      <c r="E73" s="98">
        <f>G73+I73+K73+M73</f>
        <v>10</v>
      </c>
      <c r="F73" s="98">
        <f>H73+J73+L73+N73</f>
        <v>0</v>
      </c>
      <c r="G73" s="98">
        <v>10</v>
      </c>
      <c r="H73" s="98">
        <v>0</v>
      </c>
      <c r="I73" s="99"/>
      <c r="J73" s="99"/>
      <c r="K73" s="99"/>
      <c r="L73" s="99"/>
      <c r="M73" s="99"/>
      <c r="N73" s="200"/>
      <c r="O73" s="550"/>
      <c r="P73" s="152"/>
      <c r="Q73" s="152"/>
      <c r="R73" s="152"/>
      <c r="S73" s="152"/>
      <c r="T73" s="152"/>
      <c r="U73" s="152"/>
      <c r="V73" s="126"/>
    </row>
    <row r="74" spans="1:22" s="54" customFormat="1" ht="17.25" customHeight="1">
      <c r="A74" s="49"/>
      <c r="B74" s="55" t="s">
        <v>164</v>
      </c>
      <c r="C74" s="56"/>
      <c r="D74" s="57"/>
      <c r="E74" s="99">
        <f>E72+E73</f>
        <v>1793.5</v>
      </c>
      <c r="F74" s="99">
        <f>F72+F73</f>
        <v>0</v>
      </c>
      <c r="G74" s="99">
        <f>G72+G73</f>
        <v>1793.5</v>
      </c>
      <c r="H74" s="99">
        <f>H72+H73</f>
        <v>0</v>
      </c>
      <c r="I74" s="99"/>
      <c r="J74" s="99"/>
      <c r="K74" s="99"/>
      <c r="L74" s="99"/>
      <c r="M74" s="99"/>
      <c r="N74" s="200"/>
      <c r="O74" s="550"/>
      <c r="P74" s="152"/>
      <c r="Q74" s="152"/>
      <c r="R74" s="152"/>
      <c r="S74" s="152"/>
      <c r="T74" s="152"/>
      <c r="U74" s="152"/>
      <c r="V74" s="126"/>
    </row>
    <row r="75" spans="1:22" s="54" customFormat="1" ht="29.25" customHeight="1">
      <c r="A75" s="49"/>
      <c r="B75" s="50" t="s">
        <v>17</v>
      </c>
      <c r="C75" s="51"/>
      <c r="D75" s="52">
        <v>2019</v>
      </c>
      <c r="E75" s="98">
        <f>G75+I75+K75+M75</f>
        <v>574</v>
      </c>
      <c r="F75" s="98">
        <f>H75+J75+L75+N75</f>
        <v>0</v>
      </c>
      <c r="G75" s="98">
        <v>574</v>
      </c>
      <c r="H75" s="98">
        <v>0</v>
      </c>
      <c r="I75" s="99"/>
      <c r="J75" s="99"/>
      <c r="K75" s="99"/>
      <c r="L75" s="99"/>
      <c r="M75" s="99"/>
      <c r="N75" s="200"/>
      <c r="O75" s="550"/>
      <c r="P75" s="152"/>
      <c r="Q75" s="152"/>
      <c r="R75" s="152"/>
      <c r="S75" s="152"/>
      <c r="T75" s="152"/>
      <c r="U75" s="152"/>
      <c r="V75" s="126"/>
    </row>
    <row r="76" spans="1:22" s="54" customFormat="1" ht="29.25" customHeight="1">
      <c r="A76" s="49"/>
      <c r="B76" s="50" t="s">
        <v>18</v>
      </c>
      <c r="C76" s="51"/>
      <c r="D76" s="52">
        <v>2019</v>
      </c>
      <c r="E76" s="98">
        <f>G76+I76+K76+M76</f>
        <v>10</v>
      </c>
      <c r="F76" s="98">
        <f>H76+J76+L76+N76</f>
        <v>0</v>
      </c>
      <c r="G76" s="98">
        <v>10</v>
      </c>
      <c r="H76" s="98">
        <v>0</v>
      </c>
      <c r="I76" s="99"/>
      <c r="J76" s="99"/>
      <c r="K76" s="99"/>
      <c r="L76" s="99"/>
      <c r="M76" s="99"/>
      <c r="N76" s="200"/>
      <c r="O76" s="550"/>
      <c r="P76" s="152"/>
      <c r="Q76" s="152"/>
      <c r="R76" s="152"/>
      <c r="S76" s="152"/>
      <c r="T76" s="152"/>
      <c r="U76" s="152"/>
      <c r="V76" s="126"/>
    </row>
    <row r="77" spans="1:22" s="54" customFormat="1" ht="17.25" customHeight="1">
      <c r="A77" s="49"/>
      <c r="B77" s="55" t="s">
        <v>164</v>
      </c>
      <c r="C77" s="56"/>
      <c r="D77" s="57"/>
      <c r="E77" s="99">
        <f>E75+E76</f>
        <v>584</v>
      </c>
      <c r="F77" s="99">
        <f>F75+F76</f>
        <v>0</v>
      </c>
      <c r="G77" s="99">
        <f>G75+G76</f>
        <v>584</v>
      </c>
      <c r="H77" s="99">
        <f>H75+H76</f>
        <v>0</v>
      </c>
      <c r="I77" s="99"/>
      <c r="J77" s="99"/>
      <c r="K77" s="99"/>
      <c r="L77" s="99"/>
      <c r="M77" s="99"/>
      <c r="N77" s="200"/>
      <c r="O77" s="550"/>
      <c r="P77" s="152"/>
      <c r="Q77" s="152"/>
      <c r="R77" s="152"/>
      <c r="S77" s="152"/>
      <c r="T77" s="152"/>
      <c r="U77" s="152"/>
      <c r="V77" s="126"/>
    </row>
    <row r="78" spans="1:22" s="54" customFormat="1" ht="17.25" customHeight="1">
      <c r="A78" s="49"/>
      <c r="B78" s="50" t="s">
        <v>19</v>
      </c>
      <c r="C78" s="51"/>
      <c r="D78" s="52">
        <v>2019</v>
      </c>
      <c r="E78" s="98">
        <f>G78+I78+K78+M78</f>
        <v>2255</v>
      </c>
      <c r="F78" s="98">
        <f>H78+J78+L78+N78</f>
        <v>0</v>
      </c>
      <c r="G78" s="98">
        <v>2255</v>
      </c>
      <c r="H78" s="98">
        <v>0</v>
      </c>
      <c r="I78" s="98"/>
      <c r="J78" s="98"/>
      <c r="K78" s="99"/>
      <c r="L78" s="99"/>
      <c r="M78" s="99"/>
      <c r="N78" s="200"/>
      <c r="O78" s="550"/>
      <c r="P78" s="152"/>
      <c r="Q78" s="152"/>
      <c r="R78" s="152"/>
      <c r="S78" s="152"/>
      <c r="T78" s="152"/>
      <c r="U78" s="152"/>
      <c r="V78" s="126"/>
    </row>
    <row r="79" spans="1:22" s="54" customFormat="1" ht="17.25" customHeight="1">
      <c r="A79" s="49"/>
      <c r="B79" s="50" t="s">
        <v>20</v>
      </c>
      <c r="C79" s="51"/>
      <c r="D79" s="52">
        <v>2019</v>
      </c>
      <c r="E79" s="98">
        <f>G79+I79+K79+M79</f>
        <v>10</v>
      </c>
      <c r="F79" s="98">
        <f>H79+J79+L79+N79</f>
        <v>0</v>
      </c>
      <c r="G79" s="98">
        <v>10</v>
      </c>
      <c r="H79" s="98">
        <v>0</v>
      </c>
      <c r="I79" s="98"/>
      <c r="J79" s="98"/>
      <c r="K79" s="99"/>
      <c r="L79" s="99"/>
      <c r="M79" s="99"/>
      <c r="N79" s="200"/>
      <c r="O79" s="550"/>
      <c r="P79" s="152"/>
      <c r="Q79" s="152"/>
      <c r="R79" s="152"/>
      <c r="S79" s="152"/>
      <c r="T79" s="152"/>
      <c r="U79" s="152"/>
      <c r="V79" s="126"/>
    </row>
    <row r="80" spans="1:22" s="54" customFormat="1" ht="17.25" customHeight="1">
      <c r="A80" s="49"/>
      <c r="B80" s="55" t="s">
        <v>164</v>
      </c>
      <c r="C80" s="56"/>
      <c r="D80" s="57"/>
      <c r="E80" s="99">
        <f>E78+E79</f>
        <v>2265</v>
      </c>
      <c r="F80" s="99">
        <f>F78+F79</f>
        <v>0</v>
      </c>
      <c r="G80" s="99">
        <f>G78+G79</f>
        <v>2265</v>
      </c>
      <c r="H80" s="99">
        <v>0</v>
      </c>
      <c r="I80" s="99"/>
      <c r="J80" s="99"/>
      <c r="K80" s="99"/>
      <c r="L80" s="99"/>
      <c r="M80" s="99"/>
      <c r="N80" s="200"/>
      <c r="O80" s="550"/>
      <c r="P80" s="152"/>
      <c r="Q80" s="152"/>
      <c r="R80" s="152"/>
      <c r="S80" s="152"/>
      <c r="T80" s="152"/>
      <c r="U80" s="152"/>
      <c r="V80" s="126"/>
    </row>
    <row r="81" spans="1:22" s="54" customFormat="1" ht="27" customHeight="1">
      <c r="A81" s="49"/>
      <c r="B81" s="50" t="s">
        <v>21</v>
      </c>
      <c r="C81" s="51"/>
      <c r="D81" s="52">
        <v>2019</v>
      </c>
      <c r="E81" s="98">
        <f>G81+I81+K81+M81</f>
        <v>1189</v>
      </c>
      <c r="F81" s="98">
        <f>H81+J81+L81+N81</f>
        <v>0</v>
      </c>
      <c r="G81" s="98">
        <v>1189</v>
      </c>
      <c r="H81" s="98">
        <v>0</v>
      </c>
      <c r="I81" s="99"/>
      <c r="J81" s="99"/>
      <c r="K81" s="99"/>
      <c r="L81" s="99"/>
      <c r="M81" s="99"/>
      <c r="N81" s="200"/>
      <c r="O81" s="550"/>
      <c r="P81" s="152"/>
      <c r="Q81" s="152"/>
      <c r="R81" s="152"/>
      <c r="S81" s="152"/>
      <c r="T81" s="152"/>
      <c r="U81" s="152"/>
      <c r="V81" s="126"/>
    </row>
    <row r="82" spans="1:22" s="54" customFormat="1" ht="15.75" customHeight="1">
      <c r="A82" s="49"/>
      <c r="B82" s="50" t="s">
        <v>22</v>
      </c>
      <c r="C82" s="51"/>
      <c r="D82" s="52">
        <v>2019</v>
      </c>
      <c r="E82" s="98">
        <f>G82+I82+K82+M82</f>
        <v>10</v>
      </c>
      <c r="F82" s="98">
        <f>H82+J82+L82+N82</f>
        <v>0</v>
      </c>
      <c r="G82" s="98">
        <v>10</v>
      </c>
      <c r="H82" s="98">
        <v>0</v>
      </c>
      <c r="I82" s="99"/>
      <c r="J82" s="99"/>
      <c r="K82" s="99"/>
      <c r="L82" s="99"/>
      <c r="M82" s="99"/>
      <c r="N82" s="200"/>
      <c r="O82" s="550"/>
      <c r="P82" s="152"/>
      <c r="Q82" s="152"/>
      <c r="R82" s="152"/>
      <c r="S82" s="152"/>
      <c r="T82" s="152"/>
      <c r="U82" s="152"/>
      <c r="V82" s="126"/>
    </row>
    <row r="83" spans="1:22" s="54" customFormat="1" ht="17.25" customHeight="1">
      <c r="A83" s="49"/>
      <c r="B83" s="55" t="s">
        <v>164</v>
      </c>
      <c r="C83" s="56"/>
      <c r="D83" s="57"/>
      <c r="E83" s="99">
        <f>E81+E82</f>
        <v>1199</v>
      </c>
      <c r="F83" s="99">
        <f>F81+F82</f>
        <v>0</v>
      </c>
      <c r="G83" s="99">
        <f>G81+G82</f>
        <v>1199</v>
      </c>
      <c r="H83" s="99">
        <f>H81+H82</f>
        <v>0</v>
      </c>
      <c r="I83" s="99"/>
      <c r="J83" s="99"/>
      <c r="K83" s="99"/>
      <c r="L83" s="99"/>
      <c r="M83" s="99"/>
      <c r="N83" s="200"/>
      <c r="O83" s="550"/>
      <c r="P83" s="152"/>
      <c r="Q83" s="152"/>
      <c r="R83" s="152"/>
      <c r="S83" s="152"/>
      <c r="T83" s="152"/>
      <c r="U83" s="152"/>
      <c r="V83" s="126"/>
    </row>
    <row r="84" spans="1:22" s="54" customFormat="1" ht="17.25" customHeight="1">
      <c r="A84" s="59"/>
      <c r="B84" s="60" t="s">
        <v>175</v>
      </c>
      <c r="C84" s="61"/>
      <c r="D84" s="62"/>
      <c r="E84" s="100">
        <f>E50+E53+E56+E59+E62+E65+E68+E71+E74+E77+E80+E83</f>
        <v>17012</v>
      </c>
      <c r="F84" s="100">
        <f>F50+F53+F56+F59+F62+F65+F68+F71+F74+F77+F80+F83</f>
        <v>0</v>
      </c>
      <c r="G84" s="100">
        <f>G50+G53+G56+G59+G62+G65+G68+G71+G74+G77+G80+G83</f>
        <v>17012</v>
      </c>
      <c r="H84" s="100">
        <f>H50+H53+H56+H59+H62+H65+H68+H71+H74+H77+H80+H83</f>
        <v>0</v>
      </c>
      <c r="I84" s="100"/>
      <c r="J84" s="100"/>
      <c r="K84" s="100"/>
      <c r="L84" s="100"/>
      <c r="M84" s="100"/>
      <c r="N84" s="201"/>
      <c r="O84" s="550"/>
      <c r="P84" s="152"/>
      <c r="Q84" s="152"/>
      <c r="R84" s="152"/>
      <c r="S84" s="152"/>
      <c r="T84" s="152"/>
      <c r="U84" s="152"/>
      <c r="V84" s="126"/>
    </row>
    <row r="85" spans="1:22" s="54" customFormat="1" ht="27" customHeight="1">
      <c r="A85" s="49"/>
      <c r="B85" s="50" t="s">
        <v>23</v>
      </c>
      <c r="C85" s="51"/>
      <c r="D85" s="52">
        <v>2020</v>
      </c>
      <c r="E85" s="98">
        <f>G85+I85+K85+M85</f>
        <v>1241.2</v>
      </c>
      <c r="F85" s="98">
        <f>H85+J85+L85+N85</f>
        <v>0</v>
      </c>
      <c r="G85" s="98">
        <v>1241.2</v>
      </c>
      <c r="H85" s="98">
        <v>0</v>
      </c>
      <c r="I85" s="99"/>
      <c r="J85" s="99"/>
      <c r="K85" s="99"/>
      <c r="L85" s="99"/>
      <c r="M85" s="99"/>
      <c r="N85" s="200"/>
      <c r="O85" s="550"/>
      <c r="P85" s="152"/>
      <c r="Q85" s="152"/>
      <c r="R85" s="152"/>
      <c r="S85" s="152"/>
      <c r="T85" s="152"/>
      <c r="U85" s="152"/>
      <c r="V85" s="126"/>
    </row>
    <row r="86" spans="1:22" s="54" customFormat="1" ht="17.25" customHeight="1">
      <c r="A86" s="49"/>
      <c r="B86" s="50" t="s">
        <v>22</v>
      </c>
      <c r="C86" s="51"/>
      <c r="D86" s="52">
        <v>2020</v>
      </c>
      <c r="E86" s="98">
        <f>G86+I86+K86+M86</f>
        <v>10</v>
      </c>
      <c r="F86" s="98">
        <f>H86+J86+L86+N86</f>
        <v>0</v>
      </c>
      <c r="G86" s="98">
        <v>10</v>
      </c>
      <c r="H86" s="98">
        <v>0</v>
      </c>
      <c r="I86" s="99"/>
      <c r="J86" s="99"/>
      <c r="K86" s="99"/>
      <c r="L86" s="99"/>
      <c r="M86" s="99"/>
      <c r="N86" s="200"/>
      <c r="O86" s="550"/>
      <c r="P86" s="152"/>
      <c r="Q86" s="152"/>
      <c r="R86" s="152"/>
      <c r="S86" s="152"/>
      <c r="T86" s="152"/>
      <c r="U86" s="152"/>
      <c r="V86" s="126"/>
    </row>
    <row r="87" spans="1:22" s="54" customFormat="1" ht="17.25" customHeight="1">
      <c r="A87" s="49"/>
      <c r="B87" s="55" t="s">
        <v>164</v>
      </c>
      <c r="C87" s="56"/>
      <c r="D87" s="57"/>
      <c r="E87" s="99">
        <f>E85+E86</f>
        <v>1251.2</v>
      </c>
      <c r="F87" s="99">
        <f>F85+F86</f>
        <v>0</v>
      </c>
      <c r="G87" s="99">
        <f>G85+G86</f>
        <v>1251.2</v>
      </c>
      <c r="H87" s="99">
        <f>H85+H86</f>
        <v>0</v>
      </c>
      <c r="I87" s="99"/>
      <c r="J87" s="99"/>
      <c r="K87" s="99"/>
      <c r="L87" s="99"/>
      <c r="M87" s="99"/>
      <c r="N87" s="200"/>
      <c r="O87" s="550"/>
      <c r="P87" s="152"/>
      <c r="Q87" s="152"/>
      <c r="R87" s="152"/>
      <c r="S87" s="152"/>
      <c r="T87" s="152"/>
      <c r="U87" s="152"/>
      <c r="V87" s="126"/>
    </row>
    <row r="88" spans="1:22" s="54" customFormat="1" ht="17.25" customHeight="1">
      <c r="A88" s="49"/>
      <c r="B88" s="50" t="s">
        <v>24</v>
      </c>
      <c r="C88" s="51"/>
      <c r="D88" s="52">
        <v>2020</v>
      </c>
      <c r="E88" s="98">
        <f>G88+I88+K88+M88</f>
        <v>2953.2</v>
      </c>
      <c r="F88" s="98">
        <f>H88+J88+L88+N88</f>
        <v>0</v>
      </c>
      <c r="G88" s="98">
        <v>2953.2</v>
      </c>
      <c r="H88" s="98">
        <v>0</v>
      </c>
      <c r="I88" s="99"/>
      <c r="J88" s="99"/>
      <c r="K88" s="99"/>
      <c r="L88" s="99"/>
      <c r="M88" s="99"/>
      <c r="N88" s="200"/>
      <c r="O88" s="550"/>
      <c r="P88" s="152"/>
      <c r="Q88" s="152"/>
      <c r="R88" s="152"/>
      <c r="S88" s="152"/>
      <c r="T88" s="152"/>
      <c r="U88" s="152"/>
      <c r="V88" s="126"/>
    </row>
    <row r="89" spans="1:22" s="54" customFormat="1" ht="17.25" customHeight="1">
      <c r="A89" s="49"/>
      <c r="B89" s="50" t="s">
        <v>25</v>
      </c>
      <c r="C89" s="51"/>
      <c r="D89" s="52">
        <v>2020</v>
      </c>
      <c r="E89" s="98">
        <f>G89+I89+K89+M89</f>
        <v>10</v>
      </c>
      <c r="F89" s="98">
        <f>H89+J89+L89+N89</f>
        <v>0</v>
      </c>
      <c r="G89" s="98">
        <v>10</v>
      </c>
      <c r="H89" s="98">
        <v>0</v>
      </c>
      <c r="I89" s="99"/>
      <c r="J89" s="99"/>
      <c r="K89" s="99"/>
      <c r="L89" s="99"/>
      <c r="M89" s="99"/>
      <c r="N89" s="200"/>
      <c r="O89" s="550"/>
      <c r="P89" s="152"/>
      <c r="Q89" s="152"/>
      <c r="R89" s="152"/>
      <c r="S89" s="152"/>
      <c r="T89" s="152"/>
      <c r="U89" s="152"/>
      <c r="V89" s="126"/>
    </row>
    <row r="90" spans="1:22" s="54" customFormat="1" ht="17.25" customHeight="1">
      <c r="A90" s="49"/>
      <c r="B90" s="55" t="s">
        <v>164</v>
      </c>
      <c r="C90" s="56"/>
      <c r="D90" s="57"/>
      <c r="E90" s="99">
        <f>E88+E89</f>
        <v>2963.2</v>
      </c>
      <c r="F90" s="99">
        <f>F88+F89</f>
        <v>0</v>
      </c>
      <c r="G90" s="99">
        <f>G88+G89</f>
        <v>2963.2</v>
      </c>
      <c r="H90" s="99">
        <v>0</v>
      </c>
      <c r="I90" s="99"/>
      <c r="J90" s="99"/>
      <c r="K90" s="99"/>
      <c r="L90" s="99"/>
      <c r="M90" s="99"/>
      <c r="N90" s="200"/>
      <c r="O90" s="550"/>
      <c r="P90" s="152"/>
      <c r="Q90" s="152"/>
      <c r="R90" s="152"/>
      <c r="S90" s="152"/>
      <c r="T90" s="152"/>
      <c r="U90" s="152"/>
      <c r="V90" s="126"/>
    </row>
    <row r="91" spans="1:22" s="54" customFormat="1" ht="17.25" customHeight="1">
      <c r="A91" s="49"/>
      <c r="B91" s="50" t="s">
        <v>26</v>
      </c>
      <c r="C91" s="51"/>
      <c r="D91" s="52">
        <v>2020</v>
      </c>
      <c r="E91" s="98">
        <f>G91+I91+K91+M91</f>
        <v>1155.5999999999999</v>
      </c>
      <c r="F91" s="98">
        <f>H91+J91+L91+N91</f>
        <v>0</v>
      </c>
      <c r="G91" s="98">
        <v>1155.5999999999999</v>
      </c>
      <c r="H91" s="98">
        <v>0</v>
      </c>
      <c r="I91" s="99"/>
      <c r="J91" s="99"/>
      <c r="K91" s="99"/>
      <c r="L91" s="99"/>
      <c r="M91" s="99"/>
      <c r="N91" s="200"/>
      <c r="O91" s="550"/>
      <c r="P91" s="152"/>
      <c r="Q91" s="152"/>
      <c r="R91" s="152"/>
      <c r="S91" s="152"/>
      <c r="T91" s="152"/>
      <c r="U91" s="152"/>
      <c r="V91" s="126"/>
    </row>
    <row r="92" spans="1:22" s="54" customFormat="1" ht="17.25" customHeight="1">
      <c r="A92" s="49"/>
      <c r="B92" s="50" t="s">
        <v>27</v>
      </c>
      <c r="C92" s="51"/>
      <c r="D92" s="52">
        <v>2020</v>
      </c>
      <c r="E92" s="98">
        <f>G92+I92+K92+M92</f>
        <v>10</v>
      </c>
      <c r="F92" s="98">
        <f>H92+J92+L92+N92</f>
        <v>0</v>
      </c>
      <c r="G92" s="98">
        <v>10</v>
      </c>
      <c r="H92" s="98">
        <v>0</v>
      </c>
      <c r="I92" s="99"/>
      <c r="J92" s="99"/>
      <c r="K92" s="99"/>
      <c r="L92" s="99"/>
      <c r="M92" s="99"/>
      <c r="N92" s="200"/>
      <c r="O92" s="550"/>
      <c r="P92" s="152"/>
      <c r="Q92" s="152"/>
      <c r="R92" s="152"/>
      <c r="S92" s="152"/>
      <c r="T92" s="152"/>
      <c r="U92" s="152"/>
      <c r="V92" s="126"/>
    </row>
    <row r="93" spans="1:22" s="54" customFormat="1" ht="17.25" customHeight="1">
      <c r="A93" s="49"/>
      <c r="B93" s="55" t="s">
        <v>164</v>
      </c>
      <c r="C93" s="56"/>
      <c r="D93" s="57"/>
      <c r="E93" s="99">
        <f>E91+E92</f>
        <v>1165.5999999999999</v>
      </c>
      <c r="F93" s="99">
        <f>F91+F92</f>
        <v>0</v>
      </c>
      <c r="G93" s="99">
        <f>G91+G92</f>
        <v>1165.5999999999999</v>
      </c>
      <c r="H93" s="99">
        <v>0</v>
      </c>
      <c r="I93" s="99"/>
      <c r="J93" s="99"/>
      <c r="K93" s="99"/>
      <c r="L93" s="99"/>
      <c r="M93" s="99"/>
      <c r="N93" s="200"/>
      <c r="O93" s="550"/>
      <c r="P93" s="152"/>
      <c r="Q93" s="152"/>
      <c r="R93" s="152"/>
      <c r="S93" s="152"/>
      <c r="T93" s="152"/>
      <c r="U93" s="152"/>
      <c r="V93" s="126"/>
    </row>
    <row r="94" spans="1:22" s="54" customFormat="1" ht="17.25" customHeight="1">
      <c r="A94" s="49"/>
      <c r="B94" s="50" t="s">
        <v>28</v>
      </c>
      <c r="C94" s="51"/>
      <c r="D94" s="52">
        <v>2020</v>
      </c>
      <c r="E94" s="98">
        <f>G94+I94+K94+M94</f>
        <v>1926</v>
      </c>
      <c r="F94" s="98">
        <f>H94+J94+L94+N94</f>
        <v>0</v>
      </c>
      <c r="G94" s="98">
        <v>1926</v>
      </c>
      <c r="H94" s="98">
        <v>0</v>
      </c>
      <c r="I94" s="98"/>
      <c r="J94" s="98"/>
      <c r="K94" s="98"/>
      <c r="L94" s="98"/>
      <c r="M94" s="98"/>
      <c r="N94" s="200"/>
      <c r="O94" s="550"/>
      <c r="P94" s="152"/>
      <c r="Q94" s="152"/>
      <c r="R94" s="152"/>
      <c r="S94" s="152"/>
      <c r="T94" s="152"/>
      <c r="U94" s="152"/>
      <c r="V94" s="126"/>
    </row>
    <row r="95" spans="1:22" s="54" customFormat="1" ht="17.25" customHeight="1">
      <c r="A95" s="49"/>
      <c r="B95" s="50" t="s">
        <v>29</v>
      </c>
      <c r="C95" s="51"/>
      <c r="D95" s="52">
        <v>2020</v>
      </c>
      <c r="E95" s="98">
        <f>G95+I95+K95+M95</f>
        <v>10</v>
      </c>
      <c r="F95" s="98">
        <f>H95+J95+L95+N95</f>
        <v>0</v>
      </c>
      <c r="G95" s="98">
        <v>10</v>
      </c>
      <c r="H95" s="98">
        <v>0</v>
      </c>
      <c r="I95" s="98"/>
      <c r="J95" s="98"/>
      <c r="K95" s="98"/>
      <c r="L95" s="98"/>
      <c r="M95" s="98"/>
      <c r="N95" s="200"/>
      <c r="O95" s="550"/>
      <c r="P95" s="152"/>
      <c r="Q95" s="152"/>
      <c r="R95" s="152"/>
      <c r="S95" s="152"/>
      <c r="T95" s="152"/>
      <c r="U95" s="152"/>
      <c r="V95" s="126"/>
    </row>
    <row r="96" spans="1:22" s="54" customFormat="1" ht="17.25" customHeight="1">
      <c r="A96" s="49"/>
      <c r="B96" s="55" t="s">
        <v>164</v>
      </c>
      <c r="C96" s="56"/>
      <c r="D96" s="57"/>
      <c r="E96" s="99">
        <f>E94+E95</f>
        <v>1936</v>
      </c>
      <c r="F96" s="99">
        <f>F94+F95</f>
        <v>0</v>
      </c>
      <c r="G96" s="99">
        <f>G94+G95</f>
        <v>1936</v>
      </c>
      <c r="H96" s="99">
        <v>0</v>
      </c>
      <c r="I96" s="99"/>
      <c r="J96" s="99"/>
      <c r="K96" s="99"/>
      <c r="L96" s="99"/>
      <c r="M96" s="99"/>
      <c r="N96" s="200"/>
      <c r="O96" s="550"/>
      <c r="P96" s="152"/>
      <c r="Q96" s="152"/>
      <c r="R96" s="152"/>
      <c r="S96" s="152"/>
      <c r="T96" s="152"/>
      <c r="U96" s="152"/>
      <c r="V96" s="126"/>
    </row>
    <row r="97" spans="1:22" s="54" customFormat="1" ht="17.25" customHeight="1">
      <c r="A97" s="49"/>
      <c r="B97" s="50" t="s">
        <v>30</v>
      </c>
      <c r="C97" s="51"/>
      <c r="D97" s="52">
        <v>2020</v>
      </c>
      <c r="E97" s="98">
        <f>G97+I97+K97+M97</f>
        <v>2439.6</v>
      </c>
      <c r="F97" s="98">
        <f>H97+J97+L97+N97</f>
        <v>0</v>
      </c>
      <c r="G97" s="98">
        <v>2439.6</v>
      </c>
      <c r="H97" s="98">
        <v>0</v>
      </c>
      <c r="I97" s="98"/>
      <c r="J97" s="98"/>
      <c r="K97" s="98"/>
      <c r="L97" s="98"/>
      <c r="M97" s="98"/>
      <c r="N97" s="199"/>
      <c r="O97" s="550"/>
      <c r="P97" s="152"/>
      <c r="Q97" s="152"/>
      <c r="R97" s="152"/>
      <c r="S97" s="152"/>
      <c r="T97" s="152"/>
      <c r="U97" s="152"/>
      <c r="V97" s="126"/>
    </row>
    <row r="98" spans="1:22" s="54" customFormat="1" ht="17.25" customHeight="1">
      <c r="A98" s="49"/>
      <c r="B98" s="50" t="s">
        <v>31</v>
      </c>
      <c r="C98" s="51"/>
      <c r="D98" s="52">
        <v>2020</v>
      </c>
      <c r="E98" s="98">
        <f>G98+I98+K98+M98</f>
        <v>0</v>
      </c>
      <c r="F98" s="98">
        <f>H98+J98+L98+N98</f>
        <v>0</v>
      </c>
      <c r="G98" s="98">
        <v>0</v>
      </c>
      <c r="H98" s="98">
        <v>0</v>
      </c>
      <c r="I98" s="98"/>
      <c r="J98" s="98"/>
      <c r="K98" s="98"/>
      <c r="L98" s="98"/>
      <c r="M98" s="98"/>
      <c r="N98" s="199"/>
      <c r="O98" s="550"/>
      <c r="P98" s="152"/>
      <c r="Q98" s="152"/>
      <c r="R98" s="152"/>
      <c r="S98" s="152"/>
      <c r="T98" s="152"/>
      <c r="U98" s="152"/>
      <c r="V98" s="126"/>
    </row>
    <row r="99" spans="1:22" s="54" customFormat="1" ht="17.25" customHeight="1">
      <c r="A99" s="49"/>
      <c r="B99" s="55" t="s">
        <v>164</v>
      </c>
      <c r="C99" s="56"/>
      <c r="D99" s="57"/>
      <c r="E99" s="99">
        <f>E97+E98</f>
        <v>2439.6</v>
      </c>
      <c r="F99" s="99">
        <f>F97+F98</f>
        <v>0</v>
      </c>
      <c r="G99" s="99">
        <f>G97+G98</f>
        <v>2439.6</v>
      </c>
      <c r="H99" s="99">
        <v>0</v>
      </c>
      <c r="I99" s="99"/>
      <c r="J99" s="99"/>
      <c r="K99" s="99"/>
      <c r="L99" s="99"/>
      <c r="M99" s="99"/>
      <c r="N99" s="200"/>
      <c r="O99" s="550"/>
      <c r="P99" s="152"/>
      <c r="Q99" s="152"/>
      <c r="R99" s="152"/>
      <c r="S99" s="152"/>
      <c r="T99" s="152"/>
      <c r="U99" s="152"/>
      <c r="V99" s="126"/>
    </row>
    <row r="100" spans="1:22" s="54" customFormat="1" ht="17.25" customHeight="1">
      <c r="A100" s="49"/>
      <c r="B100" s="50" t="s">
        <v>37</v>
      </c>
      <c r="C100" s="51"/>
      <c r="D100" s="52">
        <v>2020</v>
      </c>
      <c r="E100" s="98">
        <f>G100+I100+K100+M100</f>
        <v>2140</v>
      </c>
      <c r="F100" s="98">
        <f>H100+J100+L100+N100</f>
        <v>0</v>
      </c>
      <c r="G100" s="98">
        <v>2140</v>
      </c>
      <c r="H100" s="98">
        <v>0</v>
      </c>
      <c r="I100" s="99"/>
      <c r="J100" s="99"/>
      <c r="K100" s="99"/>
      <c r="L100" s="99"/>
      <c r="M100" s="99"/>
      <c r="N100" s="200"/>
      <c r="O100" s="550"/>
      <c r="P100" s="152"/>
      <c r="Q100" s="152"/>
      <c r="R100" s="152"/>
      <c r="S100" s="152"/>
      <c r="T100" s="152"/>
      <c r="U100" s="152"/>
      <c r="V100" s="126"/>
    </row>
    <row r="101" spans="1:22" s="54" customFormat="1" ht="17.25" customHeight="1">
      <c r="A101" s="49"/>
      <c r="B101" s="50" t="s">
        <v>38</v>
      </c>
      <c r="C101" s="51"/>
      <c r="D101" s="52">
        <v>2020</v>
      </c>
      <c r="E101" s="98">
        <f>G101+I101+K101+M101</f>
        <v>10</v>
      </c>
      <c r="F101" s="98">
        <f>H101+J101+L101+N101</f>
        <v>0</v>
      </c>
      <c r="G101" s="98">
        <v>10</v>
      </c>
      <c r="H101" s="98">
        <v>0</v>
      </c>
      <c r="I101" s="99"/>
      <c r="J101" s="99"/>
      <c r="K101" s="99"/>
      <c r="L101" s="99"/>
      <c r="M101" s="99"/>
      <c r="N101" s="200"/>
      <c r="O101" s="550"/>
      <c r="P101" s="152"/>
      <c r="Q101" s="152"/>
      <c r="R101" s="152"/>
      <c r="S101" s="152"/>
      <c r="T101" s="152"/>
      <c r="U101" s="152"/>
      <c r="V101" s="126"/>
    </row>
    <row r="102" spans="1:22" s="54" customFormat="1" ht="17.25" customHeight="1">
      <c r="A102" s="49"/>
      <c r="B102" s="55" t="s">
        <v>164</v>
      </c>
      <c r="C102" s="56"/>
      <c r="D102" s="57"/>
      <c r="E102" s="99">
        <f>E100+E101</f>
        <v>2150</v>
      </c>
      <c r="F102" s="99">
        <f>F100+F101</f>
        <v>0</v>
      </c>
      <c r="G102" s="99">
        <f>G100+G101</f>
        <v>2150</v>
      </c>
      <c r="H102" s="99">
        <v>0</v>
      </c>
      <c r="I102" s="99"/>
      <c r="J102" s="99"/>
      <c r="K102" s="99"/>
      <c r="L102" s="99"/>
      <c r="M102" s="99"/>
      <c r="N102" s="200"/>
      <c r="O102" s="550"/>
      <c r="P102" s="152"/>
      <c r="Q102" s="152"/>
      <c r="R102" s="152"/>
      <c r="S102" s="152"/>
      <c r="T102" s="152"/>
      <c r="U102" s="152"/>
      <c r="V102" s="126"/>
    </row>
    <row r="103" spans="1:22" s="54" customFormat="1" ht="17.25" customHeight="1">
      <c r="A103" s="49"/>
      <c r="B103" s="50" t="s">
        <v>39</v>
      </c>
      <c r="C103" s="51"/>
      <c r="D103" s="52">
        <v>2020</v>
      </c>
      <c r="E103" s="98">
        <f>G103+I103+K103+M103</f>
        <v>941.6</v>
      </c>
      <c r="F103" s="98">
        <f>H103+J103+L103+N103</f>
        <v>0</v>
      </c>
      <c r="G103" s="98">
        <v>941.6</v>
      </c>
      <c r="H103" s="98">
        <v>0</v>
      </c>
      <c r="I103" s="98"/>
      <c r="J103" s="98"/>
      <c r="K103" s="98"/>
      <c r="L103" s="98"/>
      <c r="M103" s="98"/>
      <c r="N103" s="199"/>
      <c r="O103" s="550"/>
      <c r="P103" s="152"/>
      <c r="Q103" s="152"/>
      <c r="R103" s="152"/>
      <c r="S103" s="152"/>
      <c r="T103" s="152"/>
      <c r="U103" s="152"/>
      <c r="V103" s="126"/>
    </row>
    <row r="104" spans="1:22" s="54" customFormat="1" ht="17.25" customHeight="1">
      <c r="A104" s="49"/>
      <c r="B104" s="50" t="s">
        <v>40</v>
      </c>
      <c r="C104" s="51"/>
      <c r="D104" s="52">
        <v>2020</v>
      </c>
      <c r="E104" s="98">
        <f>G104+I104+K104+M104</f>
        <v>10</v>
      </c>
      <c r="F104" s="98">
        <f>H104+J104+L104+N104</f>
        <v>0</v>
      </c>
      <c r="G104" s="98">
        <v>10</v>
      </c>
      <c r="H104" s="98">
        <v>0</v>
      </c>
      <c r="I104" s="98"/>
      <c r="J104" s="98"/>
      <c r="K104" s="98"/>
      <c r="L104" s="98"/>
      <c r="M104" s="98"/>
      <c r="N104" s="199"/>
      <c r="O104" s="550"/>
      <c r="P104" s="152"/>
      <c r="Q104" s="152"/>
      <c r="R104" s="152"/>
      <c r="S104" s="152"/>
      <c r="T104" s="152"/>
      <c r="U104" s="152"/>
      <c r="V104" s="126"/>
    </row>
    <row r="105" spans="1:22" s="54" customFormat="1" ht="17.25" customHeight="1">
      <c r="A105" s="49"/>
      <c r="B105" s="55" t="s">
        <v>164</v>
      </c>
      <c r="C105" s="56"/>
      <c r="D105" s="57"/>
      <c r="E105" s="99">
        <f>E103+E104</f>
        <v>951.6</v>
      </c>
      <c r="F105" s="99">
        <f>F103+F104</f>
        <v>0</v>
      </c>
      <c r="G105" s="99">
        <f>G103+G104</f>
        <v>951.6</v>
      </c>
      <c r="H105" s="99">
        <v>0</v>
      </c>
      <c r="I105" s="99"/>
      <c r="J105" s="99"/>
      <c r="K105" s="99"/>
      <c r="L105" s="99"/>
      <c r="M105" s="99"/>
      <c r="N105" s="200"/>
      <c r="O105" s="550"/>
      <c r="P105" s="152"/>
      <c r="Q105" s="152"/>
      <c r="R105" s="152"/>
      <c r="S105" s="152"/>
      <c r="T105" s="152"/>
      <c r="U105" s="152"/>
      <c r="V105" s="126"/>
    </row>
    <row r="106" spans="1:22" s="54" customFormat="1" ht="17.25" customHeight="1">
      <c r="A106" s="49"/>
      <c r="B106" s="50" t="s">
        <v>41</v>
      </c>
      <c r="C106" s="51"/>
      <c r="D106" s="52">
        <v>2020</v>
      </c>
      <c r="E106" s="98">
        <f>G106+I106+K106+M106</f>
        <v>642</v>
      </c>
      <c r="F106" s="98">
        <f>H106+J106+L106+N106</f>
        <v>0</v>
      </c>
      <c r="G106" s="98">
        <v>642</v>
      </c>
      <c r="H106" s="98">
        <v>0</v>
      </c>
      <c r="I106" s="98"/>
      <c r="J106" s="98"/>
      <c r="K106" s="98"/>
      <c r="L106" s="98"/>
      <c r="M106" s="98"/>
      <c r="N106" s="199"/>
      <c r="O106" s="550"/>
      <c r="P106" s="152"/>
      <c r="Q106" s="152"/>
      <c r="R106" s="152"/>
      <c r="S106" s="152"/>
      <c r="T106" s="152"/>
      <c r="U106" s="152"/>
      <c r="V106" s="126"/>
    </row>
    <row r="107" spans="1:22" s="54" customFormat="1" ht="17.25" customHeight="1">
      <c r="A107" s="49"/>
      <c r="B107" s="50" t="s">
        <v>42</v>
      </c>
      <c r="C107" s="51"/>
      <c r="D107" s="52">
        <v>2020</v>
      </c>
      <c r="E107" s="98">
        <f>G107+I107+K107+M107</f>
        <v>10</v>
      </c>
      <c r="F107" s="98">
        <f>H107+J107+L107+N107</f>
        <v>0</v>
      </c>
      <c r="G107" s="98">
        <v>10</v>
      </c>
      <c r="H107" s="98">
        <v>0</v>
      </c>
      <c r="I107" s="98"/>
      <c r="J107" s="98"/>
      <c r="K107" s="98"/>
      <c r="L107" s="98"/>
      <c r="M107" s="98"/>
      <c r="N107" s="199"/>
      <c r="O107" s="550"/>
      <c r="P107" s="152"/>
      <c r="Q107" s="152"/>
      <c r="R107" s="152"/>
      <c r="S107" s="152"/>
      <c r="T107" s="152"/>
      <c r="U107" s="152"/>
      <c r="V107" s="126"/>
    </row>
    <row r="108" spans="1:22" s="54" customFormat="1" ht="17.25" customHeight="1">
      <c r="A108" s="49"/>
      <c r="B108" s="55" t="s">
        <v>164</v>
      </c>
      <c r="C108" s="56"/>
      <c r="D108" s="57"/>
      <c r="E108" s="99">
        <f>E106+E107</f>
        <v>652</v>
      </c>
      <c r="F108" s="99">
        <f>F106+F107</f>
        <v>0</v>
      </c>
      <c r="G108" s="99">
        <f>G106+G107</f>
        <v>652</v>
      </c>
      <c r="H108" s="99">
        <v>0</v>
      </c>
      <c r="I108" s="99"/>
      <c r="J108" s="99"/>
      <c r="K108" s="99"/>
      <c r="L108" s="99"/>
      <c r="M108" s="99"/>
      <c r="N108" s="200"/>
      <c r="O108" s="550"/>
      <c r="P108" s="152"/>
      <c r="Q108" s="152"/>
      <c r="R108" s="152"/>
      <c r="S108" s="152"/>
      <c r="T108" s="152"/>
      <c r="U108" s="152"/>
      <c r="V108" s="126"/>
    </row>
    <row r="109" spans="1:22" s="54" customFormat="1" ht="17.25" customHeight="1">
      <c r="A109" s="49"/>
      <c r="B109" s="50" t="s">
        <v>43</v>
      </c>
      <c r="C109" s="51"/>
      <c r="D109" s="52">
        <v>2020</v>
      </c>
      <c r="E109" s="98">
        <f>G109+I109+K109+M109</f>
        <v>299.60000000000002</v>
      </c>
      <c r="F109" s="98">
        <f>H109+J109+L109+N109</f>
        <v>0</v>
      </c>
      <c r="G109" s="98">
        <v>299.60000000000002</v>
      </c>
      <c r="H109" s="98">
        <v>0</v>
      </c>
      <c r="I109" s="98"/>
      <c r="J109" s="98"/>
      <c r="K109" s="98"/>
      <c r="L109" s="98"/>
      <c r="M109" s="98"/>
      <c r="N109" s="199"/>
      <c r="O109" s="550"/>
      <c r="P109" s="152"/>
      <c r="Q109" s="152"/>
      <c r="R109" s="152"/>
      <c r="S109" s="152"/>
      <c r="T109" s="152"/>
      <c r="U109" s="152"/>
      <c r="V109" s="126"/>
    </row>
    <row r="110" spans="1:22" s="54" customFormat="1" ht="17.25" customHeight="1">
      <c r="A110" s="49"/>
      <c r="B110" s="50" t="s">
        <v>44</v>
      </c>
      <c r="C110" s="51"/>
      <c r="D110" s="52">
        <v>2020</v>
      </c>
      <c r="E110" s="98">
        <f>G110+I110+K110+M110</f>
        <v>10</v>
      </c>
      <c r="F110" s="98">
        <f>H110+J110+L110+N110</f>
        <v>0</v>
      </c>
      <c r="G110" s="98">
        <v>10</v>
      </c>
      <c r="H110" s="98">
        <v>0</v>
      </c>
      <c r="I110" s="98"/>
      <c r="J110" s="98"/>
      <c r="K110" s="98"/>
      <c r="L110" s="98"/>
      <c r="M110" s="98"/>
      <c r="N110" s="199"/>
      <c r="O110" s="550"/>
      <c r="P110" s="152"/>
      <c r="Q110" s="152"/>
      <c r="R110" s="152"/>
      <c r="S110" s="152"/>
      <c r="T110" s="152"/>
      <c r="U110" s="152"/>
      <c r="V110" s="126"/>
    </row>
    <row r="111" spans="1:22" s="54" customFormat="1" ht="17.25" customHeight="1">
      <c r="A111" s="49"/>
      <c r="B111" s="55" t="s">
        <v>164</v>
      </c>
      <c r="C111" s="56"/>
      <c r="D111" s="57"/>
      <c r="E111" s="99">
        <f>E109+E110</f>
        <v>309.60000000000002</v>
      </c>
      <c r="F111" s="99">
        <f>F109+F110</f>
        <v>0</v>
      </c>
      <c r="G111" s="99">
        <f>G109+G110</f>
        <v>309.60000000000002</v>
      </c>
      <c r="H111" s="99">
        <v>0</v>
      </c>
      <c r="I111" s="99"/>
      <c r="J111" s="99"/>
      <c r="K111" s="99"/>
      <c r="L111" s="99"/>
      <c r="M111" s="99"/>
      <c r="N111" s="200"/>
      <c r="O111" s="550"/>
      <c r="P111" s="152"/>
      <c r="Q111" s="152"/>
      <c r="R111" s="152"/>
      <c r="S111" s="152"/>
      <c r="T111" s="152"/>
      <c r="U111" s="152"/>
      <c r="V111" s="126"/>
    </row>
    <row r="112" spans="1:22" s="54" customFormat="1" ht="17.25" customHeight="1">
      <c r="A112" s="49"/>
      <c r="B112" s="50" t="s">
        <v>45</v>
      </c>
      <c r="C112" s="51"/>
      <c r="D112" s="52">
        <v>2020</v>
      </c>
      <c r="E112" s="98">
        <f>G112+I112+K112+M112</f>
        <v>813.2</v>
      </c>
      <c r="F112" s="98">
        <f>H112+J112+L112+N112</f>
        <v>0</v>
      </c>
      <c r="G112" s="98">
        <v>813.2</v>
      </c>
      <c r="H112" s="98">
        <v>0</v>
      </c>
      <c r="I112" s="99"/>
      <c r="J112" s="99"/>
      <c r="K112" s="99"/>
      <c r="L112" s="99"/>
      <c r="M112" s="99"/>
      <c r="N112" s="200"/>
      <c r="O112" s="550"/>
      <c r="P112" s="152"/>
      <c r="Q112" s="152"/>
      <c r="R112" s="152"/>
      <c r="S112" s="152"/>
      <c r="T112" s="152"/>
      <c r="U112" s="152"/>
      <c r="V112" s="126"/>
    </row>
    <row r="113" spans="1:22" s="54" customFormat="1" ht="17.25" customHeight="1">
      <c r="A113" s="49"/>
      <c r="B113" s="50" t="s">
        <v>46</v>
      </c>
      <c r="C113" s="51"/>
      <c r="D113" s="52">
        <v>2020</v>
      </c>
      <c r="E113" s="98">
        <f>G113+I113+K113+M113</f>
        <v>10</v>
      </c>
      <c r="F113" s="98">
        <f>H113+J113+L113+N113</f>
        <v>0</v>
      </c>
      <c r="G113" s="98">
        <v>10</v>
      </c>
      <c r="H113" s="98">
        <v>0</v>
      </c>
      <c r="I113" s="99"/>
      <c r="J113" s="99"/>
      <c r="K113" s="99"/>
      <c r="L113" s="99"/>
      <c r="M113" s="99"/>
      <c r="N113" s="200"/>
      <c r="O113" s="550"/>
      <c r="P113" s="152"/>
      <c r="Q113" s="152"/>
      <c r="R113" s="152"/>
      <c r="S113" s="152"/>
      <c r="T113" s="152"/>
      <c r="U113" s="152"/>
      <c r="V113" s="126"/>
    </row>
    <row r="114" spans="1:22" s="54" customFormat="1" ht="17.25" customHeight="1">
      <c r="A114" s="49"/>
      <c r="B114" s="55" t="s">
        <v>164</v>
      </c>
      <c r="C114" s="56"/>
      <c r="D114" s="57"/>
      <c r="E114" s="99">
        <f>E112+E113</f>
        <v>823.2</v>
      </c>
      <c r="F114" s="99">
        <f>F112+F113</f>
        <v>0</v>
      </c>
      <c r="G114" s="99">
        <f>G112+G113</f>
        <v>823.2</v>
      </c>
      <c r="H114" s="99">
        <v>0</v>
      </c>
      <c r="I114" s="99"/>
      <c r="J114" s="99"/>
      <c r="K114" s="99"/>
      <c r="L114" s="99"/>
      <c r="M114" s="99"/>
      <c r="N114" s="200"/>
      <c r="O114" s="550"/>
      <c r="P114" s="152"/>
      <c r="Q114" s="152"/>
      <c r="R114" s="152"/>
      <c r="S114" s="152"/>
      <c r="T114" s="152"/>
      <c r="U114" s="152"/>
      <c r="V114" s="126"/>
    </row>
    <row r="115" spans="1:22" s="54" customFormat="1" ht="17.25" customHeight="1">
      <c r="A115" s="49"/>
      <c r="B115" s="50" t="s">
        <v>47</v>
      </c>
      <c r="C115" s="51"/>
      <c r="D115" s="52">
        <v>2020</v>
      </c>
      <c r="E115" s="98">
        <f>G115+I115+K115+M115</f>
        <v>2696.4</v>
      </c>
      <c r="F115" s="98">
        <f>H115+J115+L115+N115</f>
        <v>0</v>
      </c>
      <c r="G115" s="98">
        <v>2696.4</v>
      </c>
      <c r="H115" s="98">
        <v>0</v>
      </c>
      <c r="I115" s="99"/>
      <c r="J115" s="99"/>
      <c r="K115" s="99"/>
      <c r="L115" s="99"/>
      <c r="M115" s="99"/>
      <c r="N115" s="200"/>
      <c r="O115" s="550"/>
      <c r="P115" s="152"/>
      <c r="Q115" s="152"/>
      <c r="R115" s="152"/>
      <c r="S115" s="152"/>
      <c r="T115" s="152"/>
      <c r="U115" s="152"/>
      <c r="V115" s="126"/>
    </row>
    <row r="116" spans="1:22" s="54" customFormat="1" ht="17.25" customHeight="1">
      <c r="A116" s="49"/>
      <c r="B116" s="50" t="s">
        <v>48</v>
      </c>
      <c r="C116" s="51"/>
      <c r="D116" s="52">
        <v>2020</v>
      </c>
      <c r="E116" s="98">
        <f>G116+I116+K116+M116</f>
        <v>10</v>
      </c>
      <c r="F116" s="98">
        <f>H116+J116+L116+N116</f>
        <v>0</v>
      </c>
      <c r="G116" s="98">
        <v>10</v>
      </c>
      <c r="H116" s="98">
        <v>0</v>
      </c>
      <c r="I116" s="99"/>
      <c r="J116" s="99"/>
      <c r="K116" s="99"/>
      <c r="L116" s="99"/>
      <c r="M116" s="99"/>
      <c r="N116" s="200"/>
      <c r="O116" s="550"/>
      <c r="P116" s="152"/>
      <c r="Q116" s="152"/>
      <c r="R116" s="152"/>
      <c r="S116" s="152"/>
      <c r="T116" s="152"/>
      <c r="U116" s="152"/>
      <c r="V116" s="126"/>
    </row>
    <row r="117" spans="1:22" s="54" customFormat="1" ht="17.25" customHeight="1">
      <c r="A117" s="49"/>
      <c r="B117" s="55" t="s">
        <v>164</v>
      </c>
      <c r="C117" s="56"/>
      <c r="D117" s="57"/>
      <c r="E117" s="99">
        <f>E115+E116</f>
        <v>2706.4</v>
      </c>
      <c r="F117" s="99">
        <f>F115+F116</f>
        <v>0</v>
      </c>
      <c r="G117" s="99">
        <f>G115+G116</f>
        <v>2706.4</v>
      </c>
      <c r="H117" s="99">
        <v>0</v>
      </c>
      <c r="I117" s="99"/>
      <c r="J117" s="99"/>
      <c r="K117" s="99"/>
      <c r="L117" s="99"/>
      <c r="M117" s="99"/>
      <c r="N117" s="200"/>
      <c r="O117" s="550"/>
      <c r="P117" s="152"/>
      <c r="Q117" s="152"/>
      <c r="R117" s="152"/>
      <c r="S117" s="152"/>
      <c r="T117" s="152"/>
      <c r="U117" s="152"/>
      <c r="V117" s="126"/>
    </row>
    <row r="118" spans="1:22" s="54" customFormat="1" ht="18" customHeight="1" thickBot="1">
      <c r="A118" s="59"/>
      <c r="B118" s="60" t="s">
        <v>176</v>
      </c>
      <c r="C118" s="61"/>
      <c r="D118" s="62"/>
      <c r="E118" s="100">
        <f>E87+E90+E93+E96+E99+E102+E105+E108+E111+E114+E117</f>
        <v>17348.400000000001</v>
      </c>
      <c r="F118" s="100">
        <f>F87+F90+F93+F96+F99+F102+F105+F108+F111+F114+F117</f>
        <v>0</v>
      </c>
      <c r="G118" s="100">
        <f>G87+G90+G93+G96+G99+G102+G105+G108+G111+G114+G117</f>
        <v>17348.400000000001</v>
      </c>
      <c r="H118" s="100">
        <f>H87+H90+H93+H96+H99+H102+H105+H108+H111+H114+H117</f>
        <v>0</v>
      </c>
      <c r="I118" s="100"/>
      <c r="J118" s="100"/>
      <c r="K118" s="100"/>
      <c r="L118" s="100"/>
      <c r="M118" s="100"/>
      <c r="N118" s="201"/>
      <c r="O118" s="550"/>
      <c r="P118" s="152"/>
      <c r="Q118" s="152"/>
      <c r="R118" s="152"/>
      <c r="S118" s="152"/>
      <c r="T118" s="152"/>
      <c r="U118" s="152"/>
      <c r="V118" s="126"/>
    </row>
    <row r="119" spans="1:22" s="70" customFormat="1" ht="51.75" customHeight="1">
      <c r="A119" s="65" t="s">
        <v>244</v>
      </c>
      <c r="B119" s="158" t="s">
        <v>62</v>
      </c>
      <c r="C119" s="67"/>
      <c r="D119" s="66" t="s">
        <v>251</v>
      </c>
      <c r="E119" s="101">
        <f>E122+E134+E144+E154</f>
        <v>11465.8</v>
      </c>
      <c r="F119" s="101">
        <f>F122+F134+F144+F154</f>
        <v>2289.8000000000002</v>
      </c>
      <c r="G119" s="101">
        <f>G122+G134+G144+G154</f>
        <v>11465.8</v>
      </c>
      <c r="H119" s="101">
        <f>H122+H134+H144+H154</f>
        <v>2289.8000000000002</v>
      </c>
      <c r="I119" s="101"/>
      <c r="J119" s="101"/>
      <c r="K119" s="101"/>
      <c r="L119" s="101"/>
      <c r="M119" s="101"/>
      <c r="N119" s="203"/>
      <c r="O119" s="551" t="s">
        <v>322</v>
      </c>
      <c r="P119" s="184"/>
      <c r="Q119" s="184"/>
      <c r="R119" s="184"/>
      <c r="S119" s="184"/>
      <c r="T119" s="184"/>
      <c r="U119" s="184"/>
      <c r="V119" s="185"/>
    </row>
    <row r="120" spans="1:22" s="75" customFormat="1" ht="39" customHeight="1">
      <c r="A120" s="71"/>
      <c r="B120" s="63" t="s">
        <v>177</v>
      </c>
      <c r="C120" s="72"/>
      <c r="D120" s="73">
        <v>2017</v>
      </c>
      <c r="E120" s="102">
        <f>G120+I120+K120+M120</f>
        <v>2.8000000000000003</v>
      </c>
      <c r="F120" s="102">
        <f>H120+J120+L120+N120</f>
        <v>2.8000000000000003</v>
      </c>
      <c r="G120" s="103">
        <f>2.2+0.6</f>
        <v>2.8000000000000003</v>
      </c>
      <c r="H120" s="103">
        <f>2.2+0.6</f>
        <v>2.8000000000000003</v>
      </c>
      <c r="I120" s="103"/>
      <c r="J120" s="103"/>
      <c r="K120" s="103"/>
      <c r="L120" s="103"/>
      <c r="M120" s="103"/>
      <c r="N120" s="204"/>
      <c r="O120" s="552"/>
      <c r="P120" s="174"/>
      <c r="Q120" s="174"/>
      <c r="R120" s="174"/>
      <c r="S120" s="174"/>
      <c r="T120" s="174"/>
      <c r="U120" s="174"/>
      <c r="V120" s="186"/>
    </row>
    <row r="121" spans="1:22" s="75" customFormat="1" ht="12" customHeight="1">
      <c r="A121" s="71"/>
      <c r="B121" s="76" t="s">
        <v>164</v>
      </c>
      <c r="C121" s="72"/>
      <c r="D121" s="73"/>
      <c r="E121" s="104">
        <f>E120</f>
        <v>2.8000000000000003</v>
      </c>
      <c r="F121" s="104">
        <f>F120</f>
        <v>2.8000000000000003</v>
      </c>
      <c r="G121" s="104">
        <f>G120</f>
        <v>2.8000000000000003</v>
      </c>
      <c r="H121" s="104">
        <f>H120</f>
        <v>2.8000000000000003</v>
      </c>
      <c r="I121" s="104"/>
      <c r="J121" s="104"/>
      <c r="K121" s="104"/>
      <c r="L121" s="104"/>
      <c r="M121" s="104"/>
      <c r="N121" s="110"/>
      <c r="O121" s="552"/>
      <c r="P121" s="174"/>
      <c r="Q121" s="174"/>
      <c r="R121" s="174"/>
      <c r="S121" s="174"/>
      <c r="T121" s="174"/>
      <c r="U121" s="174"/>
      <c r="V121" s="186"/>
    </row>
    <row r="122" spans="1:22" s="75" customFormat="1" ht="18.75" customHeight="1">
      <c r="A122" s="77"/>
      <c r="B122" s="78" t="s">
        <v>173</v>
      </c>
      <c r="C122" s="79"/>
      <c r="D122" s="80"/>
      <c r="E122" s="105">
        <f>E120</f>
        <v>2.8000000000000003</v>
      </c>
      <c r="F122" s="105">
        <f>F120</f>
        <v>2.8000000000000003</v>
      </c>
      <c r="G122" s="105">
        <f>G120</f>
        <v>2.8000000000000003</v>
      </c>
      <c r="H122" s="105">
        <f>H120</f>
        <v>2.8000000000000003</v>
      </c>
      <c r="I122" s="105"/>
      <c r="J122" s="105"/>
      <c r="K122" s="105"/>
      <c r="L122" s="105"/>
      <c r="M122" s="105"/>
      <c r="N122" s="205"/>
      <c r="O122" s="552"/>
      <c r="P122" s="174"/>
      <c r="Q122" s="174"/>
      <c r="R122" s="174"/>
      <c r="S122" s="174"/>
      <c r="T122" s="174"/>
      <c r="U122" s="174"/>
      <c r="V122" s="186"/>
    </row>
    <row r="123" spans="1:22" s="75" customFormat="1" ht="51" customHeight="1">
      <c r="A123" s="71"/>
      <c r="B123" s="63" t="s">
        <v>49</v>
      </c>
      <c r="C123" s="72"/>
      <c r="D123" s="73">
        <v>2018</v>
      </c>
      <c r="E123" s="102">
        <v>436.5</v>
      </c>
      <c r="F123" s="102">
        <v>436.5</v>
      </c>
      <c r="G123" s="102">
        <v>436.5</v>
      </c>
      <c r="H123" s="102">
        <v>436.5</v>
      </c>
      <c r="I123" s="103"/>
      <c r="J123" s="103"/>
      <c r="K123" s="103"/>
      <c r="L123" s="103"/>
      <c r="M123" s="103"/>
      <c r="N123" s="204"/>
      <c r="O123" s="552"/>
      <c r="P123" s="174"/>
      <c r="Q123" s="174"/>
      <c r="R123" s="174"/>
      <c r="S123" s="174"/>
      <c r="T123" s="174"/>
      <c r="U123" s="174"/>
      <c r="V123" s="186"/>
    </row>
    <row r="124" spans="1:22" s="75" customFormat="1" ht="12" customHeight="1">
      <c r="A124" s="82"/>
      <c r="B124" s="76" t="s">
        <v>164</v>
      </c>
      <c r="C124" s="83"/>
      <c r="D124" s="84"/>
      <c r="E124" s="104">
        <f>E123</f>
        <v>436.5</v>
      </c>
      <c r="F124" s="104">
        <f>F123</f>
        <v>436.5</v>
      </c>
      <c r="G124" s="104">
        <f>G123</f>
        <v>436.5</v>
      </c>
      <c r="H124" s="104">
        <f>H123</f>
        <v>436.5</v>
      </c>
      <c r="I124" s="104"/>
      <c r="J124" s="104"/>
      <c r="K124" s="104"/>
      <c r="L124" s="104"/>
      <c r="M124" s="104"/>
      <c r="N124" s="110"/>
      <c r="O124" s="552"/>
      <c r="P124" s="174"/>
      <c r="Q124" s="174"/>
      <c r="R124" s="174"/>
      <c r="S124" s="174"/>
      <c r="T124" s="174"/>
      <c r="U124" s="174"/>
      <c r="V124" s="186"/>
    </row>
    <row r="125" spans="1:22" s="54" customFormat="1" ht="26.45" customHeight="1">
      <c r="A125" s="85"/>
      <c r="B125" s="262" t="s">
        <v>132</v>
      </c>
      <c r="C125" s="84"/>
      <c r="D125" s="84">
        <v>2018</v>
      </c>
      <c r="E125" s="98">
        <v>1432.9</v>
      </c>
      <c r="F125" s="98">
        <v>1432.9</v>
      </c>
      <c r="G125" s="98">
        <v>1432.9</v>
      </c>
      <c r="H125" s="98">
        <v>1432.9</v>
      </c>
      <c r="I125" s="102"/>
      <c r="J125" s="106"/>
      <c r="K125" s="107"/>
      <c r="L125" s="102"/>
      <c r="M125" s="102"/>
      <c r="N125" s="109"/>
      <c r="O125" s="552"/>
      <c r="P125" s="152"/>
      <c r="Q125" s="152"/>
      <c r="R125" s="152"/>
      <c r="S125" s="152"/>
      <c r="T125" s="152"/>
      <c r="U125" s="152"/>
      <c r="V125" s="126"/>
    </row>
    <row r="126" spans="1:22" s="54" customFormat="1" ht="25.9" customHeight="1">
      <c r="A126" s="85"/>
      <c r="B126" s="262" t="s">
        <v>133</v>
      </c>
      <c r="C126" s="84"/>
      <c r="D126" s="84">
        <v>2018</v>
      </c>
      <c r="E126" s="98">
        <f>G126+I126+K126+M126</f>
        <v>3.4</v>
      </c>
      <c r="F126" s="98">
        <f>H126+J126+L126+N126</f>
        <v>3.4</v>
      </c>
      <c r="G126" s="107">
        <v>3.4</v>
      </c>
      <c r="H126" s="107">
        <v>3.4</v>
      </c>
      <c r="I126" s="107"/>
      <c r="J126" s="108"/>
      <c r="K126" s="107"/>
      <c r="L126" s="107"/>
      <c r="M126" s="107"/>
      <c r="N126" s="109"/>
      <c r="O126" s="552"/>
      <c r="P126" s="152"/>
      <c r="Q126" s="152"/>
      <c r="R126" s="152"/>
      <c r="S126" s="152"/>
      <c r="T126" s="152"/>
      <c r="U126" s="152"/>
      <c r="V126" s="126"/>
    </row>
    <row r="127" spans="1:22" s="54" customFormat="1" ht="19.5" customHeight="1">
      <c r="A127" s="85"/>
      <c r="B127" s="55" t="s">
        <v>164</v>
      </c>
      <c r="C127" s="86"/>
      <c r="D127" s="86"/>
      <c r="E127" s="110">
        <f>E125+E126</f>
        <v>1436.3000000000002</v>
      </c>
      <c r="F127" s="110">
        <f>F125+F126</f>
        <v>1436.3000000000002</v>
      </c>
      <c r="G127" s="110">
        <f>G125+G126</f>
        <v>1436.3000000000002</v>
      </c>
      <c r="H127" s="110">
        <f>H125+H126</f>
        <v>1436.3000000000002</v>
      </c>
      <c r="I127" s="110"/>
      <c r="J127" s="110"/>
      <c r="K127" s="110"/>
      <c r="L127" s="110"/>
      <c r="M127" s="110"/>
      <c r="N127" s="110"/>
      <c r="O127" s="552"/>
      <c r="P127" s="152"/>
      <c r="Q127" s="152"/>
      <c r="R127" s="152"/>
      <c r="S127" s="152"/>
      <c r="T127" s="152"/>
      <c r="U127" s="152"/>
      <c r="V127" s="126"/>
    </row>
    <row r="128" spans="1:22" s="54" customFormat="1" ht="27" customHeight="1">
      <c r="A128" s="85"/>
      <c r="B128" s="87" t="s">
        <v>134</v>
      </c>
      <c r="C128" s="84"/>
      <c r="D128" s="84">
        <v>2018</v>
      </c>
      <c r="E128" s="107">
        <v>152.1</v>
      </c>
      <c r="F128" s="107">
        <v>152.1</v>
      </c>
      <c r="G128" s="107">
        <v>152.1</v>
      </c>
      <c r="H128" s="107">
        <v>152.1</v>
      </c>
      <c r="I128" s="102"/>
      <c r="J128" s="106"/>
      <c r="K128" s="107"/>
      <c r="L128" s="102"/>
      <c r="M128" s="102"/>
      <c r="N128" s="109"/>
      <c r="O128" s="552"/>
      <c r="P128" s="152"/>
      <c r="Q128" s="152"/>
      <c r="R128" s="152"/>
      <c r="S128" s="152"/>
      <c r="T128" s="152"/>
      <c r="U128" s="152"/>
      <c r="V128" s="126"/>
    </row>
    <row r="129" spans="1:22" s="54" customFormat="1" ht="24" customHeight="1">
      <c r="A129" s="85"/>
      <c r="B129" s="87" t="s">
        <v>135</v>
      </c>
      <c r="C129" s="84"/>
      <c r="D129" s="84">
        <v>2018</v>
      </c>
      <c r="E129" s="107">
        <v>3.9</v>
      </c>
      <c r="F129" s="107">
        <v>3.9</v>
      </c>
      <c r="G129" s="107">
        <v>3.9</v>
      </c>
      <c r="H129" s="107">
        <v>3.9</v>
      </c>
      <c r="I129" s="102"/>
      <c r="J129" s="106"/>
      <c r="K129" s="107"/>
      <c r="L129" s="102"/>
      <c r="M129" s="102"/>
      <c r="N129" s="109"/>
      <c r="O129" s="552"/>
      <c r="P129" s="152"/>
      <c r="Q129" s="152"/>
      <c r="R129" s="152"/>
      <c r="S129" s="152"/>
      <c r="T129" s="152"/>
      <c r="U129" s="152"/>
      <c r="V129" s="126"/>
    </row>
    <row r="130" spans="1:22" s="54" customFormat="1" ht="14.25" customHeight="1">
      <c r="A130" s="85"/>
      <c r="B130" s="55" t="s">
        <v>164</v>
      </c>
      <c r="C130" s="86"/>
      <c r="D130" s="86"/>
      <c r="E130" s="104">
        <f>E128+E129</f>
        <v>156</v>
      </c>
      <c r="F130" s="104">
        <f>F128+F129</f>
        <v>156</v>
      </c>
      <c r="G130" s="104">
        <f>G128+G129</f>
        <v>156</v>
      </c>
      <c r="H130" s="104">
        <f>H128+H129</f>
        <v>156</v>
      </c>
      <c r="I130" s="104"/>
      <c r="J130" s="104"/>
      <c r="K130" s="104"/>
      <c r="L130" s="104"/>
      <c r="M130" s="104"/>
      <c r="N130" s="110"/>
      <c r="O130" s="552"/>
      <c r="P130" s="152"/>
      <c r="Q130" s="152"/>
      <c r="R130" s="152"/>
      <c r="S130" s="152"/>
      <c r="T130" s="152"/>
      <c r="U130" s="152"/>
      <c r="V130" s="126"/>
    </row>
    <row r="131" spans="1:22" s="54" customFormat="1" ht="23.45" customHeight="1">
      <c r="A131" s="63"/>
      <c r="B131" s="262" t="s">
        <v>136</v>
      </c>
      <c r="C131" s="51"/>
      <c r="D131" s="52">
        <v>2018</v>
      </c>
      <c r="E131" s="98">
        <v>256</v>
      </c>
      <c r="F131" s="98">
        <v>256</v>
      </c>
      <c r="G131" s="98">
        <v>256</v>
      </c>
      <c r="H131" s="98">
        <v>256</v>
      </c>
      <c r="I131" s="98"/>
      <c r="J131" s="98"/>
      <c r="K131" s="98"/>
      <c r="L131" s="98"/>
      <c r="M131" s="98"/>
      <c r="N131" s="199"/>
      <c r="O131" s="552"/>
      <c r="P131" s="152"/>
      <c r="Q131" s="152"/>
      <c r="R131" s="152"/>
      <c r="S131" s="152"/>
      <c r="T131" s="152"/>
      <c r="U131" s="152"/>
      <c r="V131" s="126"/>
    </row>
    <row r="132" spans="1:22" s="54" customFormat="1" ht="25.9" customHeight="1">
      <c r="A132" s="63"/>
      <c r="B132" s="262" t="s">
        <v>137</v>
      </c>
      <c r="C132" s="51"/>
      <c r="D132" s="52">
        <v>2018</v>
      </c>
      <c r="E132" s="98">
        <f>G132+I132+K132+M132</f>
        <v>2.1999999999999993</v>
      </c>
      <c r="F132" s="98">
        <f>H132+J132+L132+N132</f>
        <v>2.1999999999999993</v>
      </c>
      <c r="G132" s="98">
        <f>15-12.8</f>
        <v>2.1999999999999993</v>
      </c>
      <c r="H132" s="98">
        <f>15-12.8</f>
        <v>2.1999999999999993</v>
      </c>
      <c r="I132" s="98"/>
      <c r="J132" s="98"/>
      <c r="K132" s="98"/>
      <c r="L132" s="98"/>
      <c r="M132" s="98"/>
      <c r="N132" s="199"/>
      <c r="O132" s="552"/>
      <c r="P132" s="152"/>
      <c r="Q132" s="152"/>
      <c r="R132" s="152"/>
      <c r="S132" s="152"/>
      <c r="T132" s="152"/>
      <c r="U132" s="152"/>
      <c r="V132" s="126"/>
    </row>
    <row r="133" spans="1:22" s="54" customFormat="1" ht="19.5" customHeight="1">
      <c r="A133" s="49"/>
      <c r="B133" s="55" t="s">
        <v>164</v>
      </c>
      <c r="C133" s="56"/>
      <c r="D133" s="57"/>
      <c r="E133" s="99">
        <f>E131+E132</f>
        <v>258.2</v>
      </c>
      <c r="F133" s="99">
        <f>F131+F132</f>
        <v>258.2</v>
      </c>
      <c r="G133" s="99">
        <f>G131+G132</f>
        <v>258.2</v>
      </c>
      <c r="H133" s="99">
        <f>H131+H132</f>
        <v>258.2</v>
      </c>
      <c r="I133" s="99"/>
      <c r="J133" s="99"/>
      <c r="K133" s="99"/>
      <c r="L133" s="99"/>
      <c r="M133" s="99"/>
      <c r="N133" s="200"/>
      <c r="O133" s="552"/>
      <c r="P133" s="152"/>
      <c r="Q133" s="152"/>
      <c r="R133" s="152"/>
      <c r="S133" s="152"/>
      <c r="T133" s="152"/>
      <c r="U133" s="152"/>
      <c r="V133" s="126"/>
    </row>
    <row r="134" spans="1:22" s="75" customFormat="1" ht="19.5" customHeight="1">
      <c r="A134" s="81"/>
      <c r="B134" s="60" t="s">
        <v>174</v>
      </c>
      <c r="C134" s="81"/>
      <c r="D134" s="81"/>
      <c r="E134" s="111">
        <f>E124+E127+E130+E133</f>
        <v>2287</v>
      </c>
      <c r="F134" s="111">
        <f>F124+F127+F130+F133</f>
        <v>2287</v>
      </c>
      <c r="G134" s="111">
        <f>G124+G127+G130+G133</f>
        <v>2287</v>
      </c>
      <c r="H134" s="111">
        <f>H124+H127+H130+H133</f>
        <v>2287</v>
      </c>
      <c r="I134" s="111"/>
      <c r="J134" s="111"/>
      <c r="K134" s="111"/>
      <c r="L134" s="111"/>
      <c r="M134" s="111"/>
      <c r="N134" s="206"/>
      <c r="O134" s="552"/>
      <c r="P134" s="174"/>
      <c r="Q134" s="174"/>
      <c r="R134" s="174"/>
      <c r="S134" s="174"/>
      <c r="T134" s="174"/>
      <c r="U134" s="174"/>
      <c r="V134" s="186"/>
    </row>
    <row r="135" spans="1:22" s="54" customFormat="1" ht="19.5" customHeight="1">
      <c r="A135" s="63"/>
      <c r="B135" s="50" t="s">
        <v>50</v>
      </c>
      <c r="C135" s="51"/>
      <c r="D135" s="52">
        <v>2019</v>
      </c>
      <c r="E135" s="98">
        <f>G135+I135+K135+M135</f>
        <v>1024.7</v>
      </c>
      <c r="F135" s="98">
        <f>H135+J135+L135+N135</f>
        <v>0</v>
      </c>
      <c r="G135" s="98">
        <v>1024.7</v>
      </c>
      <c r="H135" s="98">
        <v>0</v>
      </c>
      <c r="I135" s="98"/>
      <c r="J135" s="98"/>
      <c r="K135" s="98"/>
      <c r="L135" s="98"/>
      <c r="M135" s="98"/>
      <c r="N135" s="199"/>
      <c r="O135" s="552"/>
      <c r="P135" s="152"/>
      <c r="Q135" s="152"/>
      <c r="R135" s="152"/>
      <c r="S135" s="152"/>
      <c r="T135" s="152"/>
      <c r="U135" s="152"/>
      <c r="V135" s="126"/>
    </row>
    <row r="136" spans="1:22" s="54" customFormat="1" ht="19.5" customHeight="1">
      <c r="A136" s="63"/>
      <c r="B136" s="50" t="s">
        <v>51</v>
      </c>
      <c r="C136" s="51"/>
      <c r="D136" s="52">
        <v>2019</v>
      </c>
      <c r="E136" s="98">
        <f>G136+I136+K136+M136</f>
        <v>10</v>
      </c>
      <c r="F136" s="98">
        <f>H136+J136+L136+N136</f>
        <v>0</v>
      </c>
      <c r="G136" s="98">
        <v>10</v>
      </c>
      <c r="H136" s="98">
        <v>0</v>
      </c>
      <c r="I136" s="98"/>
      <c r="J136" s="98"/>
      <c r="K136" s="98"/>
      <c r="L136" s="98"/>
      <c r="M136" s="98"/>
      <c r="N136" s="199"/>
      <c r="O136" s="552"/>
      <c r="P136" s="152"/>
      <c r="Q136" s="152"/>
      <c r="R136" s="152"/>
      <c r="S136" s="152"/>
      <c r="T136" s="152"/>
      <c r="U136" s="152"/>
      <c r="V136" s="126"/>
    </row>
    <row r="137" spans="1:22" s="54" customFormat="1" ht="19.5" customHeight="1">
      <c r="A137" s="49"/>
      <c r="B137" s="55" t="s">
        <v>164</v>
      </c>
      <c r="C137" s="56"/>
      <c r="D137" s="57"/>
      <c r="E137" s="99">
        <f>E135+E136</f>
        <v>1034.7</v>
      </c>
      <c r="F137" s="99">
        <f>F135+F136</f>
        <v>0</v>
      </c>
      <c r="G137" s="99">
        <f>G135+G136</f>
        <v>1034.7</v>
      </c>
      <c r="H137" s="99">
        <v>0</v>
      </c>
      <c r="I137" s="99"/>
      <c r="J137" s="99"/>
      <c r="K137" s="99"/>
      <c r="L137" s="99"/>
      <c r="M137" s="99"/>
      <c r="N137" s="200"/>
      <c r="O137" s="552"/>
      <c r="P137" s="152"/>
      <c r="Q137" s="152"/>
      <c r="R137" s="152"/>
      <c r="S137" s="152"/>
      <c r="T137" s="152"/>
      <c r="U137" s="152"/>
      <c r="V137" s="126"/>
    </row>
    <row r="138" spans="1:22" s="75" customFormat="1" ht="39" customHeight="1">
      <c r="A138" s="89"/>
      <c r="B138" s="63" t="s">
        <v>52</v>
      </c>
      <c r="C138" s="72"/>
      <c r="D138" s="90">
        <v>2019</v>
      </c>
      <c r="E138" s="102">
        <f>G138+I138+K138+M138</f>
        <v>1330.9</v>
      </c>
      <c r="F138" s="102">
        <f>H138+J138+L138+N138</f>
        <v>0</v>
      </c>
      <c r="G138" s="103">
        <v>1330.9</v>
      </c>
      <c r="H138" s="101">
        <v>0</v>
      </c>
      <c r="I138" s="101"/>
      <c r="J138" s="101"/>
      <c r="K138" s="101"/>
      <c r="L138" s="101"/>
      <c r="M138" s="101"/>
      <c r="N138" s="203"/>
      <c r="O138" s="552"/>
      <c r="P138" s="174"/>
      <c r="Q138" s="174"/>
      <c r="R138" s="174"/>
      <c r="S138" s="174"/>
      <c r="T138" s="174"/>
      <c r="U138" s="174"/>
      <c r="V138" s="186"/>
    </row>
    <row r="139" spans="1:22" s="75" customFormat="1" ht="39.75" customHeight="1">
      <c r="A139" s="89"/>
      <c r="B139" s="63" t="s">
        <v>53</v>
      </c>
      <c r="C139" s="72"/>
      <c r="D139" s="90">
        <v>2019</v>
      </c>
      <c r="E139" s="102">
        <f>G139+I139+K139+M139</f>
        <v>10</v>
      </c>
      <c r="F139" s="102">
        <f>H139+J139+L139+N139</f>
        <v>0</v>
      </c>
      <c r="G139" s="103">
        <v>10</v>
      </c>
      <c r="H139" s="101">
        <v>0</v>
      </c>
      <c r="I139" s="101"/>
      <c r="J139" s="101"/>
      <c r="K139" s="101"/>
      <c r="L139" s="101"/>
      <c r="M139" s="101"/>
      <c r="N139" s="203"/>
      <c r="O139" s="552"/>
      <c r="P139" s="174"/>
      <c r="Q139" s="174"/>
      <c r="R139" s="174"/>
      <c r="S139" s="174"/>
      <c r="T139" s="174"/>
      <c r="U139" s="174"/>
      <c r="V139" s="186"/>
    </row>
    <row r="140" spans="1:22" s="75" customFormat="1" ht="12.75" customHeight="1">
      <c r="A140" s="89"/>
      <c r="B140" s="55" t="s">
        <v>164</v>
      </c>
      <c r="C140" s="72"/>
      <c r="D140" s="90"/>
      <c r="E140" s="101">
        <f>E138+E139</f>
        <v>1340.9</v>
      </c>
      <c r="F140" s="101">
        <f>F138+F139</f>
        <v>0</v>
      </c>
      <c r="G140" s="101">
        <f>G138+G139</f>
        <v>1340.9</v>
      </c>
      <c r="H140" s="101">
        <f>H138+H139</f>
        <v>0</v>
      </c>
      <c r="I140" s="101"/>
      <c r="J140" s="101"/>
      <c r="K140" s="101"/>
      <c r="L140" s="101"/>
      <c r="M140" s="101"/>
      <c r="N140" s="203"/>
      <c r="O140" s="552"/>
      <c r="P140" s="174"/>
      <c r="Q140" s="174"/>
      <c r="R140" s="174"/>
      <c r="S140" s="174"/>
      <c r="T140" s="174"/>
      <c r="U140" s="174"/>
      <c r="V140" s="186"/>
    </row>
    <row r="141" spans="1:22" s="54" customFormat="1" ht="19.5" customHeight="1">
      <c r="A141" s="85"/>
      <c r="B141" s="71" t="s">
        <v>54</v>
      </c>
      <c r="C141" s="84"/>
      <c r="D141" s="84">
        <v>2019</v>
      </c>
      <c r="E141" s="107">
        <f>G141+I141+K141+M141</f>
        <v>3158.4</v>
      </c>
      <c r="F141" s="102">
        <f>H141+J141+L141+N141</f>
        <v>0</v>
      </c>
      <c r="G141" s="102">
        <v>3158.4</v>
      </c>
      <c r="H141" s="102"/>
      <c r="I141" s="102"/>
      <c r="J141" s="106"/>
      <c r="K141" s="107"/>
      <c r="L141" s="102"/>
      <c r="M141" s="102"/>
      <c r="N141" s="109"/>
      <c r="O141" s="552"/>
      <c r="P141" s="152"/>
      <c r="Q141" s="152"/>
      <c r="R141" s="152"/>
      <c r="S141" s="152"/>
      <c r="T141" s="152"/>
      <c r="U141" s="152"/>
      <c r="V141" s="126"/>
    </row>
    <row r="142" spans="1:22" s="54" customFormat="1" ht="23.45" customHeight="1">
      <c r="A142" s="85"/>
      <c r="B142" s="71" t="s">
        <v>55</v>
      </c>
      <c r="C142" s="84"/>
      <c r="D142" s="84">
        <v>2019</v>
      </c>
      <c r="E142" s="107">
        <f>G142+I142+K142+M142</f>
        <v>10</v>
      </c>
      <c r="F142" s="102">
        <f>H142+J142+L142+N142</f>
        <v>0</v>
      </c>
      <c r="G142" s="107">
        <v>10</v>
      </c>
      <c r="H142" s="107"/>
      <c r="I142" s="107"/>
      <c r="J142" s="108"/>
      <c r="K142" s="107"/>
      <c r="L142" s="107"/>
      <c r="M142" s="107"/>
      <c r="N142" s="109"/>
      <c r="O142" s="552"/>
      <c r="P142" s="152"/>
      <c r="Q142" s="152"/>
      <c r="R142" s="152"/>
      <c r="S142" s="152"/>
      <c r="T142" s="152"/>
      <c r="U142" s="152"/>
      <c r="V142" s="126"/>
    </row>
    <row r="143" spans="1:22" s="54" customFormat="1">
      <c r="A143" s="85"/>
      <c r="B143" s="55" t="s">
        <v>164</v>
      </c>
      <c r="C143" s="86"/>
      <c r="D143" s="86"/>
      <c r="E143" s="110">
        <f>E141+E142</f>
        <v>3168.4</v>
      </c>
      <c r="F143" s="110">
        <f>F141+F142</f>
        <v>0</v>
      </c>
      <c r="G143" s="110">
        <f>G141+G142</f>
        <v>3168.4</v>
      </c>
      <c r="H143" s="110">
        <f>H141+H142</f>
        <v>0</v>
      </c>
      <c r="I143" s="110"/>
      <c r="J143" s="110"/>
      <c r="K143" s="110"/>
      <c r="L143" s="110"/>
      <c r="M143" s="110"/>
      <c r="N143" s="110"/>
      <c r="O143" s="552"/>
      <c r="P143" s="152"/>
      <c r="Q143" s="152"/>
      <c r="R143" s="152"/>
      <c r="S143" s="152"/>
      <c r="T143" s="152"/>
      <c r="U143" s="152"/>
      <c r="V143" s="126"/>
    </row>
    <row r="144" spans="1:22" s="75" customFormat="1" ht="12">
      <c r="A144" s="91"/>
      <c r="B144" s="60" t="s">
        <v>175</v>
      </c>
      <c r="C144" s="81"/>
      <c r="D144" s="81"/>
      <c r="E144" s="111">
        <f>E137+E140+E143</f>
        <v>5544</v>
      </c>
      <c r="F144" s="111">
        <f>F137+F140+F143</f>
        <v>0</v>
      </c>
      <c r="G144" s="111">
        <f>G137+G140+G143</f>
        <v>5544</v>
      </c>
      <c r="H144" s="111">
        <f>H137+H140+H143</f>
        <v>0</v>
      </c>
      <c r="I144" s="111"/>
      <c r="J144" s="111"/>
      <c r="K144" s="111"/>
      <c r="L144" s="111"/>
      <c r="M144" s="111"/>
      <c r="N144" s="206"/>
      <c r="O144" s="552"/>
      <c r="P144" s="174"/>
      <c r="Q144" s="174"/>
      <c r="R144" s="174"/>
      <c r="S144" s="174"/>
      <c r="T144" s="174"/>
      <c r="U144" s="174"/>
      <c r="V144" s="186"/>
    </row>
    <row r="145" spans="1:22" s="54" customFormat="1" ht="37.15" customHeight="1">
      <c r="A145" s="63"/>
      <c r="B145" s="63" t="s">
        <v>56</v>
      </c>
      <c r="C145" s="51"/>
      <c r="D145" s="73">
        <v>2020</v>
      </c>
      <c r="E145" s="102">
        <f>G145+I145+K145+M145</f>
        <v>1089.2</v>
      </c>
      <c r="F145" s="102">
        <f>H145+J145+L145+N145</f>
        <v>0</v>
      </c>
      <c r="G145" s="102">
        <v>1089.2</v>
      </c>
      <c r="H145" s="102">
        <v>0</v>
      </c>
      <c r="I145" s="102"/>
      <c r="J145" s="102"/>
      <c r="K145" s="102"/>
      <c r="L145" s="102"/>
      <c r="M145" s="102"/>
      <c r="N145" s="107"/>
      <c r="O145" s="552"/>
      <c r="P145" s="152"/>
      <c r="Q145" s="152"/>
      <c r="R145" s="152"/>
      <c r="S145" s="152"/>
      <c r="T145" s="152"/>
      <c r="U145" s="152"/>
      <c r="V145" s="126"/>
    </row>
    <row r="146" spans="1:22" s="54" customFormat="1" ht="40.5" customHeight="1">
      <c r="A146" s="63"/>
      <c r="B146" s="63" t="s">
        <v>57</v>
      </c>
      <c r="C146" s="51"/>
      <c r="D146" s="73">
        <v>2020</v>
      </c>
      <c r="E146" s="102">
        <f>G146+I146+K146+M146</f>
        <v>10</v>
      </c>
      <c r="F146" s="102">
        <f>H146+J146+L146+N146</f>
        <v>0</v>
      </c>
      <c r="G146" s="102">
        <v>10</v>
      </c>
      <c r="H146" s="102">
        <v>0</v>
      </c>
      <c r="I146" s="102"/>
      <c r="J146" s="102"/>
      <c r="K146" s="102"/>
      <c r="L146" s="102"/>
      <c r="M146" s="102"/>
      <c r="N146" s="107"/>
      <c r="O146" s="552"/>
      <c r="P146" s="152"/>
      <c r="Q146" s="152"/>
      <c r="R146" s="152"/>
      <c r="S146" s="152"/>
      <c r="T146" s="152"/>
      <c r="U146" s="152"/>
      <c r="V146" s="126"/>
    </row>
    <row r="147" spans="1:22" s="54" customFormat="1">
      <c r="A147" s="49"/>
      <c r="B147" s="55" t="s">
        <v>164</v>
      </c>
      <c r="C147" s="56"/>
      <c r="D147" s="57"/>
      <c r="E147" s="99">
        <f>E145+E146</f>
        <v>1099.2</v>
      </c>
      <c r="F147" s="99">
        <f>F145+F146</f>
        <v>0</v>
      </c>
      <c r="G147" s="99">
        <f>G145+G146</f>
        <v>1099.2</v>
      </c>
      <c r="H147" s="99">
        <v>0</v>
      </c>
      <c r="I147" s="99"/>
      <c r="J147" s="99"/>
      <c r="K147" s="99"/>
      <c r="L147" s="99"/>
      <c r="M147" s="99"/>
      <c r="N147" s="200"/>
      <c r="O147" s="552"/>
      <c r="P147" s="152"/>
      <c r="Q147" s="152"/>
      <c r="R147" s="152"/>
      <c r="S147" s="152"/>
      <c r="T147" s="152"/>
      <c r="U147" s="152"/>
      <c r="V147" s="126"/>
    </row>
    <row r="148" spans="1:22" s="75" customFormat="1" ht="39" customHeight="1">
      <c r="A148" s="89"/>
      <c r="B148" s="63" t="s">
        <v>58</v>
      </c>
      <c r="C148" s="72"/>
      <c r="D148" s="90">
        <v>2020</v>
      </c>
      <c r="E148" s="102">
        <f>G148+I148+K148+M148</f>
        <v>704.8</v>
      </c>
      <c r="F148" s="102">
        <f>H148+J148+L148+N148</f>
        <v>0</v>
      </c>
      <c r="G148" s="103">
        <v>704.8</v>
      </c>
      <c r="H148" s="101">
        <v>0</v>
      </c>
      <c r="I148" s="101"/>
      <c r="J148" s="101"/>
      <c r="K148" s="101"/>
      <c r="L148" s="101"/>
      <c r="M148" s="101"/>
      <c r="N148" s="203"/>
      <c r="O148" s="552"/>
      <c r="P148" s="174"/>
      <c r="Q148" s="174"/>
      <c r="R148" s="174"/>
      <c r="S148" s="174"/>
      <c r="T148" s="174"/>
      <c r="U148" s="174"/>
      <c r="V148" s="186"/>
    </row>
    <row r="149" spans="1:22" s="75" customFormat="1" ht="41.25" customHeight="1">
      <c r="A149" s="89"/>
      <c r="B149" s="63" t="s">
        <v>59</v>
      </c>
      <c r="C149" s="72"/>
      <c r="D149" s="90">
        <v>2020</v>
      </c>
      <c r="E149" s="102">
        <f>G149+I149+K149+M149</f>
        <v>10</v>
      </c>
      <c r="F149" s="102">
        <f>H149+J149+L149+N149</f>
        <v>0</v>
      </c>
      <c r="G149" s="103">
        <v>10</v>
      </c>
      <c r="H149" s="101">
        <v>0</v>
      </c>
      <c r="I149" s="101"/>
      <c r="J149" s="101"/>
      <c r="K149" s="101"/>
      <c r="L149" s="101"/>
      <c r="M149" s="101"/>
      <c r="N149" s="203"/>
      <c r="O149" s="552"/>
      <c r="P149" s="174"/>
      <c r="Q149" s="174"/>
      <c r="R149" s="174"/>
      <c r="S149" s="174"/>
      <c r="T149" s="174"/>
      <c r="U149" s="174"/>
      <c r="V149" s="186"/>
    </row>
    <row r="150" spans="1:22" s="75" customFormat="1" ht="12.75" customHeight="1">
      <c r="A150" s="89"/>
      <c r="B150" s="55" t="s">
        <v>164</v>
      </c>
      <c r="C150" s="72"/>
      <c r="D150" s="92"/>
      <c r="E150" s="101">
        <f>E148+E149</f>
        <v>714.8</v>
      </c>
      <c r="F150" s="101">
        <f>F148+F149</f>
        <v>0</v>
      </c>
      <c r="G150" s="101">
        <f>G148+G149</f>
        <v>714.8</v>
      </c>
      <c r="H150" s="101">
        <f>H148+H149</f>
        <v>0</v>
      </c>
      <c r="I150" s="101"/>
      <c r="J150" s="101"/>
      <c r="K150" s="101"/>
      <c r="L150" s="101"/>
      <c r="M150" s="101"/>
      <c r="N150" s="203"/>
      <c r="O150" s="552"/>
      <c r="P150" s="174"/>
      <c r="Q150" s="174"/>
      <c r="R150" s="174"/>
      <c r="S150" s="174"/>
      <c r="T150" s="174"/>
      <c r="U150" s="174"/>
      <c r="V150" s="186"/>
    </row>
    <row r="151" spans="1:22" s="75" customFormat="1" ht="36">
      <c r="A151" s="89"/>
      <c r="B151" s="63" t="s">
        <v>60</v>
      </c>
      <c r="C151" s="72"/>
      <c r="D151" s="90">
        <v>2020</v>
      </c>
      <c r="E151" s="102">
        <f>G151+I151+K151+M151</f>
        <v>1808</v>
      </c>
      <c r="F151" s="102">
        <f>H151+J151+L151+N151</f>
        <v>0</v>
      </c>
      <c r="G151" s="103">
        <v>1808</v>
      </c>
      <c r="H151" s="101">
        <v>0</v>
      </c>
      <c r="I151" s="101"/>
      <c r="J151" s="101"/>
      <c r="K151" s="101"/>
      <c r="L151" s="101"/>
      <c r="M151" s="101"/>
      <c r="N151" s="203"/>
      <c r="O151" s="552"/>
      <c r="P151" s="174"/>
      <c r="Q151" s="174"/>
      <c r="R151" s="174"/>
      <c r="S151" s="174"/>
      <c r="T151" s="174"/>
      <c r="U151" s="174"/>
      <c r="V151" s="186"/>
    </row>
    <row r="152" spans="1:22" s="75" customFormat="1" ht="36">
      <c r="A152" s="89"/>
      <c r="B152" s="63" t="s">
        <v>61</v>
      </c>
      <c r="C152" s="72"/>
      <c r="D152" s="90">
        <v>2020</v>
      </c>
      <c r="E152" s="102">
        <f>G152+I152+K152+M152</f>
        <v>10</v>
      </c>
      <c r="F152" s="102">
        <f>H152+J152+L152+N152</f>
        <v>0</v>
      </c>
      <c r="G152" s="103">
        <v>10</v>
      </c>
      <c r="H152" s="101">
        <v>0</v>
      </c>
      <c r="I152" s="101"/>
      <c r="J152" s="101"/>
      <c r="K152" s="101"/>
      <c r="L152" s="101"/>
      <c r="M152" s="101"/>
      <c r="N152" s="203"/>
      <c r="O152" s="552"/>
      <c r="P152" s="174"/>
      <c r="Q152" s="174"/>
      <c r="R152" s="174"/>
      <c r="S152" s="174"/>
      <c r="T152" s="174"/>
      <c r="U152" s="174"/>
      <c r="V152" s="186"/>
    </row>
    <row r="153" spans="1:22" s="75" customFormat="1" ht="12">
      <c r="A153" s="89"/>
      <c r="B153" s="55" t="s">
        <v>164</v>
      </c>
      <c r="C153" s="72"/>
      <c r="D153" s="92"/>
      <c r="E153" s="101">
        <f>E151+E152</f>
        <v>1818</v>
      </c>
      <c r="F153" s="101">
        <f>F151+F152</f>
        <v>0</v>
      </c>
      <c r="G153" s="101">
        <f>G151+G152</f>
        <v>1818</v>
      </c>
      <c r="H153" s="101">
        <f>H151+H152</f>
        <v>0</v>
      </c>
      <c r="I153" s="101"/>
      <c r="J153" s="101"/>
      <c r="K153" s="101"/>
      <c r="L153" s="101"/>
      <c r="M153" s="101"/>
      <c r="N153" s="203"/>
      <c r="O153" s="552"/>
      <c r="P153" s="174"/>
      <c r="Q153" s="174"/>
      <c r="R153" s="174"/>
      <c r="S153" s="174"/>
      <c r="T153" s="174"/>
      <c r="U153" s="174"/>
      <c r="V153" s="186"/>
    </row>
    <row r="154" spans="1:22" s="75" customFormat="1" ht="19.5" customHeight="1" thickBot="1">
      <c r="A154" s="91"/>
      <c r="B154" s="60" t="s">
        <v>176</v>
      </c>
      <c r="C154" s="81"/>
      <c r="D154" s="81"/>
      <c r="E154" s="111">
        <f>E147+E150+E153</f>
        <v>3632</v>
      </c>
      <c r="F154" s="111">
        <f>F147+F150+F153</f>
        <v>0</v>
      </c>
      <c r="G154" s="111">
        <f>G147+G150+G153</f>
        <v>3632</v>
      </c>
      <c r="H154" s="111">
        <f>H147+H150+H153</f>
        <v>0</v>
      </c>
      <c r="I154" s="111"/>
      <c r="J154" s="111"/>
      <c r="K154" s="111"/>
      <c r="L154" s="111"/>
      <c r="M154" s="111"/>
      <c r="N154" s="206"/>
      <c r="O154" s="552"/>
      <c r="P154" s="174"/>
      <c r="Q154" s="174"/>
      <c r="R154" s="174"/>
      <c r="S154" s="174"/>
      <c r="T154" s="174"/>
      <c r="U154" s="174"/>
      <c r="V154" s="186"/>
    </row>
    <row r="155" spans="1:22" s="48" customFormat="1" ht="24" customHeight="1">
      <c r="A155" s="516" t="s">
        <v>245</v>
      </c>
      <c r="B155" s="547" t="s">
        <v>375</v>
      </c>
      <c r="C155" s="516" t="s">
        <v>161</v>
      </c>
      <c r="D155" s="533" t="s">
        <v>251</v>
      </c>
      <c r="E155" s="521">
        <f>E173+E213</f>
        <v>17085.199999999997</v>
      </c>
      <c r="F155" s="521">
        <f>F173+F213</f>
        <v>17085.199999999997</v>
      </c>
      <c r="G155" s="521">
        <f>G173+G213</f>
        <v>17085.199999999997</v>
      </c>
      <c r="H155" s="521">
        <f>H173+H213</f>
        <v>17085.199999999997</v>
      </c>
      <c r="I155" s="521"/>
      <c r="J155" s="521"/>
      <c r="K155" s="521"/>
      <c r="L155" s="521"/>
      <c r="M155" s="521"/>
      <c r="N155" s="539"/>
      <c r="O155" s="553" t="s">
        <v>322</v>
      </c>
      <c r="P155" s="182"/>
      <c r="Q155" s="182"/>
      <c r="R155" s="182"/>
      <c r="S155" s="182"/>
      <c r="T155" s="182"/>
      <c r="U155" s="182"/>
      <c r="V155" s="183"/>
    </row>
    <row r="156" spans="1:22" s="48" customFormat="1" ht="14.25">
      <c r="A156" s="517"/>
      <c r="B156" s="547"/>
      <c r="C156" s="517"/>
      <c r="D156" s="533"/>
      <c r="E156" s="521"/>
      <c r="F156" s="521"/>
      <c r="G156" s="521"/>
      <c r="H156" s="521"/>
      <c r="I156" s="521"/>
      <c r="J156" s="521"/>
      <c r="K156" s="521"/>
      <c r="L156" s="521"/>
      <c r="M156" s="521"/>
      <c r="N156" s="539"/>
      <c r="O156" s="554"/>
      <c r="P156" s="182"/>
      <c r="Q156" s="182"/>
      <c r="R156" s="182"/>
      <c r="S156" s="182"/>
      <c r="T156" s="182"/>
      <c r="U156" s="182"/>
      <c r="V156" s="183"/>
    </row>
    <row r="157" spans="1:22" s="48" customFormat="1" ht="2.4500000000000002" customHeight="1">
      <c r="A157" s="518"/>
      <c r="B157" s="547"/>
      <c r="C157" s="518"/>
      <c r="D157" s="533"/>
      <c r="E157" s="521"/>
      <c r="F157" s="521"/>
      <c r="G157" s="521"/>
      <c r="H157" s="521"/>
      <c r="I157" s="521"/>
      <c r="J157" s="521"/>
      <c r="K157" s="521"/>
      <c r="L157" s="521"/>
      <c r="M157" s="521"/>
      <c r="N157" s="539"/>
      <c r="O157" s="554"/>
      <c r="P157" s="182"/>
      <c r="Q157" s="182"/>
      <c r="R157" s="182"/>
      <c r="S157" s="182"/>
      <c r="T157" s="182"/>
      <c r="U157" s="182"/>
      <c r="V157" s="183"/>
    </row>
    <row r="158" spans="1:22" s="54" customFormat="1" ht="18" customHeight="1">
      <c r="A158" s="51"/>
      <c r="B158" s="50" t="s">
        <v>178</v>
      </c>
      <c r="C158" s="51"/>
      <c r="D158" s="52">
        <v>2017</v>
      </c>
      <c r="E158" s="98">
        <f>G158+I158+K158+M158</f>
        <v>688.19999999999993</v>
      </c>
      <c r="F158" s="98">
        <f>H158+J158+L158+N158</f>
        <v>688.19999999999993</v>
      </c>
      <c r="G158" s="98">
        <f>773.8-85.6</f>
        <v>688.19999999999993</v>
      </c>
      <c r="H158" s="98">
        <f>773.8-85.6</f>
        <v>688.19999999999993</v>
      </c>
      <c r="I158" s="98"/>
      <c r="J158" s="98"/>
      <c r="K158" s="98"/>
      <c r="L158" s="98"/>
      <c r="M158" s="98"/>
      <c r="N158" s="199"/>
      <c r="O158" s="554"/>
      <c r="P158" s="152"/>
      <c r="Q158" s="152"/>
      <c r="R158" s="152"/>
      <c r="S158" s="152"/>
      <c r="T158" s="152"/>
      <c r="U158" s="152"/>
      <c r="V158" s="126"/>
    </row>
    <row r="159" spans="1:22" s="54" customFormat="1" ht="18" customHeight="1">
      <c r="A159" s="51"/>
      <c r="B159" s="50" t="s">
        <v>179</v>
      </c>
      <c r="C159" s="51"/>
      <c r="D159" s="52">
        <v>2017</v>
      </c>
      <c r="E159" s="98">
        <f>G159+I159+K159+M159</f>
        <v>6.8</v>
      </c>
      <c r="F159" s="98">
        <f>H159+J159+L159+N159</f>
        <v>6.8</v>
      </c>
      <c r="G159" s="98">
        <v>6.8</v>
      </c>
      <c r="H159" s="98">
        <v>6.8</v>
      </c>
      <c r="I159" s="98"/>
      <c r="J159" s="98"/>
      <c r="K159" s="98"/>
      <c r="L159" s="98"/>
      <c r="M159" s="98"/>
      <c r="N159" s="199"/>
      <c r="O159" s="554"/>
      <c r="P159" s="152"/>
      <c r="Q159" s="152"/>
      <c r="R159" s="152"/>
      <c r="S159" s="152"/>
      <c r="T159" s="152"/>
      <c r="U159" s="152"/>
      <c r="V159" s="126"/>
    </row>
    <row r="160" spans="1:22" s="54" customFormat="1" ht="18" customHeight="1">
      <c r="A160" s="51"/>
      <c r="B160" s="55" t="s">
        <v>164</v>
      </c>
      <c r="C160" s="56"/>
      <c r="D160" s="57"/>
      <c r="E160" s="99">
        <f>E158+E159</f>
        <v>694.99999999999989</v>
      </c>
      <c r="F160" s="99">
        <f>F158+F159</f>
        <v>694.99999999999989</v>
      </c>
      <c r="G160" s="99">
        <f>G158+G159</f>
        <v>694.99999999999989</v>
      </c>
      <c r="H160" s="99">
        <f>H158+H159</f>
        <v>694.99999999999989</v>
      </c>
      <c r="I160" s="99"/>
      <c r="J160" s="99"/>
      <c r="K160" s="99"/>
      <c r="L160" s="99"/>
      <c r="M160" s="99"/>
      <c r="N160" s="200"/>
      <c r="O160" s="554"/>
      <c r="P160" s="152"/>
      <c r="Q160" s="152"/>
      <c r="R160" s="152"/>
      <c r="S160" s="152"/>
      <c r="T160" s="152"/>
      <c r="U160" s="152"/>
      <c r="V160" s="126"/>
    </row>
    <row r="161" spans="1:22" s="54" customFormat="1" ht="18" customHeight="1">
      <c r="A161" s="49"/>
      <c r="B161" s="50" t="s">
        <v>180</v>
      </c>
      <c r="C161" s="51"/>
      <c r="D161" s="52">
        <v>2017</v>
      </c>
      <c r="E161" s="98">
        <f>G161+I161+K161+M161</f>
        <v>1245.4000000000001</v>
      </c>
      <c r="F161" s="98">
        <f>H161+J161+L161+N161</f>
        <v>1245.4000000000001</v>
      </c>
      <c r="G161" s="98">
        <f>1542.5-297.1</f>
        <v>1245.4000000000001</v>
      </c>
      <c r="H161" s="98">
        <f>1542.5-297.1</f>
        <v>1245.4000000000001</v>
      </c>
      <c r="I161" s="98"/>
      <c r="J161" s="98"/>
      <c r="K161" s="98"/>
      <c r="L161" s="98"/>
      <c r="M161" s="98"/>
      <c r="N161" s="199"/>
      <c r="O161" s="554"/>
      <c r="P161" s="152"/>
      <c r="Q161" s="152"/>
      <c r="R161" s="152"/>
      <c r="S161" s="152"/>
      <c r="T161" s="152"/>
      <c r="U161" s="152"/>
      <c r="V161" s="126"/>
    </row>
    <row r="162" spans="1:22" s="54" customFormat="1" ht="18" customHeight="1">
      <c r="A162" s="49"/>
      <c r="B162" s="50" t="s">
        <v>181</v>
      </c>
      <c r="C162" s="51"/>
      <c r="D162" s="52">
        <v>2017</v>
      </c>
      <c r="E162" s="98">
        <f>G162+I162+K162+M162</f>
        <v>7.7</v>
      </c>
      <c r="F162" s="98">
        <f>H162+J162+L162+N162</f>
        <v>7.7</v>
      </c>
      <c r="G162" s="98">
        <v>7.7</v>
      </c>
      <c r="H162" s="98">
        <v>7.7</v>
      </c>
      <c r="I162" s="98"/>
      <c r="J162" s="98"/>
      <c r="K162" s="98"/>
      <c r="L162" s="98"/>
      <c r="M162" s="98"/>
      <c r="N162" s="199"/>
      <c r="O162" s="554"/>
      <c r="P162" s="152"/>
      <c r="Q162" s="152"/>
      <c r="R162" s="152"/>
      <c r="S162" s="152"/>
      <c r="T162" s="152"/>
      <c r="U162" s="152"/>
      <c r="V162" s="126"/>
    </row>
    <row r="163" spans="1:22" s="54" customFormat="1" ht="18" customHeight="1">
      <c r="A163" s="49"/>
      <c r="B163" s="55" t="s">
        <v>164</v>
      </c>
      <c r="C163" s="56"/>
      <c r="D163" s="57"/>
      <c r="E163" s="99">
        <f>E161+E162</f>
        <v>1253.1000000000001</v>
      </c>
      <c r="F163" s="99">
        <f>F161+F162</f>
        <v>1253.1000000000001</v>
      </c>
      <c r="G163" s="99">
        <f>G161+G162</f>
        <v>1253.1000000000001</v>
      </c>
      <c r="H163" s="99">
        <f>H161+H162</f>
        <v>1253.1000000000001</v>
      </c>
      <c r="I163" s="99"/>
      <c r="J163" s="99"/>
      <c r="K163" s="99"/>
      <c r="L163" s="99"/>
      <c r="M163" s="99"/>
      <c r="N163" s="200"/>
      <c r="O163" s="554"/>
      <c r="P163" s="152"/>
      <c r="Q163" s="152"/>
      <c r="R163" s="152"/>
      <c r="S163" s="152"/>
      <c r="T163" s="152"/>
      <c r="U163" s="152"/>
      <c r="V163" s="126"/>
    </row>
    <row r="164" spans="1:22" s="54" customFormat="1" ht="18" customHeight="1">
      <c r="A164" s="49"/>
      <c r="B164" s="50" t="s">
        <v>182</v>
      </c>
      <c r="C164" s="51"/>
      <c r="D164" s="52">
        <v>2017</v>
      </c>
      <c r="E164" s="98">
        <f>G164+I164+K164+M164</f>
        <v>885.1</v>
      </c>
      <c r="F164" s="98">
        <f>H164+J164+L164+N164</f>
        <v>885.1</v>
      </c>
      <c r="G164" s="98">
        <f>1045-159.9</f>
        <v>885.1</v>
      </c>
      <c r="H164" s="98">
        <f>1045-159.9</f>
        <v>885.1</v>
      </c>
      <c r="I164" s="98"/>
      <c r="J164" s="98"/>
      <c r="K164" s="98"/>
      <c r="L164" s="98"/>
      <c r="M164" s="98"/>
      <c r="N164" s="199"/>
      <c r="O164" s="554"/>
      <c r="P164" s="152"/>
      <c r="Q164" s="152"/>
      <c r="R164" s="152"/>
      <c r="S164" s="152"/>
      <c r="T164" s="152"/>
      <c r="U164" s="152"/>
      <c r="V164" s="126"/>
    </row>
    <row r="165" spans="1:22" s="54" customFormat="1" ht="18" customHeight="1">
      <c r="A165" s="49"/>
      <c r="B165" s="50" t="s">
        <v>183</v>
      </c>
      <c r="C165" s="51"/>
      <c r="D165" s="52">
        <v>2017</v>
      </c>
      <c r="E165" s="98">
        <f>G165+I165+K165+M165</f>
        <v>6.6</v>
      </c>
      <c r="F165" s="98">
        <f>H165+J165+L165+N165</f>
        <v>6.6</v>
      </c>
      <c r="G165" s="98">
        <v>6.6</v>
      </c>
      <c r="H165" s="98">
        <v>6.6</v>
      </c>
      <c r="I165" s="98"/>
      <c r="J165" s="98"/>
      <c r="K165" s="98"/>
      <c r="L165" s="98"/>
      <c r="M165" s="98"/>
      <c r="N165" s="199"/>
      <c r="O165" s="554"/>
      <c r="P165" s="152"/>
      <c r="Q165" s="152"/>
      <c r="R165" s="152"/>
      <c r="S165" s="152"/>
      <c r="T165" s="152"/>
      <c r="U165" s="152"/>
      <c r="V165" s="126"/>
    </row>
    <row r="166" spans="1:22" s="54" customFormat="1" ht="18" customHeight="1">
      <c r="A166" s="49"/>
      <c r="B166" s="55" t="s">
        <v>164</v>
      </c>
      <c r="C166" s="56"/>
      <c r="D166" s="57"/>
      <c r="E166" s="99">
        <f>E164+E165</f>
        <v>891.7</v>
      </c>
      <c r="F166" s="99">
        <f>F164+F165</f>
        <v>891.7</v>
      </c>
      <c r="G166" s="99">
        <f>G164+G165</f>
        <v>891.7</v>
      </c>
      <c r="H166" s="99">
        <f>H164+H165</f>
        <v>891.7</v>
      </c>
      <c r="I166" s="99"/>
      <c r="J166" s="99"/>
      <c r="K166" s="99"/>
      <c r="L166" s="99"/>
      <c r="M166" s="99"/>
      <c r="N166" s="200"/>
      <c r="O166" s="554"/>
      <c r="P166" s="152"/>
      <c r="Q166" s="152"/>
      <c r="R166" s="152"/>
      <c r="S166" s="152"/>
      <c r="T166" s="152"/>
      <c r="U166" s="152"/>
      <c r="V166" s="126"/>
    </row>
    <row r="167" spans="1:22" s="54" customFormat="1" ht="18" customHeight="1">
      <c r="A167" s="49"/>
      <c r="B167" s="50" t="s">
        <v>184</v>
      </c>
      <c r="C167" s="51"/>
      <c r="D167" s="52">
        <v>2017</v>
      </c>
      <c r="E167" s="98">
        <f>G167+I167+K167+M167</f>
        <v>1015.0999999999999</v>
      </c>
      <c r="F167" s="98">
        <f>H167+J167+L167+N167</f>
        <v>1015.0999999999999</v>
      </c>
      <c r="G167" s="98">
        <f>1268.6-253.5</f>
        <v>1015.0999999999999</v>
      </c>
      <c r="H167" s="98">
        <f>1268.6-253.5</f>
        <v>1015.0999999999999</v>
      </c>
      <c r="I167" s="98"/>
      <c r="J167" s="98"/>
      <c r="K167" s="98"/>
      <c r="L167" s="98"/>
      <c r="M167" s="98"/>
      <c r="N167" s="199"/>
      <c r="O167" s="554"/>
      <c r="P167" s="152"/>
      <c r="Q167" s="152"/>
      <c r="R167" s="152"/>
      <c r="S167" s="152"/>
      <c r="T167" s="152"/>
      <c r="U167" s="152"/>
      <c r="V167" s="126"/>
    </row>
    <row r="168" spans="1:22" s="54" customFormat="1" ht="18" customHeight="1">
      <c r="A168" s="49"/>
      <c r="B168" s="50" t="s">
        <v>185</v>
      </c>
      <c r="C168" s="51"/>
      <c r="D168" s="52">
        <v>2017</v>
      </c>
      <c r="E168" s="98">
        <f>G168+I168+K168+M168</f>
        <v>7.8</v>
      </c>
      <c r="F168" s="98">
        <f>H168+J168+L168+N168</f>
        <v>7.8</v>
      </c>
      <c r="G168" s="98">
        <v>7.8</v>
      </c>
      <c r="H168" s="98">
        <v>7.8</v>
      </c>
      <c r="I168" s="98"/>
      <c r="J168" s="98"/>
      <c r="K168" s="98"/>
      <c r="L168" s="98"/>
      <c r="M168" s="98"/>
      <c r="N168" s="199"/>
      <c r="O168" s="554"/>
      <c r="P168" s="152"/>
      <c r="Q168" s="152"/>
      <c r="R168" s="152"/>
      <c r="S168" s="152"/>
      <c r="T168" s="152"/>
      <c r="U168" s="152"/>
      <c r="V168" s="126"/>
    </row>
    <row r="169" spans="1:22" s="54" customFormat="1" ht="18" customHeight="1">
      <c r="A169" s="49"/>
      <c r="B169" s="55" t="s">
        <v>164</v>
      </c>
      <c r="C169" s="56"/>
      <c r="D169" s="57"/>
      <c r="E169" s="99">
        <f>E167+E168</f>
        <v>1022.8999999999999</v>
      </c>
      <c r="F169" s="99">
        <f>F167+F168</f>
        <v>1022.8999999999999</v>
      </c>
      <c r="G169" s="99">
        <f>G167+G168</f>
        <v>1022.8999999999999</v>
      </c>
      <c r="H169" s="99">
        <f>H167+H168</f>
        <v>1022.8999999999999</v>
      </c>
      <c r="I169" s="99"/>
      <c r="J169" s="99"/>
      <c r="K169" s="99"/>
      <c r="L169" s="99"/>
      <c r="M169" s="99"/>
      <c r="N169" s="200"/>
      <c r="O169" s="554"/>
      <c r="P169" s="152"/>
      <c r="Q169" s="152"/>
      <c r="R169" s="152"/>
      <c r="S169" s="152"/>
      <c r="T169" s="152"/>
      <c r="U169" s="152"/>
      <c r="V169" s="126"/>
    </row>
    <row r="170" spans="1:22" s="54" customFormat="1" ht="18" customHeight="1">
      <c r="A170" s="49"/>
      <c r="B170" s="50" t="s">
        <v>186</v>
      </c>
      <c r="C170" s="51"/>
      <c r="D170" s="52">
        <v>2017</v>
      </c>
      <c r="E170" s="98">
        <f>G170+I170+K170+M170</f>
        <v>779.30000000000007</v>
      </c>
      <c r="F170" s="98">
        <f>H170+J170+L170+N170</f>
        <v>779.30000000000007</v>
      </c>
      <c r="G170" s="98">
        <f>791.1-11.8</f>
        <v>779.30000000000007</v>
      </c>
      <c r="H170" s="98">
        <f>791.1-11.8</f>
        <v>779.30000000000007</v>
      </c>
      <c r="I170" s="98"/>
      <c r="J170" s="98"/>
      <c r="K170" s="98"/>
      <c r="L170" s="98"/>
      <c r="M170" s="98"/>
      <c r="N170" s="199"/>
      <c r="O170" s="554"/>
      <c r="P170" s="152"/>
      <c r="Q170" s="152"/>
      <c r="R170" s="152"/>
      <c r="S170" s="152"/>
      <c r="T170" s="152"/>
      <c r="U170" s="152"/>
      <c r="V170" s="126"/>
    </row>
    <row r="171" spans="1:22" s="54" customFormat="1" ht="18" customHeight="1">
      <c r="A171" s="49"/>
      <c r="B171" s="50" t="s">
        <v>187</v>
      </c>
      <c r="C171" s="51"/>
      <c r="D171" s="52">
        <v>2017</v>
      </c>
      <c r="E171" s="98">
        <f>G171+I171+K171+M171</f>
        <v>0</v>
      </c>
      <c r="F171" s="98">
        <f>H171+J171+L171+N171</f>
        <v>0</v>
      </c>
      <c r="G171" s="98">
        <v>0</v>
      </c>
      <c r="H171" s="98">
        <v>0</v>
      </c>
      <c r="I171" s="98"/>
      <c r="J171" s="98"/>
      <c r="K171" s="98"/>
      <c r="L171" s="98"/>
      <c r="M171" s="98"/>
      <c r="N171" s="199"/>
      <c r="O171" s="554"/>
      <c r="P171" s="152"/>
      <c r="Q171" s="152"/>
      <c r="R171" s="152"/>
      <c r="S171" s="152"/>
      <c r="T171" s="152"/>
      <c r="U171" s="152"/>
      <c r="V171" s="126"/>
    </row>
    <row r="172" spans="1:22" s="54" customFormat="1" ht="17.25" customHeight="1">
      <c r="A172" s="49"/>
      <c r="B172" s="55" t="s">
        <v>164</v>
      </c>
      <c r="C172" s="56"/>
      <c r="D172" s="57"/>
      <c r="E172" s="99">
        <f>E170+E171</f>
        <v>779.30000000000007</v>
      </c>
      <c r="F172" s="99">
        <f>F170+F171</f>
        <v>779.30000000000007</v>
      </c>
      <c r="G172" s="99">
        <f>G170+G171</f>
        <v>779.30000000000007</v>
      </c>
      <c r="H172" s="99">
        <f>H170+H171</f>
        <v>779.30000000000007</v>
      </c>
      <c r="I172" s="99"/>
      <c r="J172" s="99"/>
      <c r="K172" s="99"/>
      <c r="L172" s="99"/>
      <c r="M172" s="99"/>
      <c r="N172" s="200"/>
      <c r="O172" s="554"/>
      <c r="P172" s="152"/>
      <c r="Q172" s="152"/>
      <c r="R172" s="152"/>
      <c r="S172" s="152"/>
      <c r="T172" s="152"/>
      <c r="U172" s="152"/>
      <c r="V172" s="126"/>
    </row>
    <row r="173" spans="1:22" s="64" customFormat="1" ht="17.25" customHeight="1">
      <c r="A173" s="59"/>
      <c r="B173" s="60" t="s">
        <v>173</v>
      </c>
      <c r="C173" s="61"/>
      <c r="D173" s="62"/>
      <c r="E173" s="100">
        <f>E160+E163+E166+E169+E172</f>
        <v>4642</v>
      </c>
      <c r="F173" s="100">
        <f>F160+F163+F166+F169+F172</f>
        <v>4642</v>
      </c>
      <c r="G173" s="100">
        <f>G160+G163+G166+G169+G172</f>
        <v>4642</v>
      </c>
      <c r="H173" s="100">
        <f>H160+H163+H166+H169+H172</f>
        <v>4642</v>
      </c>
      <c r="I173" s="100"/>
      <c r="J173" s="100"/>
      <c r="K173" s="100"/>
      <c r="L173" s="100"/>
      <c r="M173" s="100"/>
      <c r="N173" s="201"/>
      <c r="O173" s="554"/>
      <c r="P173" s="152"/>
      <c r="Q173" s="152"/>
      <c r="R173" s="152"/>
      <c r="S173" s="152"/>
      <c r="T173" s="152"/>
      <c r="U173" s="152"/>
      <c r="V173" s="126"/>
    </row>
    <row r="174" spans="1:22" s="54" customFormat="1" ht="16.149999999999999" customHeight="1">
      <c r="A174" s="63"/>
      <c r="B174" s="71" t="s">
        <v>148</v>
      </c>
      <c r="C174" s="51"/>
      <c r="D174" s="52">
        <v>2018</v>
      </c>
      <c r="E174" s="98">
        <v>1550.2</v>
      </c>
      <c r="F174" s="98">
        <v>1550.2</v>
      </c>
      <c r="G174" s="98">
        <v>1550.2</v>
      </c>
      <c r="H174" s="98">
        <v>1550.2</v>
      </c>
      <c r="I174" s="98"/>
      <c r="J174" s="98"/>
      <c r="K174" s="98"/>
      <c r="L174" s="98"/>
      <c r="M174" s="98"/>
      <c r="N174" s="199"/>
      <c r="O174" s="554"/>
      <c r="P174" s="152"/>
      <c r="Q174" s="152"/>
      <c r="R174" s="152"/>
      <c r="S174" s="152"/>
      <c r="T174" s="152"/>
      <c r="U174" s="152"/>
      <c r="V174" s="126"/>
    </row>
    <row r="175" spans="1:22" s="54" customFormat="1" ht="17.25" customHeight="1">
      <c r="A175" s="63"/>
      <c r="B175" s="50" t="s">
        <v>63</v>
      </c>
      <c r="C175" s="51"/>
      <c r="D175" s="52">
        <v>2018</v>
      </c>
      <c r="E175" s="98">
        <v>8.1</v>
      </c>
      <c r="F175" s="98">
        <v>8.1</v>
      </c>
      <c r="G175" s="98">
        <v>8.1</v>
      </c>
      <c r="H175" s="98">
        <v>8.1</v>
      </c>
      <c r="I175" s="98"/>
      <c r="J175" s="98"/>
      <c r="K175" s="98"/>
      <c r="L175" s="98"/>
      <c r="M175" s="98"/>
      <c r="N175" s="199"/>
      <c r="O175" s="554"/>
      <c r="P175" s="152"/>
      <c r="Q175" s="152"/>
      <c r="R175" s="152"/>
      <c r="S175" s="152"/>
      <c r="T175" s="152"/>
      <c r="U175" s="152"/>
      <c r="V175" s="126"/>
    </row>
    <row r="176" spans="1:22" s="54" customFormat="1" ht="17.25" customHeight="1">
      <c r="A176" s="49"/>
      <c r="B176" s="55" t="s">
        <v>164</v>
      </c>
      <c r="C176" s="56"/>
      <c r="D176" s="57"/>
      <c r="E176" s="99">
        <f>E174+E175</f>
        <v>1558.3</v>
      </c>
      <c r="F176" s="99">
        <f>F174+F175</f>
        <v>1558.3</v>
      </c>
      <c r="G176" s="99">
        <f>G174+G175</f>
        <v>1558.3</v>
      </c>
      <c r="H176" s="99">
        <f>H174+H175</f>
        <v>1558.3</v>
      </c>
      <c r="I176" s="99"/>
      <c r="J176" s="99"/>
      <c r="K176" s="99"/>
      <c r="L176" s="99"/>
      <c r="M176" s="99"/>
      <c r="N176" s="200"/>
      <c r="O176" s="554"/>
      <c r="P176" s="152"/>
      <c r="Q176" s="152"/>
      <c r="R176" s="152"/>
      <c r="S176" s="152"/>
      <c r="T176" s="152"/>
      <c r="U176" s="152"/>
      <c r="V176" s="126"/>
    </row>
    <row r="177" spans="1:22" s="54" customFormat="1" ht="17.25" customHeight="1">
      <c r="A177" s="49"/>
      <c r="B177" s="50" t="s">
        <v>64</v>
      </c>
      <c r="C177" s="51"/>
      <c r="D177" s="52">
        <v>2018</v>
      </c>
      <c r="E177" s="98">
        <v>384.4</v>
      </c>
      <c r="F177" s="98">
        <v>384.4</v>
      </c>
      <c r="G177" s="98">
        <v>384.4</v>
      </c>
      <c r="H177" s="98">
        <v>384.4</v>
      </c>
      <c r="I177" s="98"/>
      <c r="J177" s="98"/>
      <c r="K177" s="98"/>
      <c r="L177" s="98"/>
      <c r="M177" s="98"/>
      <c r="N177" s="199"/>
      <c r="O177" s="554"/>
      <c r="P177" s="152"/>
      <c r="Q177" s="152"/>
      <c r="R177" s="152"/>
      <c r="S177" s="152"/>
      <c r="T177" s="152"/>
      <c r="U177" s="152"/>
      <c r="V177" s="126"/>
    </row>
    <row r="178" spans="1:22" s="54" customFormat="1" ht="17.25" customHeight="1">
      <c r="A178" s="49"/>
      <c r="B178" s="50" t="s">
        <v>65</v>
      </c>
      <c r="C178" s="51"/>
      <c r="D178" s="52">
        <v>2018</v>
      </c>
      <c r="E178" s="98">
        <f>G178+I178+K178+M178</f>
        <v>4.3</v>
      </c>
      <c r="F178" s="98">
        <f>H178+J178+L178+N178</f>
        <v>4.3</v>
      </c>
      <c r="G178" s="98">
        <f>12-7.7</f>
        <v>4.3</v>
      </c>
      <c r="H178" s="98">
        <f>12-7.7</f>
        <v>4.3</v>
      </c>
      <c r="I178" s="98"/>
      <c r="J178" s="98"/>
      <c r="K178" s="98"/>
      <c r="L178" s="98"/>
      <c r="M178" s="98"/>
      <c r="N178" s="199"/>
      <c r="O178" s="554"/>
      <c r="P178" s="152"/>
      <c r="Q178" s="152"/>
      <c r="R178" s="152"/>
      <c r="S178" s="152"/>
      <c r="T178" s="152"/>
      <c r="U178" s="152"/>
      <c r="V178" s="126"/>
    </row>
    <row r="179" spans="1:22" s="54" customFormat="1" ht="17.25" customHeight="1">
      <c r="A179" s="49"/>
      <c r="B179" s="55" t="s">
        <v>164</v>
      </c>
      <c r="C179" s="56"/>
      <c r="D179" s="57"/>
      <c r="E179" s="99">
        <f>E177+E178</f>
        <v>388.7</v>
      </c>
      <c r="F179" s="99">
        <f>F177+F178</f>
        <v>388.7</v>
      </c>
      <c r="G179" s="99">
        <f>G177+G178</f>
        <v>388.7</v>
      </c>
      <c r="H179" s="99">
        <f>H177+H178</f>
        <v>388.7</v>
      </c>
      <c r="I179" s="99"/>
      <c r="J179" s="99"/>
      <c r="K179" s="99"/>
      <c r="L179" s="99"/>
      <c r="M179" s="99"/>
      <c r="N179" s="200"/>
      <c r="O179" s="554"/>
      <c r="P179" s="152"/>
      <c r="Q179" s="152"/>
      <c r="R179" s="152"/>
      <c r="S179" s="152"/>
      <c r="T179" s="152"/>
      <c r="U179" s="152"/>
      <c r="V179" s="126"/>
    </row>
    <row r="180" spans="1:22" s="54" customFormat="1" ht="17.25" customHeight="1">
      <c r="A180" s="49"/>
      <c r="B180" s="50" t="s">
        <v>66</v>
      </c>
      <c r="C180" s="51"/>
      <c r="D180" s="52">
        <v>2018</v>
      </c>
      <c r="E180" s="98">
        <v>1012.9</v>
      </c>
      <c r="F180" s="98">
        <v>1012.9</v>
      </c>
      <c r="G180" s="98">
        <v>1012.9</v>
      </c>
      <c r="H180" s="98">
        <v>1012.9</v>
      </c>
      <c r="I180" s="98"/>
      <c r="J180" s="98"/>
      <c r="K180" s="98"/>
      <c r="L180" s="98"/>
      <c r="M180" s="98"/>
      <c r="N180" s="199"/>
      <c r="O180" s="554"/>
      <c r="P180" s="152"/>
      <c r="Q180" s="152"/>
      <c r="R180" s="152"/>
      <c r="S180" s="152"/>
      <c r="T180" s="152"/>
      <c r="U180" s="152"/>
      <c r="V180" s="126"/>
    </row>
    <row r="181" spans="1:22" s="54" customFormat="1" ht="17.25" customHeight="1">
      <c r="A181" s="49"/>
      <c r="B181" s="50" t="s">
        <v>67</v>
      </c>
      <c r="C181" s="51"/>
      <c r="D181" s="52">
        <v>2018</v>
      </c>
      <c r="E181" s="98">
        <v>4.5</v>
      </c>
      <c r="F181" s="98">
        <v>4.5</v>
      </c>
      <c r="G181" s="98">
        <v>4.5</v>
      </c>
      <c r="H181" s="98">
        <v>4.5</v>
      </c>
      <c r="I181" s="98"/>
      <c r="J181" s="98"/>
      <c r="K181" s="98"/>
      <c r="L181" s="98"/>
      <c r="M181" s="98"/>
      <c r="N181" s="199"/>
      <c r="O181" s="554"/>
      <c r="P181" s="152"/>
      <c r="Q181" s="152"/>
      <c r="R181" s="152"/>
      <c r="S181" s="152"/>
      <c r="T181" s="152"/>
      <c r="U181" s="152"/>
      <c r="V181" s="126"/>
    </row>
    <row r="182" spans="1:22" s="54" customFormat="1" ht="17.25" customHeight="1">
      <c r="A182" s="49"/>
      <c r="B182" s="55" t="s">
        <v>164</v>
      </c>
      <c r="C182" s="56"/>
      <c r="D182" s="57"/>
      <c r="E182" s="99">
        <f>E180+E181</f>
        <v>1017.4</v>
      </c>
      <c r="F182" s="99">
        <f>F180+F181</f>
        <v>1017.4</v>
      </c>
      <c r="G182" s="99">
        <f>G180+G181</f>
        <v>1017.4</v>
      </c>
      <c r="H182" s="99">
        <f>H180+H181</f>
        <v>1017.4</v>
      </c>
      <c r="I182" s="99"/>
      <c r="J182" s="99"/>
      <c r="K182" s="99"/>
      <c r="L182" s="99"/>
      <c r="M182" s="99"/>
      <c r="N182" s="200"/>
      <c r="O182" s="554"/>
      <c r="P182" s="152"/>
      <c r="Q182" s="152"/>
      <c r="R182" s="152"/>
      <c r="S182" s="152"/>
      <c r="T182" s="152"/>
      <c r="U182" s="152"/>
      <c r="V182" s="126"/>
    </row>
    <row r="183" spans="1:22" s="54" customFormat="1" ht="17.25" customHeight="1">
      <c r="A183" s="49"/>
      <c r="B183" s="50" t="s">
        <v>68</v>
      </c>
      <c r="C183" s="51"/>
      <c r="D183" s="52">
        <v>2018</v>
      </c>
      <c r="E183" s="98">
        <v>343</v>
      </c>
      <c r="F183" s="98">
        <v>343</v>
      </c>
      <c r="G183" s="98">
        <v>343</v>
      </c>
      <c r="H183" s="98">
        <v>343</v>
      </c>
      <c r="I183" s="98"/>
      <c r="J183" s="98"/>
      <c r="K183" s="98"/>
      <c r="L183" s="98"/>
      <c r="M183" s="98"/>
      <c r="N183" s="199"/>
      <c r="O183" s="554"/>
      <c r="P183" s="152"/>
      <c r="Q183" s="152"/>
      <c r="R183" s="152"/>
      <c r="S183" s="152"/>
      <c r="T183" s="152"/>
      <c r="U183" s="152"/>
      <c r="V183" s="126"/>
    </row>
    <row r="184" spans="1:22" s="54" customFormat="1" ht="17.25" customHeight="1">
      <c r="A184" s="49"/>
      <c r="B184" s="50" t="s">
        <v>69</v>
      </c>
      <c r="C184" s="51"/>
      <c r="D184" s="52">
        <v>2018</v>
      </c>
      <c r="E184" s="98">
        <f>G184+I184+K184+M184</f>
        <v>8.6999999999999993</v>
      </c>
      <c r="F184" s="98">
        <f>H184+J184+L184+N184</f>
        <v>8.6999999999999993</v>
      </c>
      <c r="G184" s="98">
        <v>8.6999999999999993</v>
      </c>
      <c r="H184" s="98">
        <v>8.6999999999999993</v>
      </c>
      <c r="I184" s="98"/>
      <c r="J184" s="98"/>
      <c r="K184" s="98"/>
      <c r="L184" s="98"/>
      <c r="M184" s="98"/>
      <c r="N184" s="199"/>
      <c r="O184" s="554"/>
      <c r="P184" s="152"/>
      <c r="Q184" s="152"/>
      <c r="R184" s="152"/>
      <c r="S184" s="152"/>
      <c r="T184" s="152"/>
      <c r="U184" s="152"/>
      <c r="V184" s="126"/>
    </row>
    <row r="185" spans="1:22" s="54" customFormat="1" ht="17.25" customHeight="1">
      <c r="A185" s="49"/>
      <c r="B185" s="55" t="s">
        <v>164</v>
      </c>
      <c r="C185" s="56"/>
      <c r="D185" s="57"/>
      <c r="E185" s="99">
        <f>E183+E184</f>
        <v>351.7</v>
      </c>
      <c r="F185" s="99">
        <f>F183+F184</f>
        <v>351.7</v>
      </c>
      <c r="G185" s="99">
        <f>G183+G184</f>
        <v>351.7</v>
      </c>
      <c r="H185" s="99">
        <f>H183+H184</f>
        <v>351.7</v>
      </c>
      <c r="I185" s="99"/>
      <c r="J185" s="99"/>
      <c r="K185" s="99"/>
      <c r="L185" s="99"/>
      <c r="M185" s="99"/>
      <c r="N185" s="200"/>
      <c r="O185" s="554"/>
      <c r="P185" s="152"/>
      <c r="Q185" s="152"/>
      <c r="R185" s="152"/>
      <c r="S185" s="152"/>
      <c r="T185" s="152"/>
      <c r="U185" s="152"/>
      <c r="V185" s="126"/>
    </row>
    <row r="186" spans="1:22" s="54" customFormat="1" ht="17.25" customHeight="1">
      <c r="A186" s="49"/>
      <c r="B186" s="50" t="s">
        <v>70</v>
      </c>
      <c r="C186" s="51"/>
      <c r="D186" s="52">
        <v>2018</v>
      </c>
      <c r="E186" s="98">
        <v>1183.2</v>
      </c>
      <c r="F186" s="98">
        <v>1183.2</v>
      </c>
      <c r="G186" s="98">
        <v>1183.2</v>
      </c>
      <c r="H186" s="98">
        <v>1183.2</v>
      </c>
      <c r="I186" s="98"/>
      <c r="J186" s="98"/>
      <c r="K186" s="98"/>
      <c r="L186" s="98"/>
      <c r="M186" s="98"/>
      <c r="N186" s="199"/>
      <c r="O186" s="554"/>
      <c r="P186" s="152"/>
      <c r="Q186" s="152"/>
      <c r="R186" s="152"/>
      <c r="S186" s="152"/>
      <c r="T186" s="152"/>
      <c r="U186" s="152"/>
      <c r="V186" s="126"/>
    </row>
    <row r="187" spans="1:22" s="54" customFormat="1" ht="17.25" customHeight="1">
      <c r="A187" s="49"/>
      <c r="B187" s="50" t="s">
        <v>71</v>
      </c>
      <c r="C187" s="51"/>
      <c r="D187" s="52">
        <v>2018</v>
      </c>
      <c r="E187" s="98">
        <f>G187+I187+K187+M187</f>
        <v>8.3000000000000007</v>
      </c>
      <c r="F187" s="98">
        <f>H187+J187+L187+N187</f>
        <v>8.3000000000000007</v>
      </c>
      <c r="G187" s="98">
        <v>8.3000000000000007</v>
      </c>
      <c r="H187" s="98">
        <v>8.3000000000000007</v>
      </c>
      <c r="I187" s="98"/>
      <c r="J187" s="98"/>
      <c r="K187" s="98"/>
      <c r="L187" s="98"/>
      <c r="M187" s="98"/>
      <c r="N187" s="199"/>
      <c r="O187" s="554"/>
      <c r="P187" s="152"/>
      <c r="Q187" s="152"/>
      <c r="R187" s="152"/>
      <c r="S187" s="152"/>
      <c r="T187" s="152"/>
      <c r="U187" s="152"/>
      <c r="V187" s="126"/>
    </row>
    <row r="188" spans="1:22" s="54" customFormat="1" ht="17.25" customHeight="1">
      <c r="A188" s="49"/>
      <c r="B188" s="55" t="s">
        <v>164</v>
      </c>
      <c r="C188" s="56"/>
      <c r="D188" s="57"/>
      <c r="E188" s="99">
        <f>E186+E187</f>
        <v>1191.5</v>
      </c>
      <c r="F188" s="99">
        <f>F186+F187</f>
        <v>1191.5</v>
      </c>
      <c r="G188" s="99">
        <f>G186+G187</f>
        <v>1191.5</v>
      </c>
      <c r="H188" s="99">
        <f>H186+H187</f>
        <v>1191.5</v>
      </c>
      <c r="I188" s="99"/>
      <c r="J188" s="99"/>
      <c r="K188" s="99"/>
      <c r="L188" s="99"/>
      <c r="M188" s="99"/>
      <c r="N188" s="200"/>
      <c r="O188" s="554"/>
      <c r="P188" s="152"/>
      <c r="Q188" s="152"/>
      <c r="R188" s="152"/>
      <c r="S188" s="152"/>
      <c r="T188" s="152"/>
      <c r="U188" s="152"/>
      <c r="V188" s="126"/>
    </row>
    <row r="189" spans="1:22" s="54" customFormat="1" ht="19.899999999999999" customHeight="1">
      <c r="A189" s="49"/>
      <c r="B189" s="50" t="s">
        <v>147</v>
      </c>
      <c r="C189" s="51"/>
      <c r="D189" s="52">
        <v>2018</v>
      </c>
      <c r="E189" s="98">
        <v>1508.6</v>
      </c>
      <c r="F189" s="98">
        <v>1508.6</v>
      </c>
      <c r="G189" s="98">
        <v>1508.6</v>
      </c>
      <c r="H189" s="98">
        <v>1508.6</v>
      </c>
      <c r="I189" s="98"/>
      <c r="J189" s="98"/>
      <c r="K189" s="98"/>
      <c r="L189" s="98"/>
      <c r="M189" s="98"/>
      <c r="N189" s="199"/>
      <c r="O189" s="554"/>
      <c r="P189" s="152"/>
      <c r="Q189" s="152"/>
      <c r="R189" s="152"/>
      <c r="S189" s="152"/>
      <c r="T189" s="152"/>
      <c r="U189" s="152"/>
      <c r="V189" s="126"/>
    </row>
    <row r="190" spans="1:22" s="54" customFormat="1" ht="17.25" customHeight="1">
      <c r="A190" s="49"/>
      <c r="B190" s="50" t="s">
        <v>138</v>
      </c>
      <c r="C190" s="51"/>
      <c r="D190" s="52">
        <v>2018</v>
      </c>
      <c r="E190" s="98">
        <f>G190+I190+K190+M190</f>
        <v>4.6000000000000014</v>
      </c>
      <c r="F190" s="98">
        <f>H190+J190+L190+N190</f>
        <v>4.6000000000000014</v>
      </c>
      <c r="G190" s="98">
        <f>12+12-19.4</f>
        <v>4.6000000000000014</v>
      </c>
      <c r="H190" s="98">
        <f>12+12-19.4</f>
        <v>4.6000000000000014</v>
      </c>
      <c r="I190" s="98"/>
      <c r="J190" s="98"/>
      <c r="K190" s="98"/>
      <c r="L190" s="98"/>
      <c r="M190" s="98"/>
      <c r="N190" s="199"/>
      <c r="O190" s="554"/>
      <c r="P190" s="152"/>
      <c r="Q190" s="152"/>
      <c r="R190" s="152"/>
      <c r="S190" s="152"/>
      <c r="T190" s="152"/>
      <c r="U190" s="152"/>
      <c r="V190" s="126"/>
    </row>
    <row r="191" spans="1:22" s="54" customFormat="1" ht="17.25" customHeight="1">
      <c r="A191" s="49"/>
      <c r="B191" s="55" t="s">
        <v>164</v>
      </c>
      <c r="C191" s="56"/>
      <c r="D191" s="57"/>
      <c r="E191" s="99">
        <f>E189+E190</f>
        <v>1513.1999999999998</v>
      </c>
      <c r="F191" s="99">
        <f>F189+F190</f>
        <v>1513.1999999999998</v>
      </c>
      <c r="G191" s="99">
        <f>G189+G190</f>
        <v>1513.1999999999998</v>
      </c>
      <c r="H191" s="99">
        <f>H189+H190</f>
        <v>1513.1999999999998</v>
      </c>
      <c r="I191" s="99"/>
      <c r="J191" s="99"/>
      <c r="K191" s="99"/>
      <c r="L191" s="99"/>
      <c r="M191" s="99"/>
      <c r="N191" s="200"/>
      <c r="O191" s="554"/>
      <c r="P191" s="152"/>
      <c r="Q191" s="152"/>
      <c r="R191" s="152"/>
      <c r="S191" s="152"/>
      <c r="T191" s="152"/>
      <c r="U191" s="152"/>
      <c r="V191" s="126"/>
    </row>
    <row r="192" spans="1:22" s="54" customFormat="1" ht="17.25" customHeight="1">
      <c r="A192" s="49"/>
      <c r="B192" s="50" t="s">
        <v>72</v>
      </c>
      <c r="C192" s="51"/>
      <c r="D192" s="52">
        <v>2018</v>
      </c>
      <c r="E192" s="98">
        <v>1132.8</v>
      </c>
      <c r="F192" s="98">
        <v>1132.8</v>
      </c>
      <c r="G192" s="98">
        <v>1132.8</v>
      </c>
      <c r="H192" s="98">
        <v>1132.8</v>
      </c>
      <c r="I192" s="99"/>
      <c r="J192" s="99"/>
      <c r="K192" s="99"/>
      <c r="L192" s="99"/>
      <c r="M192" s="99"/>
      <c r="N192" s="200"/>
      <c r="O192" s="554"/>
      <c r="P192" s="152"/>
      <c r="Q192" s="152"/>
      <c r="R192" s="152"/>
      <c r="S192" s="152"/>
      <c r="T192" s="152"/>
      <c r="U192" s="152"/>
      <c r="V192" s="126"/>
    </row>
    <row r="193" spans="1:22" s="54" customFormat="1" ht="17.25" customHeight="1">
      <c r="A193" s="49"/>
      <c r="B193" s="50" t="s">
        <v>73</v>
      </c>
      <c r="C193" s="51"/>
      <c r="D193" s="52">
        <v>2018</v>
      </c>
      <c r="E193" s="98">
        <v>6.8</v>
      </c>
      <c r="F193" s="98">
        <v>6.8</v>
      </c>
      <c r="G193" s="98">
        <v>6.8</v>
      </c>
      <c r="H193" s="98">
        <v>6.8</v>
      </c>
      <c r="I193" s="99"/>
      <c r="J193" s="99"/>
      <c r="K193" s="99"/>
      <c r="L193" s="99"/>
      <c r="M193" s="99"/>
      <c r="N193" s="200"/>
      <c r="O193" s="554"/>
      <c r="P193" s="152"/>
      <c r="Q193" s="152"/>
      <c r="R193" s="152"/>
      <c r="S193" s="152"/>
      <c r="T193" s="152"/>
      <c r="U193" s="152"/>
      <c r="V193" s="126"/>
    </row>
    <row r="194" spans="1:22" s="54" customFormat="1" ht="17.25" customHeight="1">
      <c r="A194" s="49"/>
      <c r="B194" s="55" t="s">
        <v>164</v>
      </c>
      <c r="C194" s="56"/>
      <c r="D194" s="57"/>
      <c r="E194" s="99">
        <f>E192+E193</f>
        <v>1139.5999999999999</v>
      </c>
      <c r="F194" s="99">
        <f>F192+F193</f>
        <v>1139.5999999999999</v>
      </c>
      <c r="G194" s="99">
        <f>G192+G193</f>
        <v>1139.5999999999999</v>
      </c>
      <c r="H194" s="99">
        <f>H192+H193</f>
        <v>1139.5999999999999</v>
      </c>
      <c r="I194" s="99"/>
      <c r="J194" s="99"/>
      <c r="K194" s="99"/>
      <c r="L194" s="99"/>
      <c r="M194" s="99"/>
      <c r="N194" s="200"/>
      <c r="O194" s="554"/>
      <c r="P194" s="152"/>
      <c r="Q194" s="152"/>
      <c r="R194" s="152"/>
      <c r="S194" s="152"/>
      <c r="T194" s="152"/>
      <c r="U194" s="152"/>
      <c r="V194" s="126"/>
    </row>
    <row r="195" spans="1:22" s="54" customFormat="1" ht="17.25" customHeight="1">
      <c r="A195" s="49"/>
      <c r="B195" s="50" t="s">
        <v>74</v>
      </c>
      <c r="C195" s="51"/>
      <c r="D195" s="52">
        <v>2018</v>
      </c>
      <c r="E195" s="98">
        <v>643.79999999999995</v>
      </c>
      <c r="F195" s="98">
        <v>643.79999999999995</v>
      </c>
      <c r="G195" s="98">
        <v>643.79999999999995</v>
      </c>
      <c r="H195" s="98">
        <v>643.79999999999995</v>
      </c>
      <c r="I195" s="98"/>
      <c r="J195" s="99"/>
      <c r="K195" s="99"/>
      <c r="L195" s="99"/>
      <c r="M195" s="99"/>
      <c r="N195" s="200"/>
      <c r="O195" s="554"/>
      <c r="P195" s="152"/>
      <c r="Q195" s="152"/>
      <c r="R195" s="152"/>
      <c r="S195" s="152"/>
      <c r="T195" s="152"/>
      <c r="U195" s="152"/>
      <c r="V195" s="126"/>
    </row>
    <row r="196" spans="1:22" s="54" customFormat="1" ht="17.25" customHeight="1">
      <c r="A196" s="49"/>
      <c r="B196" s="50" t="s">
        <v>75</v>
      </c>
      <c r="C196" s="51"/>
      <c r="D196" s="52">
        <v>2018</v>
      </c>
      <c r="E196" s="98">
        <f>G196+I196+K196+M196</f>
        <v>7.7</v>
      </c>
      <c r="F196" s="98">
        <f>H196+J196+L196+N196</f>
        <v>7.7</v>
      </c>
      <c r="G196" s="98">
        <f>12-4.3</f>
        <v>7.7</v>
      </c>
      <c r="H196" s="98">
        <f>12-4.3</f>
        <v>7.7</v>
      </c>
      <c r="I196" s="98"/>
      <c r="J196" s="99"/>
      <c r="K196" s="99"/>
      <c r="L196" s="99"/>
      <c r="M196" s="99"/>
      <c r="N196" s="200"/>
      <c r="O196" s="554"/>
      <c r="P196" s="152"/>
      <c r="Q196" s="152"/>
      <c r="R196" s="152"/>
      <c r="S196" s="152"/>
      <c r="T196" s="152"/>
      <c r="U196" s="152"/>
      <c r="V196" s="126"/>
    </row>
    <row r="197" spans="1:22" s="54" customFormat="1" ht="17.25" customHeight="1">
      <c r="A197" s="49"/>
      <c r="B197" s="55" t="s">
        <v>164</v>
      </c>
      <c r="C197" s="56"/>
      <c r="D197" s="57"/>
      <c r="E197" s="99">
        <f>E195+E196</f>
        <v>651.5</v>
      </c>
      <c r="F197" s="99">
        <f>F195+F196</f>
        <v>651.5</v>
      </c>
      <c r="G197" s="99">
        <f>G195+G196</f>
        <v>651.5</v>
      </c>
      <c r="H197" s="99">
        <f>H195+H196</f>
        <v>651.5</v>
      </c>
      <c r="I197" s="99"/>
      <c r="J197" s="99"/>
      <c r="K197" s="99"/>
      <c r="L197" s="99"/>
      <c r="M197" s="99"/>
      <c r="N197" s="200"/>
      <c r="O197" s="554"/>
      <c r="P197" s="152"/>
      <c r="Q197" s="152"/>
      <c r="R197" s="152"/>
      <c r="S197" s="152"/>
      <c r="T197" s="152"/>
      <c r="U197" s="152"/>
      <c r="V197" s="126"/>
    </row>
    <row r="198" spans="1:22" s="54" customFormat="1" ht="17.25" customHeight="1">
      <c r="A198" s="49"/>
      <c r="B198" s="50" t="s">
        <v>76</v>
      </c>
      <c r="C198" s="51"/>
      <c r="D198" s="52">
        <v>2018</v>
      </c>
      <c r="E198" s="98">
        <v>1496.2</v>
      </c>
      <c r="F198" s="98">
        <v>1496.2</v>
      </c>
      <c r="G198" s="98">
        <v>1496.2</v>
      </c>
      <c r="H198" s="98">
        <v>1496.2</v>
      </c>
      <c r="I198" s="98"/>
      <c r="J198" s="98"/>
      <c r="K198" s="98"/>
      <c r="L198" s="98"/>
      <c r="M198" s="98"/>
      <c r="N198" s="199"/>
      <c r="O198" s="554"/>
      <c r="P198" s="152"/>
      <c r="Q198" s="152"/>
      <c r="R198" s="152"/>
      <c r="S198" s="152"/>
      <c r="T198" s="152"/>
      <c r="U198" s="152"/>
      <c r="V198" s="126"/>
    </row>
    <row r="199" spans="1:22" s="54" customFormat="1" ht="17.25" customHeight="1">
      <c r="A199" s="49"/>
      <c r="B199" s="50" t="s">
        <v>77</v>
      </c>
      <c r="C199" s="51"/>
      <c r="D199" s="52">
        <v>2018</v>
      </c>
      <c r="E199" s="98">
        <f>G199+I199+K199+M199</f>
        <v>6.6</v>
      </c>
      <c r="F199" s="98">
        <f>H199+J199+L199+N199</f>
        <v>6.6</v>
      </c>
      <c r="G199" s="98">
        <v>6.6</v>
      </c>
      <c r="H199" s="98">
        <v>6.6</v>
      </c>
      <c r="I199" s="98"/>
      <c r="J199" s="98"/>
      <c r="K199" s="98"/>
      <c r="L199" s="98"/>
      <c r="M199" s="98"/>
      <c r="N199" s="199"/>
      <c r="O199" s="554"/>
      <c r="P199" s="152"/>
      <c r="Q199" s="152"/>
      <c r="R199" s="152"/>
      <c r="S199" s="152"/>
      <c r="T199" s="152"/>
      <c r="U199" s="152"/>
      <c r="V199" s="126"/>
    </row>
    <row r="200" spans="1:22" s="54" customFormat="1" ht="17.25" customHeight="1">
      <c r="A200" s="49"/>
      <c r="B200" s="55" t="s">
        <v>164</v>
      </c>
      <c r="C200" s="56"/>
      <c r="D200" s="57"/>
      <c r="E200" s="99">
        <f>E198+E199</f>
        <v>1502.8</v>
      </c>
      <c r="F200" s="99">
        <f>F198+F199</f>
        <v>1502.8</v>
      </c>
      <c r="G200" s="99">
        <f>G198+G199</f>
        <v>1502.8</v>
      </c>
      <c r="H200" s="99">
        <f>H198+H199</f>
        <v>1502.8</v>
      </c>
      <c r="I200" s="99"/>
      <c r="J200" s="99"/>
      <c r="K200" s="99"/>
      <c r="L200" s="99"/>
      <c r="M200" s="99"/>
      <c r="N200" s="200"/>
      <c r="O200" s="554"/>
      <c r="P200" s="152"/>
      <c r="Q200" s="152"/>
      <c r="R200" s="152"/>
      <c r="S200" s="152"/>
      <c r="T200" s="152"/>
      <c r="U200" s="152"/>
      <c r="V200" s="126"/>
    </row>
    <row r="201" spans="1:22" s="54" customFormat="1" ht="17.25" customHeight="1">
      <c r="A201" s="49"/>
      <c r="B201" s="50" t="s">
        <v>78</v>
      </c>
      <c r="C201" s="51"/>
      <c r="D201" s="52">
        <v>2018</v>
      </c>
      <c r="E201" s="98">
        <v>1393.3</v>
      </c>
      <c r="F201" s="98">
        <v>1393.3</v>
      </c>
      <c r="G201" s="98">
        <v>1393.3</v>
      </c>
      <c r="H201" s="98">
        <v>1393.3</v>
      </c>
      <c r="I201" s="98"/>
      <c r="J201" s="99"/>
      <c r="K201" s="99"/>
      <c r="L201" s="99"/>
      <c r="M201" s="99"/>
      <c r="N201" s="200"/>
      <c r="O201" s="554"/>
      <c r="P201" s="152"/>
      <c r="Q201" s="152"/>
      <c r="R201" s="152"/>
      <c r="S201" s="152"/>
      <c r="T201" s="152"/>
      <c r="U201" s="152"/>
      <c r="V201" s="126"/>
    </row>
    <row r="202" spans="1:22" s="54" customFormat="1" ht="17.25" customHeight="1">
      <c r="A202" s="49"/>
      <c r="B202" s="50" t="s">
        <v>79</v>
      </c>
      <c r="C202" s="51"/>
      <c r="D202" s="52">
        <v>2018</v>
      </c>
      <c r="E202" s="98">
        <f>G202+I202+K202+M202</f>
        <v>6.9</v>
      </c>
      <c r="F202" s="98">
        <f>H202+J202+L202+N202</f>
        <v>6.9</v>
      </c>
      <c r="G202" s="98">
        <v>6.9</v>
      </c>
      <c r="H202" s="98">
        <v>6.9</v>
      </c>
      <c r="I202" s="98"/>
      <c r="J202" s="99"/>
      <c r="K202" s="99"/>
      <c r="L202" s="99"/>
      <c r="M202" s="99"/>
      <c r="N202" s="200"/>
      <c r="O202" s="554"/>
      <c r="P202" s="152"/>
      <c r="Q202" s="152"/>
      <c r="R202" s="152"/>
      <c r="S202" s="152"/>
      <c r="T202" s="152"/>
      <c r="U202" s="152"/>
      <c r="V202" s="126"/>
    </row>
    <row r="203" spans="1:22" s="54" customFormat="1" ht="17.25" customHeight="1">
      <c r="A203" s="49"/>
      <c r="B203" s="55" t="s">
        <v>164</v>
      </c>
      <c r="C203" s="56"/>
      <c r="D203" s="57"/>
      <c r="E203" s="99">
        <f>E201+E202</f>
        <v>1400.2</v>
      </c>
      <c r="F203" s="99">
        <f>F201+F202</f>
        <v>1400.2</v>
      </c>
      <c r="G203" s="99">
        <f>G201+G202</f>
        <v>1400.2</v>
      </c>
      <c r="H203" s="99">
        <f>H201+H202</f>
        <v>1400.2</v>
      </c>
      <c r="I203" s="99"/>
      <c r="J203" s="99"/>
      <c r="K203" s="99"/>
      <c r="L203" s="99"/>
      <c r="M203" s="99"/>
      <c r="N203" s="200"/>
      <c r="O203" s="554"/>
      <c r="P203" s="152"/>
      <c r="Q203" s="152"/>
      <c r="R203" s="152"/>
      <c r="S203" s="152"/>
      <c r="T203" s="152"/>
      <c r="U203" s="152"/>
      <c r="V203" s="126"/>
    </row>
    <row r="204" spans="1:22" s="54" customFormat="1" ht="17.25" customHeight="1">
      <c r="A204" s="49"/>
      <c r="B204" s="50" t="s">
        <v>80</v>
      </c>
      <c r="C204" s="51"/>
      <c r="D204" s="52">
        <v>2018</v>
      </c>
      <c r="E204" s="98">
        <v>351.9</v>
      </c>
      <c r="F204" s="98">
        <v>351.9</v>
      </c>
      <c r="G204" s="98">
        <v>351.9</v>
      </c>
      <c r="H204" s="98">
        <v>351.9</v>
      </c>
      <c r="I204" s="98"/>
      <c r="J204" s="98"/>
      <c r="K204" s="99"/>
      <c r="L204" s="99"/>
      <c r="M204" s="99"/>
      <c r="N204" s="200"/>
      <c r="O204" s="554"/>
      <c r="P204" s="152"/>
      <c r="Q204" s="152"/>
      <c r="R204" s="152"/>
      <c r="S204" s="152"/>
      <c r="T204" s="152"/>
      <c r="U204" s="152"/>
      <c r="V204" s="126"/>
    </row>
    <row r="205" spans="1:22" s="54" customFormat="1" ht="17.25" customHeight="1">
      <c r="A205" s="49"/>
      <c r="B205" s="50" t="s">
        <v>81</v>
      </c>
      <c r="C205" s="51"/>
      <c r="D205" s="52">
        <v>2018</v>
      </c>
      <c r="E205" s="98">
        <v>4</v>
      </c>
      <c r="F205" s="98">
        <v>4</v>
      </c>
      <c r="G205" s="98">
        <v>4</v>
      </c>
      <c r="H205" s="98">
        <v>4</v>
      </c>
      <c r="I205" s="98"/>
      <c r="J205" s="98"/>
      <c r="K205" s="99"/>
      <c r="L205" s="99"/>
      <c r="M205" s="99"/>
      <c r="N205" s="200"/>
      <c r="O205" s="554"/>
      <c r="P205" s="152"/>
      <c r="Q205" s="152"/>
      <c r="R205" s="152"/>
      <c r="S205" s="152"/>
      <c r="T205" s="152"/>
      <c r="U205" s="152"/>
      <c r="V205" s="126"/>
    </row>
    <row r="206" spans="1:22" s="54" customFormat="1" ht="17.25" customHeight="1">
      <c r="A206" s="49"/>
      <c r="B206" s="55" t="s">
        <v>164</v>
      </c>
      <c r="C206" s="56"/>
      <c r="D206" s="57"/>
      <c r="E206" s="99">
        <f>E204+E205</f>
        <v>355.9</v>
      </c>
      <c r="F206" s="99">
        <f>F204+F205</f>
        <v>355.9</v>
      </c>
      <c r="G206" s="99">
        <f>G204+G205</f>
        <v>355.9</v>
      </c>
      <c r="H206" s="99">
        <f>H204+H205</f>
        <v>355.9</v>
      </c>
      <c r="I206" s="99"/>
      <c r="J206" s="99"/>
      <c r="K206" s="99"/>
      <c r="L206" s="99"/>
      <c r="M206" s="99"/>
      <c r="N206" s="200"/>
      <c r="O206" s="554"/>
      <c r="P206" s="152"/>
      <c r="Q206" s="152"/>
      <c r="R206" s="152"/>
      <c r="S206" s="152"/>
      <c r="T206" s="152"/>
      <c r="U206" s="152"/>
      <c r="V206" s="126"/>
    </row>
    <row r="207" spans="1:22" s="54" customFormat="1" ht="17.25" customHeight="1">
      <c r="A207" s="49"/>
      <c r="B207" s="50" t="s">
        <v>82</v>
      </c>
      <c r="C207" s="51"/>
      <c r="D207" s="52">
        <v>2018</v>
      </c>
      <c r="E207" s="98">
        <v>406</v>
      </c>
      <c r="F207" s="98">
        <v>406</v>
      </c>
      <c r="G207" s="98">
        <v>406</v>
      </c>
      <c r="H207" s="98">
        <v>406</v>
      </c>
      <c r="I207" s="99"/>
      <c r="J207" s="99"/>
      <c r="K207" s="99"/>
      <c r="L207" s="99"/>
      <c r="M207" s="99"/>
      <c r="N207" s="200"/>
      <c r="O207" s="554"/>
      <c r="P207" s="152"/>
      <c r="Q207" s="152"/>
      <c r="R207" s="152"/>
      <c r="S207" s="152"/>
      <c r="T207" s="152"/>
      <c r="U207" s="152"/>
      <c r="V207" s="126"/>
    </row>
    <row r="208" spans="1:22" s="54" customFormat="1" ht="17.25" customHeight="1">
      <c r="A208" s="49"/>
      <c r="B208" s="50" t="s">
        <v>83</v>
      </c>
      <c r="C208" s="51"/>
      <c r="D208" s="52">
        <v>2018</v>
      </c>
      <c r="E208" s="98">
        <v>4.5999999999999996</v>
      </c>
      <c r="F208" s="98">
        <v>4.5999999999999996</v>
      </c>
      <c r="G208" s="98">
        <v>4.5999999999999996</v>
      </c>
      <c r="H208" s="98">
        <v>4.5999999999999996</v>
      </c>
      <c r="I208" s="99"/>
      <c r="J208" s="99"/>
      <c r="K208" s="99"/>
      <c r="L208" s="99"/>
      <c r="M208" s="99"/>
      <c r="N208" s="200"/>
      <c r="O208" s="554"/>
      <c r="P208" s="152"/>
      <c r="Q208" s="152"/>
      <c r="R208" s="152"/>
      <c r="S208" s="152"/>
      <c r="T208" s="152"/>
      <c r="U208" s="152"/>
      <c r="V208" s="126"/>
    </row>
    <row r="209" spans="1:22" s="266" customFormat="1" ht="17.25" customHeight="1">
      <c r="A209" s="49"/>
      <c r="B209" s="55" t="s">
        <v>164</v>
      </c>
      <c r="C209" s="56"/>
      <c r="D209" s="57"/>
      <c r="E209" s="99">
        <f>E207+E208</f>
        <v>410.6</v>
      </c>
      <c r="F209" s="99">
        <f>F207+F208</f>
        <v>410.6</v>
      </c>
      <c r="G209" s="99">
        <f>G207+G208</f>
        <v>410.6</v>
      </c>
      <c r="H209" s="99">
        <f>H207+H208</f>
        <v>410.6</v>
      </c>
      <c r="I209" s="99"/>
      <c r="J209" s="99"/>
      <c r="K209" s="99"/>
      <c r="L209" s="99"/>
      <c r="M209" s="99"/>
      <c r="N209" s="200"/>
      <c r="O209" s="554"/>
      <c r="P209" s="152"/>
      <c r="Q209" s="152"/>
      <c r="R209" s="152"/>
      <c r="S209" s="152"/>
      <c r="T209" s="152"/>
      <c r="U209" s="152"/>
      <c r="V209" s="152"/>
    </row>
    <row r="210" spans="1:22" s="266" customFormat="1" ht="17.25" customHeight="1">
      <c r="A210" s="63"/>
      <c r="B210" s="50" t="s">
        <v>84</v>
      </c>
      <c r="C210" s="51"/>
      <c r="D210" s="52">
        <v>2018</v>
      </c>
      <c r="E210" s="98">
        <v>959.9</v>
      </c>
      <c r="F210" s="98">
        <v>959.9</v>
      </c>
      <c r="G210" s="98">
        <v>959.9</v>
      </c>
      <c r="H210" s="98">
        <v>959.9</v>
      </c>
      <c r="I210" s="98"/>
      <c r="J210" s="98"/>
      <c r="K210" s="98"/>
      <c r="L210" s="98"/>
      <c r="M210" s="98"/>
      <c r="N210" s="199"/>
      <c r="O210" s="554"/>
      <c r="P210" s="152"/>
      <c r="Q210" s="152"/>
      <c r="R210" s="152"/>
      <c r="S210" s="152"/>
      <c r="T210" s="152"/>
      <c r="U210" s="152"/>
      <c r="V210" s="152"/>
    </row>
    <row r="211" spans="1:22" s="266" customFormat="1" ht="17.25" customHeight="1">
      <c r="A211" s="63"/>
      <c r="B211" s="50" t="s">
        <v>85</v>
      </c>
      <c r="C211" s="51"/>
      <c r="D211" s="52">
        <v>2018</v>
      </c>
      <c r="E211" s="98">
        <f>G211+I211+K211+M211</f>
        <v>1.9</v>
      </c>
      <c r="F211" s="98">
        <f>H211+J211+L211+N211</f>
        <v>1.9</v>
      </c>
      <c r="G211" s="98">
        <v>1.9</v>
      </c>
      <c r="H211" s="98">
        <v>1.9</v>
      </c>
      <c r="I211" s="98"/>
      <c r="J211" s="98"/>
      <c r="K211" s="98"/>
      <c r="L211" s="98"/>
      <c r="M211" s="98"/>
      <c r="N211" s="199"/>
      <c r="O211" s="554"/>
      <c r="P211" s="152"/>
      <c r="Q211" s="152"/>
      <c r="R211" s="152"/>
      <c r="S211" s="152"/>
      <c r="T211" s="152"/>
      <c r="U211" s="152"/>
      <c r="V211" s="152"/>
    </row>
    <row r="212" spans="1:22" s="266" customFormat="1" ht="17.25" customHeight="1">
      <c r="A212" s="49"/>
      <c r="B212" s="55" t="s">
        <v>164</v>
      </c>
      <c r="C212" s="56"/>
      <c r="D212" s="57"/>
      <c r="E212" s="99">
        <f>E210+E211</f>
        <v>961.8</v>
      </c>
      <c r="F212" s="99">
        <f>F210+F211</f>
        <v>961.8</v>
      </c>
      <c r="G212" s="99">
        <f>G210+G211</f>
        <v>961.8</v>
      </c>
      <c r="H212" s="99">
        <f>H210+H211</f>
        <v>961.8</v>
      </c>
      <c r="I212" s="99"/>
      <c r="J212" s="99"/>
      <c r="K212" s="99"/>
      <c r="L212" s="99"/>
      <c r="M212" s="99"/>
      <c r="N212" s="200"/>
      <c r="O212" s="554"/>
      <c r="P212" s="152"/>
      <c r="Q212" s="152"/>
      <c r="R212" s="152"/>
      <c r="S212" s="152"/>
      <c r="T212" s="152"/>
      <c r="U212" s="152"/>
      <c r="V212" s="152"/>
    </row>
    <row r="213" spans="1:22" s="266" customFormat="1" ht="17.25" customHeight="1">
      <c r="A213" s="145"/>
      <c r="B213" s="149" t="s">
        <v>174</v>
      </c>
      <c r="C213" s="150"/>
      <c r="D213" s="93"/>
      <c r="E213" s="151">
        <f>E176+E179+E182+E185+E188+E191+E194+E197+E200+E203+E206+E209+E212</f>
        <v>12443.199999999999</v>
      </c>
      <c r="F213" s="151">
        <f>F176+F179+F182+F185+F188+F191+F194+F197+F200+F203+F206+F209+F212</f>
        <v>12443.199999999999</v>
      </c>
      <c r="G213" s="151">
        <f>G176+G179+G182+G185+G188+G191+G194+G197+G200+G203+G206+G209+G212</f>
        <v>12443.199999999999</v>
      </c>
      <c r="H213" s="151">
        <f>H176+H179+H182+H185+H188+H191+H194+H197+H200+H203+H206+H209+H212</f>
        <v>12443.199999999999</v>
      </c>
      <c r="I213" s="151"/>
      <c r="J213" s="151"/>
      <c r="K213" s="151"/>
      <c r="L213" s="151"/>
      <c r="M213" s="151"/>
      <c r="N213" s="207"/>
      <c r="O213" s="554"/>
      <c r="P213" s="152"/>
      <c r="Q213" s="152"/>
      <c r="R213" s="152"/>
      <c r="S213" s="152"/>
      <c r="T213" s="152"/>
      <c r="U213" s="152"/>
      <c r="V213" s="152"/>
    </row>
    <row r="214" spans="1:22" s="152" customFormat="1" ht="17.25" customHeight="1">
      <c r="A214" s="127"/>
      <c r="B214" s="147" t="s">
        <v>175</v>
      </c>
      <c r="C214" s="129"/>
      <c r="D214" s="124">
        <v>2019</v>
      </c>
      <c r="E214" s="148">
        <v>0</v>
      </c>
      <c r="F214" s="148">
        <v>0</v>
      </c>
      <c r="G214" s="148">
        <v>0</v>
      </c>
      <c r="H214" s="148">
        <v>0</v>
      </c>
      <c r="I214" s="148"/>
      <c r="J214" s="148"/>
      <c r="K214" s="148"/>
      <c r="L214" s="148"/>
      <c r="M214" s="148"/>
      <c r="N214" s="202"/>
      <c r="O214" s="554"/>
    </row>
    <row r="215" spans="1:22" s="152" customFormat="1" ht="17.25" customHeight="1" thickBot="1">
      <c r="A215" s="146"/>
      <c r="B215" s="147" t="s">
        <v>176</v>
      </c>
      <c r="C215" s="129"/>
      <c r="D215" s="124">
        <v>2020</v>
      </c>
      <c r="E215" s="148">
        <v>0</v>
      </c>
      <c r="F215" s="148">
        <v>0</v>
      </c>
      <c r="G215" s="148">
        <v>0</v>
      </c>
      <c r="H215" s="148">
        <v>0</v>
      </c>
      <c r="I215" s="148"/>
      <c r="J215" s="148"/>
      <c r="K215" s="148"/>
      <c r="L215" s="148"/>
      <c r="M215" s="148"/>
      <c r="N215" s="202"/>
      <c r="O215" s="554"/>
    </row>
    <row r="216" spans="1:22" s="267" customFormat="1" ht="15.75" customHeight="1" thickBot="1">
      <c r="A216" s="495" t="s">
        <v>246</v>
      </c>
      <c r="B216" s="543" t="s">
        <v>86</v>
      </c>
      <c r="C216" s="499" t="s">
        <v>192</v>
      </c>
      <c r="D216" s="94" t="s">
        <v>251</v>
      </c>
      <c r="E216" s="95">
        <v>15379</v>
      </c>
      <c r="F216" s="96">
        <v>15379</v>
      </c>
      <c r="G216" s="96">
        <v>15379</v>
      </c>
      <c r="H216" s="96">
        <v>15379</v>
      </c>
      <c r="I216" s="153"/>
      <c r="J216" s="154"/>
      <c r="K216" s="155"/>
      <c r="L216" s="155"/>
      <c r="M216" s="154"/>
      <c r="N216" s="154"/>
      <c r="O216" s="489" t="s">
        <v>294</v>
      </c>
      <c r="P216" s="177"/>
      <c r="Q216" s="177"/>
      <c r="R216" s="177"/>
      <c r="S216" s="177"/>
      <c r="T216" s="177"/>
      <c r="U216" s="177"/>
      <c r="V216" s="177"/>
    </row>
    <row r="217" spans="1:22" s="267" customFormat="1" ht="15.75" thickBot="1">
      <c r="A217" s="496"/>
      <c r="B217" s="544"/>
      <c r="C217" s="500"/>
      <c r="D217" s="23">
        <v>2017</v>
      </c>
      <c r="E217" s="97">
        <v>1980</v>
      </c>
      <c r="F217" s="21">
        <v>1980</v>
      </c>
      <c r="G217" s="21">
        <v>1980</v>
      </c>
      <c r="H217" s="21">
        <v>1980</v>
      </c>
      <c r="I217" s="10"/>
      <c r="J217" s="9"/>
      <c r="K217" s="9"/>
      <c r="L217" s="9"/>
      <c r="M217" s="9"/>
      <c r="N217" s="9"/>
      <c r="O217" s="490"/>
      <c r="P217" s="177"/>
      <c r="Q217" s="177"/>
      <c r="R217" s="177"/>
      <c r="S217" s="177"/>
      <c r="T217" s="177"/>
      <c r="U217" s="177"/>
      <c r="V217" s="177"/>
    </row>
    <row r="218" spans="1:22" s="267" customFormat="1" ht="15.75" thickBot="1">
      <c r="A218" s="496"/>
      <c r="B218" s="544"/>
      <c r="C218" s="500"/>
      <c r="D218" s="23">
        <v>2018</v>
      </c>
      <c r="E218" s="97">
        <v>7274</v>
      </c>
      <c r="F218" s="21">
        <v>7274</v>
      </c>
      <c r="G218" s="21">
        <v>7274</v>
      </c>
      <c r="H218" s="21">
        <v>7274</v>
      </c>
      <c r="I218" s="10"/>
      <c r="J218" s="9"/>
      <c r="K218" s="9"/>
      <c r="L218" s="9"/>
      <c r="M218" s="9"/>
      <c r="N218" s="9"/>
      <c r="O218" s="490"/>
      <c r="P218" s="177"/>
      <c r="Q218" s="177"/>
      <c r="R218" s="177"/>
      <c r="S218" s="177"/>
      <c r="T218" s="177"/>
      <c r="U218" s="177"/>
      <c r="V218" s="177"/>
    </row>
    <row r="219" spans="1:22" ht="15.75" thickBot="1">
      <c r="A219" s="496"/>
      <c r="B219" s="544"/>
      <c r="C219" s="500"/>
      <c r="D219" s="23">
        <v>2019</v>
      </c>
      <c r="E219" s="97">
        <v>6125</v>
      </c>
      <c r="F219" s="21">
        <v>6125</v>
      </c>
      <c r="G219" s="21">
        <v>6125</v>
      </c>
      <c r="H219" s="21">
        <v>6125</v>
      </c>
      <c r="I219" s="10"/>
      <c r="J219" s="9"/>
      <c r="K219" s="9"/>
      <c r="L219" s="9"/>
      <c r="M219" s="9"/>
      <c r="N219" s="9"/>
      <c r="O219" s="490"/>
    </row>
    <row r="220" spans="1:22" ht="205.9" customHeight="1" thickBot="1">
      <c r="A220" s="496"/>
      <c r="B220" s="544"/>
      <c r="C220" s="500"/>
      <c r="D220" s="16">
        <v>2020</v>
      </c>
      <c r="E220" s="156">
        <v>0</v>
      </c>
      <c r="F220" s="139">
        <v>0</v>
      </c>
      <c r="G220" s="139">
        <v>0</v>
      </c>
      <c r="H220" s="139">
        <v>0</v>
      </c>
      <c r="I220" s="10"/>
      <c r="J220" s="9"/>
      <c r="K220" s="9"/>
      <c r="L220" s="9"/>
      <c r="M220" s="9"/>
      <c r="N220" s="9"/>
      <c r="O220" s="490"/>
    </row>
    <row r="221" spans="1:22" ht="15.75" thickBot="1">
      <c r="A221" s="489"/>
      <c r="B221" s="491" t="s">
        <v>188</v>
      </c>
      <c r="C221" s="493" t="s">
        <v>190</v>
      </c>
      <c r="D221" s="119" t="s">
        <v>251</v>
      </c>
      <c r="E221" s="112">
        <v>2159</v>
      </c>
      <c r="F221" s="113">
        <v>2159</v>
      </c>
      <c r="G221" s="113">
        <v>2159</v>
      </c>
      <c r="H221" s="113">
        <v>2159</v>
      </c>
      <c r="I221" s="10"/>
      <c r="J221" s="9"/>
      <c r="K221" s="11"/>
      <c r="L221" s="11"/>
      <c r="M221" s="9"/>
      <c r="N221" s="9"/>
      <c r="O221" s="489"/>
    </row>
    <row r="222" spans="1:22" ht="15.75" thickBot="1">
      <c r="A222" s="490"/>
      <c r="B222" s="492"/>
      <c r="C222" s="494"/>
      <c r="D222" s="120">
        <v>2017</v>
      </c>
      <c r="E222" s="114">
        <v>660</v>
      </c>
      <c r="F222" s="115">
        <v>660</v>
      </c>
      <c r="G222" s="115">
        <v>660</v>
      </c>
      <c r="H222" s="115">
        <v>660</v>
      </c>
      <c r="I222" s="10"/>
      <c r="J222" s="9"/>
      <c r="K222" s="9"/>
      <c r="L222" s="9"/>
      <c r="M222" s="9"/>
      <c r="N222" s="9"/>
      <c r="O222" s="490"/>
    </row>
    <row r="223" spans="1:22" ht="15.75" thickBot="1">
      <c r="A223" s="490"/>
      <c r="B223" s="492"/>
      <c r="C223" s="494"/>
      <c r="D223" s="120">
        <v>2018</v>
      </c>
      <c r="E223" s="114">
        <v>624</v>
      </c>
      <c r="F223" s="115">
        <v>624</v>
      </c>
      <c r="G223" s="115">
        <v>624</v>
      </c>
      <c r="H223" s="115">
        <v>624</v>
      </c>
      <c r="I223" s="10"/>
      <c r="J223" s="9"/>
      <c r="K223" s="9"/>
      <c r="L223" s="9"/>
      <c r="M223" s="9"/>
      <c r="N223" s="9"/>
      <c r="O223" s="490"/>
    </row>
    <row r="224" spans="1:22" ht="15.75" thickBot="1">
      <c r="A224" s="490"/>
      <c r="B224" s="492"/>
      <c r="C224" s="494"/>
      <c r="D224" s="120">
        <v>2019</v>
      </c>
      <c r="E224" s="114">
        <v>875</v>
      </c>
      <c r="F224" s="115">
        <v>875</v>
      </c>
      <c r="G224" s="115">
        <v>875</v>
      </c>
      <c r="H224" s="115">
        <v>875</v>
      </c>
      <c r="I224" s="10"/>
      <c r="J224" s="9"/>
      <c r="K224" s="9"/>
      <c r="L224" s="9"/>
      <c r="M224" s="9"/>
      <c r="N224" s="9"/>
      <c r="O224" s="490"/>
    </row>
    <row r="225" spans="1:15" ht="15.75" thickBot="1">
      <c r="A225" s="490"/>
      <c r="B225" s="492"/>
      <c r="C225" s="494"/>
      <c r="D225" s="120">
        <v>2020</v>
      </c>
      <c r="E225" s="114">
        <v>0</v>
      </c>
      <c r="F225" s="115">
        <v>0</v>
      </c>
      <c r="G225" s="115">
        <v>0</v>
      </c>
      <c r="H225" s="115">
        <v>0</v>
      </c>
      <c r="I225" s="10"/>
      <c r="J225" s="9"/>
      <c r="K225" s="9"/>
      <c r="L225" s="9"/>
      <c r="M225" s="9"/>
      <c r="N225" s="9"/>
      <c r="O225" s="490"/>
    </row>
    <row r="226" spans="1:15" ht="15" customHeight="1" thickBot="1">
      <c r="A226" s="489"/>
      <c r="B226" s="491" t="s">
        <v>189</v>
      </c>
      <c r="C226" s="493" t="s">
        <v>191</v>
      </c>
      <c r="D226" s="119" t="s">
        <v>251</v>
      </c>
      <c r="E226" s="112">
        <v>13220</v>
      </c>
      <c r="F226" s="113">
        <v>13220</v>
      </c>
      <c r="G226" s="113">
        <v>13220</v>
      </c>
      <c r="H226" s="113">
        <v>13220</v>
      </c>
      <c r="I226" s="10"/>
      <c r="J226" s="9"/>
      <c r="K226" s="11"/>
      <c r="L226" s="11"/>
      <c r="M226" s="9"/>
      <c r="N226" s="9"/>
      <c r="O226" s="490"/>
    </row>
    <row r="227" spans="1:15" ht="15.75" thickBot="1">
      <c r="A227" s="490"/>
      <c r="B227" s="492"/>
      <c r="C227" s="494"/>
      <c r="D227" s="120">
        <v>2017</v>
      </c>
      <c r="E227" s="114">
        <v>1320</v>
      </c>
      <c r="F227" s="115">
        <v>1320</v>
      </c>
      <c r="G227" s="115">
        <v>1320</v>
      </c>
      <c r="H227" s="115">
        <v>1320</v>
      </c>
      <c r="I227" s="10"/>
      <c r="J227" s="9"/>
      <c r="K227" s="9"/>
      <c r="L227" s="9"/>
      <c r="M227" s="9"/>
      <c r="N227" s="9"/>
      <c r="O227" s="490"/>
    </row>
    <row r="228" spans="1:15" ht="15.75" thickBot="1">
      <c r="A228" s="490"/>
      <c r="B228" s="492"/>
      <c r="C228" s="494"/>
      <c r="D228" s="120">
        <v>2018</v>
      </c>
      <c r="E228" s="114">
        <v>6650</v>
      </c>
      <c r="F228" s="115">
        <v>6650</v>
      </c>
      <c r="G228" s="115">
        <v>6650</v>
      </c>
      <c r="H228" s="115">
        <v>6650</v>
      </c>
      <c r="I228" s="10"/>
      <c r="J228" s="9"/>
      <c r="K228" s="9"/>
      <c r="L228" s="9"/>
      <c r="M228" s="9"/>
      <c r="N228" s="9"/>
      <c r="O228" s="490"/>
    </row>
    <row r="229" spans="1:15" ht="15.75" thickBot="1">
      <c r="A229" s="490"/>
      <c r="B229" s="492"/>
      <c r="C229" s="494"/>
      <c r="D229" s="120">
        <v>2019</v>
      </c>
      <c r="E229" s="114">
        <v>5250</v>
      </c>
      <c r="F229" s="115">
        <v>5250</v>
      </c>
      <c r="G229" s="115">
        <v>5250</v>
      </c>
      <c r="H229" s="115">
        <v>5250</v>
      </c>
      <c r="I229" s="10"/>
      <c r="J229" s="9"/>
      <c r="K229" s="9"/>
      <c r="L229" s="9"/>
      <c r="M229" s="9"/>
      <c r="N229" s="9"/>
      <c r="O229" s="490"/>
    </row>
    <row r="230" spans="1:15" ht="15.75" thickBot="1">
      <c r="A230" s="490"/>
      <c r="B230" s="492"/>
      <c r="C230" s="494"/>
      <c r="D230" s="120">
        <v>2020</v>
      </c>
      <c r="E230" s="114">
        <v>0</v>
      </c>
      <c r="F230" s="115">
        <v>0</v>
      </c>
      <c r="G230" s="115">
        <v>0</v>
      </c>
      <c r="H230" s="115">
        <v>0</v>
      </c>
      <c r="I230" s="10"/>
      <c r="J230" s="9"/>
      <c r="K230" s="9"/>
      <c r="L230" s="9"/>
      <c r="M230" s="9"/>
      <c r="N230" s="9"/>
      <c r="O230" s="490"/>
    </row>
    <row r="231" spans="1:15" ht="15" customHeight="1" thickBot="1">
      <c r="A231" s="495" t="s">
        <v>285</v>
      </c>
      <c r="B231" s="543" t="s">
        <v>87</v>
      </c>
      <c r="C231" s="499" t="s">
        <v>192</v>
      </c>
      <c r="D231" s="22" t="s">
        <v>251</v>
      </c>
      <c r="E231" s="95">
        <v>10194</v>
      </c>
      <c r="F231" s="96">
        <v>10194</v>
      </c>
      <c r="G231" s="96">
        <v>10194</v>
      </c>
      <c r="H231" s="96">
        <v>10194</v>
      </c>
      <c r="I231" s="10"/>
      <c r="J231" s="9"/>
      <c r="K231" s="11"/>
      <c r="L231" s="11"/>
      <c r="M231" s="9"/>
      <c r="N231" s="9"/>
      <c r="O231" s="489" t="s">
        <v>294</v>
      </c>
    </row>
    <row r="232" spans="1:15" ht="15.75" thickBot="1">
      <c r="A232" s="496"/>
      <c r="B232" s="544"/>
      <c r="C232" s="500"/>
      <c r="D232" s="23">
        <v>2017</v>
      </c>
      <c r="E232" s="97">
        <v>10194</v>
      </c>
      <c r="F232" s="21">
        <v>10194</v>
      </c>
      <c r="G232" s="21">
        <v>10194</v>
      </c>
      <c r="H232" s="21">
        <v>10194</v>
      </c>
      <c r="I232" s="10"/>
      <c r="J232" s="9"/>
      <c r="K232" s="9"/>
      <c r="L232" s="9"/>
      <c r="M232" s="9"/>
      <c r="N232" s="9"/>
      <c r="O232" s="490"/>
    </row>
    <row r="233" spans="1:15" ht="15.75" thickBot="1">
      <c r="A233" s="496"/>
      <c r="B233" s="544"/>
      <c r="C233" s="500"/>
      <c r="D233" s="23">
        <v>2018</v>
      </c>
      <c r="E233" s="39">
        <v>0</v>
      </c>
      <c r="F233" s="39">
        <v>0</v>
      </c>
      <c r="G233" s="39">
        <v>0</v>
      </c>
      <c r="H233" s="39">
        <v>0</v>
      </c>
      <c r="I233" s="10"/>
      <c r="J233" s="9"/>
      <c r="K233" s="9"/>
      <c r="L233" s="9"/>
      <c r="M233" s="9"/>
      <c r="N233" s="9"/>
      <c r="O233" s="490"/>
    </row>
    <row r="234" spans="1:15" ht="15.75" thickBot="1">
      <c r="A234" s="496"/>
      <c r="B234" s="544"/>
      <c r="C234" s="500"/>
      <c r="D234" s="23">
        <v>2019</v>
      </c>
      <c r="E234" s="39">
        <v>0</v>
      </c>
      <c r="F234" s="39">
        <v>0</v>
      </c>
      <c r="G234" s="39">
        <v>0</v>
      </c>
      <c r="H234" s="39">
        <v>0</v>
      </c>
      <c r="I234" s="10"/>
      <c r="J234" s="9"/>
      <c r="K234" s="9"/>
      <c r="L234" s="9"/>
      <c r="M234" s="9"/>
      <c r="N234" s="9"/>
      <c r="O234" s="490"/>
    </row>
    <row r="235" spans="1:15" ht="339.6" customHeight="1" thickBot="1">
      <c r="A235" s="496"/>
      <c r="B235" s="544"/>
      <c r="C235" s="500"/>
      <c r="D235" s="16">
        <v>2020</v>
      </c>
      <c r="E235" s="138">
        <v>0</v>
      </c>
      <c r="F235" s="138">
        <v>0</v>
      </c>
      <c r="G235" s="138">
        <v>0</v>
      </c>
      <c r="H235" s="138">
        <v>0</v>
      </c>
      <c r="I235" s="10"/>
      <c r="J235" s="9"/>
      <c r="K235" s="9"/>
      <c r="L235" s="9"/>
      <c r="M235" s="9"/>
      <c r="N235" s="9"/>
      <c r="O235" s="490"/>
    </row>
    <row r="236" spans="1:15" ht="15.75" thickBot="1">
      <c r="A236" s="489"/>
      <c r="B236" s="491" t="s">
        <v>188</v>
      </c>
      <c r="C236" s="493" t="s">
        <v>190</v>
      </c>
      <c r="D236" s="119" t="s">
        <v>251</v>
      </c>
      <c r="E236" s="112">
        <v>798</v>
      </c>
      <c r="F236" s="113">
        <v>798</v>
      </c>
      <c r="G236" s="113">
        <v>798</v>
      </c>
      <c r="H236" s="113">
        <v>798</v>
      </c>
      <c r="I236" s="10"/>
      <c r="J236" s="9"/>
      <c r="K236" s="11"/>
      <c r="L236" s="11"/>
      <c r="M236" s="9"/>
      <c r="N236" s="9"/>
      <c r="O236" s="489"/>
    </row>
    <row r="237" spans="1:15" ht="15.75" thickBot="1">
      <c r="A237" s="490"/>
      <c r="B237" s="492"/>
      <c r="C237" s="494"/>
      <c r="D237" s="120">
        <v>2017</v>
      </c>
      <c r="E237" s="114">
        <v>798</v>
      </c>
      <c r="F237" s="115">
        <v>798</v>
      </c>
      <c r="G237" s="115">
        <v>798</v>
      </c>
      <c r="H237" s="115">
        <v>798</v>
      </c>
      <c r="I237" s="10"/>
      <c r="J237" s="9"/>
      <c r="K237" s="9"/>
      <c r="L237" s="9"/>
      <c r="M237" s="9"/>
      <c r="N237" s="9"/>
      <c r="O237" s="490"/>
    </row>
    <row r="238" spans="1:15" ht="15.75" thickBot="1">
      <c r="A238" s="490"/>
      <c r="B238" s="492"/>
      <c r="C238" s="494"/>
      <c r="D238" s="120">
        <v>2018</v>
      </c>
      <c r="E238" s="114">
        <v>0</v>
      </c>
      <c r="F238" s="114">
        <v>0</v>
      </c>
      <c r="G238" s="114">
        <v>0</v>
      </c>
      <c r="H238" s="114">
        <v>0</v>
      </c>
      <c r="I238" s="10"/>
      <c r="J238" s="9"/>
      <c r="K238" s="9"/>
      <c r="L238" s="9"/>
      <c r="M238" s="9"/>
      <c r="N238" s="9"/>
      <c r="O238" s="490"/>
    </row>
    <row r="239" spans="1:15" ht="15.75" thickBot="1">
      <c r="A239" s="490"/>
      <c r="B239" s="492"/>
      <c r="C239" s="494"/>
      <c r="D239" s="120">
        <v>2019</v>
      </c>
      <c r="E239" s="114">
        <v>0</v>
      </c>
      <c r="F239" s="114">
        <v>0</v>
      </c>
      <c r="G239" s="114">
        <v>0</v>
      </c>
      <c r="H239" s="114">
        <v>0</v>
      </c>
      <c r="I239" s="10"/>
      <c r="J239" s="9"/>
      <c r="K239" s="9"/>
      <c r="L239" s="9"/>
      <c r="M239" s="9"/>
      <c r="N239" s="9"/>
      <c r="O239" s="490"/>
    </row>
    <row r="240" spans="1:15" ht="15.75" thickBot="1">
      <c r="A240" s="490"/>
      <c r="B240" s="492"/>
      <c r="C240" s="494"/>
      <c r="D240" s="120">
        <v>2020</v>
      </c>
      <c r="E240" s="114">
        <v>0</v>
      </c>
      <c r="F240" s="114">
        <v>0</v>
      </c>
      <c r="G240" s="114">
        <v>0</v>
      </c>
      <c r="H240" s="114">
        <v>0</v>
      </c>
      <c r="I240" s="10"/>
      <c r="J240" s="9"/>
      <c r="K240" s="9"/>
      <c r="L240" s="9"/>
      <c r="M240" s="9"/>
      <c r="N240" s="9"/>
      <c r="O240" s="490"/>
    </row>
    <row r="241" spans="1:15" ht="15" customHeight="1" thickBot="1">
      <c r="A241" s="489"/>
      <c r="B241" s="491" t="s">
        <v>189</v>
      </c>
      <c r="C241" s="493" t="s">
        <v>191</v>
      </c>
      <c r="D241" s="119" t="s">
        <v>251</v>
      </c>
      <c r="E241" s="112">
        <v>9396</v>
      </c>
      <c r="F241" s="113">
        <v>9396</v>
      </c>
      <c r="G241" s="113">
        <v>9396</v>
      </c>
      <c r="H241" s="113">
        <v>9396</v>
      </c>
      <c r="I241" s="10"/>
      <c r="J241" s="9"/>
      <c r="K241" s="11"/>
      <c r="L241" s="11"/>
      <c r="M241" s="9"/>
      <c r="N241" s="9"/>
      <c r="O241" s="489"/>
    </row>
    <row r="242" spans="1:15" ht="15.75" thickBot="1">
      <c r="A242" s="490"/>
      <c r="B242" s="492"/>
      <c r="C242" s="494"/>
      <c r="D242" s="120">
        <v>2017</v>
      </c>
      <c r="E242" s="114">
        <v>9396</v>
      </c>
      <c r="F242" s="115">
        <v>9396</v>
      </c>
      <c r="G242" s="115">
        <v>9396</v>
      </c>
      <c r="H242" s="115">
        <v>9396</v>
      </c>
      <c r="I242" s="10"/>
      <c r="J242" s="9"/>
      <c r="K242" s="9"/>
      <c r="L242" s="9"/>
      <c r="M242" s="9"/>
      <c r="N242" s="9"/>
      <c r="O242" s="490"/>
    </row>
    <row r="243" spans="1:15" ht="15.75" thickBot="1">
      <c r="A243" s="490"/>
      <c r="B243" s="492"/>
      <c r="C243" s="494"/>
      <c r="D243" s="120">
        <v>2018</v>
      </c>
      <c r="E243" s="114">
        <v>0</v>
      </c>
      <c r="F243" s="114">
        <v>0</v>
      </c>
      <c r="G243" s="114">
        <v>0</v>
      </c>
      <c r="H243" s="114">
        <v>0</v>
      </c>
      <c r="I243" s="10"/>
      <c r="J243" s="9"/>
      <c r="K243" s="9"/>
      <c r="L243" s="9"/>
      <c r="M243" s="9"/>
      <c r="N243" s="9"/>
      <c r="O243" s="490"/>
    </row>
    <row r="244" spans="1:15" ht="15.75" thickBot="1">
      <c r="A244" s="490"/>
      <c r="B244" s="492"/>
      <c r="C244" s="494"/>
      <c r="D244" s="120">
        <v>2019</v>
      </c>
      <c r="E244" s="114">
        <v>0</v>
      </c>
      <c r="F244" s="114">
        <v>0</v>
      </c>
      <c r="G244" s="114">
        <v>0</v>
      </c>
      <c r="H244" s="114">
        <v>0</v>
      </c>
      <c r="I244" s="10"/>
      <c r="J244" s="9"/>
      <c r="K244" s="9"/>
      <c r="L244" s="9"/>
      <c r="M244" s="9"/>
      <c r="N244" s="9"/>
      <c r="O244" s="490"/>
    </row>
    <row r="245" spans="1:15" ht="15.75" thickBot="1">
      <c r="A245" s="490"/>
      <c r="B245" s="492"/>
      <c r="C245" s="494"/>
      <c r="D245" s="247">
        <v>2020</v>
      </c>
      <c r="E245" s="248">
        <v>0</v>
      </c>
      <c r="F245" s="248">
        <v>0</v>
      </c>
      <c r="G245" s="248">
        <v>0</v>
      </c>
      <c r="H245" s="248">
        <v>0</v>
      </c>
      <c r="I245" s="10"/>
      <c r="J245" s="9"/>
      <c r="K245" s="9"/>
      <c r="L245" s="9"/>
      <c r="M245" s="9"/>
      <c r="N245" s="9"/>
      <c r="O245" s="490"/>
    </row>
    <row r="246" spans="1:15" ht="15" customHeight="1" thickBot="1">
      <c r="A246" s="495" t="s">
        <v>286</v>
      </c>
      <c r="B246" s="545" t="s">
        <v>200</v>
      </c>
      <c r="C246" s="499" t="s">
        <v>192</v>
      </c>
      <c r="D246" s="22" t="s">
        <v>251</v>
      </c>
      <c r="E246" s="95">
        <v>15050</v>
      </c>
      <c r="F246" s="96">
        <v>15050</v>
      </c>
      <c r="G246" s="96">
        <v>15050</v>
      </c>
      <c r="H246" s="96">
        <v>15050</v>
      </c>
      <c r="I246" s="10"/>
      <c r="J246" s="9"/>
      <c r="K246" s="11"/>
      <c r="L246" s="11"/>
      <c r="M246" s="9"/>
      <c r="N246" s="9"/>
      <c r="O246" s="489" t="s">
        <v>294</v>
      </c>
    </row>
    <row r="247" spans="1:15" ht="15.75" thickBot="1">
      <c r="A247" s="496"/>
      <c r="B247" s="546"/>
      <c r="C247" s="500"/>
      <c r="D247" s="23">
        <v>2017</v>
      </c>
      <c r="E247" s="97">
        <v>0</v>
      </c>
      <c r="F247" s="21">
        <v>0</v>
      </c>
      <c r="G247" s="21">
        <v>0</v>
      </c>
      <c r="H247" s="21">
        <v>0</v>
      </c>
      <c r="I247" s="10"/>
      <c r="J247" s="9"/>
      <c r="K247" s="9"/>
      <c r="L247" s="9"/>
      <c r="M247" s="9"/>
      <c r="N247" s="9"/>
      <c r="O247" s="490"/>
    </row>
    <row r="248" spans="1:15" ht="15.75" thickBot="1">
      <c r="A248" s="496"/>
      <c r="B248" s="546"/>
      <c r="C248" s="500"/>
      <c r="D248" s="23">
        <v>2018</v>
      </c>
      <c r="E248" s="97">
        <v>4900</v>
      </c>
      <c r="F248" s="21">
        <v>4900</v>
      </c>
      <c r="G248" s="21">
        <v>4900</v>
      </c>
      <c r="H248" s="21">
        <v>4900</v>
      </c>
      <c r="I248" s="10"/>
      <c r="J248" s="9"/>
      <c r="K248" s="9"/>
      <c r="L248" s="9"/>
      <c r="M248" s="9"/>
      <c r="N248" s="9"/>
      <c r="O248" s="490"/>
    </row>
    <row r="249" spans="1:15" ht="15.75" thickBot="1">
      <c r="A249" s="496"/>
      <c r="B249" s="546"/>
      <c r="C249" s="500"/>
      <c r="D249" s="23">
        <v>2019</v>
      </c>
      <c r="E249" s="97">
        <v>5950</v>
      </c>
      <c r="F249" s="21">
        <v>5950</v>
      </c>
      <c r="G249" s="21">
        <v>5950</v>
      </c>
      <c r="H249" s="21">
        <v>5950</v>
      </c>
      <c r="I249" s="10"/>
      <c r="J249" s="9"/>
      <c r="K249" s="9"/>
      <c r="L249" s="9"/>
      <c r="M249" s="9"/>
      <c r="N249" s="9"/>
      <c r="O249" s="490"/>
    </row>
    <row r="250" spans="1:15" ht="349.15" customHeight="1" thickBot="1">
      <c r="A250" s="496"/>
      <c r="B250" s="546"/>
      <c r="C250" s="500"/>
      <c r="D250" s="16">
        <v>2020</v>
      </c>
      <c r="E250" s="156">
        <v>4200</v>
      </c>
      <c r="F250" s="139">
        <v>4200</v>
      </c>
      <c r="G250" s="139">
        <v>4200</v>
      </c>
      <c r="H250" s="139">
        <v>4200</v>
      </c>
      <c r="I250" s="10"/>
      <c r="J250" s="9"/>
      <c r="K250" s="9"/>
      <c r="L250" s="9"/>
      <c r="M250" s="9"/>
      <c r="N250" s="9"/>
      <c r="O250" s="490"/>
    </row>
    <row r="251" spans="1:15" ht="339.6" customHeight="1" thickBot="1">
      <c r="A251" s="40"/>
      <c r="B251" s="249" t="s">
        <v>88</v>
      </c>
      <c r="C251" s="118"/>
      <c r="D251" s="16"/>
      <c r="E251" s="116"/>
      <c r="F251" s="117"/>
      <c r="G251" s="117"/>
      <c r="H251" s="117"/>
      <c r="I251" s="10"/>
      <c r="J251" s="9"/>
      <c r="K251" s="9"/>
      <c r="L251" s="9"/>
      <c r="M251" s="9"/>
      <c r="N251" s="9"/>
      <c r="O251" s="25"/>
    </row>
    <row r="252" spans="1:15" ht="15.75" thickBot="1">
      <c r="A252" s="489"/>
      <c r="B252" s="491" t="s">
        <v>188</v>
      </c>
      <c r="C252" s="493" t="s">
        <v>190</v>
      </c>
      <c r="D252" s="119" t="s">
        <v>251</v>
      </c>
      <c r="E252" s="112">
        <v>3500</v>
      </c>
      <c r="F252" s="113">
        <v>3500</v>
      </c>
      <c r="G252" s="113">
        <v>3500</v>
      </c>
      <c r="H252" s="113">
        <v>3500</v>
      </c>
      <c r="I252" s="10"/>
      <c r="J252" s="9"/>
      <c r="K252" s="11"/>
      <c r="L252" s="11"/>
      <c r="M252" s="9"/>
      <c r="N252" s="9"/>
      <c r="O252" s="489"/>
    </row>
    <row r="253" spans="1:15" ht="15.75" thickBot="1">
      <c r="A253" s="490"/>
      <c r="B253" s="492"/>
      <c r="C253" s="494"/>
      <c r="D253" s="120">
        <v>2017</v>
      </c>
      <c r="E253" s="114">
        <v>0</v>
      </c>
      <c r="F253" s="115">
        <v>0</v>
      </c>
      <c r="G253" s="115">
        <v>0</v>
      </c>
      <c r="H253" s="115">
        <v>0</v>
      </c>
      <c r="I253" s="10"/>
      <c r="J253" s="9"/>
      <c r="K253" s="9"/>
      <c r="L253" s="9"/>
      <c r="M253" s="9"/>
      <c r="N253" s="9"/>
      <c r="O253" s="490"/>
    </row>
    <row r="254" spans="1:15" ht="15.75" thickBot="1">
      <c r="A254" s="490"/>
      <c r="B254" s="492"/>
      <c r="C254" s="494"/>
      <c r="D254" s="120">
        <v>2018</v>
      </c>
      <c r="E254" s="114">
        <v>350</v>
      </c>
      <c r="F254" s="115">
        <v>350</v>
      </c>
      <c r="G254" s="115">
        <v>350</v>
      </c>
      <c r="H254" s="115">
        <v>350</v>
      </c>
      <c r="I254" s="10"/>
      <c r="J254" s="9"/>
      <c r="K254" s="9"/>
      <c r="L254" s="9"/>
      <c r="M254" s="9"/>
      <c r="N254" s="9"/>
      <c r="O254" s="490"/>
    </row>
    <row r="255" spans="1:15" ht="15.75" thickBot="1">
      <c r="A255" s="490"/>
      <c r="B255" s="492"/>
      <c r="C255" s="494"/>
      <c r="D255" s="120">
        <v>2019</v>
      </c>
      <c r="E255" s="114">
        <v>700</v>
      </c>
      <c r="F255" s="115">
        <v>700</v>
      </c>
      <c r="G255" s="115">
        <v>700</v>
      </c>
      <c r="H255" s="115">
        <v>700</v>
      </c>
      <c r="I255" s="10"/>
      <c r="J255" s="9"/>
      <c r="K255" s="9"/>
      <c r="L255" s="9"/>
      <c r="M255" s="9"/>
      <c r="N255" s="9"/>
      <c r="O255" s="490"/>
    </row>
    <row r="256" spans="1:15" ht="15.75" thickBot="1">
      <c r="A256" s="490"/>
      <c r="B256" s="492"/>
      <c r="C256" s="494"/>
      <c r="D256" s="120">
        <v>2020</v>
      </c>
      <c r="E256" s="114">
        <v>2450</v>
      </c>
      <c r="F256" s="115">
        <v>2450</v>
      </c>
      <c r="G256" s="115">
        <v>2450</v>
      </c>
      <c r="H256" s="115">
        <v>2450</v>
      </c>
      <c r="I256" s="10"/>
      <c r="J256" s="9"/>
      <c r="K256" s="9"/>
      <c r="L256" s="9"/>
      <c r="M256" s="9"/>
      <c r="N256" s="9"/>
      <c r="O256" s="490"/>
    </row>
    <row r="257" spans="1:15" ht="15" customHeight="1" thickBot="1">
      <c r="A257" s="489"/>
      <c r="B257" s="491" t="s">
        <v>189</v>
      </c>
      <c r="C257" s="493" t="s">
        <v>191</v>
      </c>
      <c r="D257" s="119" t="s">
        <v>251</v>
      </c>
      <c r="E257" s="112">
        <v>11550</v>
      </c>
      <c r="F257" s="113">
        <v>11550</v>
      </c>
      <c r="G257" s="113">
        <v>11550</v>
      </c>
      <c r="H257" s="113">
        <v>11550</v>
      </c>
      <c r="I257" s="10"/>
      <c r="J257" s="9"/>
      <c r="K257" s="11"/>
      <c r="L257" s="11"/>
      <c r="M257" s="9"/>
      <c r="N257" s="9"/>
      <c r="O257" s="489"/>
    </row>
    <row r="258" spans="1:15" ht="15.75" thickBot="1">
      <c r="A258" s="490"/>
      <c r="B258" s="492"/>
      <c r="C258" s="494"/>
      <c r="D258" s="120">
        <v>2017</v>
      </c>
      <c r="E258" s="114">
        <v>0</v>
      </c>
      <c r="F258" s="115">
        <v>0</v>
      </c>
      <c r="G258" s="115">
        <v>0</v>
      </c>
      <c r="H258" s="115">
        <v>0</v>
      </c>
      <c r="I258" s="10"/>
      <c r="J258" s="9"/>
      <c r="K258" s="9"/>
      <c r="L258" s="9"/>
      <c r="M258" s="9"/>
      <c r="N258" s="9"/>
      <c r="O258" s="490"/>
    </row>
    <row r="259" spans="1:15" ht="15.75" thickBot="1">
      <c r="A259" s="490"/>
      <c r="B259" s="492"/>
      <c r="C259" s="494"/>
      <c r="D259" s="120">
        <v>2018</v>
      </c>
      <c r="E259" s="114">
        <v>4550</v>
      </c>
      <c r="F259" s="115">
        <v>4550</v>
      </c>
      <c r="G259" s="115">
        <v>4550</v>
      </c>
      <c r="H259" s="115">
        <v>4550</v>
      </c>
      <c r="I259" s="10"/>
      <c r="J259" s="9"/>
      <c r="K259" s="9"/>
      <c r="L259" s="9"/>
      <c r="M259" s="9"/>
      <c r="N259" s="9"/>
      <c r="O259" s="490"/>
    </row>
    <row r="260" spans="1:15" ht="15.75" thickBot="1">
      <c r="A260" s="490"/>
      <c r="B260" s="492"/>
      <c r="C260" s="494"/>
      <c r="D260" s="120">
        <v>2019</v>
      </c>
      <c r="E260" s="114">
        <v>5250</v>
      </c>
      <c r="F260" s="115">
        <v>5250</v>
      </c>
      <c r="G260" s="115">
        <v>5250</v>
      </c>
      <c r="H260" s="115">
        <v>5250</v>
      </c>
      <c r="I260" s="10"/>
      <c r="J260" s="9"/>
      <c r="K260" s="9"/>
      <c r="L260" s="9"/>
      <c r="M260" s="9"/>
      <c r="N260" s="9"/>
      <c r="O260" s="490"/>
    </row>
    <row r="261" spans="1:15" ht="15.75" thickBot="1">
      <c r="A261" s="490"/>
      <c r="B261" s="492"/>
      <c r="C261" s="494"/>
      <c r="D261" s="120">
        <v>2020</v>
      </c>
      <c r="E261" s="114">
        <v>1750</v>
      </c>
      <c r="F261" s="115">
        <v>1750</v>
      </c>
      <c r="G261" s="115">
        <v>1750</v>
      </c>
      <c r="H261" s="115">
        <v>1750</v>
      </c>
      <c r="I261" s="10"/>
      <c r="J261" s="9"/>
      <c r="K261" s="9"/>
      <c r="L261" s="9"/>
      <c r="M261" s="9"/>
      <c r="N261" s="9"/>
      <c r="O261" s="490"/>
    </row>
    <row r="262" spans="1:15" ht="15.75" thickBot="1">
      <c r="A262" s="495" t="s">
        <v>287</v>
      </c>
      <c r="B262" s="543" t="s">
        <v>89</v>
      </c>
      <c r="C262" s="499" t="s">
        <v>192</v>
      </c>
      <c r="D262" s="94" t="s">
        <v>251</v>
      </c>
      <c r="E262" s="95">
        <v>3226</v>
      </c>
      <c r="F262" s="96">
        <v>1372</v>
      </c>
      <c r="G262" s="96">
        <v>3226</v>
      </c>
      <c r="H262" s="96">
        <v>1372</v>
      </c>
      <c r="I262" s="10"/>
      <c r="J262" s="9"/>
      <c r="K262" s="11"/>
      <c r="L262" s="11"/>
      <c r="M262" s="9"/>
      <c r="N262" s="9"/>
      <c r="O262" s="489" t="s">
        <v>193</v>
      </c>
    </row>
    <row r="263" spans="1:15" ht="15.75" thickBot="1">
      <c r="A263" s="496"/>
      <c r="B263" s="544"/>
      <c r="C263" s="500"/>
      <c r="D263" s="23">
        <v>2017</v>
      </c>
      <c r="E263" s="97">
        <v>343</v>
      </c>
      <c r="F263" s="21">
        <v>343</v>
      </c>
      <c r="G263" s="21">
        <v>343</v>
      </c>
      <c r="H263" s="21">
        <v>343</v>
      </c>
      <c r="I263" s="10"/>
      <c r="J263" s="9"/>
      <c r="K263" s="9"/>
      <c r="L263" s="9"/>
      <c r="M263" s="9"/>
      <c r="N263" s="9"/>
      <c r="O263" s="490"/>
    </row>
    <row r="264" spans="1:15" ht="15.75" thickBot="1">
      <c r="A264" s="496"/>
      <c r="B264" s="544"/>
      <c r="C264" s="500"/>
      <c r="D264" s="23">
        <v>2018</v>
      </c>
      <c r="E264" s="97">
        <v>343</v>
      </c>
      <c r="F264" s="21">
        <v>343</v>
      </c>
      <c r="G264" s="21">
        <v>343</v>
      </c>
      <c r="H264" s="21">
        <v>343</v>
      </c>
      <c r="I264" s="10"/>
      <c r="J264" s="9"/>
      <c r="K264" s="9"/>
      <c r="L264" s="9"/>
      <c r="M264" s="9"/>
      <c r="N264" s="9"/>
      <c r="O264" s="490"/>
    </row>
    <row r="265" spans="1:15" ht="15.75" thickBot="1">
      <c r="A265" s="496"/>
      <c r="B265" s="544"/>
      <c r="C265" s="500"/>
      <c r="D265" s="23">
        <v>2019</v>
      </c>
      <c r="E265" s="97">
        <v>1460</v>
      </c>
      <c r="F265" s="21">
        <v>343</v>
      </c>
      <c r="G265" s="21">
        <v>1460</v>
      </c>
      <c r="H265" s="21">
        <v>343</v>
      </c>
      <c r="I265" s="10"/>
      <c r="J265" s="9"/>
      <c r="K265" s="9"/>
      <c r="L265" s="9"/>
      <c r="M265" s="9"/>
      <c r="N265" s="9"/>
      <c r="O265" s="490"/>
    </row>
    <row r="266" spans="1:15" ht="241.15" customHeight="1" thickBot="1">
      <c r="A266" s="496"/>
      <c r="B266" s="544"/>
      <c r="C266" s="500"/>
      <c r="D266" s="16">
        <v>2020</v>
      </c>
      <c r="E266" s="156">
        <v>737</v>
      </c>
      <c r="F266" s="139">
        <v>343</v>
      </c>
      <c r="G266" s="139">
        <v>737</v>
      </c>
      <c r="H266" s="139">
        <v>343</v>
      </c>
      <c r="I266" s="10"/>
      <c r="J266" s="9"/>
      <c r="K266" s="9"/>
      <c r="L266" s="9"/>
      <c r="M266" s="9"/>
      <c r="N266" s="9"/>
      <c r="O266" s="490"/>
    </row>
    <row r="267" spans="1:15" ht="15.75" thickBot="1">
      <c r="A267" s="489"/>
      <c r="B267" s="491" t="s">
        <v>188</v>
      </c>
      <c r="C267" s="493" t="s">
        <v>190</v>
      </c>
      <c r="D267" s="119" t="s">
        <v>251</v>
      </c>
      <c r="E267" s="112">
        <v>143</v>
      </c>
      <c r="F267" s="112">
        <v>143</v>
      </c>
      <c r="G267" s="112">
        <v>143</v>
      </c>
      <c r="H267" s="112">
        <v>143</v>
      </c>
      <c r="I267" s="10"/>
      <c r="J267" s="9"/>
      <c r="K267" s="11"/>
      <c r="L267" s="11"/>
      <c r="M267" s="9"/>
      <c r="N267" s="9"/>
      <c r="O267" s="489"/>
    </row>
    <row r="268" spans="1:15" ht="15.75" thickBot="1">
      <c r="A268" s="490"/>
      <c r="B268" s="492"/>
      <c r="C268" s="494"/>
      <c r="D268" s="120">
        <v>2017</v>
      </c>
      <c r="E268" s="114">
        <v>0</v>
      </c>
      <c r="F268" s="114">
        <v>0</v>
      </c>
      <c r="G268" s="114">
        <v>0</v>
      </c>
      <c r="H268" s="114">
        <v>0</v>
      </c>
      <c r="I268" s="10"/>
      <c r="J268" s="9"/>
      <c r="K268" s="9"/>
      <c r="L268" s="9"/>
      <c r="M268" s="9"/>
      <c r="N268" s="9"/>
      <c r="O268" s="490"/>
    </row>
    <row r="269" spans="1:15" ht="15.75" thickBot="1">
      <c r="A269" s="490"/>
      <c r="B269" s="492"/>
      <c r="C269" s="494"/>
      <c r="D269" s="120">
        <v>2018</v>
      </c>
      <c r="E269" s="114">
        <v>143</v>
      </c>
      <c r="F269" s="114">
        <v>143</v>
      </c>
      <c r="G269" s="114">
        <v>143</v>
      </c>
      <c r="H269" s="114">
        <v>143</v>
      </c>
      <c r="I269" s="10"/>
      <c r="J269" s="9"/>
      <c r="K269" s="9"/>
      <c r="L269" s="9"/>
      <c r="M269" s="9"/>
      <c r="N269" s="9"/>
      <c r="O269" s="490"/>
    </row>
    <row r="270" spans="1:15" ht="15.75" thickBot="1">
      <c r="A270" s="490"/>
      <c r="B270" s="492"/>
      <c r="C270" s="494"/>
      <c r="D270" s="120">
        <v>2019</v>
      </c>
      <c r="E270" s="114">
        <v>0</v>
      </c>
      <c r="F270" s="114">
        <v>0</v>
      </c>
      <c r="G270" s="114">
        <v>0</v>
      </c>
      <c r="H270" s="114">
        <v>0</v>
      </c>
      <c r="I270" s="10"/>
      <c r="J270" s="9"/>
      <c r="K270" s="9"/>
      <c r="L270" s="9"/>
      <c r="M270" s="9"/>
      <c r="N270" s="9"/>
      <c r="O270" s="490"/>
    </row>
    <row r="271" spans="1:15" ht="15.75" thickBot="1">
      <c r="A271" s="490"/>
      <c r="B271" s="492"/>
      <c r="C271" s="494"/>
      <c r="D271" s="120">
        <v>2020</v>
      </c>
      <c r="E271" s="114">
        <v>0</v>
      </c>
      <c r="F271" s="114">
        <v>0</v>
      </c>
      <c r="G271" s="114">
        <v>0</v>
      </c>
      <c r="H271" s="114">
        <v>0</v>
      </c>
      <c r="I271" s="10"/>
      <c r="J271" s="9"/>
      <c r="K271" s="9"/>
      <c r="L271" s="9"/>
      <c r="M271" s="9"/>
      <c r="N271" s="9"/>
      <c r="O271" s="490"/>
    </row>
    <row r="272" spans="1:15" ht="15" customHeight="1" thickBot="1">
      <c r="A272" s="489"/>
      <c r="B272" s="491" t="s">
        <v>189</v>
      </c>
      <c r="C272" s="493" t="s">
        <v>191</v>
      </c>
      <c r="D272" s="119" t="s">
        <v>251</v>
      </c>
      <c r="E272" s="112">
        <v>3083</v>
      </c>
      <c r="F272" s="113">
        <v>1229</v>
      </c>
      <c r="G272" s="112">
        <v>3083</v>
      </c>
      <c r="H272" s="113">
        <v>1229</v>
      </c>
      <c r="I272" s="10"/>
      <c r="J272" s="9"/>
      <c r="K272" s="11"/>
      <c r="L272" s="11"/>
      <c r="M272" s="9"/>
      <c r="N272" s="9"/>
      <c r="O272" s="489"/>
    </row>
    <row r="273" spans="1:15" ht="15.75" thickBot="1">
      <c r="A273" s="490"/>
      <c r="B273" s="492"/>
      <c r="C273" s="494"/>
      <c r="D273" s="120">
        <v>2017</v>
      </c>
      <c r="E273" s="114">
        <v>343</v>
      </c>
      <c r="F273" s="115">
        <v>343</v>
      </c>
      <c r="G273" s="115">
        <v>343</v>
      </c>
      <c r="H273" s="115">
        <v>343</v>
      </c>
      <c r="I273" s="10"/>
      <c r="J273" s="9"/>
      <c r="K273" s="9"/>
      <c r="L273" s="9"/>
      <c r="M273" s="9"/>
      <c r="N273" s="9"/>
      <c r="O273" s="490"/>
    </row>
    <row r="274" spans="1:15" ht="15.75" thickBot="1">
      <c r="A274" s="490"/>
      <c r="B274" s="492"/>
      <c r="C274" s="494"/>
      <c r="D274" s="120">
        <v>2018</v>
      </c>
      <c r="E274" s="114">
        <v>200</v>
      </c>
      <c r="F274" s="114">
        <v>200</v>
      </c>
      <c r="G274" s="114">
        <v>200</v>
      </c>
      <c r="H274" s="114">
        <v>200</v>
      </c>
      <c r="I274" s="10"/>
      <c r="J274" s="9"/>
      <c r="K274" s="9"/>
      <c r="L274" s="9"/>
      <c r="M274" s="9"/>
      <c r="N274" s="9"/>
      <c r="O274" s="490"/>
    </row>
    <row r="275" spans="1:15" ht="15.75" thickBot="1">
      <c r="A275" s="490"/>
      <c r="B275" s="492"/>
      <c r="C275" s="494"/>
      <c r="D275" s="120">
        <v>2019</v>
      </c>
      <c r="E275" s="114">
        <v>1460</v>
      </c>
      <c r="F275" s="115">
        <v>343</v>
      </c>
      <c r="G275" s="115">
        <v>1460</v>
      </c>
      <c r="H275" s="115">
        <v>343</v>
      </c>
      <c r="I275" s="10"/>
      <c r="J275" s="9"/>
      <c r="K275" s="9"/>
      <c r="L275" s="9"/>
      <c r="M275" s="9"/>
      <c r="N275" s="9"/>
      <c r="O275" s="490"/>
    </row>
    <row r="276" spans="1:15" ht="15.75" thickBot="1">
      <c r="A276" s="490"/>
      <c r="B276" s="492"/>
      <c r="C276" s="494"/>
      <c r="D276" s="120">
        <v>2020</v>
      </c>
      <c r="E276" s="114">
        <v>737</v>
      </c>
      <c r="F276" s="115">
        <v>343</v>
      </c>
      <c r="G276" s="115">
        <v>737</v>
      </c>
      <c r="H276" s="115">
        <v>343</v>
      </c>
      <c r="I276" s="10"/>
      <c r="J276" s="9"/>
      <c r="K276" s="9"/>
      <c r="L276" s="9"/>
      <c r="M276" s="9"/>
      <c r="N276" s="9"/>
      <c r="O276" s="490"/>
    </row>
    <row r="277" spans="1:15" ht="18" customHeight="1" thickBot="1">
      <c r="A277" s="495" t="s">
        <v>288</v>
      </c>
      <c r="B277" s="543" t="s">
        <v>153</v>
      </c>
      <c r="C277" s="499" t="s">
        <v>192</v>
      </c>
      <c r="D277" s="22" t="s">
        <v>251</v>
      </c>
      <c r="E277" s="95">
        <v>3280</v>
      </c>
      <c r="F277" s="96">
        <v>3271.13</v>
      </c>
      <c r="G277" s="96">
        <v>3280</v>
      </c>
      <c r="H277" s="96">
        <v>3271.13</v>
      </c>
      <c r="I277" s="10"/>
      <c r="J277" s="9"/>
      <c r="K277" s="11"/>
      <c r="L277" s="11"/>
      <c r="M277" s="9"/>
      <c r="N277" s="9"/>
      <c r="O277" s="489" t="s">
        <v>194</v>
      </c>
    </row>
    <row r="278" spans="1:15" ht="15.75" thickBot="1">
      <c r="A278" s="496"/>
      <c r="B278" s="544"/>
      <c r="C278" s="500"/>
      <c r="D278" s="23">
        <v>2017</v>
      </c>
      <c r="E278" s="97">
        <v>820</v>
      </c>
      <c r="F278" s="21">
        <v>819.928</v>
      </c>
      <c r="G278" s="21">
        <v>820</v>
      </c>
      <c r="H278" s="21">
        <v>819.928</v>
      </c>
      <c r="I278" s="10"/>
      <c r="J278" s="9"/>
      <c r="K278" s="9"/>
      <c r="L278" s="9"/>
      <c r="M278" s="9"/>
      <c r="N278" s="9"/>
      <c r="O278" s="490"/>
    </row>
    <row r="279" spans="1:15" ht="15.75" thickBot="1">
      <c r="A279" s="496"/>
      <c r="B279" s="544"/>
      <c r="C279" s="500"/>
      <c r="D279" s="23">
        <v>2018</v>
      </c>
      <c r="E279" s="97">
        <v>820</v>
      </c>
      <c r="F279" s="21">
        <v>811.2</v>
      </c>
      <c r="G279" s="21">
        <v>820</v>
      </c>
      <c r="H279" s="21">
        <v>811.2</v>
      </c>
      <c r="I279" s="10"/>
      <c r="J279" s="9"/>
      <c r="K279" s="9"/>
      <c r="L279" s="9"/>
      <c r="M279" s="9"/>
      <c r="N279" s="9"/>
      <c r="O279" s="490"/>
    </row>
    <row r="280" spans="1:15" ht="15.75" thickBot="1">
      <c r="A280" s="496"/>
      <c r="B280" s="544"/>
      <c r="C280" s="500"/>
      <c r="D280" s="23">
        <v>2019</v>
      </c>
      <c r="E280" s="97">
        <v>820</v>
      </c>
      <c r="F280" s="21">
        <v>820</v>
      </c>
      <c r="G280" s="21">
        <v>820</v>
      </c>
      <c r="H280" s="21">
        <v>820</v>
      </c>
      <c r="I280" s="10"/>
      <c r="J280" s="9"/>
      <c r="K280" s="9"/>
      <c r="L280" s="9"/>
      <c r="M280" s="9"/>
      <c r="N280" s="9"/>
      <c r="O280" s="490"/>
    </row>
    <row r="281" spans="1:15" ht="346.9" customHeight="1" thickBot="1">
      <c r="A281" s="496"/>
      <c r="B281" s="544"/>
      <c r="C281" s="500"/>
      <c r="D281" s="16">
        <v>2020</v>
      </c>
      <c r="E281" s="156">
        <v>820</v>
      </c>
      <c r="F281" s="139">
        <v>820</v>
      </c>
      <c r="G281" s="139">
        <v>820</v>
      </c>
      <c r="H281" s="139">
        <v>820</v>
      </c>
      <c r="I281" s="10"/>
      <c r="J281" s="9"/>
      <c r="K281" s="9"/>
      <c r="L281" s="9"/>
      <c r="M281" s="9"/>
      <c r="N281" s="9"/>
      <c r="O281" s="490"/>
    </row>
    <row r="282" spans="1:15" ht="15.75" thickBot="1">
      <c r="A282" s="489"/>
      <c r="B282" s="491" t="s">
        <v>188</v>
      </c>
      <c r="C282" s="493" t="s">
        <v>190</v>
      </c>
      <c r="D282" s="119" t="s">
        <v>251</v>
      </c>
      <c r="E282" s="112">
        <v>1000</v>
      </c>
      <c r="F282" s="113">
        <v>999.9</v>
      </c>
      <c r="G282" s="113">
        <v>1000</v>
      </c>
      <c r="H282" s="113">
        <v>999.9</v>
      </c>
      <c r="I282" s="10"/>
      <c r="J282" s="9"/>
      <c r="K282" s="11"/>
      <c r="L282" s="11"/>
      <c r="M282" s="9"/>
      <c r="N282" s="208"/>
      <c r="O282" s="489"/>
    </row>
    <row r="283" spans="1:15" ht="15.75" thickBot="1">
      <c r="A283" s="490"/>
      <c r="B283" s="492"/>
      <c r="C283" s="494"/>
      <c r="D283" s="120">
        <v>2017</v>
      </c>
      <c r="E283" s="114">
        <v>100</v>
      </c>
      <c r="F283" s="115">
        <v>100</v>
      </c>
      <c r="G283" s="115">
        <v>100</v>
      </c>
      <c r="H283" s="115">
        <v>100</v>
      </c>
      <c r="I283" s="10"/>
      <c r="J283" s="9"/>
      <c r="K283" s="9"/>
      <c r="L283" s="9"/>
      <c r="M283" s="9"/>
      <c r="N283" s="208"/>
      <c r="O283" s="490"/>
    </row>
    <row r="284" spans="1:15" ht="15.75" thickBot="1">
      <c r="A284" s="490"/>
      <c r="B284" s="492"/>
      <c r="C284" s="494"/>
      <c r="D284" s="120">
        <v>2018</v>
      </c>
      <c r="E284" s="114">
        <v>300</v>
      </c>
      <c r="F284" s="115">
        <v>299.89999999999998</v>
      </c>
      <c r="G284" s="115">
        <v>300</v>
      </c>
      <c r="H284" s="115">
        <v>299.89999999999998</v>
      </c>
      <c r="I284" s="10"/>
      <c r="J284" s="9"/>
      <c r="K284" s="9"/>
      <c r="L284" s="9"/>
      <c r="M284" s="9"/>
      <c r="N284" s="208"/>
      <c r="O284" s="490"/>
    </row>
    <row r="285" spans="1:15" ht="15.75" thickBot="1">
      <c r="A285" s="490"/>
      <c r="B285" s="492"/>
      <c r="C285" s="494"/>
      <c r="D285" s="120">
        <v>2019</v>
      </c>
      <c r="E285" s="114">
        <v>450</v>
      </c>
      <c r="F285" s="114">
        <v>450</v>
      </c>
      <c r="G285" s="114">
        <v>450</v>
      </c>
      <c r="H285" s="114">
        <v>450</v>
      </c>
      <c r="I285" s="10"/>
      <c r="J285" s="9"/>
      <c r="K285" s="9"/>
      <c r="L285" s="9"/>
      <c r="M285" s="9"/>
      <c r="N285" s="208"/>
      <c r="O285" s="490"/>
    </row>
    <row r="286" spans="1:15" ht="15.75" thickBot="1">
      <c r="A286" s="490"/>
      <c r="B286" s="492"/>
      <c r="C286" s="494"/>
      <c r="D286" s="120">
        <v>2020</v>
      </c>
      <c r="E286" s="114">
        <v>150</v>
      </c>
      <c r="F286" s="114">
        <v>150</v>
      </c>
      <c r="G286" s="114">
        <v>150</v>
      </c>
      <c r="H286" s="114">
        <v>150</v>
      </c>
      <c r="I286" s="10"/>
      <c r="J286" s="9"/>
      <c r="K286" s="9"/>
      <c r="L286" s="9"/>
      <c r="M286" s="9"/>
      <c r="N286" s="208"/>
      <c r="O286" s="490"/>
    </row>
    <row r="287" spans="1:15" ht="15" customHeight="1" thickBot="1">
      <c r="A287" s="489"/>
      <c r="B287" s="491" t="s">
        <v>189</v>
      </c>
      <c r="C287" s="493" t="s">
        <v>191</v>
      </c>
      <c r="D287" s="119" t="s">
        <v>251</v>
      </c>
      <c r="E287" s="112">
        <v>2280</v>
      </c>
      <c r="F287" s="113">
        <v>2271.1999999999998</v>
      </c>
      <c r="G287" s="112">
        <v>2280</v>
      </c>
      <c r="H287" s="113">
        <v>2271.1999999999998</v>
      </c>
      <c r="I287" s="10"/>
      <c r="J287" s="9"/>
      <c r="K287" s="11"/>
      <c r="L287" s="11"/>
      <c r="M287" s="9"/>
      <c r="N287" s="208"/>
      <c r="O287" s="489"/>
    </row>
    <row r="288" spans="1:15" ht="15.75" thickBot="1">
      <c r="A288" s="490"/>
      <c r="B288" s="492"/>
      <c r="C288" s="494"/>
      <c r="D288" s="120">
        <v>2017</v>
      </c>
      <c r="E288" s="114">
        <v>720</v>
      </c>
      <c r="F288" s="115">
        <v>719.9</v>
      </c>
      <c r="G288" s="115">
        <v>720</v>
      </c>
      <c r="H288" s="115">
        <v>719.9</v>
      </c>
      <c r="I288" s="10"/>
      <c r="J288" s="9"/>
      <c r="K288" s="9"/>
      <c r="L288" s="9"/>
      <c r="M288" s="9"/>
      <c r="N288" s="208"/>
      <c r="O288" s="490"/>
    </row>
    <row r="289" spans="1:22" ht="15.75" thickBot="1">
      <c r="A289" s="490"/>
      <c r="B289" s="492"/>
      <c r="C289" s="494"/>
      <c r="D289" s="120">
        <v>2018</v>
      </c>
      <c r="E289" s="114">
        <v>520</v>
      </c>
      <c r="F289" s="115">
        <v>511.3</v>
      </c>
      <c r="G289" s="115">
        <v>520</v>
      </c>
      <c r="H289" s="115">
        <v>511.3</v>
      </c>
      <c r="I289" s="10"/>
      <c r="J289" s="9"/>
      <c r="K289" s="9"/>
      <c r="L289" s="9"/>
      <c r="M289" s="9"/>
      <c r="N289" s="208"/>
      <c r="O289" s="490"/>
    </row>
    <row r="290" spans="1:22" ht="15.75" thickBot="1">
      <c r="A290" s="490"/>
      <c r="B290" s="492"/>
      <c r="C290" s="494"/>
      <c r="D290" s="120">
        <v>2019</v>
      </c>
      <c r="E290" s="114">
        <v>370</v>
      </c>
      <c r="F290" s="114">
        <v>370</v>
      </c>
      <c r="G290" s="114">
        <v>370</v>
      </c>
      <c r="H290" s="114">
        <v>370</v>
      </c>
      <c r="I290" s="10"/>
      <c r="J290" s="9"/>
      <c r="K290" s="9"/>
      <c r="L290" s="9"/>
      <c r="M290" s="9"/>
      <c r="N290" s="208"/>
      <c r="O290" s="490"/>
    </row>
    <row r="291" spans="1:22" ht="15.75" thickBot="1">
      <c r="A291" s="490"/>
      <c r="B291" s="492"/>
      <c r="C291" s="494"/>
      <c r="D291" s="120">
        <v>2020</v>
      </c>
      <c r="E291" s="114">
        <v>670</v>
      </c>
      <c r="F291" s="114">
        <v>670</v>
      </c>
      <c r="G291" s="114">
        <v>670</v>
      </c>
      <c r="H291" s="114">
        <v>670</v>
      </c>
      <c r="I291" s="10"/>
      <c r="J291" s="9"/>
      <c r="K291" s="9"/>
      <c r="L291" s="9"/>
      <c r="M291" s="9"/>
      <c r="N291" s="208"/>
      <c r="O291" s="490"/>
    </row>
    <row r="292" spans="1:22" s="70" customFormat="1" ht="37.5" customHeight="1">
      <c r="A292" s="65" t="s">
        <v>289</v>
      </c>
      <c r="B292" s="158" t="s">
        <v>111</v>
      </c>
      <c r="C292" s="67"/>
      <c r="D292" s="66" t="s">
        <v>251</v>
      </c>
      <c r="E292" s="101">
        <f>E314+E321</f>
        <v>17333.600000000002</v>
      </c>
      <c r="F292" s="101">
        <f>F314+F321</f>
        <v>0</v>
      </c>
      <c r="G292" s="101">
        <f>G314+G321</f>
        <v>17333.600000000002</v>
      </c>
      <c r="H292" s="101">
        <f>H314+H321</f>
        <v>0</v>
      </c>
      <c r="I292" s="68"/>
      <c r="J292" s="68"/>
      <c r="K292" s="68"/>
      <c r="L292" s="68"/>
      <c r="M292" s="68"/>
      <c r="N292" s="209"/>
      <c r="O292" s="519" t="s">
        <v>322</v>
      </c>
      <c r="P292" s="184"/>
      <c r="Q292" s="184"/>
      <c r="R292" s="184"/>
      <c r="S292" s="184"/>
      <c r="T292" s="184"/>
      <c r="U292" s="184"/>
      <c r="V292" s="185"/>
    </row>
    <row r="293" spans="1:22" s="54" customFormat="1" ht="13.9" customHeight="1">
      <c r="A293" s="63"/>
      <c r="B293" s="50" t="s">
        <v>90</v>
      </c>
      <c r="C293" s="51"/>
      <c r="D293" s="52">
        <v>2019</v>
      </c>
      <c r="E293" s="98">
        <f>G293+I293+K293+M293</f>
        <v>1640</v>
      </c>
      <c r="F293" s="98">
        <f>H293+J293+L293+N293</f>
        <v>0</v>
      </c>
      <c r="G293" s="98">
        <v>1640</v>
      </c>
      <c r="H293" s="98">
        <v>0</v>
      </c>
      <c r="I293" s="53"/>
      <c r="J293" s="53"/>
      <c r="K293" s="53"/>
      <c r="L293" s="53"/>
      <c r="M293" s="53"/>
      <c r="N293" s="210"/>
      <c r="O293" s="520"/>
      <c r="P293" s="152"/>
      <c r="Q293" s="152"/>
      <c r="R293" s="152"/>
      <c r="S293" s="152"/>
      <c r="T293" s="152"/>
      <c r="U293" s="152"/>
      <c r="V293" s="126"/>
    </row>
    <row r="294" spans="1:22" s="54" customFormat="1" ht="13.9" customHeight="1">
      <c r="A294" s="63"/>
      <c r="B294" s="50" t="s">
        <v>91</v>
      </c>
      <c r="C294" s="51"/>
      <c r="D294" s="52">
        <v>2019</v>
      </c>
      <c r="E294" s="98">
        <f>G294+I294+K294+M294</f>
        <v>10</v>
      </c>
      <c r="F294" s="98">
        <f>H294+J294+L294+N294</f>
        <v>0</v>
      </c>
      <c r="G294" s="98">
        <v>10</v>
      </c>
      <c r="H294" s="98">
        <v>0</v>
      </c>
      <c r="I294" s="53"/>
      <c r="J294" s="53"/>
      <c r="K294" s="53"/>
      <c r="L294" s="53"/>
      <c r="M294" s="53"/>
      <c r="N294" s="210"/>
      <c r="O294" s="520"/>
      <c r="P294" s="152"/>
      <c r="Q294" s="152"/>
      <c r="R294" s="152"/>
      <c r="S294" s="152"/>
      <c r="T294" s="152"/>
      <c r="U294" s="152"/>
      <c r="V294" s="126"/>
    </row>
    <row r="295" spans="1:22" s="54" customFormat="1" ht="13.9" customHeight="1">
      <c r="A295" s="49"/>
      <c r="B295" s="55" t="s">
        <v>164</v>
      </c>
      <c r="C295" s="56"/>
      <c r="D295" s="57"/>
      <c r="E295" s="99">
        <f>E293+E294</f>
        <v>1650</v>
      </c>
      <c r="F295" s="99">
        <f>F293+F294</f>
        <v>0</v>
      </c>
      <c r="G295" s="99">
        <f>G293+G294</f>
        <v>1650</v>
      </c>
      <c r="H295" s="99">
        <v>0</v>
      </c>
      <c r="I295" s="58"/>
      <c r="J295" s="58"/>
      <c r="K295" s="58"/>
      <c r="L295" s="58"/>
      <c r="M295" s="58"/>
      <c r="N295" s="211"/>
      <c r="O295" s="520"/>
      <c r="P295" s="152"/>
      <c r="Q295" s="152"/>
      <c r="R295" s="152"/>
      <c r="S295" s="152"/>
      <c r="T295" s="152"/>
      <c r="U295" s="152"/>
      <c r="V295" s="126"/>
    </row>
    <row r="296" spans="1:22" s="54" customFormat="1" ht="13.9" customHeight="1">
      <c r="A296" s="63"/>
      <c r="B296" s="50" t="s">
        <v>92</v>
      </c>
      <c r="C296" s="51"/>
      <c r="D296" s="52">
        <v>2019</v>
      </c>
      <c r="E296" s="98">
        <f>G296+I296+K296+M296</f>
        <v>1435</v>
      </c>
      <c r="F296" s="98">
        <f>H296+J296+L296+N296</f>
        <v>0</v>
      </c>
      <c r="G296" s="98">
        <v>1435</v>
      </c>
      <c r="H296" s="98">
        <v>0</v>
      </c>
      <c r="I296" s="53"/>
      <c r="J296" s="53"/>
      <c r="K296" s="53"/>
      <c r="L296" s="53"/>
      <c r="M296" s="53"/>
      <c r="N296" s="210"/>
      <c r="O296" s="520"/>
      <c r="P296" s="152"/>
      <c r="Q296" s="152"/>
      <c r="R296" s="152"/>
      <c r="S296" s="152"/>
      <c r="T296" s="152"/>
      <c r="U296" s="152"/>
      <c r="V296" s="126"/>
    </row>
    <row r="297" spans="1:22" s="54" customFormat="1" ht="13.9" customHeight="1">
      <c r="A297" s="63"/>
      <c r="B297" s="50" t="s">
        <v>93</v>
      </c>
      <c r="C297" s="51"/>
      <c r="D297" s="52">
        <v>2019</v>
      </c>
      <c r="E297" s="98">
        <f>G297+I297+K297+M297</f>
        <v>10</v>
      </c>
      <c r="F297" s="98">
        <f>H297+J297+L297+N297</f>
        <v>0</v>
      </c>
      <c r="G297" s="98">
        <v>10</v>
      </c>
      <c r="H297" s="98">
        <v>0</v>
      </c>
      <c r="I297" s="53"/>
      <c r="J297" s="53"/>
      <c r="K297" s="53"/>
      <c r="L297" s="53"/>
      <c r="M297" s="53"/>
      <c r="N297" s="210"/>
      <c r="O297" s="520"/>
      <c r="P297" s="152"/>
      <c r="Q297" s="152"/>
      <c r="R297" s="152"/>
      <c r="S297" s="152"/>
      <c r="T297" s="152"/>
      <c r="U297" s="152"/>
      <c r="V297" s="126"/>
    </row>
    <row r="298" spans="1:22" s="54" customFormat="1" ht="13.9" customHeight="1">
      <c r="A298" s="49"/>
      <c r="B298" s="55" t="s">
        <v>164</v>
      </c>
      <c r="C298" s="56"/>
      <c r="D298" s="57"/>
      <c r="E298" s="99">
        <f>E296+E297</f>
        <v>1445</v>
      </c>
      <c r="F298" s="99">
        <f>F296+F297</f>
        <v>0</v>
      </c>
      <c r="G298" s="99">
        <f>G296+G297</f>
        <v>1445</v>
      </c>
      <c r="H298" s="99">
        <v>0</v>
      </c>
      <c r="I298" s="58"/>
      <c r="J298" s="58"/>
      <c r="K298" s="58"/>
      <c r="L298" s="58"/>
      <c r="M298" s="58"/>
      <c r="N298" s="211"/>
      <c r="O298" s="520"/>
      <c r="P298" s="152"/>
      <c r="Q298" s="152"/>
      <c r="R298" s="152"/>
      <c r="S298" s="152"/>
      <c r="T298" s="152"/>
      <c r="U298" s="152"/>
      <c r="V298" s="126"/>
    </row>
    <row r="299" spans="1:22" s="54" customFormat="1" ht="13.9" customHeight="1">
      <c r="A299" s="63"/>
      <c r="B299" s="50" t="s">
        <v>94</v>
      </c>
      <c r="C299" s="51"/>
      <c r="D299" s="52">
        <v>2019</v>
      </c>
      <c r="E299" s="98">
        <f>G299+I299+K299+M299</f>
        <v>3279</v>
      </c>
      <c r="F299" s="98">
        <f>H299+J299+L299+N299</f>
        <v>0</v>
      </c>
      <c r="G299" s="98">
        <v>3279</v>
      </c>
      <c r="H299" s="98">
        <v>0</v>
      </c>
      <c r="I299" s="53"/>
      <c r="J299" s="53"/>
      <c r="K299" s="53"/>
      <c r="L299" s="53"/>
      <c r="M299" s="53"/>
      <c r="N299" s="210"/>
      <c r="O299" s="520"/>
      <c r="P299" s="152"/>
      <c r="Q299" s="152"/>
      <c r="R299" s="152"/>
      <c r="S299" s="152"/>
      <c r="T299" s="152"/>
      <c r="U299" s="152"/>
      <c r="V299" s="126"/>
    </row>
    <row r="300" spans="1:22" s="54" customFormat="1" ht="13.9" customHeight="1">
      <c r="A300" s="63"/>
      <c r="B300" s="50" t="s">
        <v>95</v>
      </c>
      <c r="C300" s="51"/>
      <c r="D300" s="52">
        <v>2019</v>
      </c>
      <c r="E300" s="98">
        <f>G300+I300+K300+M300</f>
        <v>10</v>
      </c>
      <c r="F300" s="98">
        <f>H300+J300+L300+N300</f>
        <v>0</v>
      </c>
      <c r="G300" s="98">
        <v>10</v>
      </c>
      <c r="H300" s="98">
        <v>0</v>
      </c>
      <c r="I300" s="53"/>
      <c r="J300" s="53"/>
      <c r="K300" s="53"/>
      <c r="L300" s="53"/>
      <c r="M300" s="53"/>
      <c r="N300" s="210"/>
      <c r="O300" s="520"/>
      <c r="P300" s="152"/>
      <c r="Q300" s="152"/>
      <c r="R300" s="152"/>
      <c r="S300" s="152"/>
      <c r="T300" s="152"/>
      <c r="U300" s="152"/>
      <c r="V300" s="126"/>
    </row>
    <row r="301" spans="1:22" s="54" customFormat="1" ht="13.9" customHeight="1">
      <c r="A301" s="49"/>
      <c r="B301" s="55" t="s">
        <v>164</v>
      </c>
      <c r="C301" s="56"/>
      <c r="D301" s="57"/>
      <c r="E301" s="99">
        <f>E299+E300</f>
        <v>3289</v>
      </c>
      <c r="F301" s="99">
        <f>F299+F300</f>
        <v>0</v>
      </c>
      <c r="G301" s="99">
        <f>G299+G300</f>
        <v>3289</v>
      </c>
      <c r="H301" s="99">
        <f>H299+H300</f>
        <v>0</v>
      </c>
      <c r="I301" s="58"/>
      <c r="J301" s="58"/>
      <c r="K301" s="58"/>
      <c r="L301" s="58"/>
      <c r="M301" s="58"/>
      <c r="N301" s="211"/>
      <c r="O301" s="520"/>
      <c r="P301" s="152"/>
      <c r="Q301" s="152"/>
      <c r="R301" s="152"/>
      <c r="S301" s="152"/>
      <c r="T301" s="152"/>
      <c r="U301" s="152"/>
      <c r="V301" s="126"/>
    </row>
    <row r="302" spans="1:22" s="54" customFormat="1" ht="29.25" customHeight="1">
      <c r="A302" s="63"/>
      <c r="B302" s="50" t="s">
        <v>96</v>
      </c>
      <c r="C302" s="51"/>
      <c r="D302" s="52">
        <v>2019</v>
      </c>
      <c r="E302" s="98">
        <f>G302+I302+K302+M302</f>
        <v>1148</v>
      </c>
      <c r="F302" s="98">
        <f>H302+J302+L302+N302</f>
        <v>0</v>
      </c>
      <c r="G302" s="98">
        <v>1148</v>
      </c>
      <c r="H302" s="98">
        <v>0</v>
      </c>
      <c r="I302" s="53"/>
      <c r="J302" s="53"/>
      <c r="K302" s="53"/>
      <c r="L302" s="53"/>
      <c r="M302" s="53"/>
      <c r="N302" s="210"/>
      <c r="O302" s="520"/>
      <c r="P302" s="152"/>
      <c r="Q302" s="152"/>
      <c r="R302" s="152"/>
      <c r="S302" s="152"/>
      <c r="T302" s="152"/>
      <c r="U302" s="152"/>
      <c r="V302" s="126"/>
    </row>
    <row r="303" spans="1:22" s="54" customFormat="1" ht="24.75">
      <c r="A303" s="63"/>
      <c r="B303" s="50" t="s">
        <v>97</v>
      </c>
      <c r="C303" s="51"/>
      <c r="D303" s="52">
        <v>2019</v>
      </c>
      <c r="E303" s="98">
        <f>G303+I303+K303+M303</f>
        <v>10</v>
      </c>
      <c r="F303" s="98">
        <f>H303+J303+L303+N303</f>
        <v>0</v>
      </c>
      <c r="G303" s="98">
        <v>10</v>
      </c>
      <c r="H303" s="98">
        <v>0</v>
      </c>
      <c r="I303" s="53"/>
      <c r="J303" s="53"/>
      <c r="K303" s="53"/>
      <c r="L303" s="53"/>
      <c r="M303" s="53"/>
      <c r="N303" s="210"/>
      <c r="O303" s="520"/>
      <c r="P303" s="152"/>
      <c r="Q303" s="152"/>
      <c r="R303" s="152"/>
      <c r="S303" s="152"/>
      <c r="T303" s="152"/>
      <c r="U303" s="152"/>
      <c r="V303" s="126"/>
    </row>
    <row r="304" spans="1:22" s="54" customFormat="1">
      <c r="A304" s="49"/>
      <c r="B304" s="55" t="s">
        <v>164</v>
      </c>
      <c r="C304" s="56"/>
      <c r="D304" s="57"/>
      <c r="E304" s="99">
        <f>E302+E303</f>
        <v>1158</v>
      </c>
      <c r="F304" s="99">
        <f>F302+F303</f>
        <v>0</v>
      </c>
      <c r="G304" s="99">
        <f>G302+G303</f>
        <v>1158</v>
      </c>
      <c r="H304" s="99">
        <v>0</v>
      </c>
      <c r="I304" s="58"/>
      <c r="J304" s="58"/>
      <c r="K304" s="58"/>
      <c r="L304" s="58"/>
      <c r="M304" s="58"/>
      <c r="N304" s="211"/>
      <c r="O304" s="520"/>
      <c r="P304" s="152"/>
      <c r="Q304" s="152"/>
      <c r="R304" s="152"/>
      <c r="S304" s="152"/>
      <c r="T304" s="152"/>
      <c r="U304" s="152"/>
      <c r="V304" s="126"/>
    </row>
    <row r="305" spans="1:22" s="54" customFormat="1" ht="29.25" customHeight="1">
      <c r="A305" s="63"/>
      <c r="B305" s="50" t="s">
        <v>98</v>
      </c>
      <c r="C305" s="51"/>
      <c r="D305" s="52">
        <v>2019</v>
      </c>
      <c r="E305" s="98">
        <f>G305+I305+K305+M305</f>
        <v>738</v>
      </c>
      <c r="F305" s="98">
        <f>H305+J305+L305+N305</f>
        <v>0</v>
      </c>
      <c r="G305" s="98">
        <v>738</v>
      </c>
      <c r="H305" s="98">
        <v>0</v>
      </c>
      <c r="I305" s="53"/>
      <c r="J305" s="53"/>
      <c r="K305" s="53"/>
      <c r="L305" s="53"/>
      <c r="M305" s="53"/>
      <c r="N305" s="210"/>
      <c r="O305" s="520"/>
      <c r="P305" s="152"/>
      <c r="Q305" s="152"/>
      <c r="R305" s="152"/>
      <c r="S305" s="152"/>
      <c r="T305" s="152"/>
      <c r="U305" s="152"/>
      <c r="V305" s="126"/>
    </row>
    <row r="306" spans="1:22" s="54" customFormat="1" ht="12.6" customHeight="1">
      <c r="A306" s="63"/>
      <c r="B306" s="50" t="s">
        <v>97</v>
      </c>
      <c r="C306" s="51"/>
      <c r="D306" s="52">
        <v>2019</v>
      </c>
      <c r="E306" s="98">
        <f>G306+I306+K306+M306</f>
        <v>10</v>
      </c>
      <c r="F306" s="98">
        <f>H306+J306+L306+N306</f>
        <v>0</v>
      </c>
      <c r="G306" s="98">
        <v>10</v>
      </c>
      <c r="H306" s="98">
        <v>0</v>
      </c>
      <c r="I306" s="53"/>
      <c r="J306" s="53"/>
      <c r="K306" s="53"/>
      <c r="L306" s="53"/>
      <c r="M306" s="53"/>
      <c r="N306" s="210"/>
      <c r="O306" s="520"/>
      <c r="P306" s="152"/>
      <c r="Q306" s="152"/>
      <c r="R306" s="152"/>
      <c r="S306" s="152"/>
      <c r="T306" s="152"/>
      <c r="U306" s="152"/>
      <c r="V306" s="126"/>
    </row>
    <row r="307" spans="1:22" s="54" customFormat="1">
      <c r="A307" s="49"/>
      <c r="B307" s="55" t="s">
        <v>164</v>
      </c>
      <c r="C307" s="56"/>
      <c r="D307" s="57"/>
      <c r="E307" s="99">
        <f>E305+E306</f>
        <v>748</v>
      </c>
      <c r="F307" s="99">
        <f>F305+F306</f>
        <v>0</v>
      </c>
      <c r="G307" s="99">
        <f>G305+G306</f>
        <v>748</v>
      </c>
      <c r="H307" s="99">
        <v>0</v>
      </c>
      <c r="I307" s="58"/>
      <c r="J307" s="58"/>
      <c r="K307" s="58"/>
      <c r="L307" s="58"/>
      <c r="M307" s="58"/>
      <c r="N307" s="211"/>
      <c r="O307" s="520"/>
      <c r="P307" s="152"/>
      <c r="Q307" s="152"/>
      <c r="R307" s="152"/>
      <c r="S307" s="152"/>
      <c r="T307" s="152"/>
      <c r="U307" s="152"/>
      <c r="V307" s="126"/>
    </row>
    <row r="308" spans="1:22" s="54" customFormat="1" ht="24.75">
      <c r="A308" s="63"/>
      <c r="B308" s="50" t="s">
        <v>99</v>
      </c>
      <c r="C308" s="51"/>
      <c r="D308" s="52">
        <v>2019</v>
      </c>
      <c r="E308" s="98">
        <f>G308+I308+K308+M308</f>
        <v>820</v>
      </c>
      <c r="F308" s="98">
        <f>H308+J308+L308+N308</f>
        <v>0</v>
      </c>
      <c r="G308" s="98">
        <v>820</v>
      </c>
      <c r="H308" s="98">
        <v>0</v>
      </c>
      <c r="I308" s="53"/>
      <c r="J308" s="53"/>
      <c r="K308" s="53"/>
      <c r="L308" s="53"/>
      <c r="M308" s="53"/>
      <c r="N308" s="210"/>
      <c r="O308" s="520"/>
      <c r="P308" s="152"/>
      <c r="Q308" s="152"/>
      <c r="R308" s="152"/>
      <c r="S308" s="152"/>
      <c r="T308" s="152"/>
      <c r="U308" s="152"/>
      <c r="V308" s="126"/>
    </row>
    <row r="309" spans="1:22" s="54" customFormat="1" ht="24.75">
      <c r="A309" s="63"/>
      <c r="B309" s="50" t="s">
        <v>100</v>
      </c>
      <c r="C309" s="51"/>
      <c r="D309" s="52">
        <v>2019</v>
      </c>
      <c r="E309" s="98">
        <f>G309+I309+K309+M309</f>
        <v>10</v>
      </c>
      <c r="F309" s="98">
        <f>H309+J309+L309+N309</f>
        <v>0</v>
      </c>
      <c r="G309" s="98">
        <v>10</v>
      </c>
      <c r="H309" s="98">
        <v>0</v>
      </c>
      <c r="I309" s="53"/>
      <c r="J309" s="53"/>
      <c r="K309" s="53"/>
      <c r="L309" s="53"/>
      <c r="M309" s="53"/>
      <c r="N309" s="210"/>
      <c r="O309" s="520"/>
      <c r="P309" s="152"/>
      <c r="Q309" s="152"/>
      <c r="R309" s="152"/>
      <c r="S309" s="152"/>
      <c r="T309" s="152"/>
      <c r="U309" s="152"/>
      <c r="V309" s="126"/>
    </row>
    <row r="310" spans="1:22" s="54" customFormat="1">
      <c r="A310" s="49"/>
      <c r="B310" s="55" t="s">
        <v>164</v>
      </c>
      <c r="C310" s="56"/>
      <c r="D310" s="57"/>
      <c r="E310" s="99">
        <f>E308+E309</f>
        <v>830</v>
      </c>
      <c r="F310" s="99">
        <f>F308+F309</f>
        <v>0</v>
      </c>
      <c r="G310" s="99">
        <f>G308+G309</f>
        <v>830</v>
      </c>
      <c r="H310" s="99">
        <v>0</v>
      </c>
      <c r="I310" s="58"/>
      <c r="J310" s="58"/>
      <c r="K310" s="58"/>
      <c r="L310" s="58"/>
      <c r="M310" s="58"/>
      <c r="N310" s="211"/>
      <c r="O310" s="520"/>
      <c r="P310" s="152"/>
      <c r="Q310" s="152"/>
      <c r="R310" s="152"/>
      <c r="S310" s="152"/>
      <c r="T310" s="152"/>
      <c r="U310" s="152"/>
      <c r="V310" s="126"/>
    </row>
    <row r="311" spans="1:22" s="54" customFormat="1" ht="24.75">
      <c r="A311" s="63"/>
      <c r="B311" s="50" t="s">
        <v>101</v>
      </c>
      <c r="C311" s="51"/>
      <c r="D311" s="52">
        <v>2019</v>
      </c>
      <c r="E311" s="98">
        <f>G311+I311+K311+M311</f>
        <v>2705.2</v>
      </c>
      <c r="F311" s="98">
        <f>H311+J311+L311+N311</f>
        <v>0</v>
      </c>
      <c r="G311" s="98">
        <v>2705.2</v>
      </c>
      <c r="H311" s="98">
        <v>0</v>
      </c>
      <c r="I311" s="53"/>
      <c r="J311" s="53"/>
      <c r="K311" s="53"/>
      <c r="L311" s="53"/>
      <c r="M311" s="53"/>
      <c r="N311" s="210"/>
      <c r="O311" s="520"/>
      <c r="P311" s="152"/>
      <c r="Q311" s="152"/>
      <c r="R311" s="152"/>
      <c r="S311" s="152"/>
      <c r="T311" s="152"/>
      <c r="U311" s="152"/>
      <c r="V311" s="126"/>
    </row>
    <row r="312" spans="1:22" s="54" customFormat="1" ht="24.75">
      <c r="A312" s="63"/>
      <c r="B312" s="50" t="s">
        <v>102</v>
      </c>
      <c r="C312" s="51"/>
      <c r="D312" s="52">
        <v>2019</v>
      </c>
      <c r="E312" s="98">
        <f>G312+I312+K312+M312</f>
        <v>10</v>
      </c>
      <c r="F312" s="98">
        <f>H312+J312+L312+N312</f>
        <v>0</v>
      </c>
      <c r="G312" s="98">
        <v>10</v>
      </c>
      <c r="H312" s="98">
        <v>0</v>
      </c>
      <c r="I312" s="53"/>
      <c r="J312" s="53"/>
      <c r="K312" s="53"/>
      <c r="L312" s="53"/>
      <c r="M312" s="53"/>
      <c r="N312" s="210"/>
      <c r="O312" s="520"/>
      <c r="P312" s="152"/>
      <c r="Q312" s="152"/>
      <c r="R312" s="152"/>
      <c r="S312" s="152"/>
      <c r="T312" s="152"/>
      <c r="U312" s="152"/>
      <c r="V312" s="126"/>
    </row>
    <row r="313" spans="1:22" s="54" customFormat="1">
      <c r="A313" s="49"/>
      <c r="B313" s="55" t="s">
        <v>164</v>
      </c>
      <c r="C313" s="56"/>
      <c r="D313" s="57"/>
      <c r="E313" s="99">
        <f>E311+E312</f>
        <v>2715.2</v>
      </c>
      <c r="F313" s="99">
        <f>F311+F312</f>
        <v>0</v>
      </c>
      <c r="G313" s="99">
        <f>G311+G312</f>
        <v>2715.2</v>
      </c>
      <c r="H313" s="99">
        <v>0</v>
      </c>
      <c r="I313" s="58"/>
      <c r="J313" s="58"/>
      <c r="K313" s="58"/>
      <c r="L313" s="58"/>
      <c r="M313" s="58"/>
      <c r="N313" s="211"/>
      <c r="O313" s="520"/>
      <c r="P313" s="152"/>
      <c r="Q313" s="152"/>
      <c r="R313" s="152"/>
      <c r="S313" s="152"/>
      <c r="T313" s="152"/>
      <c r="U313" s="152"/>
      <c r="V313" s="126"/>
    </row>
    <row r="314" spans="1:22" s="75" customFormat="1" ht="12">
      <c r="A314" s="81"/>
      <c r="B314" s="60" t="s">
        <v>175</v>
      </c>
      <c r="C314" s="81"/>
      <c r="D314" s="81"/>
      <c r="E314" s="111">
        <f>E295+E298+E301+E304+E307+E310+E313</f>
        <v>11835.2</v>
      </c>
      <c r="F314" s="111">
        <f>F295+F298+F301+F304+F307+F310+F313</f>
        <v>0</v>
      </c>
      <c r="G314" s="111">
        <f>G295+G298+G301+G304+G307+G310+G313</f>
        <v>11835.2</v>
      </c>
      <c r="H314" s="111">
        <f>H295+H298+H301+H304+H307+H310+H313</f>
        <v>0</v>
      </c>
      <c r="I314" s="88"/>
      <c r="J314" s="88"/>
      <c r="K314" s="88"/>
      <c r="L314" s="88"/>
      <c r="M314" s="88"/>
      <c r="N314" s="212"/>
      <c r="O314" s="520"/>
      <c r="P314" s="174"/>
      <c r="Q314" s="174"/>
      <c r="R314" s="174"/>
      <c r="S314" s="174"/>
      <c r="T314" s="174"/>
      <c r="U314" s="174"/>
      <c r="V314" s="186"/>
    </row>
    <row r="315" spans="1:22" s="152" customFormat="1" ht="24.75">
      <c r="A315" s="121"/>
      <c r="B315" s="122" t="s">
        <v>103</v>
      </c>
      <c r="C315" s="123"/>
      <c r="D315" s="124">
        <v>2020</v>
      </c>
      <c r="E315" s="162">
        <f>G315+I315+K315+M315</f>
        <v>4536.8</v>
      </c>
      <c r="F315" s="162">
        <f>H315+J315+L315+N315</f>
        <v>0</v>
      </c>
      <c r="G315" s="162">
        <v>4536.8</v>
      </c>
      <c r="H315" s="162">
        <v>0</v>
      </c>
      <c r="I315" s="125"/>
      <c r="J315" s="125"/>
      <c r="K315" s="125"/>
      <c r="L315" s="125"/>
      <c r="M315" s="125"/>
      <c r="N315" s="213"/>
      <c r="O315" s="520"/>
    </row>
    <row r="316" spans="1:22" s="152" customFormat="1" ht="24.75">
      <c r="A316" s="121"/>
      <c r="B316" s="122" t="s">
        <v>100</v>
      </c>
      <c r="C316" s="123"/>
      <c r="D316" s="124">
        <v>2020</v>
      </c>
      <c r="E316" s="162">
        <f>G316+I316+K316+M316</f>
        <v>10</v>
      </c>
      <c r="F316" s="162">
        <f>H316+J316+L316+N316</f>
        <v>0</v>
      </c>
      <c r="G316" s="162">
        <v>10</v>
      </c>
      <c r="H316" s="162">
        <v>0</v>
      </c>
      <c r="I316" s="125"/>
      <c r="J316" s="125"/>
      <c r="K316" s="125"/>
      <c r="L316" s="125"/>
      <c r="M316" s="125"/>
      <c r="N316" s="213"/>
      <c r="O316" s="520"/>
    </row>
    <row r="317" spans="1:22" s="152" customFormat="1">
      <c r="A317" s="127"/>
      <c r="B317" s="128" t="s">
        <v>164</v>
      </c>
      <c r="C317" s="129"/>
      <c r="D317" s="130"/>
      <c r="E317" s="148">
        <f>E315+E316</f>
        <v>4546.8</v>
      </c>
      <c r="F317" s="148">
        <f>F315+F316</f>
        <v>0</v>
      </c>
      <c r="G317" s="148">
        <f>G315+G316</f>
        <v>4546.8</v>
      </c>
      <c r="H317" s="148">
        <v>0</v>
      </c>
      <c r="I317" s="131"/>
      <c r="J317" s="131"/>
      <c r="K317" s="131"/>
      <c r="L317" s="131"/>
      <c r="M317" s="131"/>
      <c r="N317" s="214"/>
      <c r="O317" s="520"/>
    </row>
    <row r="318" spans="1:22" s="152" customFormat="1" ht="29.25" customHeight="1">
      <c r="A318" s="121"/>
      <c r="B318" s="122" t="s">
        <v>104</v>
      </c>
      <c r="C318" s="123"/>
      <c r="D318" s="124">
        <v>2020</v>
      </c>
      <c r="E318" s="162">
        <f>G318+I318+K318+M318</f>
        <v>941.6</v>
      </c>
      <c r="F318" s="162">
        <f>H318+J318+L318+N318</f>
        <v>0</v>
      </c>
      <c r="G318" s="162">
        <v>941.6</v>
      </c>
      <c r="H318" s="162">
        <v>0</v>
      </c>
      <c r="I318" s="125"/>
      <c r="J318" s="125"/>
      <c r="K318" s="125"/>
      <c r="L318" s="125"/>
      <c r="M318" s="125"/>
      <c r="N318" s="213"/>
      <c r="O318" s="520"/>
    </row>
    <row r="319" spans="1:22" s="152" customFormat="1" ht="24.75">
      <c r="A319" s="121"/>
      <c r="B319" s="122" t="s">
        <v>97</v>
      </c>
      <c r="C319" s="123"/>
      <c r="D319" s="124">
        <v>2020</v>
      </c>
      <c r="E319" s="162">
        <f>G319+I319+K319+M319</f>
        <v>10</v>
      </c>
      <c r="F319" s="162">
        <f>H319+J319+L319+N319</f>
        <v>0</v>
      </c>
      <c r="G319" s="162">
        <v>10</v>
      </c>
      <c r="H319" s="162">
        <v>0</v>
      </c>
      <c r="I319" s="125"/>
      <c r="J319" s="125"/>
      <c r="K319" s="125"/>
      <c r="L319" s="125"/>
      <c r="M319" s="125"/>
      <c r="N319" s="213"/>
      <c r="O319" s="520"/>
    </row>
    <row r="320" spans="1:22" s="152" customFormat="1">
      <c r="A320" s="127"/>
      <c r="B320" s="128" t="s">
        <v>164</v>
      </c>
      <c r="C320" s="129"/>
      <c r="D320" s="130"/>
      <c r="E320" s="148">
        <f>SUM(E318:E319)</f>
        <v>951.6</v>
      </c>
      <c r="F320" s="148">
        <f>SUM(F318:F319)</f>
        <v>0</v>
      </c>
      <c r="G320" s="148">
        <f>SUM(G318:G319)</f>
        <v>951.6</v>
      </c>
      <c r="H320" s="148">
        <f>SUM(H318:H319)</f>
        <v>0</v>
      </c>
      <c r="I320" s="131"/>
      <c r="J320" s="131"/>
      <c r="K320" s="131"/>
      <c r="L320" s="131"/>
      <c r="M320" s="131"/>
      <c r="N320" s="214"/>
      <c r="O320" s="520"/>
    </row>
    <row r="321" spans="1:22" s="174" customFormat="1" ht="12.75" thickBot="1">
      <c r="A321" s="81"/>
      <c r="B321" s="60" t="s">
        <v>176</v>
      </c>
      <c r="C321" s="81"/>
      <c r="D321" s="81"/>
      <c r="E321" s="111">
        <f>E317+E320</f>
        <v>5498.4000000000005</v>
      </c>
      <c r="F321" s="111">
        <f>F317+F320</f>
        <v>0</v>
      </c>
      <c r="G321" s="111">
        <f>G317+G320</f>
        <v>5498.4000000000005</v>
      </c>
      <c r="H321" s="111">
        <f>H317+H320</f>
        <v>0</v>
      </c>
      <c r="I321" s="88"/>
      <c r="J321" s="88"/>
      <c r="K321" s="88"/>
      <c r="L321" s="88"/>
      <c r="M321" s="88"/>
      <c r="N321" s="212"/>
      <c r="O321" s="520"/>
    </row>
    <row r="322" spans="1:22" s="175" customFormat="1" ht="27.75" customHeight="1">
      <c r="A322" s="132" t="s">
        <v>290</v>
      </c>
      <c r="B322" s="158" t="s">
        <v>112</v>
      </c>
      <c r="C322" s="72"/>
      <c r="D322" s="132" t="s">
        <v>251</v>
      </c>
      <c r="E322" s="101">
        <f>E329+E339</f>
        <v>4424.7</v>
      </c>
      <c r="F322" s="101">
        <f>F329+F339</f>
        <v>910.8</v>
      </c>
      <c r="G322" s="101">
        <f>G329+G339</f>
        <v>4424.7</v>
      </c>
      <c r="H322" s="101">
        <f>H329+H339</f>
        <v>910.8</v>
      </c>
      <c r="I322" s="68"/>
      <c r="J322" s="68"/>
      <c r="K322" s="68"/>
      <c r="L322" s="68"/>
      <c r="M322" s="68"/>
      <c r="N322" s="209"/>
      <c r="O322" s="519" t="s">
        <v>322</v>
      </c>
      <c r="P322" s="174"/>
      <c r="Q322" s="174"/>
      <c r="R322" s="174"/>
      <c r="S322" s="174"/>
      <c r="T322" s="174"/>
      <c r="U322" s="174"/>
      <c r="V322" s="174"/>
    </row>
    <row r="323" spans="1:22" s="75" customFormat="1" ht="25.9" customHeight="1">
      <c r="A323" s="90"/>
      <c r="B323" s="71" t="s">
        <v>149</v>
      </c>
      <c r="C323" s="72"/>
      <c r="D323" s="73">
        <v>2018</v>
      </c>
      <c r="E323" s="102">
        <v>602.5</v>
      </c>
      <c r="F323" s="102">
        <v>602.5</v>
      </c>
      <c r="G323" s="102">
        <v>602.5</v>
      </c>
      <c r="H323" s="102">
        <v>602.5</v>
      </c>
      <c r="I323" s="74"/>
      <c r="J323" s="74"/>
      <c r="K323" s="74"/>
      <c r="L323" s="74"/>
      <c r="M323" s="74"/>
      <c r="N323" s="215"/>
      <c r="O323" s="520"/>
      <c r="P323" s="174"/>
      <c r="Q323" s="174"/>
      <c r="R323" s="174"/>
      <c r="S323" s="174"/>
      <c r="T323" s="174"/>
      <c r="U323" s="174"/>
      <c r="V323" s="186"/>
    </row>
    <row r="324" spans="1:22" s="75" customFormat="1" ht="22.9" customHeight="1">
      <c r="A324" s="90"/>
      <c r="B324" s="71" t="s">
        <v>150</v>
      </c>
      <c r="C324" s="72"/>
      <c r="D324" s="73">
        <v>2018</v>
      </c>
      <c r="E324" s="102">
        <f>G324+I324+K324+M324</f>
        <v>2.7</v>
      </c>
      <c r="F324" s="102">
        <f>H324+J324+L324+N324</f>
        <v>2.7</v>
      </c>
      <c r="G324" s="103">
        <v>2.7</v>
      </c>
      <c r="H324" s="103">
        <v>2.7</v>
      </c>
      <c r="I324" s="74"/>
      <c r="J324" s="74"/>
      <c r="K324" s="74"/>
      <c r="L324" s="74"/>
      <c r="M324" s="74"/>
      <c r="N324" s="215"/>
      <c r="O324" s="520"/>
      <c r="P324" s="174"/>
      <c r="Q324" s="174"/>
      <c r="R324" s="174"/>
      <c r="S324" s="174"/>
      <c r="T324" s="174"/>
      <c r="U324" s="174"/>
      <c r="V324" s="186"/>
    </row>
    <row r="325" spans="1:22" s="70" customFormat="1" ht="13.9" customHeight="1">
      <c r="A325" s="132"/>
      <c r="B325" s="69" t="s">
        <v>164</v>
      </c>
      <c r="C325" s="67"/>
      <c r="D325" s="133"/>
      <c r="E325" s="101">
        <f>E323+E324</f>
        <v>605.20000000000005</v>
      </c>
      <c r="F325" s="101">
        <f>F323+F324</f>
        <v>605.20000000000005</v>
      </c>
      <c r="G325" s="101">
        <f>G323+G324</f>
        <v>605.20000000000005</v>
      </c>
      <c r="H325" s="101">
        <f>H323+H324</f>
        <v>605.20000000000005</v>
      </c>
      <c r="I325" s="68"/>
      <c r="J325" s="68"/>
      <c r="K325" s="68"/>
      <c r="L325" s="68"/>
      <c r="M325" s="68"/>
      <c r="N325" s="209"/>
      <c r="O325" s="520"/>
      <c r="P325" s="184"/>
      <c r="Q325" s="184"/>
      <c r="R325" s="184"/>
      <c r="S325" s="184"/>
      <c r="T325" s="184"/>
      <c r="U325" s="184"/>
      <c r="V325" s="185"/>
    </row>
    <row r="326" spans="1:22" s="75" customFormat="1" ht="24" customHeight="1">
      <c r="A326" s="90"/>
      <c r="B326" s="71" t="s">
        <v>139</v>
      </c>
      <c r="C326" s="72"/>
      <c r="D326" s="73">
        <v>2018</v>
      </c>
      <c r="E326" s="102">
        <v>302.89999999999998</v>
      </c>
      <c r="F326" s="102">
        <v>302.89999999999998</v>
      </c>
      <c r="G326" s="102">
        <v>302.89999999999998</v>
      </c>
      <c r="H326" s="102">
        <v>302.89999999999998</v>
      </c>
      <c r="I326" s="74"/>
      <c r="J326" s="74"/>
      <c r="K326" s="74"/>
      <c r="L326" s="74"/>
      <c r="M326" s="74"/>
      <c r="N326" s="215"/>
      <c r="O326" s="520"/>
      <c r="P326" s="174"/>
      <c r="Q326" s="174"/>
      <c r="R326" s="174"/>
      <c r="S326" s="174"/>
      <c r="T326" s="174"/>
      <c r="U326" s="174"/>
      <c r="V326" s="186"/>
    </row>
    <row r="327" spans="1:22" s="75" customFormat="1" ht="34.9" customHeight="1">
      <c r="A327" s="90"/>
      <c r="B327" s="71" t="s">
        <v>140</v>
      </c>
      <c r="C327" s="72"/>
      <c r="D327" s="73">
        <v>2018</v>
      </c>
      <c r="E327" s="102">
        <v>2.7</v>
      </c>
      <c r="F327" s="102">
        <v>2.7</v>
      </c>
      <c r="G327" s="102">
        <v>2.7</v>
      </c>
      <c r="H327" s="102">
        <v>2.7</v>
      </c>
      <c r="I327" s="74"/>
      <c r="J327" s="74"/>
      <c r="K327" s="74"/>
      <c r="L327" s="74"/>
      <c r="M327" s="74"/>
      <c r="N327" s="215"/>
      <c r="O327" s="520"/>
      <c r="P327" s="174"/>
      <c r="Q327" s="174"/>
      <c r="R327" s="174"/>
      <c r="S327" s="174"/>
      <c r="T327" s="174"/>
      <c r="U327" s="174"/>
      <c r="V327" s="186"/>
    </row>
    <row r="328" spans="1:22" s="70" customFormat="1" ht="13.9" customHeight="1">
      <c r="A328" s="132"/>
      <c r="B328" s="69" t="s">
        <v>164</v>
      </c>
      <c r="C328" s="67"/>
      <c r="D328" s="67"/>
      <c r="E328" s="101">
        <f>E326+E327</f>
        <v>305.59999999999997</v>
      </c>
      <c r="F328" s="101">
        <f>F326+F327</f>
        <v>305.59999999999997</v>
      </c>
      <c r="G328" s="101">
        <f>G326+G327</f>
        <v>305.59999999999997</v>
      </c>
      <c r="H328" s="101">
        <f>H326+H327</f>
        <v>305.59999999999997</v>
      </c>
      <c r="I328" s="68"/>
      <c r="J328" s="68"/>
      <c r="K328" s="68"/>
      <c r="L328" s="68"/>
      <c r="M328" s="68"/>
      <c r="N328" s="209"/>
      <c r="O328" s="520"/>
      <c r="P328" s="184"/>
      <c r="Q328" s="184"/>
      <c r="R328" s="184"/>
      <c r="S328" s="184"/>
      <c r="T328" s="184"/>
      <c r="U328" s="184"/>
      <c r="V328" s="185"/>
    </row>
    <row r="329" spans="1:22" s="54" customFormat="1">
      <c r="A329" s="134"/>
      <c r="B329" s="60" t="s">
        <v>174</v>
      </c>
      <c r="C329" s="134"/>
      <c r="D329" s="134"/>
      <c r="E329" s="111">
        <f>E325+E328</f>
        <v>910.8</v>
      </c>
      <c r="F329" s="111">
        <f>F325+F328</f>
        <v>910.8</v>
      </c>
      <c r="G329" s="111">
        <f>G325+G328</f>
        <v>910.8</v>
      </c>
      <c r="H329" s="111">
        <f>H325+H328</f>
        <v>910.8</v>
      </c>
      <c r="I329" s="88"/>
      <c r="J329" s="88"/>
      <c r="K329" s="88"/>
      <c r="L329" s="88"/>
      <c r="M329" s="88"/>
      <c r="N329" s="212"/>
      <c r="O329" s="520"/>
      <c r="P329" s="152"/>
      <c r="Q329" s="152"/>
      <c r="R329" s="152"/>
      <c r="S329" s="152"/>
      <c r="T329" s="152"/>
      <c r="U329" s="152"/>
      <c r="V329" s="126"/>
    </row>
    <row r="330" spans="1:22" s="75" customFormat="1" ht="14.45" customHeight="1">
      <c r="A330" s="90"/>
      <c r="B330" s="135" t="s">
        <v>105</v>
      </c>
      <c r="C330" s="72"/>
      <c r="D330" s="73">
        <v>2019</v>
      </c>
      <c r="E330" s="102">
        <f>G330+I330+K330+M330</f>
        <v>1229.5999999999999</v>
      </c>
      <c r="F330" s="102">
        <f>H330+J330+L330+N330</f>
        <v>0</v>
      </c>
      <c r="G330" s="103">
        <v>1229.5999999999999</v>
      </c>
      <c r="H330" s="103">
        <v>0</v>
      </c>
      <c r="I330" s="74"/>
      <c r="J330" s="74"/>
      <c r="K330" s="74"/>
      <c r="L330" s="74"/>
      <c r="M330" s="74"/>
      <c r="N330" s="215"/>
      <c r="O330" s="520"/>
      <c r="P330" s="174"/>
      <c r="Q330" s="174"/>
      <c r="R330" s="174"/>
      <c r="S330" s="174"/>
      <c r="T330" s="174"/>
      <c r="U330" s="174"/>
      <c r="V330" s="186"/>
    </row>
    <row r="331" spans="1:22" s="75" customFormat="1" ht="14.45" customHeight="1">
      <c r="A331" s="90"/>
      <c r="B331" s="135" t="s">
        <v>106</v>
      </c>
      <c r="C331" s="72"/>
      <c r="D331" s="73">
        <v>2019</v>
      </c>
      <c r="E331" s="102">
        <f>G331+I331+K331+M331</f>
        <v>10</v>
      </c>
      <c r="F331" s="102">
        <f>H331+J331+L331+N331</f>
        <v>0</v>
      </c>
      <c r="G331" s="103">
        <v>10</v>
      </c>
      <c r="H331" s="103"/>
      <c r="I331" s="74"/>
      <c r="J331" s="74"/>
      <c r="K331" s="74"/>
      <c r="L331" s="74"/>
      <c r="M331" s="74"/>
      <c r="N331" s="215"/>
      <c r="O331" s="520"/>
      <c r="P331" s="174"/>
      <c r="Q331" s="174"/>
      <c r="R331" s="174"/>
      <c r="S331" s="174"/>
      <c r="T331" s="174"/>
      <c r="U331" s="174"/>
      <c r="V331" s="186"/>
    </row>
    <row r="332" spans="1:22" s="70" customFormat="1" ht="14.45" customHeight="1">
      <c r="A332" s="132"/>
      <c r="B332" s="76" t="s">
        <v>164</v>
      </c>
      <c r="C332" s="67"/>
      <c r="D332" s="133"/>
      <c r="E332" s="101">
        <f>E330+E331</f>
        <v>1239.5999999999999</v>
      </c>
      <c r="F332" s="101">
        <f>F330+F331</f>
        <v>0</v>
      </c>
      <c r="G332" s="101">
        <f>G330+G331</f>
        <v>1239.5999999999999</v>
      </c>
      <c r="H332" s="101">
        <f>H330+H331</f>
        <v>0</v>
      </c>
      <c r="I332" s="68"/>
      <c r="J332" s="68"/>
      <c r="K332" s="68"/>
      <c r="L332" s="68"/>
      <c r="M332" s="68"/>
      <c r="N332" s="209"/>
      <c r="O332" s="520"/>
      <c r="P332" s="184"/>
      <c r="Q332" s="184"/>
      <c r="R332" s="184"/>
      <c r="S332" s="184"/>
      <c r="T332" s="184"/>
      <c r="U332" s="184"/>
      <c r="V332" s="185"/>
    </row>
    <row r="333" spans="1:22" s="75" customFormat="1" ht="14.45" customHeight="1">
      <c r="A333" s="90"/>
      <c r="B333" s="71" t="s">
        <v>107</v>
      </c>
      <c r="C333" s="72"/>
      <c r="D333" s="73">
        <v>2019</v>
      </c>
      <c r="E333" s="102">
        <f>G333+I333+K333+M333</f>
        <v>819.7</v>
      </c>
      <c r="F333" s="102">
        <f>H333+J333+L333+N333</f>
        <v>0</v>
      </c>
      <c r="G333" s="103">
        <v>819.7</v>
      </c>
      <c r="H333" s="103">
        <v>0</v>
      </c>
      <c r="I333" s="74"/>
      <c r="J333" s="74"/>
      <c r="K333" s="74"/>
      <c r="L333" s="74"/>
      <c r="M333" s="74"/>
      <c r="N333" s="215"/>
      <c r="O333" s="520"/>
      <c r="P333" s="174"/>
      <c r="Q333" s="174"/>
      <c r="R333" s="174"/>
      <c r="S333" s="174"/>
      <c r="T333" s="174"/>
      <c r="U333" s="174"/>
      <c r="V333" s="186"/>
    </row>
    <row r="334" spans="1:22" s="75" customFormat="1" ht="22.9" customHeight="1">
      <c r="A334" s="90"/>
      <c r="B334" s="71" t="s">
        <v>108</v>
      </c>
      <c r="C334" s="72"/>
      <c r="D334" s="73">
        <v>2019</v>
      </c>
      <c r="E334" s="102">
        <f>G334+I334+K334+M334</f>
        <v>10</v>
      </c>
      <c r="F334" s="102">
        <f>H334+J334+L334+N334</f>
        <v>0</v>
      </c>
      <c r="G334" s="103">
        <v>10</v>
      </c>
      <c r="H334" s="103">
        <v>0</v>
      </c>
      <c r="I334" s="74"/>
      <c r="J334" s="74"/>
      <c r="K334" s="74"/>
      <c r="L334" s="74"/>
      <c r="M334" s="74"/>
      <c r="N334" s="215"/>
      <c r="O334" s="520"/>
      <c r="P334" s="174"/>
      <c r="Q334" s="174"/>
      <c r="R334" s="174"/>
      <c r="S334" s="174"/>
      <c r="T334" s="174"/>
      <c r="U334" s="174"/>
      <c r="V334" s="186"/>
    </row>
    <row r="335" spans="1:22" s="70" customFormat="1" ht="14.45" customHeight="1">
      <c r="A335" s="132"/>
      <c r="B335" s="69" t="s">
        <v>164</v>
      </c>
      <c r="C335" s="67"/>
      <c r="D335" s="67"/>
      <c r="E335" s="101">
        <f>E333+E334</f>
        <v>829.7</v>
      </c>
      <c r="F335" s="101">
        <f>F333+F334</f>
        <v>0</v>
      </c>
      <c r="G335" s="101">
        <f>G333+G334</f>
        <v>829.7</v>
      </c>
      <c r="H335" s="101">
        <f>H333+H334</f>
        <v>0</v>
      </c>
      <c r="I335" s="68"/>
      <c r="J335" s="68"/>
      <c r="K335" s="68"/>
      <c r="L335" s="68"/>
      <c r="M335" s="68"/>
      <c r="N335" s="209"/>
      <c r="O335" s="520"/>
      <c r="P335" s="184"/>
      <c r="Q335" s="184"/>
      <c r="R335" s="184"/>
      <c r="S335" s="184"/>
      <c r="T335" s="184"/>
      <c r="U335" s="184"/>
      <c r="V335" s="185"/>
    </row>
    <row r="336" spans="1:22" s="75" customFormat="1" ht="14.45" customHeight="1">
      <c r="A336" s="90"/>
      <c r="B336" s="71" t="s">
        <v>109</v>
      </c>
      <c r="C336" s="72"/>
      <c r="D336" s="73">
        <v>2019</v>
      </c>
      <c r="E336" s="102">
        <f>G336+I336+K336+M336</f>
        <v>1434.6</v>
      </c>
      <c r="F336" s="102">
        <f>H336+J336+L336+N336</f>
        <v>0</v>
      </c>
      <c r="G336" s="103">
        <v>1434.6</v>
      </c>
      <c r="H336" s="103">
        <v>0</v>
      </c>
      <c r="I336" s="74"/>
      <c r="J336" s="74"/>
      <c r="K336" s="74"/>
      <c r="L336" s="74"/>
      <c r="M336" s="74"/>
      <c r="N336" s="215"/>
      <c r="O336" s="520"/>
      <c r="P336" s="174"/>
      <c r="Q336" s="174"/>
      <c r="R336" s="174"/>
      <c r="S336" s="174"/>
      <c r="T336" s="174"/>
      <c r="U336" s="174"/>
      <c r="V336" s="186"/>
    </row>
    <row r="337" spans="1:22" s="75" customFormat="1" ht="14.45" customHeight="1">
      <c r="A337" s="90"/>
      <c r="B337" s="71" t="s">
        <v>110</v>
      </c>
      <c r="C337" s="72"/>
      <c r="D337" s="73">
        <v>2019</v>
      </c>
      <c r="E337" s="102">
        <f>G337+I337+K337+M337</f>
        <v>10</v>
      </c>
      <c r="F337" s="102">
        <f>H337+J337+L337+N337</f>
        <v>0</v>
      </c>
      <c r="G337" s="103">
        <v>10</v>
      </c>
      <c r="H337" s="103">
        <v>0</v>
      </c>
      <c r="I337" s="74"/>
      <c r="J337" s="74"/>
      <c r="K337" s="74"/>
      <c r="L337" s="74"/>
      <c r="M337" s="74"/>
      <c r="N337" s="215"/>
      <c r="O337" s="520"/>
      <c r="P337" s="174"/>
      <c r="Q337" s="174"/>
      <c r="R337" s="174"/>
      <c r="S337" s="174"/>
      <c r="T337" s="174"/>
      <c r="U337" s="174"/>
      <c r="V337" s="186"/>
    </row>
    <row r="338" spans="1:22" s="70" customFormat="1" ht="14.45" customHeight="1">
      <c r="A338" s="132"/>
      <c r="B338" s="69" t="s">
        <v>164</v>
      </c>
      <c r="C338" s="67"/>
      <c r="D338" s="67"/>
      <c r="E338" s="101">
        <f>E336+E337</f>
        <v>1444.6</v>
      </c>
      <c r="F338" s="101">
        <f>F336+F337</f>
        <v>0</v>
      </c>
      <c r="G338" s="101">
        <f>G336+G337</f>
        <v>1444.6</v>
      </c>
      <c r="H338" s="101">
        <f>H336+H337</f>
        <v>0</v>
      </c>
      <c r="I338" s="68"/>
      <c r="J338" s="68"/>
      <c r="K338" s="68"/>
      <c r="L338" s="68"/>
      <c r="M338" s="68"/>
      <c r="N338" s="209"/>
      <c r="O338" s="520"/>
      <c r="P338" s="184"/>
      <c r="Q338" s="184"/>
      <c r="R338" s="184"/>
      <c r="S338" s="184"/>
      <c r="T338" s="184"/>
      <c r="U338" s="184"/>
      <c r="V338" s="185"/>
    </row>
    <row r="339" spans="1:22" s="54" customFormat="1">
      <c r="A339" s="136"/>
      <c r="B339" s="149" t="s">
        <v>175</v>
      </c>
      <c r="C339" s="136"/>
      <c r="D339" s="136"/>
      <c r="E339" s="163">
        <f>E332+E335+E338</f>
        <v>3513.9</v>
      </c>
      <c r="F339" s="163">
        <f>F332+F335+F338</f>
        <v>0</v>
      </c>
      <c r="G339" s="163">
        <f>G332+G335+G338</f>
        <v>3513.9</v>
      </c>
      <c r="H339" s="163">
        <f>H332+H335+H338</f>
        <v>0</v>
      </c>
      <c r="I339" s="157"/>
      <c r="J339" s="157"/>
      <c r="K339" s="157"/>
      <c r="L339" s="157"/>
      <c r="M339" s="157"/>
      <c r="N339" s="216"/>
      <c r="O339" s="520"/>
      <c r="P339" s="152"/>
      <c r="Q339" s="152"/>
      <c r="R339" s="152"/>
      <c r="S339" s="152"/>
      <c r="T339" s="152"/>
      <c r="U339" s="152"/>
      <c r="V339" s="126"/>
    </row>
    <row r="340" spans="1:22" s="152" customFormat="1" ht="15.75" thickBot="1">
      <c r="A340" s="146"/>
      <c r="B340" s="147" t="s">
        <v>176</v>
      </c>
      <c r="C340" s="129"/>
      <c r="D340" s="124">
        <v>2020</v>
      </c>
      <c r="E340" s="148">
        <v>0</v>
      </c>
      <c r="F340" s="148">
        <v>0</v>
      </c>
      <c r="G340" s="148">
        <v>0</v>
      </c>
      <c r="H340" s="148">
        <v>0</v>
      </c>
      <c r="I340" s="148"/>
      <c r="J340" s="148"/>
      <c r="K340" s="148"/>
      <c r="L340" s="148"/>
      <c r="M340" s="148"/>
      <c r="N340" s="202"/>
      <c r="O340" s="520"/>
    </row>
    <row r="341" spans="1:22" ht="18" customHeight="1" thickBot="1">
      <c r="A341" s="495" t="s">
        <v>291</v>
      </c>
      <c r="B341" s="543" t="s">
        <v>123</v>
      </c>
      <c r="C341" s="499" t="s">
        <v>192</v>
      </c>
      <c r="D341" s="94" t="s">
        <v>251</v>
      </c>
      <c r="E341" s="95">
        <f>SUM(E342:E345)</f>
        <v>31743.200000000001</v>
      </c>
      <c r="F341" s="95">
        <f>SUM(F342:F345)</f>
        <v>14243.2</v>
      </c>
      <c r="G341" s="95">
        <f>SUM(G342:G345)</f>
        <v>31743.200000000001</v>
      </c>
      <c r="H341" s="95">
        <f>SUM(H342:H345)</f>
        <v>14243.2</v>
      </c>
      <c r="I341" s="153"/>
      <c r="J341" s="154"/>
      <c r="K341" s="155"/>
      <c r="L341" s="155"/>
      <c r="M341" s="154"/>
      <c r="N341" s="217"/>
      <c r="O341" s="489" t="s">
        <v>294</v>
      </c>
    </row>
    <row r="342" spans="1:22" ht="15.75" thickBot="1">
      <c r="A342" s="496"/>
      <c r="B342" s="544"/>
      <c r="C342" s="500"/>
      <c r="D342" s="23">
        <v>2017</v>
      </c>
      <c r="E342" s="97">
        <v>0</v>
      </c>
      <c r="F342" s="21">
        <v>0</v>
      </c>
      <c r="G342" s="21">
        <v>0</v>
      </c>
      <c r="H342" s="21">
        <v>0</v>
      </c>
      <c r="I342" s="10"/>
      <c r="J342" s="9"/>
      <c r="K342" s="9"/>
      <c r="L342" s="9"/>
      <c r="M342" s="9"/>
      <c r="N342" s="208"/>
      <c r="O342" s="490"/>
    </row>
    <row r="343" spans="1:22" ht="15.75" thickBot="1">
      <c r="A343" s="496"/>
      <c r="B343" s="544"/>
      <c r="C343" s="500"/>
      <c r="D343" s="23">
        <v>2018</v>
      </c>
      <c r="E343" s="97">
        <v>14243.2</v>
      </c>
      <c r="F343" s="97">
        <v>14243.2</v>
      </c>
      <c r="G343" s="97">
        <v>14243.2</v>
      </c>
      <c r="H343" s="97">
        <v>14243.2</v>
      </c>
      <c r="I343" s="10"/>
      <c r="J343" s="9"/>
      <c r="K343" s="9"/>
      <c r="L343" s="9"/>
      <c r="M343" s="9"/>
      <c r="N343" s="208"/>
      <c r="O343" s="490"/>
    </row>
    <row r="344" spans="1:22" ht="15.75" thickBot="1">
      <c r="A344" s="496"/>
      <c r="B344" s="544"/>
      <c r="C344" s="500"/>
      <c r="D344" s="23">
        <v>2019</v>
      </c>
      <c r="E344" s="97">
        <v>9000</v>
      </c>
      <c r="F344" s="21">
        <v>0</v>
      </c>
      <c r="G344" s="21">
        <v>9000</v>
      </c>
      <c r="H344" s="21">
        <v>0</v>
      </c>
      <c r="I344" s="10"/>
      <c r="J344" s="9"/>
      <c r="K344" s="9"/>
      <c r="L344" s="9"/>
      <c r="M344" s="9"/>
      <c r="N344" s="208"/>
      <c r="O344" s="490"/>
    </row>
    <row r="345" spans="1:22" ht="336.6" customHeight="1" thickBot="1">
      <c r="A345" s="496"/>
      <c r="B345" s="544"/>
      <c r="C345" s="500"/>
      <c r="D345" s="16">
        <v>2020</v>
      </c>
      <c r="E345" s="156">
        <v>8500</v>
      </c>
      <c r="F345" s="139">
        <v>0</v>
      </c>
      <c r="G345" s="139">
        <v>8500</v>
      </c>
      <c r="H345" s="139">
        <v>0</v>
      </c>
      <c r="I345" s="10"/>
      <c r="J345" s="9"/>
      <c r="K345" s="9"/>
      <c r="L345" s="9"/>
      <c r="M345" s="9"/>
      <c r="N345" s="208"/>
      <c r="O345" s="490"/>
    </row>
    <row r="346" spans="1:22" ht="404.45" customHeight="1" thickBot="1">
      <c r="A346" s="137"/>
      <c r="B346" s="281" t="s">
        <v>125</v>
      </c>
      <c r="C346" s="41"/>
      <c r="D346" s="16"/>
      <c r="E346" s="116"/>
      <c r="F346" s="117"/>
      <c r="G346" s="117"/>
      <c r="H346" s="117"/>
      <c r="I346" s="10"/>
      <c r="J346" s="9"/>
      <c r="K346" s="9"/>
      <c r="L346" s="9"/>
      <c r="M346" s="9"/>
      <c r="N346" s="9"/>
      <c r="O346" s="25"/>
    </row>
    <row r="347" spans="1:22" ht="12.6" customHeight="1" thickBot="1">
      <c r="A347" s="489"/>
      <c r="B347" s="491" t="s">
        <v>188</v>
      </c>
      <c r="C347" s="493" t="s">
        <v>190</v>
      </c>
      <c r="D347" s="119" t="s">
        <v>251</v>
      </c>
      <c r="E347" s="95">
        <f>SUM(E348:E351)</f>
        <v>11404.8</v>
      </c>
      <c r="F347" s="95">
        <f>SUM(F348:F351)</f>
        <v>4904.8</v>
      </c>
      <c r="G347" s="95">
        <f>SUM(G348:G351)</f>
        <v>11404.8</v>
      </c>
      <c r="H347" s="95">
        <f>SUM(H348:H351)</f>
        <v>4904.8</v>
      </c>
      <c r="I347" s="10"/>
      <c r="J347" s="9"/>
      <c r="K347" s="11"/>
      <c r="L347" s="11"/>
      <c r="M347" s="9"/>
      <c r="N347" s="9"/>
      <c r="O347" s="489"/>
    </row>
    <row r="348" spans="1:22" ht="12.6" customHeight="1" thickBot="1">
      <c r="A348" s="490"/>
      <c r="B348" s="492"/>
      <c r="C348" s="494"/>
      <c r="D348" s="120">
        <v>2017</v>
      </c>
      <c r="E348" s="114">
        <v>0</v>
      </c>
      <c r="F348" s="114">
        <v>0</v>
      </c>
      <c r="G348" s="114">
        <v>0</v>
      </c>
      <c r="H348" s="114">
        <v>0</v>
      </c>
      <c r="I348" s="10"/>
      <c r="J348" s="9"/>
      <c r="K348" s="9"/>
      <c r="L348" s="9"/>
      <c r="M348" s="9"/>
      <c r="N348" s="9"/>
      <c r="O348" s="490"/>
    </row>
    <row r="349" spans="1:22" ht="12.6" customHeight="1" thickBot="1">
      <c r="A349" s="490"/>
      <c r="B349" s="492"/>
      <c r="C349" s="494"/>
      <c r="D349" s="120">
        <v>2018</v>
      </c>
      <c r="E349" s="114">
        <v>4904.8</v>
      </c>
      <c r="F349" s="114">
        <v>4904.8</v>
      </c>
      <c r="G349" s="114">
        <v>4904.8</v>
      </c>
      <c r="H349" s="114">
        <v>4904.8</v>
      </c>
      <c r="I349" s="10"/>
      <c r="J349" s="9"/>
      <c r="K349" s="9"/>
      <c r="L349" s="9"/>
      <c r="M349" s="9"/>
      <c r="N349" s="9"/>
      <c r="O349" s="490"/>
    </row>
    <row r="350" spans="1:22" ht="12.6" customHeight="1" thickBot="1">
      <c r="A350" s="490"/>
      <c r="B350" s="492"/>
      <c r="C350" s="494"/>
      <c r="D350" s="120">
        <v>2019</v>
      </c>
      <c r="E350" s="114">
        <v>3000</v>
      </c>
      <c r="F350" s="114">
        <v>0</v>
      </c>
      <c r="G350" s="114">
        <v>3000</v>
      </c>
      <c r="H350" s="114">
        <v>0</v>
      </c>
      <c r="I350" s="10"/>
      <c r="J350" s="9"/>
      <c r="K350" s="9"/>
      <c r="L350" s="9"/>
      <c r="M350" s="9"/>
      <c r="N350" s="9"/>
      <c r="O350" s="490"/>
    </row>
    <row r="351" spans="1:22" ht="12.6" customHeight="1" thickBot="1">
      <c r="A351" s="490"/>
      <c r="B351" s="492"/>
      <c r="C351" s="494"/>
      <c r="D351" s="120">
        <v>2020</v>
      </c>
      <c r="E351" s="114">
        <v>3500</v>
      </c>
      <c r="F351" s="114">
        <v>0</v>
      </c>
      <c r="G351" s="114">
        <v>3500</v>
      </c>
      <c r="H351" s="114">
        <v>0</v>
      </c>
      <c r="I351" s="10"/>
      <c r="J351" s="9"/>
      <c r="K351" s="9"/>
      <c r="L351" s="9"/>
      <c r="M351" s="9"/>
      <c r="N351" s="9"/>
      <c r="O351" s="490"/>
    </row>
    <row r="352" spans="1:22" ht="12.6" customHeight="1" thickBot="1">
      <c r="A352" s="489"/>
      <c r="B352" s="491" t="s">
        <v>189</v>
      </c>
      <c r="C352" s="493" t="s">
        <v>191</v>
      </c>
      <c r="D352" s="119" t="s">
        <v>251</v>
      </c>
      <c r="E352" s="95">
        <f>SUM(E353:E356)</f>
        <v>20338.400000000001</v>
      </c>
      <c r="F352" s="95">
        <f>SUM(F353:F356)</f>
        <v>9338.4</v>
      </c>
      <c r="G352" s="95">
        <f>SUM(G353:G356)</f>
        <v>20338.400000000001</v>
      </c>
      <c r="H352" s="95">
        <f>SUM(H353:H356)</f>
        <v>9338.4</v>
      </c>
      <c r="I352" s="10"/>
      <c r="J352" s="9"/>
      <c r="K352" s="11"/>
      <c r="L352" s="11"/>
      <c r="M352" s="9"/>
      <c r="N352" s="9"/>
      <c r="O352" s="489"/>
    </row>
    <row r="353" spans="1:15" ht="12.6" customHeight="1" thickBot="1">
      <c r="A353" s="490"/>
      <c r="B353" s="492"/>
      <c r="C353" s="494"/>
      <c r="D353" s="120">
        <v>2017</v>
      </c>
      <c r="E353" s="114">
        <v>0</v>
      </c>
      <c r="F353" s="114">
        <v>0</v>
      </c>
      <c r="G353" s="114">
        <v>0</v>
      </c>
      <c r="H353" s="114">
        <v>0</v>
      </c>
      <c r="I353" s="10"/>
      <c r="J353" s="9"/>
      <c r="K353" s="9"/>
      <c r="L353" s="9"/>
      <c r="M353" s="9"/>
      <c r="N353" s="9"/>
      <c r="O353" s="490"/>
    </row>
    <row r="354" spans="1:15" ht="12.6" customHeight="1" thickBot="1">
      <c r="A354" s="490"/>
      <c r="B354" s="492"/>
      <c r="C354" s="494"/>
      <c r="D354" s="120">
        <v>2018</v>
      </c>
      <c r="E354" s="114">
        <v>9338.4</v>
      </c>
      <c r="F354" s="114">
        <v>9338.4</v>
      </c>
      <c r="G354" s="114">
        <v>9338.4</v>
      </c>
      <c r="H354" s="114">
        <v>9338.4</v>
      </c>
      <c r="I354" s="10"/>
      <c r="J354" s="9"/>
      <c r="K354" s="9"/>
      <c r="L354" s="9"/>
      <c r="M354" s="9"/>
      <c r="N354" s="9"/>
      <c r="O354" s="490"/>
    </row>
    <row r="355" spans="1:15" ht="12.6" customHeight="1" thickBot="1">
      <c r="A355" s="490"/>
      <c r="B355" s="492"/>
      <c r="C355" s="494"/>
      <c r="D355" s="120">
        <v>2019</v>
      </c>
      <c r="E355" s="114">
        <v>6000</v>
      </c>
      <c r="F355" s="114">
        <v>0</v>
      </c>
      <c r="G355" s="114">
        <v>6000</v>
      </c>
      <c r="H355" s="114">
        <v>0</v>
      </c>
      <c r="I355" s="10"/>
      <c r="J355" s="9"/>
      <c r="K355" s="9"/>
      <c r="L355" s="9"/>
      <c r="M355" s="9"/>
      <c r="N355" s="9"/>
      <c r="O355" s="490"/>
    </row>
    <row r="356" spans="1:15" ht="12.6" customHeight="1" thickBot="1">
      <c r="A356" s="490"/>
      <c r="B356" s="492"/>
      <c r="C356" s="494"/>
      <c r="D356" s="120">
        <v>2020</v>
      </c>
      <c r="E356" s="114">
        <v>5000</v>
      </c>
      <c r="F356" s="114">
        <v>0</v>
      </c>
      <c r="G356" s="114">
        <v>5000</v>
      </c>
      <c r="H356" s="114">
        <v>0</v>
      </c>
      <c r="I356" s="10"/>
      <c r="J356" s="9"/>
      <c r="K356" s="9"/>
      <c r="L356" s="9"/>
      <c r="M356" s="9"/>
      <c r="N356" s="9"/>
      <c r="O356" s="490"/>
    </row>
    <row r="357" spans="1:15" ht="18" customHeight="1" thickBot="1">
      <c r="A357" s="495" t="s">
        <v>292</v>
      </c>
      <c r="B357" s="548" t="s">
        <v>113</v>
      </c>
      <c r="C357" s="499" t="s">
        <v>192</v>
      </c>
      <c r="D357" s="22" t="s">
        <v>251</v>
      </c>
      <c r="E357" s="95">
        <f>SUM(E358:E361)</f>
        <v>22681.7</v>
      </c>
      <c r="F357" s="95">
        <f>SUM(F358:F361)</f>
        <v>5181.7</v>
      </c>
      <c r="G357" s="95">
        <f>SUM(G358:G361)</f>
        <v>22681.7</v>
      </c>
      <c r="H357" s="95">
        <f>SUM(H358:H361)</f>
        <v>5181.7</v>
      </c>
      <c r="I357" s="10"/>
      <c r="J357" s="9"/>
      <c r="K357" s="11"/>
      <c r="L357" s="11"/>
      <c r="M357" s="9"/>
      <c r="N357" s="9"/>
      <c r="O357" s="489" t="s">
        <v>294</v>
      </c>
    </row>
    <row r="358" spans="1:15" ht="15.75" thickBot="1">
      <c r="A358" s="496"/>
      <c r="B358" s="548"/>
      <c r="C358" s="500"/>
      <c r="D358" s="23">
        <v>2017</v>
      </c>
      <c r="E358" s="97">
        <v>0</v>
      </c>
      <c r="F358" s="21">
        <v>0</v>
      </c>
      <c r="G358" s="21">
        <v>0</v>
      </c>
      <c r="H358" s="21">
        <v>0</v>
      </c>
      <c r="I358" s="10"/>
      <c r="J358" s="9"/>
      <c r="K358" s="9"/>
      <c r="L358" s="9"/>
      <c r="M358" s="9"/>
      <c r="N358" s="9"/>
      <c r="O358" s="490"/>
    </row>
    <row r="359" spans="1:15" ht="15.75" thickBot="1">
      <c r="A359" s="496"/>
      <c r="B359" s="548"/>
      <c r="C359" s="500"/>
      <c r="D359" s="23">
        <v>2018</v>
      </c>
      <c r="E359" s="97">
        <v>5181.7</v>
      </c>
      <c r="F359" s="97">
        <v>5181.7</v>
      </c>
      <c r="G359" s="97">
        <v>5181.7</v>
      </c>
      <c r="H359" s="97">
        <v>5181.7</v>
      </c>
      <c r="I359" s="10"/>
      <c r="J359" s="9"/>
      <c r="K359" s="9"/>
      <c r="L359" s="9"/>
      <c r="M359" s="9"/>
      <c r="N359" s="9"/>
      <c r="O359" s="490"/>
    </row>
    <row r="360" spans="1:15" ht="15.75" thickBot="1">
      <c r="A360" s="496"/>
      <c r="B360" s="548"/>
      <c r="C360" s="500"/>
      <c r="D360" s="23">
        <v>2019</v>
      </c>
      <c r="E360" s="97">
        <v>9000</v>
      </c>
      <c r="F360" s="21">
        <v>0</v>
      </c>
      <c r="G360" s="21">
        <v>9000</v>
      </c>
      <c r="H360" s="21">
        <v>0</v>
      </c>
      <c r="I360" s="10"/>
      <c r="J360" s="9"/>
      <c r="K360" s="9"/>
      <c r="L360" s="9"/>
      <c r="M360" s="9"/>
      <c r="N360" s="9"/>
      <c r="O360" s="490"/>
    </row>
    <row r="361" spans="1:15" ht="123" customHeight="1" thickBot="1">
      <c r="A361" s="496"/>
      <c r="B361" s="548"/>
      <c r="C361" s="500"/>
      <c r="D361" s="16">
        <v>2020</v>
      </c>
      <c r="E361" s="156">
        <v>8500</v>
      </c>
      <c r="F361" s="139">
        <v>0</v>
      </c>
      <c r="G361" s="139">
        <v>8500</v>
      </c>
      <c r="H361" s="139">
        <v>0</v>
      </c>
      <c r="I361" s="10"/>
      <c r="J361" s="9"/>
      <c r="K361" s="9"/>
      <c r="L361" s="9"/>
      <c r="M361" s="9"/>
      <c r="N361" s="9"/>
      <c r="O361" s="490"/>
    </row>
    <row r="362" spans="1:15" ht="233.45" customHeight="1" thickBot="1">
      <c r="A362" s="17"/>
      <c r="B362" s="221" t="s">
        <v>358</v>
      </c>
      <c r="C362" s="165"/>
      <c r="D362" s="16"/>
      <c r="E362" s="116"/>
      <c r="F362" s="117"/>
      <c r="G362" s="117"/>
      <c r="H362" s="117"/>
      <c r="I362" s="10"/>
      <c r="J362" s="9"/>
      <c r="K362" s="9"/>
      <c r="L362" s="9"/>
      <c r="M362" s="9"/>
      <c r="N362" s="9"/>
      <c r="O362" s="40"/>
    </row>
    <row r="363" spans="1:15" ht="279.75" customHeight="1" thickBot="1">
      <c r="A363" s="137"/>
      <c r="B363" s="222" t="s">
        <v>359</v>
      </c>
      <c r="C363" s="41"/>
      <c r="D363" s="16"/>
      <c r="E363" s="116"/>
      <c r="F363" s="117"/>
      <c r="G363" s="117"/>
      <c r="H363" s="117"/>
      <c r="I363" s="10"/>
      <c r="J363" s="9"/>
      <c r="K363" s="9"/>
      <c r="L363" s="9"/>
      <c r="M363" s="9"/>
      <c r="N363" s="9"/>
      <c r="O363" s="196"/>
    </row>
    <row r="364" spans="1:15" ht="19.5" customHeight="1" thickBot="1">
      <c r="A364" s="489"/>
      <c r="B364" s="491" t="s">
        <v>188</v>
      </c>
      <c r="C364" s="493" t="s">
        <v>190</v>
      </c>
      <c r="D364" s="119" t="s">
        <v>251</v>
      </c>
      <c r="E364" s="112">
        <f>SUM(E365:E368)</f>
        <v>4960</v>
      </c>
      <c r="F364" s="112">
        <f>SUM(F365:F368)</f>
        <v>460</v>
      </c>
      <c r="G364" s="112">
        <f>SUM(G365:G368)</f>
        <v>4960</v>
      </c>
      <c r="H364" s="112">
        <f>SUM(H365:H368)</f>
        <v>460</v>
      </c>
      <c r="I364" s="10"/>
      <c r="J364" s="9"/>
      <c r="K364" s="11"/>
      <c r="L364" s="11"/>
      <c r="M364" s="9"/>
      <c r="N364" s="9"/>
      <c r="O364" s="489"/>
    </row>
    <row r="365" spans="1:15" ht="19.5" customHeight="1" thickBot="1">
      <c r="A365" s="490"/>
      <c r="B365" s="492"/>
      <c r="C365" s="494"/>
      <c r="D365" s="120">
        <v>2017</v>
      </c>
      <c r="E365" s="114">
        <v>0</v>
      </c>
      <c r="F365" s="115">
        <v>0</v>
      </c>
      <c r="G365" s="114">
        <v>0</v>
      </c>
      <c r="H365" s="115">
        <v>0</v>
      </c>
      <c r="I365" s="10"/>
      <c r="J365" s="9"/>
      <c r="K365" s="9"/>
      <c r="L365" s="9"/>
      <c r="M365" s="9"/>
      <c r="N365" s="9"/>
      <c r="O365" s="490"/>
    </row>
    <row r="366" spans="1:15" ht="19.5" customHeight="1" thickBot="1">
      <c r="A366" s="490"/>
      <c r="B366" s="492"/>
      <c r="C366" s="494"/>
      <c r="D366" s="120">
        <v>2018</v>
      </c>
      <c r="E366" s="114">
        <v>460</v>
      </c>
      <c r="F366" s="114">
        <v>460</v>
      </c>
      <c r="G366" s="114">
        <v>460</v>
      </c>
      <c r="H366" s="114">
        <v>460</v>
      </c>
      <c r="I366" s="10"/>
      <c r="J366" s="9"/>
      <c r="K366" s="9"/>
      <c r="L366" s="9"/>
      <c r="M366" s="9"/>
      <c r="N366" s="9"/>
      <c r="O366" s="490"/>
    </row>
    <row r="367" spans="1:15" ht="19.5" customHeight="1" thickBot="1">
      <c r="A367" s="490"/>
      <c r="B367" s="492"/>
      <c r="C367" s="494"/>
      <c r="D367" s="120">
        <v>2019</v>
      </c>
      <c r="E367" s="114">
        <v>2500</v>
      </c>
      <c r="F367" s="115">
        <v>0</v>
      </c>
      <c r="G367" s="114">
        <v>2500</v>
      </c>
      <c r="H367" s="115">
        <v>0</v>
      </c>
      <c r="I367" s="10"/>
      <c r="J367" s="9"/>
      <c r="K367" s="9"/>
      <c r="L367" s="9"/>
      <c r="M367" s="9"/>
      <c r="N367" s="9"/>
      <c r="O367" s="490"/>
    </row>
    <row r="368" spans="1:15" ht="19.5" customHeight="1" thickBot="1">
      <c r="A368" s="490"/>
      <c r="B368" s="492"/>
      <c r="C368" s="494"/>
      <c r="D368" s="120">
        <v>2020</v>
      </c>
      <c r="E368" s="114">
        <v>2000</v>
      </c>
      <c r="F368" s="115">
        <v>0</v>
      </c>
      <c r="G368" s="114">
        <v>2000</v>
      </c>
      <c r="H368" s="115">
        <v>0</v>
      </c>
      <c r="I368" s="10"/>
      <c r="J368" s="9"/>
      <c r="K368" s="9"/>
      <c r="L368" s="9"/>
      <c r="M368" s="9"/>
      <c r="N368" s="9"/>
      <c r="O368" s="490"/>
    </row>
    <row r="369" spans="1:15" ht="19.5" customHeight="1" thickBot="1">
      <c r="A369" s="489"/>
      <c r="B369" s="491" t="s">
        <v>189</v>
      </c>
      <c r="C369" s="493" t="s">
        <v>191</v>
      </c>
      <c r="D369" s="119" t="s">
        <v>251</v>
      </c>
      <c r="E369" s="112">
        <f>SUM(E370:E373)</f>
        <v>17721.7</v>
      </c>
      <c r="F369" s="112">
        <f>SUM(F370:F373)</f>
        <v>4721.7</v>
      </c>
      <c r="G369" s="112">
        <f>SUM(G370:G373)</f>
        <v>17721.7</v>
      </c>
      <c r="H369" s="112">
        <f>SUM(H370:H373)</f>
        <v>4721.7</v>
      </c>
      <c r="I369" s="10"/>
      <c r="J369" s="9"/>
      <c r="K369" s="11"/>
      <c r="L369" s="11"/>
      <c r="M369" s="9"/>
      <c r="N369" s="9"/>
      <c r="O369" s="489"/>
    </row>
    <row r="370" spans="1:15" ht="19.5" customHeight="1" thickBot="1">
      <c r="A370" s="490"/>
      <c r="B370" s="492"/>
      <c r="C370" s="494"/>
      <c r="D370" s="120">
        <v>2017</v>
      </c>
      <c r="E370" s="114">
        <v>0</v>
      </c>
      <c r="F370" s="115">
        <v>0</v>
      </c>
      <c r="G370" s="114">
        <v>0</v>
      </c>
      <c r="H370" s="115">
        <v>0</v>
      </c>
      <c r="I370" s="10"/>
      <c r="J370" s="9"/>
      <c r="K370" s="9"/>
      <c r="L370" s="9"/>
      <c r="M370" s="9"/>
      <c r="N370" s="9"/>
      <c r="O370" s="490"/>
    </row>
    <row r="371" spans="1:15" ht="19.5" customHeight="1" thickBot="1">
      <c r="A371" s="490"/>
      <c r="B371" s="492"/>
      <c r="C371" s="494"/>
      <c r="D371" s="120">
        <v>2018</v>
      </c>
      <c r="E371" s="114">
        <v>4721.7</v>
      </c>
      <c r="F371" s="114">
        <v>4721.7</v>
      </c>
      <c r="G371" s="114">
        <v>4721.7</v>
      </c>
      <c r="H371" s="114">
        <v>4721.7</v>
      </c>
      <c r="I371" s="10"/>
      <c r="J371" s="9"/>
      <c r="K371" s="9"/>
      <c r="L371" s="9"/>
      <c r="M371" s="9"/>
      <c r="N371" s="9"/>
      <c r="O371" s="490"/>
    </row>
    <row r="372" spans="1:15" ht="19.5" customHeight="1" thickBot="1">
      <c r="A372" s="490"/>
      <c r="B372" s="492"/>
      <c r="C372" s="494"/>
      <c r="D372" s="120">
        <v>2019</v>
      </c>
      <c r="E372" s="114">
        <v>6500</v>
      </c>
      <c r="F372" s="115">
        <v>0</v>
      </c>
      <c r="G372" s="114">
        <v>6500</v>
      </c>
      <c r="H372" s="115">
        <v>0</v>
      </c>
      <c r="I372" s="10"/>
      <c r="J372" s="9"/>
      <c r="K372" s="9"/>
      <c r="L372" s="9"/>
      <c r="M372" s="9"/>
      <c r="N372" s="9"/>
      <c r="O372" s="490"/>
    </row>
    <row r="373" spans="1:15" ht="19.5" customHeight="1" thickBot="1">
      <c r="A373" s="490"/>
      <c r="B373" s="492"/>
      <c r="C373" s="494"/>
      <c r="D373" s="120">
        <v>2020</v>
      </c>
      <c r="E373" s="114">
        <v>6500</v>
      </c>
      <c r="F373" s="115">
        <v>0</v>
      </c>
      <c r="G373" s="114">
        <v>6500</v>
      </c>
      <c r="H373" s="115">
        <v>0</v>
      </c>
      <c r="I373" s="10"/>
      <c r="J373" s="9"/>
      <c r="K373" s="9"/>
      <c r="L373" s="9"/>
      <c r="M373" s="9"/>
      <c r="N373" s="9"/>
      <c r="O373" s="490"/>
    </row>
    <row r="374" spans="1:15" ht="18" customHeight="1" thickBot="1">
      <c r="A374" s="495" t="s">
        <v>293</v>
      </c>
      <c r="B374" s="497" t="s">
        <v>114</v>
      </c>
      <c r="C374" s="499" t="s">
        <v>192</v>
      </c>
      <c r="D374" s="22" t="s">
        <v>251</v>
      </c>
      <c r="E374" s="95">
        <f>SUM(E375:E380)</f>
        <v>1500</v>
      </c>
      <c r="F374" s="95">
        <f>SUM(F375:F380)</f>
        <v>0</v>
      </c>
      <c r="G374" s="95">
        <f>SUM(G375:G380)</f>
        <v>1500</v>
      </c>
      <c r="H374" s="95">
        <f>SUM(H375:H380)</f>
        <v>0</v>
      </c>
      <c r="I374" s="10"/>
      <c r="J374" s="9"/>
      <c r="K374" s="11"/>
      <c r="L374" s="11"/>
      <c r="M374" s="9"/>
      <c r="N374" s="9"/>
      <c r="O374" s="489" t="s">
        <v>294</v>
      </c>
    </row>
    <row r="375" spans="1:15" ht="15.75" thickBot="1">
      <c r="A375" s="496"/>
      <c r="B375" s="498"/>
      <c r="C375" s="500"/>
      <c r="D375" s="23">
        <v>2017</v>
      </c>
      <c r="E375" s="97">
        <v>0</v>
      </c>
      <c r="F375" s="21">
        <v>0</v>
      </c>
      <c r="G375" s="21">
        <v>0</v>
      </c>
      <c r="H375" s="21">
        <v>0</v>
      </c>
      <c r="I375" s="10"/>
      <c r="J375" s="9"/>
      <c r="K375" s="9"/>
      <c r="L375" s="9"/>
      <c r="M375" s="9"/>
      <c r="N375" s="9"/>
      <c r="O375" s="490"/>
    </row>
    <row r="376" spans="1:15" ht="15.75" thickBot="1">
      <c r="A376" s="496"/>
      <c r="B376" s="498"/>
      <c r="C376" s="500"/>
      <c r="D376" s="23">
        <v>2018</v>
      </c>
      <c r="E376" s="97">
        <v>0</v>
      </c>
      <c r="F376" s="21">
        <v>0</v>
      </c>
      <c r="G376" s="21">
        <v>0</v>
      </c>
      <c r="H376" s="21">
        <v>0</v>
      </c>
      <c r="I376" s="10"/>
      <c r="J376" s="9"/>
      <c r="K376" s="9"/>
      <c r="L376" s="9"/>
      <c r="M376" s="9"/>
      <c r="N376" s="9"/>
      <c r="O376" s="490"/>
    </row>
    <row r="377" spans="1:15" ht="15.75" thickBot="1">
      <c r="A377" s="496"/>
      <c r="B377" s="498"/>
      <c r="C377" s="500"/>
      <c r="D377" s="23">
        <v>2019</v>
      </c>
      <c r="E377" s="97">
        <v>500</v>
      </c>
      <c r="F377" s="21">
        <v>0</v>
      </c>
      <c r="G377" s="21">
        <v>500</v>
      </c>
      <c r="H377" s="21">
        <v>0</v>
      </c>
      <c r="I377" s="10"/>
      <c r="J377" s="9"/>
      <c r="K377" s="9"/>
      <c r="L377" s="9"/>
      <c r="M377" s="9"/>
      <c r="N377" s="9"/>
      <c r="O377" s="490"/>
    </row>
    <row r="378" spans="1:15" ht="15.75" thickBot="1">
      <c r="A378" s="496"/>
      <c r="B378" s="498"/>
      <c r="C378" s="500"/>
      <c r="D378" s="23">
        <v>2020</v>
      </c>
      <c r="E378" s="97">
        <v>1000</v>
      </c>
      <c r="F378" s="21">
        <v>0</v>
      </c>
      <c r="G378" s="21">
        <v>1000</v>
      </c>
      <c r="H378" s="21">
        <v>0</v>
      </c>
      <c r="I378" s="10"/>
      <c r="J378" s="9"/>
      <c r="K378" s="9"/>
      <c r="L378" s="9"/>
      <c r="M378" s="9"/>
      <c r="N378" s="9"/>
      <c r="O378" s="490"/>
    </row>
    <row r="379" spans="1:15" ht="15.75" thickBot="1">
      <c r="A379" s="496"/>
      <c r="B379" s="498"/>
      <c r="C379" s="500"/>
      <c r="D379" s="23"/>
      <c r="E379" s="39"/>
      <c r="F379" s="38"/>
      <c r="G379" s="39"/>
      <c r="H379" s="38"/>
      <c r="I379" s="10"/>
      <c r="J379" s="9"/>
      <c r="K379" s="9"/>
      <c r="L379" s="9"/>
      <c r="M379" s="9"/>
      <c r="N379" s="9"/>
      <c r="O379" s="490"/>
    </row>
    <row r="380" spans="1:15" ht="15.75" thickBot="1">
      <c r="A380" s="496"/>
      <c r="B380" s="498"/>
      <c r="C380" s="500"/>
      <c r="D380" s="23"/>
      <c r="E380" s="39"/>
      <c r="F380" s="39"/>
      <c r="G380" s="39"/>
      <c r="H380" s="39"/>
      <c r="I380" s="10"/>
      <c r="J380" s="9"/>
      <c r="K380" s="9"/>
      <c r="L380" s="9"/>
      <c r="M380" s="9"/>
      <c r="N380" s="9"/>
      <c r="O380" s="490"/>
    </row>
    <row r="381" spans="1:15" ht="15.75" customHeight="1" thickBot="1">
      <c r="A381" s="489"/>
      <c r="B381" s="491" t="s">
        <v>188</v>
      </c>
      <c r="C381" s="493" t="s">
        <v>190</v>
      </c>
      <c r="D381" s="119" t="s">
        <v>251</v>
      </c>
      <c r="E381" s="112">
        <v>1000</v>
      </c>
      <c r="F381" s="113">
        <v>0</v>
      </c>
      <c r="G381" s="113">
        <v>1000</v>
      </c>
      <c r="H381" s="113">
        <v>0</v>
      </c>
      <c r="I381" s="10"/>
      <c r="J381" s="9"/>
      <c r="K381" s="11"/>
      <c r="L381" s="11"/>
      <c r="M381" s="9"/>
      <c r="N381" s="9"/>
      <c r="O381" s="489"/>
    </row>
    <row r="382" spans="1:15" ht="15.75" customHeight="1" thickBot="1">
      <c r="A382" s="490"/>
      <c r="B382" s="492"/>
      <c r="C382" s="494"/>
      <c r="D382" s="120">
        <v>2017</v>
      </c>
      <c r="E382" s="114">
        <v>0</v>
      </c>
      <c r="F382" s="115">
        <v>0</v>
      </c>
      <c r="G382" s="114">
        <v>0</v>
      </c>
      <c r="H382" s="115">
        <v>0</v>
      </c>
      <c r="I382" s="10"/>
      <c r="J382" s="9"/>
      <c r="K382" s="9"/>
      <c r="L382" s="9"/>
      <c r="M382" s="9"/>
      <c r="N382" s="9"/>
      <c r="O382" s="490"/>
    </row>
    <row r="383" spans="1:15" ht="15.75" customHeight="1" thickBot="1">
      <c r="A383" s="490"/>
      <c r="B383" s="492"/>
      <c r="C383" s="494"/>
      <c r="D383" s="120">
        <v>2018</v>
      </c>
      <c r="E383" s="114">
        <v>0</v>
      </c>
      <c r="F383" s="115">
        <v>0</v>
      </c>
      <c r="G383" s="114">
        <v>0</v>
      </c>
      <c r="H383" s="115">
        <v>0</v>
      </c>
      <c r="I383" s="10"/>
      <c r="J383" s="9"/>
      <c r="K383" s="9"/>
      <c r="L383" s="9"/>
      <c r="M383" s="9"/>
      <c r="N383" s="9"/>
      <c r="O383" s="490"/>
    </row>
    <row r="384" spans="1:15" ht="15.75" customHeight="1" thickBot="1">
      <c r="A384" s="490"/>
      <c r="B384" s="492"/>
      <c r="C384" s="494"/>
      <c r="D384" s="120">
        <v>2019</v>
      </c>
      <c r="E384" s="114">
        <v>0</v>
      </c>
      <c r="F384" s="115">
        <v>0</v>
      </c>
      <c r="G384" s="114">
        <v>0</v>
      </c>
      <c r="H384" s="115">
        <v>0</v>
      </c>
      <c r="I384" s="10"/>
      <c r="J384" s="9"/>
      <c r="K384" s="9"/>
      <c r="L384" s="9"/>
      <c r="M384" s="9"/>
      <c r="N384" s="9"/>
      <c r="O384" s="490"/>
    </row>
    <row r="385" spans="1:15" ht="15.75" customHeight="1" thickBot="1">
      <c r="A385" s="490"/>
      <c r="B385" s="492"/>
      <c r="C385" s="494"/>
      <c r="D385" s="120">
        <v>2020</v>
      </c>
      <c r="E385" s="114">
        <v>1000</v>
      </c>
      <c r="F385" s="115">
        <v>0</v>
      </c>
      <c r="G385" s="114">
        <v>1000</v>
      </c>
      <c r="H385" s="115">
        <v>0</v>
      </c>
      <c r="I385" s="10"/>
      <c r="J385" s="9"/>
      <c r="K385" s="9"/>
      <c r="L385" s="9"/>
      <c r="M385" s="9"/>
      <c r="N385" s="9"/>
      <c r="O385" s="490"/>
    </row>
    <row r="386" spans="1:15" ht="15.75" customHeight="1" thickBot="1">
      <c r="A386" s="489"/>
      <c r="B386" s="491" t="s">
        <v>189</v>
      </c>
      <c r="C386" s="493" t="s">
        <v>191</v>
      </c>
      <c r="D386" s="119" t="s">
        <v>251</v>
      </c>
      <c r="E386" s="112">
        <v>500</v>
      </c>
      <c r="F386" s="113">
        <v>0</v>
      </c>
      <c r="G386" s="113">
        <v>500</v>
      </c>
      <c r="H386" s="113">
        <v>0</v>
      </c>
      <c r="I386" s="10"/>
      <c r="J386" s="9"/>
      <c r="K386" s="11"/>
      <c r="L386" s="11"/>
      <c r="M386" s="9"/>
      <c r="N386" s="9"/>
      <c r="O386" s="489"/>
    </row>
    <row r="387" spans="1:15" ht="15.75" customHeight="1" thickBot="1">
      <c r="A387" s="490"/>
      <c r="B387" s="492"/>
      <c r="C387" s="494"/>
      <c r="D387" s="120">
        <v>2017</v>
      </c>
      <c r="E387" s="114">
        <v>0</v>
      </c>
      <c r="F387" s="115">
        <v>0</v>
      </c>
      <c r="G387" s="114">
        <v>0</v>
      </c>
      <c r="H387" s="115">
        <v>0</v>
      </c>
      <c r="I387" s="10"/>
      <c r="J387" s="9"/>
      <c r="K387" s="9"/>
      <c r="L387" s="9"/>
      <c r="M387" s="9"/>
      <c r="N387" s="9"/>
      <c r="O387" s="490"/>
    </row>
    <row r="388" spans="1:15" ht="15.75" customHeight="1" thickBot="1">
      <c r="A388" s="490"/>
      <c r="B388" s="492"/>
      <c r="C388" s="494"/>
      <c r="D388" s="120">
        <v>2018</v>
      </c>
      <c r="E388" s="114">
        <v>0</v>
      </c>
      <c r="F388" s="115">
        <v>0</v>
      </c>
      <c r="G388" s="114">
        <v>0</v>
      </c>
      <c r="H388" s="115">
        <v>0</v>
      </c>
      <c r="I388" s="10"/>
      <c r="J388" s="9"/>
      <c r="K388" s="9"/>
      <c r="L388" s="9"/>
      <c r="M388" s="9"/>
      <c r="N388" s="9"/>
      <c r="O388" s="490"/>
    </row>
    <row r="389" spans="1:15" ht="15.75" customHeight="1" thickBot="1">
      <c r="A389" s="490"/>
      <c r="B389" s="492"/>
      <c r="C389" s="494"/>
      <c r="D389" s="120">
        <v>2019</v>
      </c>
      <c r="E389" s="114">
        <v>500</v>
      </c>
      <c r="F389" s="115">
        <v>0</v>
      </c>
      <c r="G389" s="114">
        <v>500</v>
      </c>
      <c r="H389" s="115">
        <v>0</v>
      </c>
      <c r="I389" s="10"/>
      <c r="J389" s="9"/>
      <c r="K389" s="9"/>
      <c r="L389" s="9"/>
      <c r="M389" s="9"/>
      <c r="N389" s="9"/>
      <c r="O389" s="490"/>
    </row>
    <row r="390" spans="1:15" ht="14.45" customHeight="1" thickBot="1">
      <c r="A390" s="490"/>
      <c r="B390" s="492"/>
      <c r="C390" s="494"/>
      <c r="D390" s="120">
        <v>2020</v>
      </c>
      <c r="E390" s="114">
        <v>0</v>
      </c>
      <c r="F390" s="114">
        <v>0</v>
      </c>
      <c r="G390" s="114">
        <v>0</v>
      </c>
      <c r="H390" s="114">
        <v>0</v>
      </c>
      <c r="I390" s="10"/>
      <c r="J390" s="9"/>
      <c r="K390" s="9"/>
      <c r="L390" s="9"/>
      <c r="M390" s="9"/>
      <c r="N390" s="9"/>
      <c r="O390" s="490"/>
    </row>
    <row r="391" spans="1:15" ht="18" customHeight="1" thickBot="1">
      <c r="A391" s="495" t="s">
        <v>195</v>
      </c>
      <c r="B391" s="497" t="s">
        <v>365</v>
      </c>
      <c r="C391" s="499" t="s">
        <v>192</v>
      </c>
      <c r="D391" s="22" t="s">
        <v>251</v>
      </c>
      <c r="E391" s="268">
        <f>SUM(E392:E395)</f>
        <v>2880</v>
      </c>
      <c r="F391" s="268">
        <f>SUM(F392:F395)</f>
        <v>0</v>
      </c>
      <c r="G391" s="268">
        <f>SUM(G392:G395)</f>
        <v>2880</v>
      </c>
      <c r="H391" s="268">
        <f>SUM(H392:H395)</f>
        <v>0</v>
      </c>
      <c r="I391" s="10"/>
      <c r="J391" s="9"/>
      <c r="K391" s="11"/>
      <c r="L391" s="11"/>
      <c r="M391" s="9"/>
      <c r="N391" s="9"/>
      <c r="O391" s="501" t="s">
        <v>322</v>
      </c>
    </row>
    <row r="392" spans="1:15" ht="15.75" thickBot="1">
      <c r="A392" s="496"/>
      <c r="B392" s="498"/>
      <c r="C392" s="500"/>
      <c r="D392" s="23">
        <v>2017</v>
      </c>
      <c r="E392" s="97">
        <v>0</v>
      </c>
      <c r="F392" s="21">
        <v>0</v>
      </c>
      <c r="G392" s="97">
        <v>0</v>
      </c>
      <c r="H392" s="21">
        <v>0</v>
      </c>
      <c r="I392" s="10"/>
      <c r="J392" s="9"/>
      <c r="K392" s="9"/>
      <c r="L392" s="9"/>
      <c r="M392" s="9"/>
      <c r="N392" s="9"/>
      <c r="O392" s="502"/>
    </row>
    <row r="393" spans="1:15" ht="15.75" thickBot="1">
      <c r="A393" s="496"/>
      <c r="B393" s="498"/>
      <c r="C393" s="500"/>
      <c r="D393" s="23">
        <v>2018</v>
      </c>
      <c r="E393" s="97">
        <v>0</v>
      </c>
      <c r="F393" s="21">
        <v>0</v>
      </c>
      <c r="G393" s="97">
        <v>0</v>
      </c>
      <c r="H393" s="21">
        <v>0</v>
      </c>
      <c r="I393" s="10"/>
      <c r="J393" s="9"/>
      <c r="K393" s="9"/>
      <c r="L393" s="9"/>
      <c r="M393" s="9"/>
      <c r="N393" s="9"/>
      <c r="O393" s="502"/>
    </row>
    <row r="394" spans="1:15" ht="15.75" thickBot="1">
      <c r="A394" s="496"/>
      <c r="B394" s="498"/>
      <c r="C394" s="500"/>
      <c r="D394" s="23">
        <v>2019</v>
      </c>
      <c r="E394" s="97">
        <v>0</v>
      </c>
      <c r="F394" s="21">
        <v>0</v>
      </c>
      <c r="G394" s="97">
        <v>0</v>
      </c>
      <c r="H394" s="21">
        <v>0</v>
      </c>
      <c r="I394" s="10"/>
      <c r="J394" s="9"/>
      <c r="K394" s="9"/>
      <c r="L394" s="9"/>
      <c r="M394" s="9"/>
      <c r="N394" s="9"/>
      <c r="O394" s="502"/>
    </row>
    <row r="395" spans="1:15" ht="36.75" customHeight="1" thickBot="1">
      <c r="A395" s="496"/>
      <c r="B395" s="498"/>
      <c r="C395" s="500"/>
      <c r="D395" s="16">
        <v>2020</v>
      </c>
      <c r="E395" s="156">
        <v>2880</v>
      </c>
      <c r="F395" s="139">
        <v>0</v>
      </c>
      <c r="G395" s="156">
        <v>2880</v>
      </c>
      <c r="H395" s="139">
        <v>0</v>
      </c>
      <c r="I395" s="10"/>
      <c r="J395" s="9"/>
      <c r="K395" s="9"/>
      <c r="L395" s="9"/>
      <c r="M395" s="9"/>
      <c r="N395" s="9"/>
      <c r="O395" s="502"/>
    </row>
    <row r="396" spans="1:15" ht="15" customHeight="1" thickBot="1">
      <c r="A396" s="489"/>
      <c r="B396" s="491" t="s">
        <v>188</v>
      </c>
      <c r="C396" s="493" t="s">
        <v>190</v>
      </c>
      <c r="D396" s="173" t="s">
        <v>251</v>
      </c>
      <c r="E396" s="112">
        <f>SUM(E397:E400)</f>
        <v>0</v>
      </c>
      <c r="F396" s="112">
        <f>SUM(F397:F400)</f>
        <v>0</v>
      </c>
      <c r="G396" s="112">
        <f>SUM(G397:G400)</f>
        <v>0</v>
      </c>
      <c r="H396" s="112">
        <f>SUM(H397:H400)</f>
        <v>0</v>
      </c>
      <c r="I396" s="153"/>
      <c r="J396" s="154"/>
      <c r="K396" s="155"/>
      <c r="L396" s="155"/>
      <c r="M396" s="154"/>
      <c r="N396" s="154"/>
      <c r="O396" s="489"/>
    </row>
    <row r="397" spans="1:15" ht="15" customHeight="1" thickBot="1">
      <c r="A397" s="490"/>
      <c r="B397" s="492"/>
      <c r="C397" s="494"/>
      <c r="D397" s="120">
        <v>2017</v>
      </c>
      <c r="E397" s="114">
        <v>0</v>
      </c>
      <c r="F397" s="115">
        <v>0</v>
      </c>
      <c r="G397" s="114">
        <v>0</v>
      </c>
      <c r="H397" s="115">
        <v>0</v>
      </c>
      <c r="I397" s="10"/>
      <c r="J397" s="9"/>
      <c r="K397" s="9"/>
      <c r="L397" s="9"/>
      <c r="M397" s="9"/>
      <c r="N397" s="9"/>
      <c r="O397" s="490"/>
    </row>
    <row r="398" spans="1:15" ht="15" customHeight="1" thickBot="1">
      <c r="A398" s="490"/>
      <c r="B398" s="492"/>
      <c r="C398" s="494"/>
      <c r="D398" s="120">
        <v>2018</v>
      </c>
      <c r="E398" s="114">
        <v>0</v>
      </c>
      <c r="F398" s="115">
        <v>0</v>
      </c>
      <c r="G398" s="114">
        <v>0</v>
      </c>
      <c r="H398" s="115">
        <v>0</v>
      </c>
      <c r="I398" s="10"/>
      <c r="J398" s="9"/>
      <c r="K398" s="9"/>
      <c r="L398" s="9"/>
      <c r="M398" s="9"/>
      <c r="N398" s="9"/>
      <c r="O398" s="490"/>
    </row>
    <row r="399" spans="1:15" ht="15" customHeight="1" thickBot="1">
      <c r="A399" s="490"/>
      <c r="B399" s="492"/>
      <c r="C399" s="494"/>
      <c r="D399" s="120">
        <v>2019</v>
      </c>
      <c r="E399" s="114">
        <v>0</v>
      </c>
      <c r="F399" s="115">
        <v>0</v>
      </c>
      <c r="G399" s="114">
        <v>0</v>
      </c>
      <c r="H399" s="115">
        <v>0</v>
      </c>
      <c r="I399" s="10"/>
      <c r="J399" s="9"/>
      <c r="K399" s="9"/>
      <c r="L399" s="9"/>
      <c r="M399" s="9"/>
      <c r="N399" s="9"/>
      <c r="O399" s="490"/>
    </row>
    <row r="400" spans="1:15" ht="15" customHeight="1" thickBot="1">
      <c r="A400" s="490"/>
      <c r="B400" s="492"/>
      <c r="C400" s="494"/>
      <c r="D400" s="120">
        <v>2020</v>
      </c>
      <c r="E400" s="114">
        <v>0</v>
      </c>
      <c r="F400" s="115">
        <v>0</v>
      </c>
      <c r="G400" s="114">
        <v>0</v>
      </c>
      <c r="H400" s="115">
        <v>0</v>
      </c>
      <c r="I400" s="10"/>
      <c r="J400" s="9"/>
      <c r="K400" s="9"/>
      <c r="L400" s="9"/>
      <c r="M400" s="9"/>
      <c r="N400" s="9"/>
      <c r="O400" s="490"/>
    </row>
    <row r="401" spans="1:15" ht="15" customHeight="1" thickBot="1">
      <c r="A401" s="489"/>
      <c r="B401" s="491" t="s">
        <v>189</v>
      </c>
      <c r="C401" s="493" t="s">
        <v>191</v>
      </c>
      <c r="D401" s="119" t="s">
        <v>251</v>
      </c>
      <c r="E401" s="143">
        <f>SUM(E402:E405)</f>
        <v>2880</v>
      </c>
      <c r="F401" s="143">
        <f>SUM(F402:F405)</f>
        <v>0</v>
      </c>
      <c r="G401" s="143">
        <f>SUM(G402:G405)</f>
        <v>2880</v>
      </c>
      <c r="H401" s="143">
        <f>SUM(H402:H405)</f>
        <v>0</v>
      </c>
      <c r="I401" s="10"/>
      <c r="J401" s="9"/>
      <c r="K401" s="11"/>
      <c r="L401" s="11"/>
      <c r="M401" s="9"/>
      <c r="N401" s="9"/>
      <c r="O401" s="489"/>
    </row>
    <row r="402" spans="1:15" ht="15" customHeight="1" thickBot="1">
      <c r="A402" s="490"/>
      <c r="B402" s="492"/>
      <c r="C402" s="494"/>
      <c r="D402" s="120">
        <v>2017</v>
      </c>
      <c r="E402" s="114">
        <v>0</v>
      </c>
      <c r="F402" s="115">
        <v>0</v>
      </c>
      <c r="G402" s="114">
        <v>0</v>
      </c>
      <c r="H402" s="115">
        <v>0</v>
      </c>
      <c r="I402" s="10"/>
      <c r="J402" s="9"/>
      <c r="K402" s="9"/>
      <c r="L402" s="9"/>
      <c r="M402" s="9"/>
      <c r="N402" s="9"/>
      <c r="O402" s="490"/>
    </row>
    <row r="403" spans="1:15" ht="15" customHeight="1" thickBot="1">
      <c r="A403" s="490"/>
      <c r="B403" s="492"/>
      <c r="C403" s="494"/>
      <c r="D403" s="120">
        <v>2018</v>
      </c>
      <c r="E403" s="114">
        <v>0</v>
      </c>
      <c r="F403" s="115">
        <v>0</v>
      </c>
      <c r="G403" s="114">
        <v>0</v>
      </c>
      <c r="H403" s="115">
        <v>0</v>
      </c>
      <c r="I403" s="10"/>
      <c r="J403" s="9"/>
      <c r="K403" s="9"/>
      <c r="L403" s="9"/>
      <c r="M403" s="9"/>
      <c r="N403" s="9"/>
      <c r="O403" s="490"/>
    </row>
    <row r="404" spans="1:15" ht="15" customHeight="1" thickBot="1">
      <c r="A404" s="490"/>
      <c r="B404" s="492"/>
      <c r="C404" s="494"/>
      <c r="D404" s="120">
        <v>2019</v>
      </c>
      <c r="E404" s="114">
        <v>0</v>
      </c>
      <c r="F404" s="115">
        <v>0</v>
      </c>
      <c r="G404" s="114">
        <v>0</v>
      </c>
      <c r="H404" s="115">
        <v>0</v>
      </c>
      <c r="I404" s="10"/>
      <c r="J404" s="9"/>
      <c r="K404" s="9"/>
      <c r="L404" s="9"/>
      <c r="M404" s="9"/>
      <c r="N404" s="9"/>
      <c r="O404" s="490"/>
    </row>
    <row r="405" spans="1:15" ht="15" customHeight="1" thickBot="1">
      <c r="A405" s="490"/>
      <c r="B405" s="492"/>
      <c r="C405" s="494"/>
      <c r="D405" s="120">
        <v>2020</v>
      </c>
      <c r="E405" s="114">
        <v>2880</v>
      </c>
      <c r="F405" s="115">
        <v>0</v>
      </c>
      <c r="G405" s="114">
        <v>2880</v>
      </c>
      <c r="H405" s="115">
        <v>0</v>
      </c>
      <c r="I405" s="10"/>
      <c r="J405" s="9"/>
      <c r="K405" s="9"/>
      <c r="L405" s="9"/>
      <c r="M405" s="9"/>
      <c r="N405" s="9"/>
      <c r="O405" s="490"/>
    </row>
    <row r="406" spans="1:15" ht="18" customHeight="1" thickBot="1">
      <c r="A406" s="495" t="s">
        <v>196</v>
      </c>
      <c r="B406" s="497" t="s">
        <v>115</v>
      </c>
      <c r="C406" s="499" t="s">
        <v>192</v>
      </c>
      <c r="D406" s="22" t="s">
        <v>251</v>
      </c>
      <c r="E406" s="95">
        <f>SUM(E407:E410)</f>
        <v>14700</v>
      </c>
      <c r="F406" s="95">
        <f>SUM(F407:F410)</f>
        <v>0</v>
      </c>
      <c r="G406" s="95">
        <f>SUM(G407:G410)</f>
        <v>14700</v>
      </c>
      <c r="H406" s="95">
        <f>SUM(H407:H410)</f>
        <v>0</v>
      </c>
      <c r="I406" s="10"/>
      <c r="J406" s="9"/>
      <c r="K406" s="11"/>
      <c r="L406" s="11"/>
      <c r="M406" s="9"/>
      <c r="N406" s="9"/>
      <c r="O406" s="501" t="s">
        <v>322</v>
      </c>
    </row>
    <row r="407" spans="1:15" ht="15.75" thickBot="1">
      <c r="A407" s="496"/>
      <c r="B407" s="498"/>
      <c r="C407" s="500"/>
      <c r="D407" s="23">
        <v>2017</v>
      </c>
      <c r="E407" s="97">
        <v>0</v>
      </c>
      <c r="F407" s="21">
        <v>0</v>
      </c>
      <c r="G407" s="97">
        <v>0</v>
      </c>
      <c r="H407" s="21">
        <v>0</v>
      </c>
      <c r="I407" s="10"/>
      <c r="J407" s="9"/>
      <c r="K407" s="9"/>
      <c r="L407" s="9"/>
      <c r="M407" s="9"/>
      <c r="N407" s="9"/>
      <c r="O407" s="502"/>
    </row>
    <row r="408" spans="1:15" ht="15.75" thickBot="1">
      <c r="A408" s="496"/>
      <c r="B408" s="498"/>
      <c r="C408" s="500"/>
      <c r="D408" s="23">
        <v>2018</v>
      </c>
      <c r="E408" s="97">
        <v>0</v>
      </c>
      <c r="F408" s="21">
        <v>0</v>
      </c>
      <c r="G408" s="97">
        <v>0</v>
      </c>
      <c r="H408" s="21">
        <v>0</v>
      </c>
      <c r="I408" s="10"/>
      <c r="J408" s="9"/>
      <c r="K408" s="9"/>
      <c r="L408" s="9"/>
      <c r="M408" s="9"/>
      <c r="N408" s="9"/>
      <c r="O408" s="502"/>
    </row>
    <row r="409" spans="1:15" ht="15.75" thickBot="1">
      <c r="A409" s="496"/>
      <c r="B409" s="498"/>
      <c r="C409" s="500"/>
      <c r="D409" s="23">
        <v>2019</v>
      </c>
      <c r="E409" s="97">
        <v>5200</v>
      </c>
      <c r="F409" s="21">
        <v>0</v>
      </c>
      <c r="G409" s="97">
        <v>5200</v>
      </c>
      <c r="H409" s="21">
        <v>0</v>
      </c>
      <c r="I409" s="10"/>
      <c r="J409" s="9"/>
      <c r="K409" s="9"/>
      <c r="L409" s="9"/>
      <c r="M409" s="9"/>
      <c r="N409" s="9"/>
      <c r="O409" s="502"/>
    </row>
    <row r="410" spans="1:15" ht="121.9" customHeight="1" thickBot="1">
      <c r="A410" s="496"/>
      <c r="B410" s="498"/>
      <c r="C410" s="500"/>
      <c r="D410" s="16">
        <v>2020</v>
      </c>
      <c r="E410" s="156">
        <v>9500</v>
      </c>
      <c r="F410" s="139">
        <v>0</v>
      </c>
      <c r="G410" s="156">
        <v>9500</v>
      </c>
      <c r="H410" s="139">
        <v>0</v>
      </c>
      <c r="I410" s="10"/>
      <c r="J410" s="9"/>
      <c r="K410" s="9"/>
      <c r="L410" s="9"/>
      <c r="M410" s="9"/>
      <c r="N410" s="9"/>
      <c r="O410" s="502"/>
    </row>
    <row r="411" spans="1:15" ht="15.75" customHeight="1" thickBot="1">
      <c r="A411" s="489"/>
      <c r="B411" s="491" t="s">
        <v>188</v>
      </c>
      <c r="C411" s="493" t="s">
        <v>190</v>
      </c>
      <c r="D411" s="119" t="s">
        <v>251</v>
      </c>
      <c r="E411" s="112">
        <f>SUM(E412:E415)</f>
        <v>10900</v>
      </c>
      <c r="F411" s="112">
        <f>SUM(F412:F415)</f>
        <v>0</v>
      </c>
      <c r="G411" s="112">
        <f>SUM(G412:G415)</f>
        <v>10900</v>
      </c>
      <c r="H411" s="112">
        <f>SUM(H412:H415)</f>
        <v>0</v>
      </c>
      <c r="I411" s="10"/>
      <c r="J411" s="9"/>
      <c r="K411" s="11"/>
      <c r="L411" s="11"/>
      <c r="M411" s="9"/>
      <c r="N411" s="9"/>
      <c r="O411" s="489"/>
    </row>
    <row r="412" spans="1:15" ht="15.75" customHeight="1" thickBot="1">
      <c r="A412" s="490"/>
      <c r="B412" s="492"/>
      <c r="C412" s="494"/>
      <c r="D412" s="120">
        <v>2017</v>
      </c>
      <c r="E412" s="114">
        <v>0</v>
      </c>
      <c r="F412" s="114">
        <v>0</v>
      </c>
      <c r="G412" s="114">
        <v>0</v>
      </c>
      <c r="H412" s="114">
        <v>0</v>
      </c>
      <c r="I412" s="10"/>
      <c r="J412" s="9"/>
      <c r="K412" s="9"/>
      <c r="L412" s="9"/>
      <c r="M412" s="9"/>
      <c r="N412" s="9"/>
      <c r="O412" s="490"/>
    </row>
    <row r="413" spans="1:15" ht="15.75" customHeight="1" thickBot="1">
      <c r="A413" s="490"/>
      <c r="B413" s="492"/>
      <c r="C413" s="494"/>
      <c r="D413" s="120">
        <v>2018</v>
      </c>
      <c r="E413" s="114">
        <v>0</v>
      </c>
      <c r="F413" s="114">
        <v>0</v>
      </c>
      <c r="G413" s="114">
        <v>0</v>
      </c>
      <c r="H413" s="114">
        <v>0</v>
      </c>
      <c r="I413" s="10"/>
      <c r="J413" s="9"/>
      <c r="K413" s="9"/>
      <c r="L413" s="9"/>
      <c r="M413" s="9"/>
      <c r="N413" s="9"/>
      <c r="O413" s="490"/>
    </row>
    <row r="414" spans="1:15" ht="15.75" customHeight="1" thickBot="1">
      <c r="A414" s="490"/>
      <c r="B414" s="492"/>
      <c r="C414" s="494"/>
      <c r="D414" s="120">
        <v>2019</v>
      </c>
      <c r="E414" s="114">
        <v>1400</v>
      </c>
      <c r="F414" s="114">
        <v>0</v>
      </c>
      <c r="G414" s="114">
        <v>1400</v>
      </c>
      <c r="H414" s="114">
        <v>0</v>
      </c>
      <c r="I414" s="10"/>
      <c r="J414" s="9"/>
      <c r="K414" s="9"/>
      <c r="L414" s="9"/>
      <c r="M414" s="9"/>
      <c r="N414" s="9"/>
      <c r="O414" s="490"/>
    </row>
    <row r="415" spans="1:15" ht="15.75" customHeight="1" thickBot="1">
      <c r="A415" s="490"/>
      <c r="B415" s="492"/>
      <c r="C415" s="494"/>
      <c r="D415" s="120">
        <v>2020</v>
      </c>
      <c r="E415" s="114">
        <v>9500</v>
      </c>
      <c r="F415" s="114">
        <v>0</v>
      </c>
      <c r="G415" s="114">
        <v>9500</v>
      </c>
      <c r="H415" s="114">
        <v>0</v>
      </c>
      <c r="I415" s="10"/>
      <c r="J415" s="9"/>
      <c r="K415" s="9"/>
      <c r="L415" s="9"/>
      <c r="M415" s="9"/>
      <c r="N415" s="9"/>
      <c r="O415" s="490"/>
    </row>
    <row r="416" spans="1:15" ht="15.75" customHeight="1" thickBot="1">
      <c r="A416" s="489"/>
      <c r="B416" s="491" t="s">
        <v>189</v>
      </c>
      <c r="C416" s="493" t="s">
        <v>191</v>
      </c>
      <c r="D416" s="119" t="s">
        <v>251</v>
      </c>
      <c r="E416" s="112">
        <f>SUM(E417:E420)</f>
        <v>3800</v>
      </c>
      <c r="F416" s="112">
        <f>SUM(F417:F420)</f>
        <v>0</v>
      </c>
      <c r="G416" s="112">
        <f>SUM(G417:G420)</f>
        <v>3800</v>
      </c>
      <c r="H416" s="112">
        <f>SUM(H417:H420)</f>
        <v>0</v>
      </c>
      <c r="I416" s="10"/>
      <c r="J416" s="9"/>
      <c r="K416" s="11"/>
      <c r="L416" s="11"/>
      <c r="M416" s="9"/>
      <c r="N416" s="9"/>
      <c r="O416" s="489"/>
    </row>
    <row r="417" spans="1:15" ht="15.75" customHeight="1" thickBot="1">
      <c r="A417" s="490"/>
      <c r="B417" s="492"/>
      <c r="C417" s="494"/>
      <c r="D417" s="120">
        <v>2017</v>
      </c>
      <c r="E417" s="114">
        <v>0</v>
      </c>
      <c r="F417" s="114">
        <v>0</v>
      </c>
      <c r="G417" s="114">
        <v>0</v>
      </c>
      <c r="H417" s="114">
        <v>0</v>
      </c>
      <c r="I417" s="10"/>
      <c r="J417" s="9"/>
      <c r="K417" s="9"/>
      <c r="L417" s="9"/>
      <c r="M417" s="9"/>
      <c r="N417" s="9"/>
      <c r="O417" s="490"/>
    </row>
    <row r="418" spans="1:15" ht="15.75" customHeight="1" thickBot="1">
      <c r="A418" s="490"/>
      <c r="B418" s="492"/>
      <c r="C418" s="494"/>
      <c r="D418" s="120">
        <v>2018</v>
      </c>
      <c r="E418" s="114">
        <v>0</v>
      </c>
      <c r="F418" s="114">
        <v>0</v>
      </c>
      <c r="G418" s="114">
        <v>0</v>
      </c>
      <c r="H418" s="114">
        <v>0</v>
      </c>
      <c r="I418" s="10"/>
      <c r="J418" s="9"/>
      <c r="K418" s="9"/>
      <c r="L418" s="9"/>
      <c r="M418" s="9"/>
      <c r="N418" s="9"/>
      <c r="O418" s="490"/>
    </row>
    <row r="419" spans="1:15" ht="15.75" customHeight="1" thickBot="1">
      <c r="A419" s="490"/>
      <c r="B419" s="492"/>
      <c r="C419" s="494"/>
      <c r="D419" s="120">
        <v>2019</v>
      </c>
      <c r="E419" s="114">
        <v>3800</v>
      </c>
      <c r="F419" s="114">
        <v>0</v>
      </c>
      <c r="G419" s="114">
        <v>3800</v>
      </c>
      <c r="H419" s="114">
        <v>0</v>
      </c>
      <c r="I419" s="10"/>
      <c r="J419" s="9"/>
      <c r="K419" s="9"/>
      <c r="L419" s="9"/>
      <c r="M419" s="9"/>
      <c r="N419" s="9"/>
      <c r="O419" s="490"/>
    </row>
    <row r="420" spans="1:15" ht="15.75" customHeight="1" thickBot="1">
      <c r="A420" s="490"/>
      <c r="B420" s="492"/>
      <c r="C420" s="494"/>
      <c r="D420" s="120">
        <v>2020</v>
      </c>
      <c r="E420" s="114">
        <v>0</v>
      </c>
      <c r="F420" s="114">
        <v>0</v>
      </c>
      <c r="G420" s="114">
        <v>0</v>
      </c>
      <c r="H420" s="114">
        <v>0</v>
      </c>
      <c r="I420" s="10"/>
      <c r="J420" s="9"/>
      <c r="K420" s="9"/>
      <c r="L420" s="9"/>
      <c r="M420" s="9"/>
      <c r="N420" s="9"/>
      <c r="O420" s="490"/>
    </row>
    <row r="421" spans="1:15" ht="18" customHeight="1" thickBot="1">
      <c r="A421" s="495"/>
      <c r="B421" s="503" t="s">
        <v>203</v>
      </c>
      <c r="C421" s="499"/>
      <c r="D421" s="22" t="s">
        <v>251</v>
      </c>
      <c r="E421" s="95">
        <f t="shared" ref="E421:N421" si="7">SUM(E422:E425)</f>
        <v>212444.90000000002</v>
      </c>
      <c r="F421" s="95">
        <f t="shared" si="7"/>
        <v>92461.127999999997</v>
      </c>
      <c r="G421" s="95">
        <f t="shared" si="7"/>
        <v>211923.09999999998</v>
      </c>
      <c r="H421" s="95">
        <f t="shared" si="7"/>
        <v>91939.328000000009</v>
      </c>
      <c r="I421" s="95">
        <f t="shared" si="7"/>
        <v>0</v>
      </c>
      <c r="J421" s="95">
        <f t="shared" si="7"/>
        <v>0</v>
      </c>
      <c r="K421" s="95">
        <f t="shared" si="7"/>
        <v>521.79999999999995</v>
      </c>
      <c r="L421" s="95">
        <f t="shared" si="7"/>
        <v>521.79999999999995</v>
      </c>
      <c r="M421" s="95">
        <f t="shared" si="7"/>
        <v>0</v>
      </c>
      <c r="N421" s="95">
        <f t="shared" si="7"/>
        <v>0</v>
      </c>
      <c r="O421" s="489"/>
    </row>
    <row r="422" spans="1:15" ht="15.75" thickBot="1">
      <c r="A422" s="496"/>
      <c r="B422" s="504"/>
      <c r="C422" s="500"/>
      <c r="D422" s="23">
        <v>2017</v>
      </c>
      <c r="E422" s="97">
        <f t="shared" ref="E422:N422" si="8">E31+E122+E173+E217+E232+E247+E263+E278+E342+E358+E375+E392+E407</f>
        <v>21802.2</v>
      </c>
      <c r="F422" s="97">
        <f t="shared" si="8"/>
        <v>21802.128000000001</v>
      </c>
      <c r="G422" s="97">
        <f t="shared" si="8"/>
        <v>21280.400000000001</v>
      </c>
      <c r="H422" s="97">
        <f t="shared" si="8"/>
        <v>21280.328000000001</v>
      </c>
      <c r="I422" s="97">
        <f t="shared" si="8"/>
        <v>0</v>
      </c>
      <c r="J422" s="97">
        <f t="shared" si="8"/>
        <v>0</v>
      </c>
      <c r="K422" s="97">
        <f t="shared" si="8"/>
        <v>521.79999999999995</v>
      </c>
      <c r="L422" s="97">
        <f t="shared" si="8"/>
        <v>521.79999999999995</v>
      </c>
      <c r="M422" s="97">
        <f t="shared" si="8"/>
        <v>0</v>
      </c>
      <c r="N422" s="97">
        <f t="shared" si="8"/>
        <v>0</v>
      </c>
      <c r="O422" s="490"/>
    </row>
    <row r="423" spans="1:15" ht="15.75" thickBot="1">
      <c r="A423" s="496"/>
      <c r="B423" s="504"/>
      <c r="C423" s="500"/>
      <c r="D423" s="23">
        <v>2018</v>
      </c>
      <c r="E423" s="97">
        <f t="shared" ref="E423:N423" si="9">E47+E134+E213+E218+E233+E248+E264+E279+E329+E343+E359+E376+E393+E408</f>
        <v>52066.799999999996</v>
      </c>
      <c r="F423" s="97">
        <f t="shared" si="9"/>
        <v>52058</v>
      </c>
      <c r="G423" s="97">
        <f t="shared" si="9"/>
        <v>52066.799999999996</v>
      </c>
      <c r="H423" s="97">
        <f t="shared" si="9"/>
        <v>52058</v>
      </c>
      <c r="I423" s="97">
        <f t="shared" si="9"/>
        <v>0</v>
      </c>
      <c r="J423" s="97">
        <f t="shared" si="9"/>
        <v>0</v>
      </c>
      <c r="K423" s="97">
        <f t="shared" si="9"/>
        <v>0</v>
      </c>
      <c r="L423" s="97">
        <f t="shared" si="9"/>
        <v>0</v>
      </c>
      <c r="M423" s="97">
        <f t="shared" si="9"/>
        <v>0</v>
      </c>
      <c r="N423" s="97">
        <f t="shared" si="9"/>
        <v>0</v>
      </c>
      <c r="O423" s="490"/>
    </row>
    <row r="424" spans="1:15" ht="15.75" thickBot="1">
      <c r="A424" s="496"/>
      <c r="B424" s="504"/>
      <c r="C424" s="500"/>
      <c r="D424" s="23">
        <v>2019</v>
      </c>
      <c r="E424" s="97">
        <f t="shared" ref="E424:N424" si="10">E84+E144+E214+E219+E234+E249+E265+E280+E314+E339+E344+E360+E377+E394+E409</f>
        <v>75960.100000000006</v>
      </c>
      <c r="F424" s="97">
        <f t="shared" si="10"/>
        <v>13238</v>
      </c>
      <c r="G424" s="97">
        <f t="shared" si="10"/>
        <v>75960.100000000006</v>
      </c>
      <c r="H424" s="97">
        <f t="shared" si="10"/>
        <v>13238</v>
      </c>
      <c r="I424" s="97">
        <f t="shared" si="10"/>
        <v>0</v>
      </c>
      <c r="J424" s="97">
        <f t="shared" si="10"/>
        <v>0</v>
      </c>
      <c r="K424" s="97">
        <f t="shared" si="10"/>
        <v>0</v>
      </c>
      <c r="L424" s="97">
        <f t="shared" si="10"/>
        <v>0</v>
      </c>
      <c r="M424" s="97">
        <f t="shared" si="10"/>
        <v>0</v>
      </c>
      <c r="N424" s="97">
        <f t="shared" si="10"/>
        <v>0</v>
      </c>
      <c r="O424" s="490"/>
    </row>
    <row r="425" spans="1:15" ht="15.75" thickBot="1">
      <c r="A425" s="496"/>
      <c r="B425" s="504"/>
      <c r="C425" s="500"/>
      <c r="D425" s="23">
        <v>2020</v>
      </c>
      <c r="E425" s="97">
        <f t="shared" ref="E425:N425" si="11">E118+E154+E215+E220+E235+E250+E266+E281+E321+E340+E345+E361+E378+E395+E410</f>
        <v>62615.8</v>
      </c>
      <c r="F425" s="97">
        <f t="shared" si="11"/>
        <v>5363</v>
      </c>
      <c r="G425" s="97">
        <f t="shared" si="11"/>
        <v>62615.8</v>
      </c>
      <c r="H425" s="97">
        <f t="shared" si="11"/>
        <v>5363</v>
      </c>
      <c r="I425" s="97">
        <f t="shared" si="11"/>
        <v>0</v>
      </c>
      <c r="J425" s="97">
        <f t="shared" si="11"/>
        <v>0</v>
      </c>
      <c r="K425" s="97">
        <f t="shared" si="11"/>
        <v>0</v>
      </c>
      <c r="L425" s="97">
        <f t="shared" si="11"/>
        <v>0</v>
      </c>
      <c r="M425" s="97">
        <f t="shared" si="11"/>
        <v>0</v>
      </c>
      <c r="N425" s="97">
        <f t="shared" si="11"/>
        <v>0</v>
      </c>
      <c r="O425" s="490"/>
    </row>
    <row r="426" spans="1:15" ht="18" customHeight="1" thickBot="1">
      <c r="A426" s="495"/>
      <c r="B426" s="503" t="s">
        <v>204</v>
      </c>
      <c r="C426" s="499"/>
      <c r="D426" s="22" t="s">
        <v>251</v>
      </c>
      <c r="E426" s="95">
        <f t="shared" ref="E426:N426" si="12">SUM(E427:E430)</f>
        <v>212444.90000000002</v>
      </c>
      <c r="F426" s="95">
        <f t="shared" si="12"/>
        <v>92461.127999999997</v>
      </c>
      <c r="G426" s="95">
        <f t="shared" si="12"/>
        <v>211923.09999999998</v>
      </c>
      <c r="H426" s="95">
        <f t="shared" si="12"/>
        <v>91939.328000000009</v>
      </c>
      <c r="I426" s="95">
        <f t="shared" si="12"/>
        <v>0</v>
      </c>
      <c r="J426" s="95">
        <f t="shared" si="12"/>
        <v>0</v>
      </c>
      <c r="K426" s="95">
        <f t="shared" si="12"/>
        <v>521.79999999999995</v>
      </c>
      <c r="L426" s="95">
        <f t="shared" si="12"/>
        <v>521.79999999999995</v>
      </c>
      <c r="M426" s="95">
        <f t="shared" si="12"/>
        <v>0</v>
      </c>
      <c r="N426" s="95">
        <f t="shared" si="12"/>
        <v>0</v>
      </c>
      <c r="O426" s="489"/>
    </row>
    <row r="427" spans="1:15" ht="15.75" thickBot="1">
      <c r="A427" s="496"/>
      <c r="B427" s="504"/>
      <c r="C427" s="500"/>
      <c r="D427" s="23">
        <v>2017</v>
      </c>
      <c r="E427" s="97">
        <f t="shared" ref="E427:N427" si="13">E422</f>
        <v>21802.2</v>
      </c>
      <c r="F427" s="97">
        <f t="shared" si="13"/>
        <v>21802.128000000001</v>
      </c>
      <c r="G427" s="97">
        <f t="shared" si="13"/>
        <v>21280.400000000001</v>
      </c>
      <c r="H427" s="97">
        <f t="shared" si="13"/>
        <v>21280.328000000001</v>
      </c>
      <c r="I427" s="97">
        <f t="shared" si="13"/>
        <v>0</v>
      </c>
      <c r="J427" s="97">
        <f t="shared" si="13"/>
        <v>0</v>
      </c>
      <c r="K427" s="97">
        <f t="shared" si="13"/>
        <v>521.79999999999995</v>
      </c>
      <c r="L427" s="97">
        <f t="shared" si="13"/>
        <v>521.79999999999995</v>
      </c>
      <c r="M427" s="97">
        <f t="shared" si="13"/>
        <v>0</v>
      </c>
      <c r="N427" s="97">
        <f t="shared" si="13"/>
        <v>0</v>
      </c>
      <c r="O427" s="490"/>
    </row>
    <row r="428" spans="1:15" ht="15.75" thickBot="1">
      <c r="A428" s="496"/>
      <c r="B428" s="504"/>
      <c r="C428" s="500"/>
      <c r="D428" s="23">
        <v>2018</v>
      </c>
      <c r="E428" s="97">
        <f t="shared" ref="E428:N428" si="14">E423</f>
        <v>52066.799999999996</v>
      </c>
      <c r="F428" s="97">
        <f t="shared" si="14"/>
        <v>52058</v>
      </c>
      <c r="G428" s="97">
        <f t="shared" si="14"/>
        <v>52066.799999999996</v>
      </c>
      <c r="H428" s="97">
        <f t="shared" si="14"/>
        <v>52058</v>
      </c>
      <c r="I428" s="97">
        <f t="shared" si="14"/>
        <v>0</v>
      </c>
      <c r="J428" s="97">
        <f t="shared" si="14"/>
        <v>0</v>
      </c>
      <c r="K428" s="97">
        <f t="shared" si="14"/>
        <v>0</v>
      </c>
      <c r="L428" s="97">
        <f t="shared" si="14"/>
        <v>0</v>
      </c>
      <c r="M428" s="97">
        <f t="shared" si="14"/>
        <v>0</v>
      </c>
      <c r="N428" s="97">
        <f t="shared" si="14"/>
        <v>0</v>
      </c>
      <c r="O428" s="490"/>
    </row>
    <row r="429" spans="1:15" ht="15.75" thickBot="1">
      <c r="A429" s="496"/>
      <c r="B429" s="504"/>
      <c r="C429" s="500"/>
      <c r="D429" s="23">
        <v>2019</v>
      </c>
      <c r="E429" s="97">
        <f t="shared" ref="E429:N429" si="15">E424</f>
        <v>75960.100000000006</v>
      </c>
      <c r="F429" s="97">
        <f t="shared" si="15"/>
        <v>13238</v>
      </c>
      <c r="G429" s="97">
        <f t="shared" si="15"/>
        <v>75960.100000000006</v>
      </c>
      <c r="H429" s="97">
        <f t="shared" si="15"/>
        <v>13238</v>
      </c>
      <c r="I429" s="97">
        <f t="shared" si="15"/>
        <v>0</v>
      </c>
      <c r="J429" s="97">
        <f t="shared" si="15"/>
        <v>0</v>
      </c>
      <c r="K429" s="97">
        <f t="shared" si="15"/>
        <v>0</v>
      </c>
      <c r="L429" s="97">
        <f t="shared" si="15"/>
        <v>0</v>
      </c>
      <c r="M429" s="97">
        <f t="shared" si="15"/>
        <v>0</v>
      </c>
      <c r="N429" s="97">
        <f t="shared" si="15"/>
        <v>0</v>
      </c>
      <c r="O429" s="490"/>
    </row>
    <row r="430" spans="1:15" ht="15.75" thickBot="1">
      <c r="A430" s="496"/>
      <c r="B430" s="504"/>
      <c r="C430" s="500"/>
      <c r="D430" s="23">
        <v>2020</v>
      </c>
      <c r="E430" s="97">
        <f t="shared" ref="E430:N430" si="16">E425</f>
        <v>62615.8</v>
      </c>
      <c r="F430" s="97">
        <f t="shared" si="16"/>
        <v>5363</v>
      </c>
      <c r="G430" s="97">
        <f t="shared" si="16"/>
        <v>62615.8</v>
      </c>
      <c r="H430" s="97">
        <f t="shared" si="16"/>
        <v>5363</v>
      </c>
      <c r="I430" s="97">
        <f t="shared" si="16"/>
        <v>0</v>
      </c>
      <c r="J430" s="97">
        <f t="shared" si="16"/>
        <v>0</v>
      </c>
      <c r="K430" s="97">
        <f t="shared" si="16"/>
        <v>0</v>
      </c>
      <c r="L430" s="97">
        <f t="shared" si="16"/>
        <v>0</v>
      </c>
      <c r="M430" s="97">
        <f t="shared" si="16"/>
        <v>0</v>
      </c>
      <c r="N430" s="97">
        <f t="shared" si="16"/>
        <v>0</v>
      </c>
      <c r="O430" s="490"/>
    </row>
    <row r="431" spans="1:15" ht="18" customHeight="1" thickBot="1">
      <c r="A431" s="495"/>
      <c r="B431" s="503" t="s">
        <v>322</v>
      </c>
      <c r="C431" s="499"/>
      <c r="D431" s="22" t="s">
        <v>251</v>
      </c>
      <c r="E431" s="95">
        <f t="shared" ref="E431:N431" si="17">SUM(E432:E435)</f>
        <v>109734</v>
      </c>
      <c r="F431" s="95">
        <f t="shared" si="17"/>
        <v>27770.1</v>
      </c>
      <c r="G431" s="95">
        <f t="shared" si="17"/>
        <v>109212.2</v>
      </c>
      <c r="H431" s="95">
        <f t="shared" si="17"/>
        <v>27248.299999999996</v>
      </c>
      <c r="I431" s="95">
        <f t="shared" si="17"/>
        <v>0</v>
      </c>
      <c r="J431" s="95">
        <f t="shared" si="17"/>
        <v>0</v>
      </c>
      <c r="K431" s="95">
        <f t="shared" si="17"/>
        <v>521.79999999999995</v>
      </c>
      <c r="L431" s="95">
        <f t="shared" si="17"/>
        <v>521.79999999999995</v>
      </c>
      <c r="M431" s="95">
        <f t="shared" si="17"/>
        <v>0</v>
      </c>
      <c r="N431" s="95">
        <f t="shared" si="17"/>
        <v>0</v>
      </c>
      <c r="O431" s="489"/>
    </row>
    <row r="432" spans="1:15" ht="15.75" thickBot="1">
      <c r="A432" s="496"/>
      <c r="B432" s="504"/>
      <c r="C432" s="500"/>
      <c r="D432" s="23">
        <v>2017</v>
      </c>
      <c r="E432" s="97">
        <f t="shared" ref="E432:N432" si="18">E31+E122+E173</f>
        <v>8465.2000000000007</v>
      </c>
      <c r="F432" s="97">
        <f t="shared" si="18"/>
        <v>8465.2000000000007</v>
      </c>
      <c r="G432" s="97">
        <f t="shared" si="18"/>
        <v>7943.4</v>
      </c>
      <c r="H432" s="97">
        <f t="shared" si="18"/>
        <v>7943.4</v>
      </c>
      <c r="I432" s="97">
        <f t="shared" si="18"/>
        <v>0</v>
      </c>
      <c r="J432" s="97">
        <f t="shared" si="18"/>
        <v>0</v>
      </c>
      <c r="K432" s="97">
        <f t="shared" si="18"/>
        <v>521.79999999999995</v>
      </c>
      <c r="L432" s="97">
        <f t="shared" si="18"/>
        <v>521.79999999999995</v>
      </c>
      <c r="M432" s="97">
        <f t="shared" si="18"/>
        <v>0</v>
      </c>
      <c r="N432" s="97">
        <f t="shared" si="18"/>
        <v>0</v>
      </c>
      <c r="O432" s="490"/>
    </row>
    <row r="433" spans="1:15" ht="15.75" thickBot="1">
      <c r="A433" s="496"/>
      <c r="B433" s="504"/>
      <c r="C433" s="500"/>
      <c r="D433" s="23">
        <v>2018</v>
      </c>
      <c r="E433" s="144">
        <f t="shared" ref="E433:N433" si="19">E47+E134+E213+E329</f>
        <v>19304.899999999998</v>
      </c>
      <c r="F433" s="144">
        <f t="shared" si="19"/>
        <v>19304.899999999998</v>
      </c>
      <c r="G433" s="144">
        <f t="shared" si="19"/>
        <v>19304.899999999998</v>
      </c>
      <c r="H433" s="144">
        <f t="shared" si="19"/>
        <v>19304.899999999998</v>
      </c>
      <c r="I433" s="144">
        <f t="shared" si="19"/>
        <v>0</v>
      </c>
      <c r="J433" s="144">
        <f t="shared" si="19"/>
        <v>0</v>
      </c>
      <c r="K433" s="144">
        <f t="shared" si="19"/>
        <v>0</v>
      </c>
      <c r="L433" s="144">
        <f t="shared" si="19"/>
        <v>0</v>
      </c>
      <c r="M433" s="144">
        <f t="shared" si="19"/>
        <v>0</v>
      </c>
      <c r="N433" s="144">
        <f t="shared" si="19"/>
        <v>0</v>
      </c>
      <c r="O433" s="490"/>
    </row>
    <row r="434" spans="1:15" ht="15.75" thickBot="1">
      <c r="A434" s="496"/>
      <c r="B434" s="504"/>
      <c r="C434" s="500"/>
      <c r="D434" s="23">
        <v>2019</v>
      </c>
      <c r="E434" s="144">
        <f t="shared" ref="E434:N434" si="20">E84+E144+E214+E314+E339+E394+E409</f>
        <v>43105.1</v>
      </c>
      <c r="F434" s="144">
        <f t="shared" si="20"/>
        <v>0</v>
      </c>
      <c r="G434" s="144">
        <f t="shared" si="20"/>
        <v>43105.1</v>
      </c>
      <c r="H434" s="144">
        <f t="shared" si="20"/>
        <v>0</v>
      </c>
      <c r="I434" s="144">
        <f t="shared" si="20"/>
        <v>0</v>
      </c>
      <c r="J434" s="144">
        <f t="shared" si="20"/>
        <v>0</v>
      </c>
      <c r="K434" s="144">
        <f t="shared" si="20"/>
        <v>0</v>
      </c>
      <c r="L434" s="144">
        <f t="shared" si="20"/>
        <v>0</v>
      </c>
      <c r="M434" s="144">
        <f t="shared" si="20"/>
        <v>0</v>
      </c>
      <c r="N434" s="144">
        <f t="shared" si="20"/>
        <v>0</v>
      </c>
      <c r="O434" s="490"/>
    </row>
    <row r="435" spans="1:15" ht="15.75" thickBot="1">
      <c r="A435" s="496"/>
      <c r="B435" s="504"/>
      <c r="C435" s="500"/>
      <c r="D435" s="23">
        <v>2020</v>
      </c>
      <c r="E435" s="144">
        <f t="shared" ref="E435:N435" si="21">E118+E154+E215+E321+E340+E395+E410</f>
        <v>38858.800000000003</v>
      </c>
      <c r="F435" s="144">
        <f t="shared" si="21"/>
        <v>0</v>
      </c>
      <c r="G435" s="144">
        <f t="shared" si="21"/>
        <v>38858.800000000003</v>
      </c>
      <c r="H435" s="144">
        <f t="shared" si="21"/>
        <v>0</v>
      </c>
      <c r="I435" s="144">
        <f t="shared" si="21"/>
        <v>0</v>
      </c>
      <c r="J435" s="144">
        <f t="shared" si="21"/>
        <v>0</v>
      </c>
      <c r="K435" s="144">
        <f t="shared" si="21"/>
        <v>0</v>
      </c>
      <c r="L435" s="144">
        <f t="shared" si="21"/>
        <v>0</v>
      </c>
      <c r="M435" s="144">
        <f t="shared" si="21"/>
        <v>0</v>
      </c>
      <c r="N435" s="144">
        <f t="shared" si="21"/>
        <v>0</v>
      </c>
      <c r="O435" s="490"/>
    </row>
    <row r="436" spans="1:15" ht="18" customHeight="1" thickBot="1">
      <c r="A436" s="495"/>
      <c r="B436" s="503" t="s">
        <v>294</v>
      </c>
      <c r="C436" s="499"/>
      <c r="D436" s="22" t="s">
        <v>251</v>
      </c>
      <c r="E436" s="95">
        <f t="shared" ref="E436:N436" si="22">SUM(E437:E440)</f>
        <v>96547.9</v>
      </c>
      <c r="F436" s="95">
        <f t="shared" si="22"/>
        <v>60047.9</v>
      </c>
      <c r="G436" s="95">
        <f t="shared" si="22"/>
        <v>96547.9</v>
      </c>
      <c r="H436" s="95">
        <f t="shared" si="22"/>
        <v>60047.9</v>
      </c>
      <c r="I436" s="95">
        <f t="shared" si="22"/>
        <v>0</v>
      </c>
      <c r="J436" s="95">
        <f t="shared" si="22"/>
        <v>0</v>
      </c>
      <c r="K436" s="95">
        <f t="shared" si="22"/>
        <v>0</v>
      </c>
      <c r="L436" s="95">
        <f t="shared" si="22"/>
        <v>0</v>
      </c>
      <c r="M436" s="95">
        <f t="shared" si="22"/>
        <v>0</v>
      </c>
      <c r="N436" s="95">
        <f t="shared" si="22"/>
        <v>0</v>
      </c>
      <c r="O436" s="489"/>
    </row>
    <row r="437" spans="1:15" ht="15.75" thickBot="1">
      <c r="A437" s="496"/>
      <c r="B437" s="504"/>
      <c r="C437" s="500"/>
      <c r="D437" s="23">
        <v>2017</v>
      </c>
      <c r="E437" s="97">
        <f>E217+E232+E247+E342+E358+E375+E392+E407</f>
        <v>12174</v>
      </c>
      <c r="F437" s="97">
        <f t="shared" ref="F437:N437" si="23">F217+F232+F247+F342+F358+F375+F392+F407</f>
        <v>12174</v>
      </c>
      <c r="G437" s="97">
        <f t="shared" si="23"/>
        <v>12174</v>
      </c>
      <c r="H437" s="97">
        <f t="shared" si="23"/>
        <v>12174</v>
      </c>
      <c r="I437" s="97">
        <f t="shared" si="23"/>
        <v>0</v>
      </c>
      <c r="J437" s="97">
        <f t="shared" si="23"/>
        <v>0</v>
      </c>
      <c r="K437" s="97">
        <f t="shared" si="23"/>
        <v>0</v>
      </c>
      <c r="L437" s="97">
        <f t="shared" si="23"/>
        <v>0</v>
      </c>
      <c r="M437" s="97">
        <f t="shared" si="23"/>
        <v>0</v>
      </c>
      <c r="N437" s="97">
        <f t="shared" si="23"/>
        <v>0</v>
      </c>
      <c r="O437" s="490"/>
    </row>
    <row r="438" spans="1:15" ht="15.75" thickBot="1">
      <c r="A438" s="496"/>
      <c r="B438" s="504"/>
      <c r="C438" s="500"/>
      <c r="D438" s="23">
        <v>2018</v>
      </c>
      <c r="E438" s="97">
        <f>E218+E233+E248+E343+E359+E376+E393+E408</f>
        <v>31598.9</v>
      </c>
      <c r="F438" s="97">
        <f t="shared" ref="F438:N438" si="24">F218+F233+F248+F343+F359+F376+F393+F408</f>
        <v>31598.9</v>
      </c>
      <c r="G438" s="97">
        <f t="shared" si="24"/>
        <v>31598.9</v>
      </c>
      <c r="H438" s="97">
        <f t="shared" si="24"/>
        <v>31598.9</v>
      </c>
      <c r="I438" s="97">
        <f t="shared" si="24"/>
        <v>0</v>
      </c>
      <c r="J438" s="97">
        <f t="shared" si="24"/>
        <v>0</v>
      </c>
      <c r="K438" s="97">
        <f t="shared" si="24"/>
        <v>0</v>
      </c>
      <c r="L438" s="97">
        <f t="shared" si="24"/>
        <v>0</v>
      </c>
      <c r="M438" s="97">
        <f t="shared" si="24"/>
        <v>0</v>
      </c>
      <c r="N438" s="97">
        <f t="shared" si="24"/>
        <v>0</v>
      </c>
      <c r="O438" s="490"/>
    </row>
    <row r="439" spans="1:15" ht="15.75" thickBot="1">
      <c r="A439" s="496"/>
      <c r="B439" s="504"/>
      <c r="C439" s="500"/>
      <c r="D439" s="23">
        <v>2019</v>
      </c>
      <c r="E439" s="97">
        <f>E219+E234+E249+E344+E360+E377</f>
        <v>30575</v>
      </c>
      <c r="F439" s="97">
        <f t="shared" ref="F439:N439" si="25">F219+F234+F249+F344+F360+F377</f>
        <v>12075</v>
      </c>
      <c r="G439" s="97">
        <f t="shared" si="25"/>
        <v>30575</v>
      </c>
      <c r="H439" s="97">
        <f t="shared" si="25"/>
        <v>12075</v>
      </c>
      <c r="I439" s="97">
        <f t="shared" si="25"/>
        <v>0</v>
      </c>
      <c r="J439" s="97">
        <f t="shared" si="25"/>
        <v>0</v>
      </c>
      <c r="K439" s="97">
        <f t="shared" si="25"/>
        <v>0</v>
      </c>
      <c r="L439" s="97">
        <f t="shared" si="25"/>
        <v>0</v>
      </c>
      <c r="M439" s="97">
        <f t="shared" si="25"/>
        <v>0</v>
      </c>
      <c r="N439" s="97">
        <f t="shared" si="25"/>
        <v>0</v>
      </c>
      <c r="O439" s="490"/>
    </row>
    <row r="440" spans="1:15" ht="15.75" thickBot="1">
      <c r="A440" s="496"/>
      <c r="B440" s="504"/>
      <c r="C440" s="500"/>
      <c r="D440" s="23">
        <v>2020</v>
      </c>
      <c r="E440" s="97">
        <f>E220+E235+E250+E345+E361+E378</f>
        <v>22200</v>
      </c>
      <c r="F440" s="97">
        <f t="shared" ref="F440:N440" si="26">F220+F235+F250+F345+F361+F378</f>
        <v>4200</v>
      </c>
      <c r="G440" s="97">
        <f t="shared" si="26"/>
        <v>22200</v>
      </c>
      <c r="H440" s="97">
        <f t="shared" si="26"/>
        <v>4200</v>
      </c>
      <c r="I440" s="97">
        <f t="shared" si="26"/>
        <v>0</v>
      </c>
      <c r="J440" s="97">
        <f t="shared" si="26"/>
        <v>0</v>
      </c>
      <c r="K440" s="97">
        <f t="shared" si="26"/>
        <v>0</v>
      </c>
      <c r="L440" s="97">
        <f t="shared" si="26"/>
        <v>0</v>
      </c>
      <c r="M440" s="97">
        <f t="shared" si="26"/>
        <v>0</v>
      </c>
      <c r="N440" s="97">
        <f t="shared" si="26"/>
        <v>0</v>
      </c>
      <c r="O440" s="490"/>
    </row>
    <row r="441" spans="1:15" ht="18" customHeight="1" thickBot="1">
      <c r="A441" s="495"/>
      <c r="B441" s="503" t="s">
        <v>156</v>
      </c>
      <c r="C441" s="499"/>
      <c r="D441" s="22" t="s">
        <v>251</v>
      </c>
      <c r="E441" s="95">
        <f t="shared" ref="E441:N441" si="27">SUM(E442:E445)</f>
        <v>2883</v>
      </c>
      <c r="F441" s="95">
        <f t="shared" si="27"/>
        <v>1372</v>
      </c>
      <c r="G441" s="95">
        <f t="shared" si="27"/>
        <v>2883</v>
      </c>
      <c r="H441" s="95">
        <f t="shared" si="27"/>
        <v>1372</v>
      </c>
      <c r="I441" s="95">
        <f t="shared" si="27"/>
        <v>0</v>
      </c>
      <c r="J441" s="95">
        <f t="shared" si="27"/>
        <v>0</v>
      </c>
      <c r="K441" s="95">
        <f t="shared" si="27"/>
        <v>0</v>
      </c>
      <c r="L441" s="95">
        <f t="shared" si="27"/>
        <v>0</v>
      </c>
      <c r="M441" s="95">
        <f t="shared" si="27"/>
        <v>0</v>
      </c>
      <c r="N441" s="95">
        <f t="shared" si="27"/>
        <v>0</v>
      </c>
      <c r="O441" s="489"/>
    </row>
    <row r="442" spans="1:15" ht="15.75" thickBot="1">
      <c r="A442" s="496"/>
      <c r="B442" s="504"/>
      <c r="C442" s="500"/>
      <c r="D442" s="23">
        <v>2017</v>
      </c>
      <c r="E442" s="144">
        <f t="shared" ref="E442:N442" si="28">E263</f>
        <v>343</v>
      </c>
      <c r="F442" s="144">
        <f t="shared" si="28"/>
        <v>343</v>
      </c>
      <c r="G442" s="144">
        <f t="shared" si="28"/>
        <v>343</v>
      </c>
      <c r="H442" s="144">
        <f t="shared" si="28"/>
        <v>343</v>
      </c>
      <c r="I442" s="144">
        <f t="shared" si="28"/>
        <v>0</v>
      </c>
      <c r="J442" s="144">
        <f t="shared" si="28"/>
        <v>0</v>
      </c>
      <c r="K442" s="144">
        <f t="shared" si="28"/>
        <v>0</v>
      </c>
      <c r="L442" s="144">
        <f t="shared" si="28"/>
        <v>0</v>
      </c>
      <c r="M442" s="144">
        <f t="shared" si="28"/>
        <v>0</v>
      </c>
      <c r="N442" s="144">
        <f t="shared" si="28"/>
        <v>0</v>
      </c>
      <c r="O442" s="490"/>
    </row>
    <row r="443" spans="1:15" ht="15.75" thickBot="1">
      <c r="A443" s="496"/>
      <c r="B443" s="504"/>
      <c r="C443" s="500"/>
      <c r="D443" s="23">
        <v>2018</v>
      </c>
      <c r="E443" s="144">
        <f t="shared" ref="E443:N443" si="29">E264</f>
        <v>343</v>
      </c>
      <c r="F443" s="144">
        <f t="shared" si="29"/>
        <v>343</v>
      </c>
      <c r="G443" s="144">
        <f t="shared" si="29"/>
        <v>343</v>
      </c>
      <c r="H443" s="144">
        <f t="shared" si="29"/>
        <v>343</v>
      </c>
      <c r="I443" s="144">
        <f t="shared" si="29"/>
        <v>0</v>
      </c>
      <c r="J443" s="144">
        <f t="shared" si="29"/>
        <v>0</v>
      </c>
      <c r="K443" s="144">
        <f t="shared" si="29"/>
        <v>0</v>
      </c>
      <c r="L443" s="144">
        <f t="shared" si="29"/>
        <v>0</v>
      </c>
      <c r="M443" s="144">
        <f t="shared" si="29"/>
        <v>0</v>
      </c>
      <c r="N443" s="144">
        <f t="shared" si="29"/>
        <v>0</v>
      </c>
      <c r="O443" s="490"/>
    </row>
    <row r="444" spans="1:15" ht="15.75" thickBot="1">
      <c r="A444" s="496"/>
      <c r="B444" s="504"/>
      <c r="C444" s="500"/>
      <c r="D444" s="23">
        <v>2019</v>
      </c>
      <c r="E444" s="144">
        <f t="shared" ref="E444:N444" si="30">E265</f>
        <v>1460</v>
      </c>
      <c r="F444" s="144">
        <f t="shared" si="30"/>
        <v>343</v>
      </c>
      <c r="G444" s="144">
        <f t="shared" si="30"/>
        <v>1460</v>
      </c>
      <c r="H444" s="144">
        <f t="shared" si="30"/>
        <v>343</v>
      </c>
      <c r="I444" s="144">
        <f t="shared" si="30"/>
        <v>0</v>
      </c>
      <c r="J444" s="144">
        <f t="shared" si="30"/>
        <v>0</v>
      </c>
      <c r="K444" s="144">
        <f t="shared" si="30"/>
        <v>0</v>
      </c>
      <c r="L444" s="144">
        <f t="shared" si="30"/>
        <v>0</v>
      </c>
      <c r="M444" s="144">
        <f t="shared" si="30"/>
        <v>0</v>
      </c>
      <c r="N444" s="144">
        <f t="shared" si="30"/>
        <v>0</v>
      </c>
      <c r="O444" s="490"/>
    </row>
    <row r="445" spans="1:15" ht="15.75" thickBot="1">
      <c r="A445" s="496"/>
      <c r="B445" s="504"/>
      <c r="C445" s="500"/>
      <c r="D445" s="23">
        <v>2020</v>
      </c>
      <c r="E445" s="144">
        <f t="shared" ref="E445:N445" si="31">E266</f>
        <v>737</v>
      </c>
      <c r="F445" s="144">
        <f t="shared" si="31"/>
        <v>343</v>
      </c>
      <c r="G445" s="144">
        <f t="shared" si="31"/>
        <v>737</v>
      </c>
      <c r="H445" s="144">
        <f t="shared" si="31"/>
        <v>343</v>
      </c>
      <c r="I445" s="144">
        <f t="shared" si="31"/>
        <v>0</v>
      </c>
      <c r="J445" s="144">
        <f t="shared" si="31"/>
        <v>0</v>
      </c>
      <c r="K445" s="144">
        <f t="shared" si="31"/>
        <v>0</v>
      </c>
      <c r="L445" s="144">
        <f t="shared" si="31"/>
        <v>0</v>
      </c>
      <c r="M445" s="144">
        <f t="shared" si="31"/>
        <v>0</v>
      </c>
      <c r="N445" s="144">
        <f t="shared" si="31"/>
        <v>0</v>
      </c>
      <c r="O445" s="490"/>
    </row>
    <row r="446" spans="1:15" ht="18" customHeight="1" thickBot="1">
      <c r="A446" s="495"/>
      <c r="B446" s="503" t="s">
        <v>158</v>
      </c>
      <c r="C446" s="499"/>
      <c r="D446" s="22" t="s">
        <v>251</v>
      </c>
      <c r="E446" s="95">
        <f t="shared" ref="E446:N446" si="32">SUM(E447:E450)</f>
        <v>3280</v>
      </c>
      <c r="F446" s="95">
        <f t="shared" si="32"/>
        <v>3271.1280000000002</v>
      </c>
      <c r="G446" s="95">
        <f t="shared" si="32"/>
        <v>3280</v>
      </c>
      <c r="H446" s="95">
        <f t="shared" si="32"/>
        <v>3271.1280000000002</v>
      </c>
      <c r="I446" s="95">
        <f t="shared" si="32"/>
        <v>0</v>
      </c>
      <c r="J446" s="95">
        <f t="shared" si="32"/>
        <v>0</v>
      </c>
      <c r="K446" s="95">
        <f t="shared" si="32"/>
        <v>0</v>
      </c>
      <c r="L446" s="95">
        <f t="shared" si="32"/>
        <v>0</v>
      </c>
      <c r="M446" s="95">
        <f t="shared" si="32"/>
        <v>0</v>
      </c>
      <c r="N446" s="95">
        <f t="shared" si="32"/>
        <v>0</v>
      </c>
      <c r="O446" s="489"/>
    </row>
    <row r="447" spans="1:15" ht="15.75" thickBot="1">
      <c r="A447" s="496"/>
      <c r="B447" s="504"/>
      <c r="C447" s="500"/>
      <c r="D447" s="23">
        <v>2017</v>
      </c>
      <c r="E447" s="97">
        <f t="shared" ref="E447:N447" si="33">E278</f>
        <v>820</v>
      </c>
      <c r="F447" s="97">
        <f t="shared" si="33"/>
        <v>819.928</v>
      </c>
      <c r="G447" s="97">
        <f t="shared" si="33"/>
        <v>820</v>
      </c>
      <c r="H447" s="97">
        <f t="shared" si="33"/>
        <v>819.928</v>
      </c>
      <c r="I447" s="97">
        <f t="shared" si="33"/>
        <v>0</v>
      </c>
      <c r="J447" s="97">
        <f t="shared" si="33"/>
        <v>0</v>
      </c>
      <c r="K447" s="97">
        <f t="shared" si="33"/>
        <v>0</v>
      </c>
      <c r="L447" s="97">
        <f t="shared" si="33"/>
        <v>0</v>
      </c>
      <c r="M447" s="97">
        <f t="shared" si="33"/>
        <v>0</v>
      </c>
      <c r="N447" s="97">
        <f t="shared" si="33"/>
        <v>0</v>
      </c>
      <c r="O447" s="490"/>
    </row>
    <row r="448" spans="1:15" ht="15.75" thickBot="1">
      <c r="A448" s="496"/>
      <c r="B448" s="504"/>
      <c r="C448" s="500"/>
      <c r="D448" s="23">
        <v>2018</v>
      </c>
      <c r="E448" s="97">
        <f t="shared" ref="E448:N448" si="34">E279</f>
        <v>820</v>
      </c>
      <c r="F448" s="97">
        <f t="shared" si="34"/>
        <v>811.2</v>
      </c>
      <c r="G448" s="97">
        <f t="shared" si="34"/>
        <v>820</v>
      </c>
      <c r="H448" s="97">
        <f t="shared" si="34"/>
        <v>811.2</v>
      </c>
      <c r="I448" s="97">
        <f t="shared" si="34"/>
        <v>0</v>
      </c>
      <c r="J448" s="97">
        <f t="shared" si="34"/>
        <v>0</v>
      </c>
      <c r="K448" s="97">
        <f t="shared" si="34"/>
        <v>0</v>
      </c>
      <c r="L448" s="97">
        <f t="shared" si="34"/>
        <v>0</v>
      </c>
      <c r="M448" s="97">
        <f t="shared" si="34"/>
        <v>0</v>
      </c>
      <c r="N448" s="97">
        <f t="shared" si="34"/>
        <v>0</v>
      </c>
      <c r="O448" s="490"/>
    </row>
    <row r="449" spans="1:15" ht="15.75" thickBot="1">
      <c r="A449" s="496"/>
      <c r="B449" s="504"/>
      <c r="C449" s="500"/>
      <c r="D449" s="23">
        <v>2019</v>
      </c>
      <c r="E449" s="97">
        <f t="shared" ref="E449:N449" si="35">E280</f>
        <v>820</v>
      </c>
      <c r="F449" s="97">
        <f t="shared" si="35"/>
        <v>820</v>
      </c>
      <c r="G449" s="97">
        <f t="shared" si="35"/>
        <v>820</v>
      </c>
      <c r="H449" s="97">
        <f t="shared" si="35"/>
        <v>820</v>
      </c>
      <c r="I449" s="97">
        <f t="shared" si="35"/>
        <v>0</v>
      </c>
      <c r="J449" s="97">
        <f t="shared" si="35"/>
        <v>0</v>
      </c>
      <c r="K449" s="97">
        <f t="shared" si="35"/>
        <v>0</v>
      </c>
      <c r="L449" s="97">
        <f t="shared" si="35"/>
        <v>0</v>
      </c>
      <c r="M449" s="97">
        <f t="shared" si="35"/>
        <v>0</v>
      </c>
      <c r="N449" s="97">
        <f t="shared" si="35"/>
        <v>0</v>
      </c>
      <c r="O449" s="490"/>
    </row>
    <row r="450" spans="1:15" ht="15.75" thickBot="1">
      <c r="A450" s="496"/>
      <c r="B450" s="504"/>
      <c r="C450" s="500"/>
      <c r="D450" s="23">
        <v>2020</v>
      </c>
      <c r="E450" s="97">
        <f t="shared" ref="E450:N450" si="36">E281</f>
        <v>820</v>
      </c>
      <c r="F450" s="97">
        <f t="shared" si="36"/>
        <v>820</v>
      </c>
      <c r="G450" s="97">
        <f t="shared" si="36"/>
        <v>820</v>
      </c>
      <c r="H450" s="97">
        <f t="shared" si="36"/>
        <v>820</v>
      </c>
      <c r="I450" s="97">
        <f t="shared" si="36"/>
        <v>0</v>
      </c>
      <c r="J450" s="97">
        <f t="shared" si="36"/>
        <v>0</v>
      </c>
      <c r="K450" s="97">
        <f t="shared" si="36"/>
        <v>0</v>
      </c>
      <c r="L450" s="97">
        <f t="shared" si="36"/>
        <v>0</v>
      </c>
      <c r="M450" s="97">
        <f t="shared" si="36"/>
        <v>0</v>
      </c>
      <c r="N450" s="97">
        <f t="shared" si="36"/>
        <v>0</v>
      </c>
      <c r="O450" s="490"/>
    </row>
    <row r="455" spans="1:15">
      <c r="B455" t="s">
        <v>201</v>
      </c>
    </row>
    <row r="457" spans="1:15" ht="15.75" thickBot="1"/>
    <row r="458" spans="1:15" ht="18" customHeight="1" thickBot="1">
      <c r="A458" s="495"/>
      <c r="B458" s="503" t="s">
        <v>202</v>
      </c>
      <c r="C458" s="499"/>
      <c r="D458" s="94" t="s">
        <v>251</v>
      </c>
      <c r="E458" s="95">
        <f t="shared" ref="E458:N458" si="37">SUM(E459:E467)</f>
        <v>212444.90000000002</v>
      </c>
      <c r="F458" s="95">
        <f t="shared" si="37"/>
        <v>92461.127999999997</v>
      </c>
      <c r="G458" s="95">
        <f t="shared" si="37"/>
        <v>211923.10000000003</v>
      </c>
      <c r="H458" s="95">
        <f t="shared" si="37"/>
        <v>91939.328000000009</v>
      </c>
      <c r="I458" s="95">
        <f t="shared" si="37"/>
        <v>0</v>
      </c>
      <c r="J458" s="95">
        <f t="shared" si="37"/>
        <v>0</v>
      </c>
      <c r="K458" s="95">
        <f t="shared" si="37"/>
        <v>521.79999999999995</v>
      </c>
      <c r="L458" s="95">
        <f t="shared" si="37"/>
        <v>521.79999999999995</v>
      </c>
      <c r="M458" s="95">
        <f t="shared" si="37"/>
        <v>0</v>
      </c>
      <c r="N458" s="95">
        <f t="shared" si="37"/>
        <v>0</v>
      </c>
      <c r="O458" s="508"/>
    </row>
    <row r="459" spans="1:15" ht="15.75" thickBot="1">
      <c r="A459" s="496"/>
      <c r="B459" s="504"/>
      <c r="C459" s="500"/>
      <c r="D459" s="23">
        <v>2017</v>
      </c>
      <c r="E459" s="97">
        <f t="shared" ref="E459:N459" si="38">SUM(E432+E437+E442+E447)</f>
        <v>21802.2</v>
      </c>
      <c r="F459" s="97">
        <f t="shared" si="38"/>
        <v>21802.128000000001</v>
      </c>
      <c r="G459" s="97">
        <f t="shared" si="38"/>
        <v>21280.400000000001</v>
      </c>
      <c r="H459" s="97">
        <f t="shared" si="38"/>
        <v>21280.328000000001</v>
      </c>
      <c r="I459" s="97">
        <f t="shared" si="38"/>
        <v>0</v>
      </c>
      <c r="J459" s="97">
        <f t="shared" si="38"/>
        <v>0</v>
      </c>
      <c r="K459" s="97">
        <f t="shared" si="38"/>
        <v>521.79999999999995</v>
      </c>
      <c r="L459" s="97">
        <f t="shared" si="38"/>
        <v>521.79999999999995</v>
      </c>
      <c r="M459" s="97">
        <f t="shared" si="38"/>
        <v>0</v>
      </c>
      <c r="N459" s="97">
        <f t="shared" si="38"/>
        <v>0</v>
      </c>
      <c r="O459" s="509"/>
    </row>
    <row r="460" spans="1:15" ht="15.75" thickBot="1">
      <c r="A460" s="496"/>
      <c r="B460" s="504"/>
      <c r="C460" s="500"/>
      <c r="D460" s="23">
        <v>2018</v>
      </c>
      <c r="E460" s="97">
        <f t="shared" ref="E460:N460" si="39">SUM(E433+E438+E443+E448)</f>
        <v>52066.8</v>
      </c>
      <c r="F460" s="97">
        <f t="shared" si="39"/>
        <v>52058</v>
      </c>
      <c r="G460" s="97">
        <f t="shared" si="39"/>
        <v>52066.8</v>
      </c>
      <c r="H460" s="97">
        <f t="shared" si="39"/>
        <v>52058</v>
      </c>
      <c r="I460" s="97">
        <f t="shared" si="39"/>
        <v>0</v>
      </c>
      <c r="J460" s="97">
        <f t="shared" si="39"/>
        <v>0</v>
      </c>
      <c r="K460" s="97">
        <f t="shared" si="39"/>
        <v>0</v>
      </c>
      <c r="L460" s="97">
        <f t="shared" si="39"/>
        <v>0</v>
      </c>
      <c r="M460" s="97">
        <f t="shared" si="39"/>
        <v>0</v>
      </c>
      <c r="N460" s="97">
        <f t="shared" si="39"/>
        <v>0</v>
      </c>
      <c r="O460" s="509"/>
    </row>
    <row r="461" spans="1:15" ht="15.75" thickBot="1">
      <c r="A461" s="496"/>
      <c r="B461" s="504"/>
      <c r="C461" s="500"/>
      <c r="D461" s="23">
        <v>2019</v>
      </c>
      <c r="E461" s="97">
        <f t="shared" ref="E461:N461" si="40">SUM(E434+E439+E444+E449)</f>
        <v>75960.100000000006</v>
      </c>
      <c r="F461" s="97">
        <f t="shared" si="40"/>
        <v>13238</v>
      </c>
      <c r="G461" s="97">
        <f t="shared" si="40"/>
        <v>75960.100000000006</v>
      </c>
      <c r="H461" s="97">
        <f t="shared" si="40"/>
        <v>13238</v>
      </c>
      <c r="I461" s="97">
        <f t="shared" si="40"/>
        <v>0</v>
      </c>
      <c r="J461" s="97">
        <f t="shared" si="40"/>
        <v>0</v>
      </c>
      <c r="K461" s="97">
        <f t="shared" si="40"/>
        <v>0</v>
      </c>
      <c r="L461" s="97">
        <f t="shared" si="40"/>
        <v>0</v>
      </c>
      <c r="M461" s="97">
        <f t="shared" si="40"/>
        <v>0</v>
      </c>
      <c r="N461" s="97">
        <f t="shared" si="40"/>
        <v>0</v>
      </c>
      <c r="O461" s="509"/>
    </row>
    <row r="462" spans="1:15" ht="15.75" thickBot="1">
      <c r="A462" s="496"/>
      <c r="B462" s="504"/>
      <c r="C462" s="500"/>
      <c r="D462" s="23">
        <v>2020</v>
      </c>
      <c r="E462" s="97">
        <f t="shared" ref="E462:N462" si="41">SUM(E435+E440+E445+E450)</f>
        <v>62615.8</v>
      </c>
      <c r="F462" s="97">
        <f t="shared" si="41"/>
        <v>5363</v>
      </c>
      <c r="G462" s="97">
        <f t="shared" si="41"/>
        <v>62615.8</v>
      </c>
      <c r="H462" s="97">
        <f t="shared" si="41"/>
        <v>5363</v>
      </c>
      <c r="I462" s="97">
        <f t="shared" si="41"/>
        <v>0</v>
      </c>
      <c r="J462" s="97">
        <f t="shared" si="41"/>
        <v>0</v>
      </c>
      <c r="K462" s="97">
        <f t="shared" si="41"/>
        <v>0</v>
      </c>
      <c r="L462" s="97">
        <f t="shared" si="41"/>
        <v>0</v>
      </c>
      <c r="M462" s="97">
        <f t="shared" si="41"/>
        <v>0</v>
      </c>
      <c r="N462" s="97">
        <f t="shared" si="41"/>
        <v>0</v>
      </c>
      <c r="O462" s="509"/>
    </row>
    <row r="463" spans="1:15" ht="15.75" thickBot="1">
      <c r="A463" s="496"/>
      <c r="B463" s="504"/>
      <c r="C463" s="500"/>
      <c r="D463" s="23"/>
      <c r="E463" s="97"/>
      <c r="F463" s="97"/>
      <c r="G463" s="97"/>
      <c r="H463" s="97"/>
      <c r="I463" s="97"/>
      <c r="J463" s="97"/>
      <c r="K463" s="97"/>
      <c r="L463" s="97"/>
      <c r="M463" s="97"/>
      <c r="N463" s="97"/>
      <c r="O463" s="509"/>
    </row>
    <row r="464" spans="1:15" ht="15.75" thickBot="1">
      <c r="A464" s="496"/>
      <c r="B464" s="504"/>
      <c r="C464" s="500"/>
      <c r="D464" s="23"/>
      <c r="E464" s="97"/>
      <c r="F464" s="97"/>
      <c r="G464" s="97"/>
      <c r="H464" s="97"/>
      <c r="I464" s="97"/>
      <c r="J464" s="97"/>
      <c r="K464" s="97"/>
      <c r="L464" s="97"/>
      <c r="M464" s="97"/>
      <c r="N464" s="97"/>
      <c r="O464" s="509"/>
    </row>
    <row r="465" spans="1:15" ht="15.75" thickBot="1">
      <c r="A465" s="496"/>
      <c r="B465" s="504"/>
      <c r="C465" s="500"/>
      <c r="D465" s="23"/>
      <c r="E465" s="97"/>
      <c r="F465" s="97"/>
      <c r="G465" s="97"/>
      <c r="H465" s="97"/>
      <c r="I465" s="97"/>
      <c r="J465" s="97"/>
      <c r="K465" s="97"/>
      <c r="L465" s="97"/>
      <c r="M465" s="97"/>
      <c r="N465" s="97"/>
      <c r="O465" s="509"/>
    </row>
    <row r="466" spans="1:15" ht="15.75" thickBot="1">
      <c r="A466" s="496"/>
      <c r="B466" s="504"/>
      <c r="C466" s="500"/>
      <c r="D466" s="23"/>
      <c r="E466" s="97"/>
      <c r="F466" s="97"/>
      <c r="G466" s="97"/>
      <c r="H466" s="97"/>
      <c r="I466" s="97"/>
      <c r="J466" s="97"/>
      <c r="K466" s="97"/>
      <c r="L466" s="97"/>
      <c r="M466" s="97"/>
      <c r="N466" s="97"/>
      <c r="O466" s="509"/>
    </row>
    <row r="467" spans="1:15" ht="14.45" customHeight="1" thickBot="1">
      <c r="A467" s="505"/>
      <c r="B467" s="506"/>
      <c r="C467" s="507"/>
      <c r="D467" s="16"/>
      <c r="E467" s="97"/>
      <c r="F467" s="97"/>
      <c r="G467" s="97"/>
      <c r="H467" s="97"/>
      <c r="I467" s="97"/>
      <c r="J467" s="97"/>
      <c r="K467" s="97"/>
      <c r="L467" s="97"/>
      <c r="M467" s="97"/>
      <c r="N467" s="97"/>
      <c r="O467" s="510"/>
    </row>
  </sheetData>
  <mergeCells count="197">
    <mergeCell ref="A431:A435"/>
    <mergeCell ref="B431:B435"/>
    <mergeCell ref="A436:A440"/>
    <mergeCell ref="B436:B440"/>
    <mergeCell ref="A396:A400"/>
    <mergeCell ref="B396:B400"/>
    <mergeCell ref="C441:C445"/>
    <mergeCell ref="O441:O445"/>
    <mergeCell ref="C436:C440"/>
    <mergeCell ref="O436:O440"/>
    <mergeCell ref="A401:A405"/>
    <mergeCell ref="B401:B405"/>
    <mergeCell ref="C401:C405"/>
    <mergeCell ref="O401:O405"/>
    <mergeCell ref="C431:C435"/>
    <mergeCell ref="O431:O435"/>
    <mergeCell ref="A374:A380"/>
    <mergeCell ref="B374:B380"/>
    <mergeCell ref="C374:C380"/>
    <mergeCell ref="O374:O380"/>
    <mergeCell ref="A446:A450"/>
    <mergeCell ref="B446:B450"/>
    <mergeCell ref="C446:C450"/>
    <mergeCell ref="O446:O450"/>
    <mergeCell ref="A441:A445"/>
    <mergeCell ref="B441:B445"/>
    <mergeCell ref="A381:A385"/>
    <mergeCell ref="B381:B385"/>
    <mergeCell ref="C381:C385"/>
    <mergeCell ref="O381:O385"/>
    <mergeCell ref="A386:A390"/>
    <mergeCell ref="B386:B390"/>
    <mergeCell ref="C386:C390"/>
    <mergeCell ref="O386:O390"/>
    <mergeCell ref="A391:A395"/>
    <mergeCell ref="B391:B395"/>
    <mergeCell ref="C391:C395"/>
    <mergeCell ref="O391:O395"/>
    <mergeCell ref="C421:C425"/>
    <mergeCell ref="O421:O425"/>
    <mergeCell ref="A421:A425"/>
    <mergeCell ref="B421:B425"/>
    <mergeCell ref="C396:C400"/>
    <mergeCell ref="O396:O400"/>
    <mergeCell ref="A369:A373"/>
    <mergeCell ref="B369:B373"/>
    <mergeCell ref="C369:C373"/>
    <mergeCell ref="O369:O373"/>
    <mergeCell ref="O357:O361"/>
    <mergeCell ref="A364:A368"/>
    <mergeCell ref="B364:B368"/>
    <mergeCell ref="C364:C368"/>
    <mergeCell ref="O364:O368"/>
    <mergeCell ref="A282:A286"/>
    <mergeCell ref="C277:C281"/>
    <mergeCell ref="A357:A361"/>
    <mergeCell ref="B357:B361"/>
    <mergeCell ref="C357:C361"/>
    <mergeCell ref="A347:A351"/>
    <mergeCell ref="B347:B351"/>
    <mergeCell ref="C347:C351"/>
    <mergeCell ref="A277:A281"/>
    <mergeCell ref="O347:O351"/>
    <mergeCell ref="A352:A356"/>
    <mergeCell ref="B352:B356"/>
    <mergeCell ref="C352:C356"/>
    <mergeCell ref="O352:O356"/>
    <mergeCell ref="A341:A345"/>
    <mergeCell ref="B341:B345"/>
    <mergeCell ref="C341:C345"/>
    <mergeCell ref="O341:O345"/>
    <mergeCell ref="I155:I157"/>
    <mergeCell ref="J155:J157"/>
    <mergeCell ref="K155:K157"/>
    <mergeCell ref="L155:L157"/>
    <mergeCell ref="M155:M157"/>
    <mergeCell ref="N155:N157"/>
    <mergeCell ref="O155:O215"/>
    <mergeCell ref="O221:O230"/>
    <mergeCell ref="O216:O220"/>
    <mergeCell ref="C287:C291"/>
    <mergeCell ref="O287:O291"/>
    <mergeCell ref="B282:B286"/>
    <mergeCell ref="C282:C286"/>
    <mergeCell ref="O282:O286"/>
    <mergeCell ref="A155:A157"/>
    <mergeCell ref="B155:B157"/>
    <mergeCell ref="A287:A291"/>
    <mergeCell ref="B277:B281"/>
    <mergeCell ref="B287:B291"/>
    <mergeCell ref="C246:C250"/>
    <mergeCell ref="O246:O250"/>
    <mergeCell ref="A252:A256"/>
    <mergeCell ref="B252:B256"/>
    <mergeCell ref="C252:C256"/>
    <mergeCell ref="O277:O281"/>
    <mergeCell ref="O267:O271"/>
    <mergeCell ref="O272:O276"/>
    <mergeCell ref="O257:O261"/>
    <mergeCell ref="A267:A271"/>
    <mergeCell ref="A272:A276"/>
    <mergeCell ref="B272:B276"/>
    <mergeCell ref="C272:C276"/>
    <mergeCell ref="O252:O256"/>
    <mergeCell ref="C257:C261"/>
    <mergeCell ref="A262:A266"/>
    <mergeCell ref="B262:B266"/>
    <mergeCell ref="C262:C266"/>
    <mergeCell ref="A257:A261"/>
    <mergeCell ref="B257:B261"/>
    <mergeCell ref="A236:A240"/>
    <mergeCell ref="B236:B240"/>
    <mergeCell ref="C236:C240"/>
    <mergeCell ref="O236:O240"/>
    <mergeCell ref="A241:A245"/>
    <mergeCell ref="B267:B271"/>
    <mergeCell ref="C267:C271"/>
    <mergeCell ref="O262:O266"/>
    <mergeCell ref="A246:A250"/>
    <mergeCell ref="B246:B250"/>
    <mergeCell ref="B241:B245"/>
    <mergeCell ref="C241:C245"/>
    <mergeCell ref="A226:A230"/>
    <mergeCell ref="B226:B230"/>
    <mergeCell ref="C226:C230"/>
    <mergeCell ref="O241:O245"/>
    <mergeCell ref="A231:A235"/>
    <mergeCell ref="B231:B235"/>
    <mergeCell ref="C231:C235"/>
    <mergeCell ref="O231:O235"/>
    <mergeCell ref="A221:A225"/>
    <mergeCell ref="B221:B225"/>
    <mergeCell ref="C221:C225"/>
    <mergeCell ref="A216:A220"/>
    <mergeCell ref="B216:B220"/>
    <mergeCell ref="C216:C220"/>
    <mergeCell ref="B10:O10"/>
    <mergeCell ref="B11:O11"/>
    <mergeCell ref="B12:O12"/>
    <mergeCell ref="M13:M15"/>
    <mergeCell ref="N13:N15"/>
    <mergeCell ref="D155:D157"/>
    <mergeCell ref="B13:B15"/>
    <mergeCell ref="O13:O118"/>
    <mergeCell ref="O119:O154"/>
    <mergeCell ref="F155:F157"/>
    <mergeCell ref="E13:E15"/>
    <mergeCell ref="F13:F15"/>
    <mergeCell ref="G13:G15"/>
    <mergeCell ref="H13:H15"/>
    <mergeCell ref="K13:K15"/>
    <mergeCell ref="G155:G157"/>
    <mergeCell ref="H155:H157"/>
    <mergeCell ref="A2:O2"/>
    <mergeCell ref="A3:O3"/>
    <mergeCell ref="A4:O4"/>
    <mergeCell ref="I6:J7"/>
    <mergeCell ref="E5:F7"/>
    <mergeCell ref="D5:D8"/>
    <mergeCell ref="B5:B8"/>
    <mergeCell ref="G5:N5"/>
    <mergeCell ref="O5:O8"/>
    <mergeCell ref="G6:H7"/>
    <mergeCell ref="M6:N7"/>
    <mergeCell ref="C5:C8"/>
    <mergeCell ref="L13:L15"/>
    <mergeCell ref="C155:C157"/>
    <mergeCell ref="C13:C15"/>
    <mergeCell ref="D13:D15"/>
    <mergeCell ref="I13:I15"/>
    <mergeCell ref="E155:E157"/>
    <mergeCell ref="A458:A467"/>
    <mergeCell ref="B458:B467"/>
    <mergeCell ref="C458:C467"/>
    <mergeCell ref="O458:O467"/>
    <mergeCell ref="A5:A8"/>
    <mergeCell ref="K6:L7"/>
    <mergeCell ref="A13:A15"/>
    <mergeCell ref="O322:O340"/>
    <mergeCell ref="O292:O321"/>
    <mergeCell ref="J13:J15"/>
    <mergeCell ref="A406:A410"/>
    <mergeCell ref="B406:B410"/>
    <mergeCell ref="C406:C410"/>
    <mergeCell ref="O406:O410"/>
    <mergeCell ref="A426:A430"/>
    <mergeCell ref="B426:B430"/>
    <mergeCell ref="C426:C430"/>
    <mergeCell ref="O426:O430"/>
    <mergeCell ref="A416:A420"/>
    <mergeCell ref="B416:B420"/>
    <mergeCell ref="C416:C420"/>
    <mergeCell ref="O416:O420"/>
    <mergeCell ref="A411:A415"/>
    <mergeCell ref="B411:B415"/>
    <mergeCell ref="C411:C415"/>
    <mergeCell ref="O411:O415"/>
  </mergeCells>
  <phoneticPr fontId="30" type="noConversion"/>
  <pageMargins left="0.25" right="0.25" top="0.75" bottom="0.75" header="0.3" footer="0.3"/>
  <pageSetup paperSize="9" scale="69" fitToHeight="0" orientation="landscape" r:id="rId1"/>
  <rowBreaks count="16" manualBreakCount="16">
    <brk id="44" max="14" man="1"/>
    <brk id="82" max="14" man="1"/>
    <brk id="122" max="14" man="1"/>
    <brk id="148" max="14" man="1"/>
    <brk id="182" max="14" man="1"/>
    <brk id="219" max="14" man="1"/>
    <brk id="249" max="14" man="1"/>
    <brk id="265" max="14" man="1"/>
    <brk id="280" max="14" man="1"/>
    <brk id="306" max="14" man="1"/>
    <brk id="340" max="14" man="1"/>
    <brk id="345" max="14" man="1"/>
    <brk id="356" max="14" man="1"/>
    <brk id="363" max="14" man="1"/>
    <brk id="390" max="14" man="1"/>
    <brk id="410" max="14" man="1"/>
  </rowBreaks>
</worksheet>
</file>

<file path=xl/worksheets/sheet5.xml><?xml version="1.0" encoding="utf-8"?>
<worksheet xmlns="http://schemas.openxmlformats.org/spreadsheetml/2006/main" xmlns:r="http://schemas.openxmlformats.org/officeDocument/2006/relationships">
  <dimension ref="A2:O27"/>
  <sheetViews>
    <sheetView view="pageBreakPreview" topLeftCell="C1" zoomScaleNormal="100" zoomScaleSheetLayoutView="100" workbookViewId="0">
      <selection activeCell="L17" sqref="L17"/>
    </sheetView>
  </sheetViews>
  <sheetFormatPr defaultColWidth="8.85546875" defaultRowHeight="12.75"/>
  <cols>
    <col min="1" max="1" width="8.85546875" style="140"/>
    <col min="2" max="2" width="42.28515625" style="140" customWidth="1"/>
    <col min="3" max="4" width="8.85546875" style="140"/>
    <col min="5" max="6" width="8.85546875" style="161"/>
    <col min="7" max="7" width="9.140625" style="161" customWidth="1"/>
    <col min="8" max="9" width="9.42578125" style="161" bestFit="1" customWidth="1"/>
    <col min="10" max="10" width="11.140625" style="161" customWidth="1"/>
    <col min="11" max="12" width="9.42578125" style="161" bestFit="1" customWidth="1"/>
    <col min="13" max="13" width="10.28515625" style="161" customWidth="1"/>
    <col min="14" max="15" width="9.42578125" style="161" bestFit="1" customWidth="1"/>
    <col min="16" max="16384" width="8.85546875" style="140"/>
  </cols>
  <sheetData>
    <row r="2" spans="1:15">
      <c r="A2" s="555" t="s">
        <v>364</v>
      </c>
      <c r="B2" s="555"/>
      <c r="C2" s="555"/>
      <c r="D2" s="555"/>
      <c r="E2" s="555"/>
      <c r="F2" s="555"/>
      <c r="G2" s="555"/>
      <c r="H2" s="555"/>
      <c r="I2" s="555"/>
      <c r="J2" s="555"/>
      <c r="K2" s="555"/>
      <c r="L2" s="555"/>
      <c r="M2" s="555"/>
      <c r="N2" s="555"/>
      <c r="O2" s="555"/>
    </row>
    <row r="3" spans="1:15" ht="13.5" thickBot="1">
      <c r="A3" s="528" t="s">
        <v>233</v>
      </c>
      <c r="B3" s="528"/>
      <c r="C3" s="528"/>
      <c r="D3" s="528"/>
      <c r="E3" s="528"/>
      <c r="F3" s="528"/>
      <c r="G3" s="528"/>
      <c r="H3" s="528"/>
      <c r="I3" s="528"/>
      <c r="J3" s="528"/>
      <c r="K3" s="528"/>
      <c r="L3" s="528"/>
      <c r="M3" s="528"/>
      <c r="N3" s="528"/>
      <c r="O3" s="528"/>
    </row>
    <row r="4" spans="1:15" s="31" customFormat="1" ht="12" customHeight="1">
      <c r="A4" s="556" t="s">
        <v>236</v>
      </c>
      <c r="B4" s="556" t="s">
        <v>252</v>
      </c>
      <c r="C4" s="556" t="s">
        <v>253</v>
      </c>
      <c r="D4" s="559" t="s">
        <v>254</v>
      </c>
      <c r="E4" s="560"/>
      <c r="F4" s="560"/>
      <c r="G4" s="560"/>
      <c r="H4" s="563" t="s">
        <v>255</v>
      </c>
      <c r="I4" s="564"/>
      <c r="J4" s="564"/>
      <c r="K4" s="565"/>
      <c r="L4" s="564" t="s">
        <v>262</v>
      </c>
      <c r="M4" s="564"/>
      <c r="N4" s="564"/>
      <c r="O4" s="564"/>
    </row>
    <row r="5" spans="1:15" s="31" customFormat="1" ht="12" customHeight="1" thickBot="1">
      <c r="A5" s="557"/>
      <c r="B5" s="557"/>
      <c r="C5" s="557"/>
      <c r="D5" s="561"/>
      <c r="E5" s="562"/>
      <c r="F5" s="562"/>
      <c r="G5" s="562"/>
      <c r="H5" s="566"/>
      <c r="I5" s="567"/>
      <c r="J5" s="567"/>
      <c r="K5" s="568"/>
      <c r="L5" s="567"/>
      <c r="M5" s="567"/>
      <c r="N5" s="567"/>
      <c r="O5" s="567"/>
    </row>
    <row r="6" spans="1:15" s="31" customFormat="1" ht="19.149999999999999" customHeight="1" thickBot="1">
      <c r="A6" s="558"/>
      <c r="B6" s="558"/>
      <c r="C6" s="558"/>
      <c r="D6" s="30">
        <v>2017</v>
      </c>
      <c r="E6" s="159">
        <v>2018</v>
      </c>
      <c r="F6" s="159">
        <v>2019</v>
      </c>
      <c r="G6" s="159">
        <v>2020</v>
      </c>
      <c r="H6" s="159">
        <v>2017</v>
      </c>
      <c r="I6" s="159">
        <v>2018</v>
      </c>
      <c r="J6" s="159">
        <v>2019</v>
      </c>
      <c r="K6" s="159">
        <v>2020</v>
      </c>
      <c r="L6" s="159">
        <v>2017</v>
      </c>
      <c r="M6" s="159">
        <v>2018</v>
      </c>
      <c r="N6" s="159">
        <v>2019</v>
      </c>
      <c r="O6" s="159">
        <v>2020</v>
      </c>
    </row>
    <row r="7" spans="1:15" s="219" customFormat="1" ht="45" customHeight="1" thickBot="1">
      <c r="A7" s="160">
        <v>1</v>
      </c>
      <c r="B7" s="220" t="s">
        <v>343</v>
      </c>
      <c r="C7" s="46" t="s">
        <v>354</v>
      </c>
      <c r="D7" s="46">
        <v>2030.8</v>
      </c>
      <c r="E7" s="293">
        <v>1195.79</v>
      </c>
      <c r="F7" s="273">
        <v>4120</v>
      </c>
      <c r="G7" s="273">
        <v>4030</v>
      </c>
      <c r="H7" s="274">
        <v>1.88005</v>
      </c>
      <c r="I7" s="282">
        <v>3.0489999999999999</v>
      </c>
      <c r="J7" s="282">
        <v>4.0999999999999996</v>
      </c>
      <c r="K7" s="283">
        <v>4.28</v>
      </c>
      <c r="L7" s="275">
        <v>3818</v>
      </c>
      <c r="M7" s="283">
        <v>3645.8</v>
      </c>
      <c r="N7" s="283">
        <v>16892</v>
      </c>
      <c r="O7" s="283">
        <v>17248.400000000001</v>
      </c>
    </row>
    <row r="8" spans="1:15" s="219" customFormat="1" ht="57" customHeight="1" thickBot="1">
      <c r="A8" s="160">
        <v>2</v>
      </c>
      <c r="B8" s="218" t="s">
        <v>344</v>
      </c>
      <c r="C8" s="160" t="s">
        <v>355</v>
      </c>
      <c r="D8" s="160">
        <v>1</v>
      </c>
      <c r="E8" s="159">
        <v>5</v>
      </c>
      <c r="F8" s="271">
        <v>12</v>
      </c>
      <c r="G8" s="271">
        <v>10</v>
      </c>
      <c r="H8" s="272">
        <v>2.4</v>
      </c>
      <c r="I8" s="284">
        <v>3.62</v>
      </c>
      <c r="J8" s="284">
        <v>10</v>
      </c>
      <c r="K8" s="284">
        <v>10</v>
      </c>
      <c r="L8" s="272">
        <v>2.4</v>
      </c>
      <c r="M8" s="283">
        <v>18.100000000000001</v>
      </c>
      <c r="N8" s="284">
        <v>120</v>
      </c>
      <c r="O8" s="284">
        <v>100</v>
      </c>
    </row>
    <row r="9" spans="1:15" s="219" customFormat="1" ht="51" customHeight="1" thickBot="1">
      <c r="A9" s="160">
        <v>3</v>
      </c>
      <c r="B9" s="218" t="s">
        <v>366</v>
      </c>
      <c r="C9" s="160" t="s">
        <v>354</v>
      </c>
      <c r="D9" s="160" t="s">
        <v>356</v>
      </c>
      <c r="E9" s="159">
        <v>879.37</v>
      </c>
      <c r="F9" s="271">
        <v>1345.31</v>
      </c>
      <c r="G9" s="271">
        <v>843.28</v>
      </c>
      <c r="H9" s="270" t="s">
        <v>356</v>
      </c>
      <c r="I9" s="285">
        <v>2.59</v>
      </c>
      <c r="J9" s="285">
        <v>4.0986799999999999</v>
      </c>
      <c r="K9" s="159">
        <v>4.27142</v>
      </c>
      <c r="L9" s="272" t="s">
        <v>356</v>
      </c>
      <c r="M9" s="283">
        <v>2277.5</v>
      </c>
      <c r="N9" s="284">
        <v>5514</v>
      </c>
      <c r="O9" s="284">
        <v>3602</v>
      </c>
    </row>
    <row r="10" spans="1:15" s="219" customFormat="1" ht="66" customHeight="1" thickBot="1">
      <c r="A10" s="160">
        <v>4</v>
      </c>
      <c r="B10" s="218" t="s">
        <v>367</v>
      </c>
      <c r="C10" s="160" t="s">
        <v>355</v>
      </c>
      <c r="D10" s="160">
        <v>1</v>
      </c>
      <c r="E10" s="159">
        <v>3</v>
      </c>
      <c r="F10" s="271">
        <v>3</v>
      </c>
      <c r="G10" s="271">
        <v>3</v>
      </c>
      <c r="H10" s="272">
        <v>2.8</v>
      </c>
      <c r="I10" s="284">
        <v>3.1665999999999999</v>
      </c>
      <c r="J10" s="284">
        <v>10</v>
      </c>
      <c r="K10" s="284">
        <v>10</v>
      </c>
      <c r="L10" s="272">
        <v>2.8</v>
      </c>
      <c r="M10" s="283">
        <v>9.5</v>
      </c>
      <c r="N10" s="284">
        <v>30</v>
      </c>
      <c r="O10" s="284">
        <v>30</v>
      </c>
    </row>
    <row r="11" spans="1:15" s="161" customFormat="1" ht="46.15" customHeight="1" thickBot="1">
      <c r="A11" s="160">
        <v>5</v>
      </c>
      <c r="B11" s="218" t="s">
        <v>345</v>
      </c>
      <c r="C11" s="160" t="s">
        <v>354</v>
      </c>
      <c r="D11" s="160">
        <v>1675</v>
      </c>
      <c r="E11" s="159">
        <v>4156.93</v>
      </c>
      <c r="F11" s="271"/>
      <c r="G11" s="271"/>
      <c r="H11" s="270">
        <v>2.7540089999999999</v>
      </c>
      <c r="I11" s="159">
        <v>2.9748000000000001</v>
      </c>
      <c r="J11" s="159"/>
      <c r="K11" s="159"/>
      <c r="L11" s="272">
        <v>4613.1000000000004</v>
      </c>
      <c r="M11" s="283">
        <v>12366.2</v>
      </c>
      <c r="N11" s="284"/>
      <c r="O11" s="284"/>
    </row>
    <row r="12" spans="1:15" s="161" customFormat="1" ht="55.9" customHeight="1" thickBot="1">
      <c r="A12" s="160">
        <v>6</v>
      </c>
      <c r="B12" s="218" t="s">
        <v>346</v>
      </c>
      <c r="C12" s="160" t="s">
        <v>355</v>
      </c>
      <c r="D12" s="160">
        <v>5</v>
      </c>
      <c r="E12" s="159">
        <v>13</v>
      </c>
      <c r="F12" s="271"/>
      <c r="G12" s="271"/>
      <c r="H12" s="270">
        <v>5.78</v>
      </c>
      <c r="I12" s="159">
        <v>5.923</v>
      </c>
      <c r="J12" s="159"/>
      <c r="K12" s="159"/>
      <c r="L12" s="272">
        <v>28.9</v>
      </c>
      <c r="M12" s="283">
        <v>77</v>
      </c>
      <c r="N12" s="284"/>
      <c r="O12" s="284"/>
    </row>
    <row r="13" spans="1:15" s="141" customFormat="1" ht="60" customHeight="1" thickBot="1">
      <c r="A13" s="33">
        <v>7</v>
      </c>
      <c r="B13" s="142" t="s">
        <v>117</v>
      </c>
      <c r="C13" s="33" t="s">
        <v>295</v>
      </c>
      <c r="D13" s="33">
        <v>9</v>
      </c>
      <c r="E13" s="159">
        <v>23</v>
      </c>
      <c r="F13" s="271">
        <v>18</v>
      </c>
      <c r="G13" s="271"/>
      <c r="H13" s="270">
        <v>220</v>
      </c>
      <c r="I13" s="159">
        <v>316.26087000000001</v>
      </c>
      <c r="J13" s="159">
        <v>340.27778000000001</v>
      </c>
      <c r="K13" s="159"/>
      <c r="L13" s="272">
        <v>1980</v>
      </c>
      <c r="M13" s="283">
        <v>7274</v>
      </c>
      <c r="N13" s="284">
        <v>6125</v>
      </c>
      <c r="O13" s="284"/>
    </row>
    <row r="14" spans="1:15" s="141" customFormat="1" ht="61.9" customHeight="1" thickBot="1">
      <c r="A14" s="270">
        <v>8</v>
      </c>
      <c r="B14" s="269" t="s">
        <v>118</v>
      </c>
      <c r="C14" s="270" t="s">
        <v>295</v>
      </c>
      <c r="D14" s="270">
        <v>28</v>
      </c>
      <c r="E14" s="159"/>
      <c r="F14" s="271"/>
      <c r="G14" s="271"/>
      <c r="H14" s="270">
        <v>364.07143000000002</v>
      </c>
      <c r="I14" s="159"/>
      <c r="J14" s="159"/>
      <c r="K14" s="159"/>
      <c r="L14" s="272">
        <v>10194</v>
      </c>
      <c r="M14" s="283"/>
      <c r="N14" s="284"/>
      <c r="O14" s="284"/>
    </row>
    <row r="15" spans="1:15" s="141" customFormat="1" ht="70.150000000000006" customHeight="1" thickBot="1">
      <c r="A15" s="270">
        <v>9</v>
      </c>
      <c r="B15" s="269" t="s">
        <v>119</v>
      </c>
      <c r="C15" s="270" t="s">
        <v>295</v>
      </c>
      <c r="D15" s="270"/>
      <c r="E15" s="159">
        <v>27</v>
      </c>
      <c r="F15" s="271">
        <v>17</v>
      </c>
      <c r="G15" s="271">
        <v>12</v>
      </c>
      <c r="H15" s="270" t="s">
        <v>356</v>
      </c>
      <c r="I15" s="159">
        <v>181.48148</v>
      </c>
      <c r="J15" s="159">
        <v>350</v>
      </c>
      <c r="K15" s="159">
        <v>350</v>
      </c>
      <c r="L15" s="272" t="s">
        <v>356</v>
      </c>
      <c r="M15" s="283">
        <v>4900</v>
      </c>
      <c r="N15" s="284">
        <v>5950</v>
      </c>
      <c r="O15" s="284">
        <v>4200</v>
      </c>
    </row>
    <row r="16" spans="1:15" s="219" customFormat="1" ht="62.45" customHeight="1" thickBot="1">
      <c r="A16" s="160">
        <v>10</v>
      </c>
      <c r="B16" s="218" t="s">
        <v>120</v>
      </c>
      <c r="C16" s="160" t="s">
        <v>295</v>
      </c>
      <c r="D16" s="160">
        <v>4</v>
      </c>
      <c r="E16" s="159">
        <v>3</v>
      </c>
      <c r="F16" s="159">
        <v>8</v>
      </c>
      <c r="G16" s="159">
        <v>8</v>
      </c>
      <c r="H16" s="160">
        <v>85.75</v>
      </c>
      <c r="I16" s="159">
        <v>114.33334000000001</v>
      </c>
      <c r="J16" s="159">
        <v>182.5</v>
      </c>
      <c r="K16" s="159">
        <v>92.125</v>
      </c>
      <c r="L16" s="291">
        <v>343</v>
      </c>
      <c r="M16" s="283">
        <v>343</v>
      </c>
      <c r="N16" s="284">
        <v>1460</v>
      </c>
      <c r="O16" s="284">
        <v>737</v>
      </c>
    </row>
    <row r="17" spans="1:15" s="226" customFormat="1" ht="77.45" customHeight="1" thickBot="1">
      <c r="A17" s="270">
        <v>11</v>
      </c>
      <c r="B17" s="269" t="s">
        <v>121</v>
      </c>
      <c r="C17" s="270" t="s">
        <v>295</v>
      </c>
      <c r="D17" s="270">
        <v>9</v>
      </c>
      <c r="E17" s="159">
        <v>7</v>
      </c>
      <c r="F17" s="271">
        <v>4</v>
      </c>
      <c r="G17" s="271">
        <v>5</v>
      </c>
      <c r="H17" s="270">
        <v>91.111109999999996</v>
      </c>
      <c r="I17" s="159">
        <v>117.14286</v>
      </c>
      <c r="J17" s="286">
        <v>205</v>
      </c>
      <c r="K17" s="286">
        <v>164</v>
      </c>
      <c r="L17" s="272">
        <v>820</v>
      </c>
      <c r="M17" s="283">
        <v>820</v>
      </c>
      <c r="N17" s="284">
        <v>820</v>
      </c>
      <c r="O17" s="284">
        <v>820</v>
      </c>
    </row>
    <row r="18" spans="1:15" s="161" customFormat="1" ht="43.15" customHeight="1" thickBot="1">
      <c r="A18" s="270">
        <v>12</v>
      </c>
      <c r="B18" s="269" t="s">
        <v>347</v>
      </c>
      <c r="C18" s="270" t="s">
        <v>354</v>
      </c>
      <c r="D18" s="270" t="s">
        <v>356</v>
      </c>
      <c r="E18" s="160" t="s">
        <v>356</v>
      </c>
      <c r="F18" s="271">
        <v>2870</v>
      </c>
      <c r="G18" s="271">
        <v>1280</v>
      </c>
      <c r="H18" s="270" t="s">
        <v>356</v>
      </c>
      <c r="I18" s="160" t="s">
        <v>356</v>
      </c>
      <c r="J18" s="286">
        <v>4.0993700000000004</v>
      </c>
      <c r="K18" s="286">
        <v>4.28</v>
      </c>
      <c r="L18" s="270" t="s">
        <v>356</v>
      </c>
      <c r="M18" s="283" t="s">
        <v>356</v>
      </c>
      <c r="N18" s="284">
        <v>11765.2</v>
      </c>
      <c r="O18" s="284">
        <v>5478.4</v>
      </c>
    </row>
    <row r="19" spans="1:15" s="219" customFormat="1" ht="53.45" customHeight="1" thickBot="1">
      <c r="A19" s="270">
        <v>13</v>
      </c>
      <c r="B19" s="269" t="s">
        <v>348</v>
      </c>
      <c r="C19" s="270" t="s">
        <v>355</v>
      </c>
      <c r="D19" s="270"/>
      <c r="E19" s="159"/>
      <c r="F19" s="271">
        <v>7</v>
      </c>
      <c r="G19" s="271">
        <v>2</v>
      </c>
      <c r="H19" s="270"/>
      <c r="I19" s="159"/>
      <c r="J19" s="286">
        <v>10</v>
      </c>
      <c r="K19" s="286">
        <v>10</v>
      </c>
      <c r="L19" s="272"/>
      <c r="M19" s="283"/>
      <c r="N19" s="284">
        <v>70</v>
      </c>
      <c r="O19" s="284">
        <v>20</v>
      </c>
    </row>
    <row r="20" spans="1:15" s="219" customFormat="1" ht="41.25" customHeight="1" thickBot="1">
      <c r="A20" s="160">
        <v>14</v>
      </c>
      <c r="B20" s="218" t="s">
        <v>349</v>
      </c>
      <c r="C20" s="160" t="s">
        <v>354</v>
      </c>
      <c r="D20" s="160" t="s">
        <v>356</v>
      </c>
      <c r="E20" s="159">
        <v>298.14</v>
      </c>
      <c r="F20" s="271">
        <v>850</v>
      </c>
      <c r="G20" s="271"/>
      <c r="H20" s="270" t="s">
        <v>356</v>
      </c>
      <c r="I20" s="159">
        <v>3.0367999999999999</v>
      </c>
      <c r="J20" s="285">
        <v>4.0987099999999996</v>
      </c>
      <c r="K20" s="286"/>
      <c r="L20" s="270" t="s">
        <v>356</v>
      </c>
      <c r="M20" s="283">
        <v>905.4</v>
      </c>
      <c r="N20" s="284">
        <v>3483.9</v>
      </c>
      <c r="O20" s="284"/>
    </row>
    <row r="21" spans="1:15" s="141" customFormat="1" ht="52.5" customHeight="1" thickBot="1">
      <c r="A21" s="33">
        <v>15</v>
      </c>
      <c r="B21" s="142" t="s">
        <v>350</v>
      </c>
      <c r="C21" s="33" t="s">
        <v>355</v>
      </c>
      <c r="D21" s="33"/>
      <c r="E21" s="159">
        <v>2</v>
      </c>
      <c r="F21" s="271">
        <v>3</v>
      </c>
      <c r="G21" s="271"/>
      <c r="H21" s="270"/>
      <c r="I21" s="159">
        <v>2.7</v>
      </c>
      <c r="J21" s="286">
        <v>10</v>
      </c>
      <c r="K21" s="286"/>
      <c r="L21" s="272"/>
      <c r="M21" s="283">
        <v>5.4</v>
      </c>
      <c r="N21" s="284">
        <v>30</v>
      </c>
      <c r="O21" s="284"/>
    </row>
    <row r="22" spans="1:15" s="141" customFormat="1" ht="43.15" customHeight="1" thickBot="1">
      <c r="A22" s="223">
        <v>16</v>
      </c>
      <c r="B22" s="224" t="s">
        <v>351</v>
      </c>
      <c r="C22" s="223" t="s">
        <v>295</v>
      </c>
      <c r="D22" s="223"/>
      <c r="E22" s="288">
        <v>28</v>
      </c>
      <c r="F22" s="276">
        <v>18</v>
      </c>
      <c r="G22" s="276">
        <v>17</v>
      </c>
      <c r="H22" s="277"/>
      <c r="I22" s="287">
        <v>508.68</v>
      </c>
      <c r="J22" s="287">
        <v>500</v>
      </c>
      <c r="K22" s="287">
        <v>500</v>
      </c>
      <c r="L22" s="279"/>
      <c r="M22" s="283">
        <v>14243.2</v>
      </c>
      <c r="N22" s="287">
        <f t="shared" ref="N22:O24" si="0">F22*J22</f>
        <v>9000</v>
      </c>
      <c r="O22" s="287">
        <f t="shared" si="0"/>
        <v>8500</v>
      </c>
    </row>
    <row r="23" spans="1:15" ht="46.5" customHeight="1" thickBot="1">
      <c r="A23" s="223">
        <v>17</v>
      </c>
      <c r="B23" s="224" t="s">
        <v>352</v>
      </c>
      <c r="C23" s="223" t="s">
        <v>295</v>
      </c>
      <c r="D23" s="223"/>
      <c r="E23" s="288">
        <v>10</v>
      </c>
      <c r="F23" s="276">
        <v>18</v>
      </c>
      <c r="G23" s="276">
        <v>17</v>
      </c>
      <c r="H23" s="277"/>
      <c r="I23" s="288">
        <v>518.16999999999996</v>
      </c>
      <c r="J23" s="287">
        <v>500</v>
      </c>
      <c r="K23" s="287">
        <v>500</v>
      </c>
      <c r="L23" s="279"/>
      <c r="M23" s="283">
        <v>5181.7</v>
      </c>
      <c r="N23" s="287">
        <f t="shared" si="0"/>
        <v>9000</v>
      </c>
      <c r="O23" s="287">
        <f t="shared" si="0"/>
        <v>8500</v>
      </c>
    </row>
    <row r="24" spans="1:15" ht="45.75" customHeight="1" thickBot="1">
      <c r="A24" s="223">
        <v>18</v>
      </c>
      <c r="B24" s="224" t="s">
        <v>353</v>
      </c>
      <c r="C24" s="223" t="s">
        <v>295</v>
      </c>
      <c r="D24" s="223"/>
      <c r="E24" s="288"/>
      <c r="F24" s="276">
        <v>1</v>
      </c>
      <c r="G24" s="276">
        <v>2</v>
      </c>
      <c r="H24" s="277"/>
      <c r="I24" s="288"/>
      <c r="J24" s="287">
        <v>500</v>
      </c>
      <c r="K24" s="287">
        <v>500</v>
      </c>
      <c r="L24" s="278"/>
      <c r="M24" s="283"/>
      <c r="N24" s="287">
        <f t="shared" si="0"/>
        <v>500</v>
      </c>
      <c r="O24" s="287">
        <f t="shared" si="0"/>
        <v>1000</v>
      </c>
    </row>
    <row r="25" spans="1:15" s="141" customFormat="1" ht="70.150000000000006" customHeight="1" thickBot="1">
      <c r="A25" s="223">
        <v>19</v>
      </c>
      <c r="B25" s="224" t="s">
        <v>327</v>
      </c>
      <c r="C25" s="223" t="s">
        <v>295</v>
      </c>
      <c r="D25" s="223"/>
      <c r="E25" s="288"/>
      <c r="F25" s="276"/>
      <c r="G25" s="276">
        <v>2</v>
      </c>
      <c r="H25" s="277"/>
      <c r="I25" s="288"/>
      <c r="J25" s="289"/>
      <c r="K25" s="289">
        <v>1440</v>
      </c>
      <c r="L25" s="278"/>
      <c r="M25" s="283"/>
      <c r="N25" s="287"/>
      <c r="O25" s="287">
        <v>2880</v>
      </c>
    </row>
    <row r="26" spans="1:15" ht="75.599999999999994" customHeight="1" thickBot="1">
      <c r="A26" s="223">
        <v>20</v>
      </c>
      <c r="B26" s="224" t="s">
        <v>328</v>
      </c>
      <c r="C26" s="223" t="s">
        <v>295</v>
      </c>
      <c r="D26" s="223"/>
      <c r="E26" s="288"/>
      <c r="F26" s="276">
        <v>3</v>
      </c>
      <c r="G26" s="276">
        <v>5</v>
      </c>
      <c r="H26" s="277"/>
      <c r="I26" s="288"/>
      <c r="J26" s="290">
        <v>1733.3333399999999</v>
      </c>
      <c r="K26" s="289">
        <v>1900</v>
      </c>
      <c r="L26" s="278"/>
      <c r="M26" s="283"/>
      <c r="N26" s="287">
        <v>5200</v>
      </c>
      <c r="O26" s="287">
        <v>9500</v>
      </c>
    </row>
    <row r="27" spans="1:15">
      <c r="F27" s="280"/>
      <c r="G27" s="280"/>
      <c r="H27" s="280"/>
      <c r="L27" s="280"/>
      <c r="M27" s="292">
        <f>SUM(M7:M26)</f>
        <v>52066.8</v>
      </c>
      <c r="N27" s="292">
        <f>SUM(N7:N26)</f>
        <v>75960.100000000006</v>
      </c>
      <c r="O27" s="292">
        <f>SUM(O7:O26)</f>
        <v>62615.8</v>
      </c>
    </row>
  </sheetData>
  <mergeCells count="8">
    <mergeCell ref="A2:O2"/>
    <mergeCell ref="A3:O3"/>
    <mergeCell ref="A4:A6"/>
    <mergeCell ref="B4:B6"/>
    <mergeCell ref="C4:C6"/>
    <mergeCell ref="D4:G5"/>
    <mergeCell ref="H4:K5"/>
    <mergeCell ref="L4:O5"/>
  </mergeCells>
  <phoneticPr fontId="30" type="noConversion"/>
  <pageMargins left="0.7" right="0.7" top="0.75" bottom="0.75" header="0.3" footer="0.3"/>
  <pageSetup paperSize="9" scale="39" orientation="portrait" r:id="rId1"/>
  <colBreaks count="1" manualBreakCount="1">
    <brk id="15" min="1"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Паспорт подпрограммы</vt:lpstr>
      <vt:lpstr>Текстовая часть</vt:lpstr>
      <vt:lpstr>Показатели, цели, задачи</vt:lpstr>
      <vt:lpstr>Перечень мероприятий</vt:lpstr>
      <vt:lpstr>Экономический расчёт расходов</vt:lpstr>
      <vt:lpstr>'Паспорт подпрограммы'!Область_печати</vt:lpstr>
      <vt:lpstr>'Перечень мероприятий'!Область_печати</vt:lpstr>
      <vt:lpstr>'Показатели, цели, задачи'!Область_печати</vt:lpstr>
      <vt:lpstr>'Текстовая часть'!Область_печати</vt:lpstr>
      <vt:lpstr>'Экономический расчёт расходов'!Область_печати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2018-08-20T13:47:25Z</cp:lastPrinted>
  <dcterms:created xsi:type="dcterms:W3CDTF">2006-09-28T05:33:49Z</dcterms:created>
  <dcterms:modified xsi:type="dcterms:W3CDTF">2019-01-18T03:21:34Z</dcterms:modified>
</cp:coreProperties>
</file>