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15" windowWidth="14655" windowHeight="12105"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пер" sheetId="13" r:id="rId13"/>
    <sheet name="УФКиС_п" sheetId="14" r:id="rId14"/>
    <sheet name="УФКиС" sheetId="15" r:id="rId15"/>
    <sheet name="Стр_пасп" sheetId="16" r:id="rId16"/>
    <sheet name="Стр_ан" sheetId="17" r:id="rId17"/>
    <sheet name="Стр_п" sheetId="18" r:id="rId18"/>
    <sheet name="Стр_пер" sheetId="19" r:id="rId19"/>
    <sheet name="Стр_прил" sheetId="20" r:id="rId20"/>
    <sheet name="Прил1" sheetId="21" r:id="rId21"/>
    <sheet name="Прил1 (2)" sheetId="22" r:id="rId22"/>
    <sheet name="Прил2" sheetId="23" r:id="rId23"/>
  </sheets>
  <externalReferences>
    <externalReference r:id="rId26"/>
    <externalReference r:id="rId27"/>
  </externalReferences>
  <definedNames>
    <definedName name="_xlnm.Print_Area" localSheetId="12">'ЗОЖ_пер'!$A$1:$P$494</definedName>
    <definedName name="_xlnm.Print_Area" localSheetId="2">'ОХ'!$A$1:$J$49</definedName>
    <definedName name="_xlnm.Print_Area" localSheetId="0">'Паспорт'!$A$1:$O$48</definedName>
    <definedName name="_xlnm.Print_Area" localSheetId="8">'РФКиС_об'!$A$1:$T$42</definedName>
    <definedName name="_xlnm.Print_Area" localSheetId="9">'РФКиС_пер'!$A$1:$O$238</definedName>
    <definedName name="_xlnm.Print_Area" localSheetId="17">'Стр_п'!$A$1:$R$26</definedName>
  </definedNames>
  <calcPr fullCalcOnLoad="1"/>
</workbook>
</file>

<file path=xl/comments18.xml><?xml version="1.0" encoding="utf-8"?>
<comments xmlns="http://schemas.openxmlformats.org/spreadsheetml/2006/main">
  <authors>
    <author>Автор</author>
  </authors>
  <commentList>
    <comment ref="N13" authorId="0">
      <text>
        <r>
          <rPr>
            <b/>
            <sz val="9"/>
            <rFont val="Tahoma"/>
            <family val="2"/>
          </rPr>
          <t>Автор:</t>
        </r>
        <r>
          <rPr>
            <sz val="9"/>
            <rFont val="Tahoma"/>
            <family val="2"/>
          </rPr>
          <t xml:space="preserve">
1) Капитальный ремонт спортивного сооружения для массовых спортивных занятий по адресу: г. Томск, пр. Мира, 1/2</t>
        </r>
      </text>
    </comment>
    <comment ref="H13" authorId="0">
      <text>
        <r>
          <rPr>
            <b/>
            <sz val="9"/>
            <rFont val="Tahoma"/>
            <family val="2"/>
          </rPr>
          <t>Автор:</t>
        </r>
        <r>
          <rPr>
            <sz val="9"/>
            <rFont val="Tahoma"/>
            <family val="2"/>
          </rPr>
          <t xml:space="preserve">
1) Лыжероллерной трассы в г. Томске по ул. Королева (обеспечение материальной базы зимних видов спорта)</t>
        </r>
      </text>
    </comment>
    <comment ref="Q17" authorId="0">
      <text>
        <r>
          <rPr>
            <sz val="9"/>
            <rFont val="Tahoma"/>
            <family val="2"/>
          </rPr>
          <t xml:space="preserve">1) Реконструкция стадиона "Локомотив"
2) Стадиона на лыжной базе "Метелица" МАОУ ДОД ДЮСШ зимних видов спорта
</t>
        </r>
      </text>
    </comment>
    <comment ref="M13" authorId="0">
      <text>
        <r>
          <rPr>
            <b/>
            <sz val="9"/>
            <rFont val="Tahoma"/>
            <family val="2"/>
          </rPr>
          <t>Автор:</t>
        </r>
        <r>
          <rPr>
            <sz val="9"/>
            <rFont val="Tahoma"/>
            <family val="2"/>
          </rPr>
          <t xml:space="preserve">
1) Капитальный ремонт спортивного сооружения для массовых спортивных занятий по адресу: г. Томск, пр. Мира, 1/2</t>
        </r>
      </text>
    </comment>
    <comment ref="O14" authorId="0">
      <text>
        <r>
          <rPr>
            <sz val="9"/>
            <rFont val="Tahoma"/>
            <family val="2"/>
          </rPr>
          <t xml:space="preserve">1) Кровли, фасада спортивного комплекса "Юность" МАУ ДО СДЮСШОР N 3
2) Лыжная база "Сосновый бор"
3) Кровля ДЮСШ №2
4)  Алтайская, 72/2
</t>
        </r>
      </text>
    </comment>
    <comment ref="Q13" authorId="0">
      <text>
        <r>
          <rPr>
            <sz val="9"/>
            <rFont val="Tahoma"/>
            <family val="2"/>
          </rPr>
          <t xml:space="preserve">1) Лыжной базы "Сосновый бор"
2) МАУ ДО ДЮСШ N 2, Комсомольский проспект, 66
</t>
        </r>
        <r>
          <rPr>
            <b/>
            <sz val="9"/>
            <rFont val="Tahoma"/>
            <family val="2"/>
          </rPr>
          <t>3) МБУ ДО СДЮСШОР N 6 ул. Северный городок, 61/1 (2019-2020 годы)</t>
        </r>
        <r>
          <rPr>
            <sz val="9"/>
            <rFont val="Tahoma"/>
            <family val="2"/>
          </rPr>
          <t xml:space="preserve">
4) СДЮСШОР№3 Юность (фасад)
5) Алтайская, 72/2
</t>
        </r>
      </text>
    </comment>
    <comment ref="O18" authorId="0">
      <text>
        <r>
          <rPr>
            <sz val="9"/>
            <rFont val="Tahoma"/>
            <family val="2"/>
          </rPr>
          <t>1) Стадиона на лыжной базе "Метелица" МАОУ ДОД ДЮСШ зимних видов спорта
2) Реконструкция стадиона "Локомотив"</t>
        </r>
      </text>
    </comment>
    <comment ref="O19" authorId="0">
      <text>
        <r>
          <rPr>
            <sz val="9"/>
            <rFont val="Tahoma"/>
            <family val="2"/>
          </rPr>
          <t xml:space="preserve">1) Физкультурно-оздоровительного комплекса по спортивным единоборствам в г. Томске
</t>
        </r>
      </text>
    </comment>
    <comment ref="M20" authorId="0">
      <text>
        <r>
          <rPr>
            <sz val="9"/>
            <rFont val="Tahoma"/>
            <family val="2"/>
          </rPr>
          <t xml:space="preserve">1) Строительство комплекса малых трамплинов в Академпарке г. Томска
</t>
        </r>
      </text>
    </comment>
    <comment ref="O20" authorId="0">
      <text>
        <r>
          <rPr>
            <sz val="9"/>
            <rFont val="Tahoma"/>
            <family val="2"/>
          </rPr>
          <t>1) СОШ №67 (стадион)
2) СОШ №40 (стадион)
3) СОШ №11 (стадион)
4) Дворец спорта им. С.А. Белова
5) Физкультурно-оздоровительного комплекса по спортивным единоборствам в г. Томске</t>
        </r>
      </text>
    </comment>
    <comment ref="Q19" authorId="0">
      <text>
        <r>
          <rPr>
            <sz val="9"/>
            <rFont val="Tahoma"/>
            <family val="2"/>
          </rPr>
          <t>1) СОШ №67 (стадион)
2) СОШ №40 (стадион)
3) СДЮСШОР №16 пост№1
4) СОШ №11 (стадион)
5) Дворец спорта им. С.А. Белова</t>
        </r>
      </text>
    </comment>
    <comment ref="N20" authorId="0">
      <text>
        <r>
          <rPr>
            <sz val="9"/>
            <rFont val="Tahoma"/>
            <family val="2"/>
          </rPr>
          <t xml:space="preserve">1) Строительство комплекса малых трамплинов в Академпарке г. Томска
</t>
        </r>
      </text>
    </comment>
    <comment ref="M19" authorId="0">
      <text>
        <r>
          <rPr>
            <sz val="9"/>
            <rFont val="Tahoma"/>
            <family val="2"/>
          </rPr>
          <t>1) Строительство хоккейной коробки с защитным ограждением по адресу: г. Томск, п. Светлый</t>
        </r>
      </text>
    </comment>
    <comment ref="N19" authorId="0">
      <text>
        <r>
          <rPr>
            <sz val="9"/>
            <rFont val="Tahoma"/>
            <family val="2"/>
          </rPr>
          <t>1) Строительство хоккейной коробки с защитным ограждением по адресу: г. Томск, п. Светлый</t>
        </r>
      </text>
    </comment>
    <comment ref="P20" authorId="0">
      <text>
        <r>
          <rPr>
            <sz val="9"/>
            <rFont val="Tahoma"/>
            <family val="2"/>
          </rPr>
          <t>1) Строительство Дворца спорта им. С.А. Белова в городе Томске
2) Физкультурно-оздоровительного комплекса по спортивным единоборствам в г. Томске</t>
        </r>
      </text>
    </comment>
    <comment ref="M14" authorId="0">
      <text>
        <r>
          <rPr>
            <sz val="9"/>
            <rFont val="Tahoma"/>
            <family val="2"/>
          </rPr>
          <t xml:space="preserve">СДЮСШОР №6 (фасад)
</t>
        </r>
      </text>
    </comment>
    <comment ref="M10" authorId="0">
      <text>
        <r>
          <rPr>
            <sz val="9"/>
            <rFont val="Tahoma"/>
            <family val="2"/>
          </rPr>
          <t>в соответствии с постановлением 780 СЭР</t>
        </r>
      </text>
    </comment>
    <comment ref="C7" authorId="0">
      <text>
        <r>
          <rPr>
            <sz val="9"/>
            <rFont val="Tahoma"/>
            <family val="2"/>
          </rPr>
          <t>в соответствии с постановлением 780 СЭР</t>
        </r>
      </text>
    </comment>
    <comment ref="N14" authorId="0">
      <text>
        <r>
          <rPr>
            <sz val="9"/>
            <rFont val="Tahoma"/>
            <family val="2"/>
          </rPr>
          <t>СДЮСШОР №6</t>
        </r>
      </text>
    </comment>
    <comment ref="O13" authorId="0">
      <text>
        <r>
          <rPr>
            <sz val="9"/>
            <rFont val="Tahoma"/>
            <family val="2"/>
          </rPr>
          <t>СДЮСШОР №6 (фасад) 2019-2020 годы</t>
        </r>
      </text>
    </comment>
  </commentList>
</comments>
</file>

<file path=xl/comments7.xml><?xml version="1.0" encoding="utf-8"?>
<comments xmlns="http://schemas.openxmlformats.org/spreadsheetml/2006/main">
  <authors>
    <author>Автор</author>
  </authors>
  <commentList>
    <comment ref="M7" authorId="0">
      <text>
        <r>
          <rPr>
            <sz val="9"/>
            <rFont val="Tahoma"/>
            <family val="2"/>
          </rPr>
          <t>постановление 780
среднесрочный</t>
        </r>
      </text>
    </comment>
    <comment ref="O7" authorId="0">
      <text>
        <r>
          <rPr>
            <sz val="9"/>
            <rFont val="Tahoma"/>
            <family val="2"/>
          </rPr>
          <t>постановление 780
среднесрочный</t>
        </r>
      </text>
    </comment>
    <comment ref="Q7" authorId="0">
      <text>
        <r>
          <rPr>
            <sz val="9"/>
            <rFont val="Tahoma"/>
            <family val="2"/>
          </rPr>
          <t>постановление 780
среднесрочный</t>
        </r>
      </text>
    </comment>
  </commentList>
</comments>
</file>

<file path=xl/sharedStrings.xml><?xml version="1.0" encoding="utf-8"?>
<sst xmlns="http://schemas.openxmlformats.org/spreadsheetml/2006/main" count="2631" uniqueCount="997">
  <si>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</si>
  <si>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</si>
  <si>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2020 г.</t>
  </si>
  <si>
    <t xml:space="preserve"> - </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</si>
  <si>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</si>
  <si>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</si>
  <si>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</si>
  <si>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</si>
  <si>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</si>
  <si>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</si>
  <si>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</si>
  <si>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Приложение 2 к муниципальной программе "Развитие физической культуры и спорта, формирование здорового образа жизни" на 2015 - 2020 годы"</t>
  </si>
  <si>
    <t>ПЕРЕЧЕНЬ МЕРОПРИЯТИЙ И РЕСУРСНОЕ ОБЕСПЕЧЕНИЕ МУНИЦИПАЛЬНОЙ ПРОГРАММЫ "РАЗВИТИЕ ФИЗИЧЕСКОЙ КУЛЬТУРЫ И СПОРТА, ФОРМИРОВАНИЕ ЗДОРОВОГО ОБРАЗА ЖИЗНИ" НА 2015 - 2020 ГОДЫ"</t>
  </si>
  <si>
    <t>Приложение 1 к муниципальной программе "Развитие физической культуры и спорта, формирование здорового образа жизни" на 2015 - 2020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</si>
  <si>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2015 - 2020 ГОДЫ"</t>
  </si>
  <si>
    <t>"РАЗВИТИЕ ФИЗИЧЕСКОЙ КУЛЬТУРЫ И СПОРТА, ФОРМИРОВАНИЕ ЗДОРОВОГО ОБРАЗА ЖИЗНИ" НА 2015 - 2020 гг."</t>
  </si>
  <si>
    <t>2015 - 2020 гг.</t>
  </si>
  <si>
    <t>Значение на момент завершения муниципальной программы, 2020 год</t>
  </si>
  <si>
    <t>- увеличение количества построенных, восстановленных, модернизированных спортивных объектов: с 2015 до 2020 года - 96 единиц, в том числе новых спортивных объектов - 80, реконструированных - 5, 11 объектов - после капитального ремонта;</t>
  </si>
  <si>
    <t>- проведение на качественном уровне массовых физкультурно-спортивных мероприятий на спортивных объектах - не менее 250 мероприятий к 2020 году.</t>
  </si>
  <si>
    <t>Задача 2: повышение качества и доступности дополнительного образования в муниципальных учреждениях спортивной направленности.</t>
  </si>
  <si>
    <t>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2015-2020 гг"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</si>
  <si>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2015-2020 гг"</t>
  </si>
  <si>
    <t>Обоснование потребности в необходимых ресурсах на 2015 - 2020 годы отражено в таблице 1.</t>
  </si>
  <si>
    <t>2015 - 2020 годы</t>
  </si>
  <si>
    <t>Методика расчета значений показателей муниципальной программы "Развитие физической культуры и спорта, формирование здорового образа жизни на 2015-2020 гг"</t>
  </si>
  <si>
    <t>Количество мероприятий по повышению уровня пожарной безопасности в муниципальных учреждениях спортивной направленности за год (ед.)</t>
  </si>
  <si>
    <t>Количество обоснованных жалоб на качество предоставления услуги за год (ед.)</t>
  </si>
  <si>
    <t>Количество исполненных исполнительных листов (ед.)</t>
  </si>
  <si>
    <t>Количество организованных спортивных площадок (шт.)</t>
  </si>
  <si>
    <t>Численность граждан, систематически занимающихся физической культурой и спортом в секциях по месту жительства в МАУ ЦСИ в год, (чел.)</t>
  </si>
  <si>
    <t>Количество видов спорта, охваченных официальными спортивными мероприятиями в год, (шт.)</t>
  </si>
  <si>
    <t>Численность участников социально-значимых физкультурных и спортивных мероприятий на территории районов города Томска в год, (шт.)</t>
  </si>
  <si>
    <t>Количество установленных спортивных комплексов общей физической подготовки в год, (шт.)</t>
  </si>
  <si>
    <t>Количество организованных спортивных площадок в год (шт.)</t>
  </si>
  <si>
    <t>форма статистического наблюдения № 5-АФК "Сведения об адаптивной физической культуре и спорте"</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</si>
  <si>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</si>
  <si>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</si>
  <si>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Мероприятие 1.1 Капитальный ремонт спортивных объектов, в том числе подготовка проектно-сметной документации</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</si>
  <si>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</si>
  <si>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</si>
  <si>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</si>
  <si>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</si>
  <si>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</si>
  <si>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</si>
  <si>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</si>
  <si>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в том числе за счет средств</t>
  </si>
  <si>
    <t>Обеспечение развития физической культуры и массового спорта на территории города Томска</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</si>
  <si>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</si>
  <si>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Укрепление материально-технической базы спорта и спортивных сооружений на территории города Томска</t>
  </si>
  <si>
    <t>ВСЕГО ПО МУНИЦИПАЛЬНОЙ ПРОГРАММЕ</t>
  </si>
  <si>
    <t>Итого по задаче 4</t>
  </si>
  <si>
    <t>Итого по задаче 3</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</si>
  <si>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</si>
  <si>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</si>
  <si>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</si>
  <si>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</si>
  <si>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</si>
  <si>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К - количественная величина, в соответствии с распоряжением Правительства Российской Федерации от 19 октября 1999 г. N 1683-р</t>
  </si>
  <si>
    <t xml:space="preserve"> распоряжение Правительства Российской Федерации от 19 октября 1999 г. N 1683-р</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</si>
  <si>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</si>
  <si>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</si>
  <si>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</si>
  <si>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бассейнами, %</t>
  </si>
  <si>
    <t>- бассейнами</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</si>
  <si>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</si>
  <si>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t>
  </si>
  <si>
    <t>Доля детей, освоивших дополнительные образовательные программы в образовательном учреждении,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</si>
  <si>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</si>
  <si>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</si>
  <si>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</si>
  <si>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</si>
  <si>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</si>
  <si>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</si>
  <si>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</si>
  <si>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</si>
  <si>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</si>
  <si>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</si>
  <si>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Субсидия организациям на обеспечение пожарной безопасности (количество объектов, ед.)</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</si>
  <si>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</si>
  <si>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</si>
  <si>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</si>
  <si>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</si>
  <si>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Софинансирование подпрограммы из внебюджетных источников осуществляется по инициативе граждан.</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</si>
  <si>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</si>
  <si>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</si>
  <si>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Мероприятие 1.1. Руководство и управление в сфере установленных функций, тыс. руб.</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</si>
  <si>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</si>
  <si>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Мероприятие 2.1 Организация и обеспечение эффективного исполнения функций в области физической культуры и спорта, тыс. руб.</t>
  </si>
  <si>
    <t>Наличие просроченной кредиторской задолженности, тыс. руб.</t>
  </si>
  <si>
    <t>Наличие дебиторской задолженности, тыс. руб.</t>
  </si>
  <si>
    <t>Основное мероприятие. Организация и обеспечение эффективного исполнения функций в области физической культуры</t>
  </si>
  <si>
    <t>Показатель задачи 4.- Уровень обеспеченности спортивными сооружениями в Городе Томске (%), в том числе:</t>
  </si>
  <si>
    <t>Организация и проведение спортивных мероприятий среди населения города Томска, закупка товаров и услуг для муниципальных нужд, (количество организаций, ед.)</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</si>
  <si>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</si>
  <si>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</si>
  <si>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Показатель задачи 2. Численность граждан, привлеченных к мероприятиям по здоровому образу жизни (чел.)</t>
  </si>
  <si>
    <t>КЦСР 01 401 20320 КВР 243</t>
  </si>
  <si>
    <t>1.1.1.11</t>
  </si>
  <si>
    <t>Прочая закупка товаров работ и услуг для обеспечения муниципальных нужд: ремонт и содержание спортивных площадок</t>
  </si>
  <si>
    <t>1.1.1.12</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</si>
  <si>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</si>
  <si>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Количество отремонтированных спортивных площадок в год (шт.)</t>
  </si>
  <si>
    <t>Капитальный ремонт фасада МБУ ДО СДЮСШОР N 6 по адресу: г. Томск, ул. Северный городок, 61/1</t>
  </si>
  <si>
    <t>КЦСР 0140120320 КВР 244</t>
  </si>
  <si>
    <t>Строительство хоккейной коробки с защитным ограждением по адресу: г.Томск, п. Светлый</t>
  </si>
  <si>
    <t>ПИР, СМР</t>
  </si>
  <si>
    <t>2019 г.</t>
  </si>
  <si>
    <t xml:space="preserve">* с 2015 по 2017 год показатели указаны по каждому конкретному году, с 2018 года показатели указаны нарастающим итогом. </t>
  </si>
  <si>
    <t>от 29.12.2018 № 1274</t>
  </si>
  <si>
    <t>Соисполнители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</si>
  <si>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</si>
  <si>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</si>
  <si>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</si>
  <si>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и спортивная площадка по адресу: г. Томск, с. Тимирязевское, ул. Водозаборная, 3.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проекта «Устройство хоккейной коробки по адресу: г. Томск, с. Тимирязевское, ул. Комсомольская, 1в», предложенного непосредственно населением и победившего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- 98,1170 тыс.руб. (утверждённый объём финансирования), областной бюджет - 833,02326 тыс.руб.,  добровольные пожертвования граждан - 50,0 тыс.руб.</t>
  </si>
  <si>
    <t>1.1.1.10</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</si>
  <si>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</si>
  <si>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</si>
  <si>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</si>
  <si>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</si>
  <si>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</si>
  <si>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</si>
  <si>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</si>
  <si>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</si>
  <si>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</si>
  <si>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</si>
  <si>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</si>
  <si>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</si>
  <si>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</si>
  <si>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</si>
  <si>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</si>
  <si>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</si>
  <si>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</si>
  <si>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</si>
  <si>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</si>
  <si>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</si>
  <si>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</si>
  <si>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</si>
  <si>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</si>
  <si>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</si>
  <si>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</si>
  <si>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</si>
  <si>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форма статистического наблюдения № 1-ФК «Сведения о физической культуре и спорте»</t>
  </si>
  <si>
    <t>Доля населения, систематически занимающегося физической культурой и спортом, от общей численности населения города Томска</t>
  </si>
  <si>
    <t>Наименование  показателя</t>
  </si>
  <si>
    <t>Исходные данные для расчета значений показателя</t>
  </si>
  <si>
    <t>численность населения города Томска, систематически занимающегося физической культурой и спортом / общая численность населения города Томска; отношение численности населения города Томска, систематически занимающегося физической культурой и спортом, к общей численности населения города Томска</t>
  </si>
  <si>
    <t>количество жителей, принявших участие в мероприятиях по здоровому образу жизни, проводимых на территории города Томска</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</si>
  <si>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</si>
  <si>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</si>
  <si>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Количество жителей Города Томска, систематически занимающегося физической культурой и спортом</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</si>
  <si>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</si>
  <si>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</si>
  <si>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</si>
  <si>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</si>
  <si>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</si>
  <si>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</si>
  <si>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</si>
  <si>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</si>
  <si>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</si>
  <si>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</si>
  <si>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</si>
  <si>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Города Томска не планируются.</t>
  </si>
  <si>
    <t>Кроме того, существуют иные риски, нефинансового характера:</t>
  </si>
  <si>
    <t xml:space="preserve">администрация Советского района Города Томска;   </t>
  </si>
  <si>
    <t xml:space="preserve">администрация Кировского района Города Томска;                                                                                                                                    </t>
  </si>
  <si>
    <t xml:space="preserve">администрация Ленинского района Города Томска;   </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</si>
  <si>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</si>
  <si>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</si>
  <si>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общая численность детей, обучающихся в учреждениях дополнительного образования в области спорта города Томска и сдавших контрольные нормативы за отчетный период/общая численность детей города Томска, обучающихся в учреждениях дополнительного образования в области спорта *100</t>
  </si>
  <si>
    <t>Доля специалистов первой и высшей квалификационной категории от общей численности специалистов</t>
  </si>
  <si>
    <t>общее количество специалистов первой и высшей квалификационых категорий -педагогических работников, осуществляющих свою деятельность в учреждениях дополнительного образования в области спорта города Томска/общее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города Томска * 100</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</si>
  <si>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</si>
  <si>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</si>
  <si>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Воспитанницы ДЮСШ зимних видов спорта и Томской школы высшего спортивного мастерства будут представлять Томскую область и Город Томск на Олимпийских играх в Сочи в 2014 году (Столярова Екатерина, Миртова Анна).</t>
  </si>
  <si>
    <t>бухгалтерская отчетность</t>
  </si>
  <si>
    <t>заместитель Мэра Города Томска по социальной политике</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</si>
  <si>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N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</si>
  <si>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Города Томска (перечни цели, задач, показателей и мероприятий муниципальной программы приведены в приложениях 1, 2).</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</si>
  <si>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</si>
  <si>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</si>
  <si>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 xml:space="preserve">По данным статистики (федеральный статистический отчет по форме 1-ФК) за 2014 год, Томская область по Сибирскому федеральному округу занимает: </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</si>
  <si>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</si>
  <si>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течение нескольких последних лет в Городе Томске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2020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19%, учитывая то, что темп роста населения выше темпов роста спортивных объектов (таблица 2).</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</si>
  <si>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</si>
  <si>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</si>
  <si>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</si>
  <si>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</si>
  <si>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</si>
  <si>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</si>
  <si>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</si>
  <si>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</si>
  <si>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</si>
  <si>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</si>
  <si>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</si>
  <si>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Департамент капитального строительства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ежеквартально в срок до 5 числа,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соответственно, мероприятий и подпрограммы,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</si>
  <si>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</si>
  <si>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</si>
  <si>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Цель: обеспечение развития физической культуры и массового спорта на территории Города Томска.</t>
  </si>
  <si>
    <t>Укрупненный перечень мероприятий и ведомственных целевых программ (при наличии)</t>
  </si>
  <si>
    <t>При этом численность детей в реорганизованных учреждениях не уменьшилась и ставки тренеров-преподавателей были сохранены.</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</si>
  <si>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</si>
  <si>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</si>
  <si>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МАУ "ЦСИ", федерации по видам спорта, осуществляющие организацию и проведение спортивных и физкультурных мероприятий, а также организует постоянное взаимодействие с органами администрации Города Томска, являющимися соисполнителями подпрограммы), своевременно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</si>
  <si>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</si>
  <si>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Законодательную основу развития физической культуры и массового спорта составляют: Федеральный закон от 06.10.2003 N 131-ФЗ "Об общих принципах организации местного самоуправления в Российской Федерации", Федеральный закон от 04.12.2007 N 329-ФЗ "О физической культуре и спорте в Российской Федерации" и иные нормативные правовые акты Российской Федерации и Томской области.</t>
  </si>
  <si>
    <t>Анализ показателей развития физической культуры и спорта в Сибирском федеральном округе в разрезе регионов и региональных центров</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</si>
  <si>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</si>
  <si>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</si>
  <si>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Таблица 5</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</si>
  <si>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имеют собственной материальной базы МАОУ ДОД СДЮСШОР N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</si>
  <si>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N 66, пос. Нижний склад, ул. Сплавная, 56 2) школа N 33, пос. Лоскутово, ул. Ленина, 27а 3) школа N 15, ул. Челюскинцев, 20а; 4) школа N 28, пр. Ленина, 245; 5) гимназия N 13, ул. Сергея Лазо, 26/1; 6) придомовая территория, пос. Спутник, 16; 7) школа-интернат N 1, ул. Смирнова, 50; 8) школа N 45, ул. Иркутский тракт, 140/1; 9) школа N 36, ул. Иркутский тракт, 122/1.</t>
  </si>
  <si>
    <r>
      <t>Наименования целей, задач</t>
    </r>
    <r>
      <rPr>
        <sz val="11"/>
        <color indexed="10"/>
        <rFont val="Times New Roman"/>
        <family val="1"/>
      </rPr>
      <t xml:space="preserve"> </t>
    </r>
    <r>
      <rPr>
        <sz val="11"/>
        <rFont val="Times New Roman"/>
        <family val="1"/>
      </rPr>
      <t>муниципальной программы</t>
    </r>
  </si>
  <si>
    <t>Задача 1 подпрограммы. Приведение в нормативное состояние объектов физической культуры и спорта.</t>
  </si>
  <si>
    <t>Кровли, фасада спортивного комплекса "Юность" МАУ ДО СДЮСШОР N 3, расположенного по адресу: г. Томск, ул. К. Маркса, 50</t>
  </si>
  <si>
    <t>Капитальный ремонт спортивного сооружения по адресу: г. Томск, ул. Алтайская, 72/2</t>
  </si>
  <si>
    <t>МАУ ДО ДЮСШ N 2 (кровля), Комсомольский проспект, 66</t>
  </si>
  <si>
    <t>проведение достоверности определения сметной стоимости</t>
  </si>
  <si>
    <t>Стадиона на лыжной базе "Метелица" МАОУ ДО ДЮСШ зимних видов спорта</t>
  </si>
  <si>
    <t>Строительство стадиона МАОУ СОШ № 11 г.Томска</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</si>
  <si>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</si>
  <si>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</si>
  <si>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</si>
  <si>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</si>
  <si>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Ресурсное обеспечение, стоимость мероприятий определяются актуальностью проблемы распространения наркомании в городе Томске с учетом опыта реализации программных мероприятий прошлых лет, а также формируется с учетом задействованных в мероприятиях участников.</t>
  </si>
  <si>
    <t>Ответственность за реализацию подпрограммы, достижение показателей цели и задач, своевременное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</si>
  <si>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подпрограммы, по вопросам:</t>
  </si>
  <si>
    <t>- обеспечение своевременного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</si>
  <si>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</si>
  <si>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t>
  </si>
  <si>
    <t>департамент образования администрации Города Томска.</t>
  </si>
  <si>
    <t>В случае необходимости внесения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</si>
  <si>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</si>
  <si>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</si>
  <si>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</si>
  <si>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</si>
  <si>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</si>
  <si>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Изменение в нормативные правовые акты</t>
  </si>
  <si>
    <t>Подготовка проектов изменений в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для оценки качества исполнения</t>
  </si>
  <si>
    <t>Позволит улучшить, усилить контроль за целевым расходованием бюджетных средств, а также актуализировать действующие правовые акты</t>
  </si>
  <si>
    <t>Механизмы управления и контроля подпрограммой</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</si>
  <si>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МБУ "ЦБ", муниципальных учреждений, в отношении которых функции и полномочия учредителя (собственника) осуществляет управление физической культуры и спорта администрации Города Томска. Своевременно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</si>
  <si>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Ответственность за реализацию подпрограммы, достижение показателей цели и задач несет управление физической культуры и спорта администрации Города Томска.</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</si>
  <si>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</si>
  <si>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 настоящее время в Городе Томске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Городе Томске, а также их моральный и физический износ.</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</si>
  <si>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</si>
  <si>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</si>
  <si>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</si>
  <si>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Анализ построенных объектов спорта на территории муниципального образования "Город Томск" в период с 2011 по 2014 год</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</si>
  <si>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</si>
  <si>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</si>
  <si>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</si>
  <si>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</si>
  <si>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</si>
  <si>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Стадион СОШ N 49,</t>
  </si>
  <si>
    <t>спортивный комплекс "Энергия"</t>
  </si>
  <si>
    <t>16 объектов</t>
  </si>
  <si>
    <t>13 спортивных площадок,</t>
  </si>
  <si>
    <t>физкультурно-спортивный комплекс ТГАСУ по адресу: ул. 79-й Гв. дивизии, 25,</t>
  </si>
  <si>
    <t>спортивная площадка МБДОУ N 41,</t>
  </si>
  <si>
    <t>хоккейная коробка МБДОУ N 13</t>
  </si>
  <si>
    <t>12 спортивных площадок,</t>
  </si>
  <si>
    <t>Стадион СОШ N 35</t>
  </si>
  <si>
    <t>39 объектов</t>
  </si>
  <si>
    <t>6 спортивных площадок;</t>
  </si>
  <si>
    <t>7 спортивно-игровых площадок;</t>
  </si>
  <si>
    <t>4 спортивные площадки на территории д/с N 28, N 53 (по 2 шт.);</t>
  </si>
  <si>
    <t>1 спортивная площадка по адресу Иркутский тракт, 128а, построенная ТСЖ;</t>
  </si>
  <si>
    <t>2 спортивные площадки и футбольное поле на территории СОШ N 27;</t>
  </si>
  <si>
    <t>2 спортивные площадки для занятий воркаутом: на территории СОШ N 58 и на территории СОШ N 34,</t>
  </si>
  <si>
    <t>с/к "Эльбрус", ул. Мостовая, 32;</t>
  </si>
  <si>
    <t>бассейн "Нептун", пр. Фрунзе, 240а, стр. 10;</t>
  </si>
  <si>
    <t>приспособленные помещения спортивного назначения (12 с/з, 2 бассейна)</t>
  </si>
  <si>
    <t>На территории МО "Город Томск" находится 19 физкультурно-оздоровительных комплексов, из которых:</t>
  </si>
  <si>
    <t>- 6 муниципальных;</t>
  </si>
  <si>
    <t>- 7 федеральных;</t>
  </si>
  <si>
    <t>- 1 областной;</t>
  </si>
  <si>
    <t>- 5 частных.</t>
  </si>
  <si>
    <t>На данный момент в распоряжении муниципальных спортивных школ находятся 89 спортивных сооружений, из них:</t>
  </si>
  <si>
    <t>- 6 спорткомплексов;</t>
  </si>
  <si>
    <t>- комплекс малых трамплинов на Степановке и трамплин в п. Дзержинском;</t>
  </si>
  <si>
    <t>- 8 бассейнов;</t>
  </si>
  <si>
    <t>- 3 лыжные базы;</t>
  </si>
  <si>
    <t>- 1 стрелковый тир;</t>
  </si>
  <si>
    <t>- 1 стадион с трибунами 1500 мест;</t>
  </si>
  <si>
    <t>- 2 стадиона ДЮСШ N 17 и ДЮСШ "Победа";</t>
  </si>
  <si>
    <t>- 7 хоккейных кортов.</t>
  </si>
  <si>
    <t>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с/к "Юпитер", с/к "Энергетик".</t>
  </si>
  <si>
    <t>Несмотря на наметившуюся в последнее время положительную тенденцию в возведении спортивных сооружений на территории города Томска, общее состояние материально-технической базы спорта и спортивных сооружений на сегодняшний день в г. Томске характеризуется следующими неблагоприятными факторами:</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</si>
  <si>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</si>
  <si>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</si>
  <si>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</si>
  <si>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</si>
  <si>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</si>
  <si>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Уровень обеспеченности спортивными объектами на территории МО "Город Томск" от нормативной потребности в процентах составляет:</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</si>
  <si>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</si>
  <si>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</si>
  <si>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</si>
  <si>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</si>
  <si>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</si>
  <si>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</si>
  <si>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</si>
  <si>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</si>
  <si>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РФ).</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</si>
  <si>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</si>
  <si>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</si>
  <si>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</si>
  <si>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</si>
  <si>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</si>
  <si>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Города Томска.</t>
  </si>
  <si>
    <t>- своевременная и качественная подготовка отчетов в ходе реализации подпрограммы;</t>
  </si>
  <si>
    <t>Приложение</t>
  </si>
  <si>
    <t>к подпрограмме</t>
  </si>
  <si>
    <t>"Строительство, реконструкция и ремонт спортивных объектов"</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</si>
  <si>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</si>
  <si>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</si>
  <si>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</si>
  <si>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</si>
  <si>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Мощность объекта капитального строительства, подлежащая вводу</t>
  </si>
  <si>
    <t>Срок ввода в эксплуатацию объекта капитального строительства (год)</t>
  </si>
  <si>
    <t>Сметная стоимость объекта капитального строительства (тыс. руб.)</t>
  </si>
  <si>
    <t>Распределение сметной стоимости объекта капитального строительства по годам реализации инвестиционного проекта (тыс. руб.)</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</si>
  <si>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</si>
  <si>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Распределение общего объема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 (тыс. руб.)</t>
  </si>
  <si>
    <t>Департамент капитального строительства</t>
  </si>
  <si>
    <t>2015 г.</t>
  </si>
  <si>
    <t>Строительство</t>
  </si>
  <si>
    <t>проектно-сметная документация</t>
  </si>
  <si>
    <t>СМР</t>
  </si>
  <si>
    <t>2016 г.</t>
  </si>
  <si>
    <t>проектно-изыскательские работы</t>
  </si>
  <si>
    <t>Итого:</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</si>
  <si>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</si>
  <si>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</si>
  <si>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</si>
  <si>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</si>
  <si>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Доля показателей целей и задач муниципальной программы, достигнутых по итогам года (%)</t>
  </si>
  <si>
    <t>не более 30</t>
  </si>
  <si>
    <t>Уровень обеспеченности населения города Томска спортивными объектами от нормативной потребности (%)</t>
  </si>
  <si>
    <t>УФКиС ДКС</t>
  </si>
  <si>
    <t>Количество спортивных сооружений на территории МО "Город Томск" (ед.)</t>
  </si>
  <si>
    <t>бюджета муниципального образования "Город Томск"</t>
  </si>
  <si>
    <t>Задача 1 муниципальной программы.</t>
  </si>
  <si>
    <t>УФКиС УМП АЛРГТ АОРГТ АКРГТ АКРГТ УК ДО</t>
  </si>
  <si>
    <t>КЦСР 0110199990 КВР 244</t>
  </si>
  <si>
    <t>управление физической культуры и спорта администрации Города Томска;</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</si>
  <si>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</si>
  <si>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</si>
  <si>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</si>
  <si>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</si>
  <si>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</si>
  <si>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</si>
  <si>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N п/п</t>
  </si>
  <si>
    <t>КЦСР 01 401 40010 КВР 414</t>
  </si>
  <si>
    <t>I. Подпрограмма "Развитие физической культуры и массового спорта"</t>
  </si>
  <si>
    <t>Цель подпрограммы: укрепление материально-технической базы спорта и спортивных сооружений на территории Города Томска</t>
  </si>
  <si>
    <t>Строительство комплекса малых трамплинов в Академпарке г.Томска</t>
  </si>
  <si>
    <t xml:space="preserve">Департамент капитального строительства </t>
  </si>
  <si>
    <t>2015-2016 г.</t>
  </si>
  <si>
    <t xml:space="preserve"> -</t>
  </si>
  <si>
    <t xml:space="preserve">Восстановление (строительство) пристройки к зданию спортивной школы № 16 с целью постоянного размещения штаба "Пост № 1"  </t>
  </si>
  <si>
    <t xml:space="preserve"> Инженерно-геодезические изыскания, по формированию земельных участков для строительства инженерных коммуникаций с постановкой на кадастровый учет</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</si>
  <si>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 66 пос. Нижний склад, ул. Сплавная, 56;
2)Школа № 33 пос. Лоскутово, ул. Ленина, 27 а;
3) Школа № 15 ул. Челюскинцев, 20 а;
4) Школа № 28 пр. Ленина, 245;
5)Гимназия № 13 ул. Сергея Лазо, 26/1;
6) Придомовая территория пос. Спутник, 16
7) Школа-интернат № 1 ул. Смирнова, 50;
8) Школа № 45 ул. Иркутский тракт, 140/1
9) Школа № 36 ул. Иркутский тракт, 122/1</t>
  </si>
  <si>
    <t>4 320 кв.м.</t>
  </si>
  <si>
    <t>2015-2017 г.г</t>
  </si>
  <si>
    <t xml:space="preserve">Строительство спортивной универсальной многофункциональной  площадки по адресу:
1) Придомовая территория пос. Спутник, 16
</t>
  </si>
  <si>
    <t xml:space="preserve">Строительство спортивной универсальной многофункциональной  площадки по адресу:
г.Томск, ул. Смирнова,28
</t>
  </si>
  <si>
    <t>Строительство универсального спортивного зала по адресу: г. Томск, пр. Мира, 28, в том числе:</t>
  </si>
  <si>
    <t>строительство и подготовка проектно-сметной документации</t>
  </si>
  <si>
    <t>2200 кв.м.</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</si>
  <si>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2011-2015 годы" )</t>
  </si>
  <si>
    <t>9757,5 кв.м.</t>
  </si>
  <si>
    <t xml:space="preserve"> технологическое присоединение энергопринимающих устройств</t>
  </si>
  <si>
    <t>2018 г.</t>
  </si>
  <si>
    <t xml:space="preserve"> строительно-монтажные работы</t>
  </si>
  <si>
    <t xml:space="preserve">Реконструкция стадиона "Локомотив"
</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</si>
  <si>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</si>
  <si>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</si>
  <si>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</si>
  <si>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1.1.1.8</t>
  </si>
  <si>
    <t>администрации Города Томска</t>
  </si>
  <si>
    <t>от 30.09.2014 N 986</t>
  </si>
  <si>
    <t>МУНИЦИПАЛЬНАЯ ПРОГРАММА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</si>
  <si>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t>
  </si>
  <si>
    <t>МАУ "ЦСИ"</t>
  </si>
  <si>
    <t>Муниципальные учреждения дополнительного образования,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</si>
  <si>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МАОУ ДОД ДЮСШ "Кедр"</t>
  </si>
  <si>
    <t>МРО "Приход Римско-католической Церкви г. Томск"</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</si>
  <si>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</si>
  <si>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</si>
  <si>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</si>
  <si>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</si>
  <si>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</si>
  <si>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 xml:space="preserve">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</si>
  <si>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Наименование подпрограммы 1</t>
  </si>
  <si>
    <t>Развитие физической культуры и массового спорта</t>
  </si>
  <si>
    <t>Задача 2 муниципальной программы:</t>
  </si>
  <si>
    <t>Формирование здорового образа жизни</t>
  </si>
  <si>
    <t>Здоровый образ жизни</t>
  </si>
  <si>
    <t>Наименование подпрограммы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</si>
  <si>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</si>
  <si>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</si>
  <si>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</si>
  <si>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</si>
  <si>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</si>
  <si>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Задача 4 муниципальной программы:</t>
  </si>
  <si>
    <t>Наименование подпрограммы 4</t>
  </si>
  <si>
    <t>УФКиС, ДКС, ДУМС</t>
  </si>
  <si>
    <t>Управление физической культуры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</si>
  <si>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</si>
  <si>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УФКИС</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</si>
  <si>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 Количество спортивных сооружений на территории МО "Город Томск" (ед.)" не представляется возможным. Площади спортивных залов, плоскостных сооружений и количество спортивных сооружений на территории МО "Город Томск" принимаются на основании ежегодных данных статистической отчётности.</t>
  </si>
  <si>
    <t xml:space="preserve"> Строительство спортивной универсальной многофункциональной площадки по адресу: г. Томск, ул. Смирнова, 28</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</si>
  <si>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</si>
  <si>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Исполнители подпрограммы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</si>
  <si>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</si>
  <si>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</si>
  <si>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Города Томска в год нарастающим итогом (ед.)". </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</si>
  <si>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</si>
  <si>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</si>
  <si>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</si>
  <si>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17/5</t>
  </si>
  <si>
    <t>13/7</t>
  </si>
  <si>
    <t>4/1</t>
  </si>
  <si>
    <t>4/2</t>
  </si>
  <si>
    <t>Увеличение спортивных сооружений на 47 единиц по сравнению с 2013 годом произошло за счет строительства и введения в эксплуатацию новых объектов спорта, а также ранее не учтенных (таблица 2):</t>
  </si>
  <si>
    <t>На территории Города Томска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</si>
  <si>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Города Томска). При этом плановые показатели рассчитаны в соответствии с прогнозными показателями численности населения Города Томска. Но и данные показатели не позволяют достаточно улучшить положение по нормативам обеспеченности населения спортивными объектами (таблица 3).</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</si>
  <si>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</si>
  <si>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4</t>
  </si>
  <si>
    <t>5</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</si>
  <si>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</si>
  <si>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</si>
  <si>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</si>
  <si>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</si>
  <si>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</si>
  <si>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</si>
  <si>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</si>
  <si>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</si>
  <si>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</si>
  <si>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</si>
  <si>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Подрограмма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</si>
  <si>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Цель: укрепление материально-технической базы спорта и спортивных сооружений на территории Города Томска.</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</si>
  <si>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</si>
  <si>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</si>
  <si>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</si>
  <si>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</si>
  <si>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</si>
  <si>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г.Томск</t>
  </si>
  <si>
    <t>СФО                             (среднее значение)</t>
  </si>
  <si>
    <t>Российская Федерация (среднее значение)</t>
  </si>
  <si>
    <t>бассейнами</t>
  </si>
  <si>
    <t>Показатель</t>
  </si>
  <si>
    <t xml:space="preserve">В г.Томске сохраняется проблема недостаточного уровня обеспеченности спортивными сооружениями. Как видно из таблицы 4, показатели г.Томска, характеризующие обеспеченность населения по двум видам спортивных сооружений, в 2014 году значительно ниже показателей по СФО и Российской Федерации.
</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</si>
  <si>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</si>
  <si>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</si>
  <si>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</si>
  <si>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</si>
  <si>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</si>
  <si>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подпрограмы по вопросам:</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</si>
  <si>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</si>
  <si>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</si>
  <si>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</si>
  <si>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</si>
  <si>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</si>
  <si>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Подпрограмма 4 "Строительство, реконструкция, ремонт и приобретение в муниципальную собственность спортивных объектов"</t>
  </si>
  <si>
    <t>РЕШЕНИЕ В ОТНОШЕНИИ ОБЪЕКТОВ КАПИТАЛЬНОГО СТРОИТЕЛЬСТВА И ОБЪЕКТОВ НЕДВИЖИМОГО ИМУЩЕСТВА, ВКЛЮЧЕННЫХ В ПОДПРОГРАММУ "СТРОИТЕЛЬСТВО, РЕКОНСТРУКЦИЯ, РЕМОНТ И ПРИОБРЕТЕНИЕ В МУНИЦИПАЛЬНУЮ СОБСТВЕННОСТЬ СПОРТИВНЫХ ОБЪЕКТОВ"</t>
  </si>
  <si>
    <t>Вид работ</t>
  </si>
  <si>
    <t>ПИР</t>
  </si>
  <si>
    <t>1.1.1.9</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</si>
  <si>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</si>
  <si>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</si>
  <si>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</si>
  <si>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КЦСР 0140120320 КВР 243</t>
  </si>
  <si>
    <t xml:space="preserve"> УФКиС</t>
  </si>
  <si>
    <t>Количество спортивных объектов, на которые подготовлена проектно-сметная документация, (ед.)</t>
  </si>
  <si>
    <t>Количество капитально отремонтированных муниципальных объектов спорта на территории Города Томска,  (ед.)</t>
  </si>
  <si>
    <t>Количество построенных муниципальных объектов спорта на территории Города Томска, (ед.)</t>
  </si>
  <si>
    <t>В 2012 - 2014 годах в рамках действующей муниципальной программы "Развитие физической культуры и спорта на территории муниципального образования "Город Томск" (далее - Программа)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крытого футбольного манежа с искусственным покрытием по адресу: г. Томск, ул. 5-й Армии, д. 15) из 23-х необходимых и 1-го мероприятия по реконструкции (пристройка к тиру "Лагерный сад (Пост N 1)) из 6 необходимых. При этом на строительство спортивных площадок выделяются средства из бюджета муниципального образования "Город Томск", на спортивно-оздоровительный комплекс по единоборствам и крытого футбольного манежа предусмотрено финансирование из федерального и областного бюджетов, реконструкцию тира Лагерный сад (Пост N 1) в основном выделяются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ул. Королева, протяжённостью 6,2 км, за счёт средств областного бюджета приобретен универсальный спортивный зал по адресу: г. Томск, пр. Мира, 28.
Продолжая положительную динамику в период с 2018-2020 г.г предусмотрено финансирование: на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выполнение работ по проектированию объекта капитального строительства "Строительство Дворца спорта им. С.А. Белова в городе Томске" .</t>
  </si>
  <si>
    <t>Показатель введен с 01.01.2018 года</t>
  </si>
  <si>
    <t>2.6</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</si>
  <si>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</si>
  <si>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</si>
  <si>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</si>
  <si>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Муниципальная программа "Развитие физической культуры и спорта, формирование здорового образа жизни" на 2015 - 2020 годы" включает 4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</si>
  <si>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</si>
  <si>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</si>
  <si>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</si>
  <si>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</si>
  <si>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</si>
  <si>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</si>
  <si>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</si>
  <si>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</si>
  <si>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В течение 2010 - 2014 годов развитие отрасли в Городе Томске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Города Томска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</si>
  <si>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</si>
  <si>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города Томска (таблица 1).</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</si>
  <si>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</si>
  <si>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</si>
  <si>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</si>
  <si>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</si>
  <si>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2. Создание условий для занятий физической культурой и массовым спортом на территории муниципального образования:</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</si>
  <si>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</si>
  <si>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МО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</si>
  <si>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Оценка деятельности осуществляется по показателям, ряд из которых представлен в таблице 1:</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</si>
  <si>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</si>
  <si>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</si>
  <si>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</si>
  <si>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</si>
  <si>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</si>
  <si>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</si>
  <si>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</si>
  <si>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</si>
  <si>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</si>
  <si>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</si>
  <si>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</si>
  <si>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</si>
  <si>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</si>
  <si>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</si>
  <si>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ДООПЦ (учреждения Департамента образования)</t>
  </si>
  <si>
    <t>Областные учреждения, расположенные на территории города Томска:</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</si>
  <si>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</si>
  <si>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</si>
  <si>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</si>
  <si>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</si>
  <si>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</si>
  <si>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</si>
  <si>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</si>
  <si>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</si>
  <si>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</si>
  <si>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</si>
  <si>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Городе Томске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52 видам спорта. В 2013 году физкультурно-оздоровительной работой в городе был охвачен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</si>
  <si>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N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</si>
  <si>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ДЮСШ N 15, ДЮСШ NN 8 и 14 к МАОУ ДОД ДЮСШ ВК УСЦ имени В.А.Шевелева, МБОУ ДОД ДЮСШ N 5 к МБОУ ДОД ДЮСШ N 13. На данный момент управление физической культуры и спорта администрации Города Томска осуществляет функции и полномочия учредителя в отношении 17 образовательных учреждений, осуществляющих деятельность в области физической культуры и спорта, из которых: 9 муниципальных бюджетных образовательных учреждений дополнительного образования детей физкультурно-спортивной направленности и 8 муниципальных автономных образовательных учреждения дополнительного образования детей физкультурно-спортивной направленности. Из них:</t>
  </si>
  <si>
    <t>- 4 СДЮСШОР (NN 1, 3, 6 им. В.И.Расторгуева, 16), в числе которых 2 автономных - СДЮСШОР NN 3, 16;</t>
  </si>
  <si>
    <t>- 13 ДЮСШ (NN 2, 4, 7, зимних видов спорта, 15, 17, "Светленская", единоборств, бокса, "Победа", ТВС, "Кедр", УСЦ водных видов спорта им. В.А.Шевелева), в числе которых 6 автономных - ДЮСШ NN 2, 17, единоборств, ДЮСШ "Кедр", ДЮСШ УСЦ водных видов спорта им. В.А.Шевелева, ДЮСШ "Победа".</t>
  </si>
  <si>
    <t>Обучение в учреждениях дополнительного образования детей (ДЮСШ, СДЮСШОР,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</si>
  <si>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составляет 10287 человек, из которых на спортивно-оздоровительном этапе обучаются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</si>
  <si>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</si>
  <si>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Можем отметить, что кол-во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(СДЮСШОР N 1 по легкой атлетике) и Скурлатова Александра (УСЦ Водных видов спорта - подводный спорт).</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</si>
  <si>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</si>
  <si>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</si>
  <si>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</si>
  <si>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</si>
  <si>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детей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</si>
  <si>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</si>
  <si>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2. Недостаточность площадей зданий (спортивных объектов) для организаций дополнительного образования детей.</t>
  </si>
  <si>
    <t>В связи с недостаточным финансированием могут возникнуть следующие риски:</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</si>
  <si>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 При этом учитывались показатели по тренировочным группам, группам совершенствования спортивного мастерства для 10% от общего количества обучающихся в ДЮСШ (766 чел.) и 30% от обучающихся в СДЮСШОР (675 чел.);</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</si>
  <si>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</si>
  <si>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</si>
  <si>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</si>
  <si>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</si>
  <si>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</si>
  <si>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</si>
  <si>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</si>
  <si>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</si>
  <si>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Города Томска.</t>
  </si>
  <si>
    <t>В соответствии с ФЗ РФ от 04.12.2007 N 329-ФЗ "О физической культуре и спорте в Российской Федерации" и поправками в ФЗ,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N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ФЗ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</si>
  <si>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Кроме этого, в соответствии со статьей 37.1 ФЗ от 04.12.2007 N 329-ФЗ "О физической культуре и спорте в Российской Федерации" Министерством спорта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ФЗ N 192-ФЗ "О внесении изменений в отдельные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 В 2014 году были выделены средства на сертификацию 4-х объектов. В 2015 году данную работу необходимо продолжить. В соответствии с данным Законом запрещено проводить официальные мероприятия на несертифицированных объектах спорта, а в городе проводится более 250 мероприятий ежегодно, в том числе и на муниципальных объектах спорта. В связи с этим может возникнуть ситуация отмены проведения ряда мероприятий или проведение мероприятий на сертифицированных объектах, но за дополнительную плату.</t>
  </si>
  <si>
    <t>IV. Перечень мероприятий и их экономическое обоснование</t>
  </si>
  <si>
    <t>Ресурсы, необходимые для реализации мероприятий, рассчитываются следующим образом:</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</si>
  <si>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30.08.2011 N 940 "Об утверждении Порядка формирования муниципального задания на оказание муниципальных услуг (выполнение работ) муниципальными учреждениями и финансового обеспечения выполнения этого задания"; постановлением администрации Города Томска от 30.12.2011 N 1561 "Об утверждении Порядка определения нормативных затрат на оказание муниципальных услуг (работ) и нормативных затрат на содержание имущества муниципальных бюджетных и автономных учреждений, в отношении которых функции и полномочия учредителя (собственника) осуществляет управление по делам молодежи, физической культуре и спорту администрации Города Томска".</t>
  </si>
  <si>
    <t>2. Средства на мероприятия по приведению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 выделяются в соответствии с потребностью учреждений.</t>
  </si>
  <si>
    <t>3. Общий объем средств областного бюджета определяется следующим образом:</t>
  </si>
  <si>
    <t>- на выплату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N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доплатах к пенсии пенсионерам из числа педагогических работников,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</si>
  <si>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</si>
  <si>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5. Средства на организацию работы с населением по месту жительства предоставляются в соответствии с:</t>
  </si>
  <si>
    <t>- Законом Томской области от 28.12.2010 N 336-ОЗ "О предоставлении межбюджетных трансфертов";</t>
  </si>
  <si>
    <t>- Законом Томской области от 13.12.2006 N 314-ОЗ "О предоставлении субсидий местным бюджетам на обеспечение условий для развития физической культуры и массового спорта" (далее - Закон ТО от 13.12.2006 N 314-ОЗ);</t>
  </si>
  <si>
    <t>- Законом Томской области от 30.12.2014 N 193-ОЗ "Об областном бюджете на 2015 год и на плановый период 2016 и 2017 годов";</t>
  </si>
  <si>
    <t>- постановлением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</si>
  <si>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 государственной программой "Развитие молодежной политики, физической культуры и спорта в Томской области", утвержденной постановлением Администрации Томской области от 12.12.2014 N 488а.</t>
  </si>
  <si>
    <t>-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N 283-ра "Об утверждении Плана мероприятий ("дорожной карты") "Изменения в сфере образования Томской области; 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 распоряжение Администрации Томской области от 01.03.2013 N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 распоряжение администрации Города Томска от 11.06.2013 N р622 "Об утверждении Плана мероприятий ("дорожной карты") "Изменения в сфере дополнительного образования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</si>
  <si>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4. Расчет потребности проведения спортивных и физкультурных мероприятий, награждение участников различных мероприятий осуществляются на основании решения Думы города Томска от 15.09.2005 N 1036 "Об утверждении Положения "О нормах расходования средств на проведение мероприятий в области физической культуры, спорта и молодежной политики"; постановления администрации Города Томска от 21.05.2010 N 458 "Об утверждении Положения о спортивных сборных командах города Томска и порядке их формирования", постановления администрации Города Томска от 17.03.2011 N 233 "Об утверждении Порядка утверждения положения (регламентов) об официальных физкультурных мероприятиях и спортивных соревнованиях муниципального образования "Город Томск".</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</si>
  <si>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</si>
  <si>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</si>
  <si>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и контроль за исполнением подпрограммы осуществляет управление физической культуры и спорта администрации Города Томска.</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</si>
  <si>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</si>
  <si>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Управление физической культуры и спорта администрации Города Томска обеспечивает:</t>
  </si>
  <si>
    <t>- своевременное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</si>
  <si>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своевременную и качественную подготовку отчетов в ходе реализации подпрограммы;</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</si>
  <si>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</si>
  <si>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Одним из существенных негативных факторов риска, влияющих на состояние здоровья населения, является пьянство и алкоголизм. Особое опасение вызывает употребление алкогольных напитков и табакокурение среди молодежи.</t>
  </si>
  <si>
    <t>Недостаточен объем двигательной активности, необходим для укрепления здоровья детей, школьников, учащейся молодежи. Повышается уровень правонарушений за употребление спиртных напитков, совершенных несовершеннолетними. Для того, чтобы остановить неблагоприятные тенденции - постарение населения, высокую смертность в любом возрасте, необходима реализация комплекса мероприятий направленных на пропаганду здорового образа жизни среди населения города Томска, а именно: развитие профилактических подходов, подготовка кадров и т.д.</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</si>
  <si>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города Томска. Здоровье города - это не набор "хороших" показателей здоровья, а стиль общественного мышления и социальной политики.</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</si>
  <si>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</si>
  <si>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</si>
  <si>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</si>
  <si>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</si>
  <si>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</si>
  <si>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</si>
  <si>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</si>
  <si>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</si>
  <si>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</si>
  <si>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</si>
  <si>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</si>
  <si>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</si>
  <si>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</si>
  <si>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</si>
  <si>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</si>
  <si>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</si>
  <si>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</si>
  <si>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</si>
  <si>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</si>
  <si>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Итого по задаче 1</t>
  </si>
  <si>
    <t>Итого по задаче 2</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</si>
  <si>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</si>
  <si>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</si>
  <si>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</si>
  <si>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</si>
  <si>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</si>
  <si>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</si>
  <si>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</si>
  <si>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Физкультурно-оздоровительного комплекса по спортивным единоборствам в г.Томске</t>
  </si>
  <si>
    <t>2018 год</t>
  </si>
  <si>
    <t>Увеличение численности жителей Города Томска, систематически занимающихся физической культурой и спортом</t>
  </si>
  <si>
    <t>Наименования целей, задач, мероприятий муниципальной программы</t>
  </si>
  <si>
    <t>Укрепление материально-технической базы спорта и спортивных сооружений на территории Города Томска</t>
  </si>
  <si>
    <t>Всего</t>
  </si>
  <si>
    <t>Строительство комплекса малых трамплинов в Академпарке г. Томска</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</si>
  <si>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</si>
  <si>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</si>
  <si>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</si>
  <si>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</si>
  <si>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</si>
  <si>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</si>
  <si>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Проведение проектно-изыскательских работ для строительства универсального спортивного зала по адресу: г. Томск, пр. Мира, 28</t>
  </si>
  <si>
    <t>Реконструкция стадиона "Локомотив"</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</si>
  <si>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</si>
  <si>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</si>
  <si>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</si>
  <si>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</si>
  <si>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</si>
  <si>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Показатель цели. Удельный вес населения, систематически занимающегося физической культурой и спортом (%)</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</si>
  <si>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</si>
  <si>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</si>
  <si>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</si>
  <si>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</si>
  <si>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</si>
  <si>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</si>
  <si>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</si>
  <si>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</si>
  <si>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</si>
  <si>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 Количество спортивных сооружений на территории МО "Город Томск" (ед.)</t>
  </si>
  <si>
    <t>Объемы и источники финансирования программы (с разбивкой по годам, тыс. рублей)</t>
  </si>
  <si>
    <t>Годы:</t>
  </si>
  <si>
    <t>план</t>
  </si>
  <si>
    <t>всего по источникам</t>
  </si>
  <si>
    <t>бюджет муниципального образования "Город Томск"</t>
  </si>
  <si>
    <t>федеральный бюджет</t>
  </si>
  <si>
    <t>областной бюджет</t>
  </si>
  <si>
    <t>внебюджетные источники</t>
  </si>
  <si>
    <t>Итого</t>
  </si>
  <si>
    <t>I. Паспорт подпрограммы</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</si>
  <si>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</si>
  <si>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</si>
  <si>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</si>
  <si>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</si>
  <si>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</si>
  <si>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</si>
  <si>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</si>
  <si>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1: увеличение численности жителей города Томска, систематически занимающихся физической культурой и спортом.</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</si>
  <si>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</si>
  <si>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</si>
  <si>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</si>
  <si>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</si>
  <si>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</si>
  <si>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</si>
  <si>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 xml:space="preserve">Повышение качества и доступности дополнительного образования в муниципальных учреждениях спортивной направленности </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</si>
  <si>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</si>
  <si>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</si>
  <si>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</si>
  <si>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</si>
  <si>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</si>
  <si>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</si>
  <si>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Показатели цели, задач, мероприятий подпрограммы "Развитие физической культуры и массового спорта"</t>
  </si>
  <si>
    <t>N</t>
  </si>
  <si>
    <t>Наименование показателей целей, задач, мероприятий муниципальной 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</si>
  <si>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</si>
  <si>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</si>
  <si>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</si>
  <si>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</si>
  <si>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</si>
  <si>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</si>
  <si>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</si>
  <si>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Задача 2 подпрограммы. Повышение качества и доступности дополнительного образования в муниципальных организациях спортивной направленности</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</si>
  <si>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</si>
  <si>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</si>
  <si>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</si>
  <si>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</si>
  <si>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</si>
  <si>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</si>
  <si>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</si>
  <si>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</si>
  <si>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</si>
  <si>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</si>
  <si>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</si>
  <si>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</si>
  <si>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</si>
  <si>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</si>
  <si>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</si>
  <si>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</si>
  <si>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</si>
  <si>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</si>
  <si>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</si>
  <si>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</si>
  <si>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</si>
  <si>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</si>
  <si>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Подпрограмма "Развитие физической культуры и массового спорта"</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</si>
  <si>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</si>
  <si>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</si>
  <si>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</si>
  <si>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</si>
  <si>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</si>
  <si>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Перечень мероприятий и ресурсное обеспечение подпрограммы "Развитие физической культуры и массового спорта"</t>
  </si>
  <si>
    <t>Код бюджетной классификации (КЦСР, КВР)</t>
  </si>
  <si>
    <t>местного бюджета</t>
  </si>
  <si>
    <t>Основное мероприятие. Предоставление населению услуг в области физической культуры и спорта для различных категорий граждан</t>
  </si>
  <si>
    <t>Задача 1 подпрограммы. Увеличение численности жителей Города Томска, систематически занимающихся физической культурой и спортом</t>
  </si>
  <si>
    <t>1.1.1.1</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</si>
  <si>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</si>
  <si>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</si>
  <si>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1.1.1.2</t>
  </si>
  <si>
    <t>0110110360; 330</t>
  </si>
  <si>
    <t>1.1.1.3</t>
  </si>
  <si>
    <t>0110140310/0110100590; 621</t>
  </si>
  <si>
    <t>1.1.1.4</t>
  </si>
  <si>
    <t>0110100590; 622</t>
  </si>
  <si>
    <t>1.1.1.5</t>
  </si>
  <si>
    <t>1.1.1.6</t>
  </si>
  <si>
    <t>1.1</t>
  </si>
  <si>
    <t>Основное мероприятие. Повышение качества и доступности дополнительного образования в муниципальных учреждениях спортивной направленности</t>
  </si>
  <si>
    <t>011025810/0110240330/0110240340/0110240400/0110240530/0110200590; 611/622</t>
  </si>
  <si>
    <t>0110250810/0110200590; 612/622</t>
  </si>
  <si>
    <t>0110250810/0110200590</t>
  </si>
  <si>
    <t>0110200590; 612/622</t>
  </si>
  <si>
    <t>2. Подпрограмма "Здоровый образ жизни"</t>
  </si>
  <si>
    <t>Управление культуры администрации Города Томска;</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</si>
  <si>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</si>
  <si>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</si>
  <si>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</si>
  <si>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</si>
  <si>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</si>
  <si>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</si>
  <si>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Учреждения, подведомственные управлению физической культуры и спорта, управлению культуры, департаменту образования, управлению социальной политики, общественные организации города Томска, жители Города Томска</t>
  </si>
  <si>
    <t>Цель 1: формирование здорового образа жизни.</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</si>
  <si>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</si>
  <si>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</si>
  <si>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</si>
  <si>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</si>
  <si>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</si>
  <si>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Показатели цели, задач, мероприятий подпрограммы "Здоровый образ жизни"</t>
  </si>
  <si>
    <t>УФКиС и соисполнители</t>
  </si>
  <si>
    <t>Задача 1 подпрограммы. Сохранение физического здоровья населения на территории Города Томска</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</si>
  <si>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</si>
  <si>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</si>
  <si>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</si>
  <si>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</si>
  <si>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</si>
  <si>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</si>
  <si>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</si>
  <si>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</si>
  <si>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</si>
  <si>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</si>
  <si>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Перечень мероприятий и ресурсное обеспечение подпрограммы "Здоровый образ жизни"</t>
  </si>
  <si>
    <t>Ответственный исполнитель, соисполнители</t>
  </si>
  <si>
    <t>Основное мероприятие. 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</si>
  <si>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</si>
  <si>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</si>
  <si>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</si>
  <si>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</si>
  <si>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</si>
  <si>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"Мы здоровое поколение", городской проект по профилактике наркомании, алкоголизма и курения</t>
  </si>
  <si>
    <t>УК, АКРГТ, АОРГТ, АСРГТ, ДО</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</si>
  <si>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</si>
  <si>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</si>
  <si>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</si>
  <si>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"Томск без вредных привычек", реализация мероприятий (конкурсы, акции, выставки) в сфере профилактики наркомании, алкоголизма и табакокурения</t>
  </si>
  <si>
    <t>0120110360; 330</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</si>
  <si>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</si>
  <si>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1.3</t>
  </si>
  <si>
    <t>1.4</t>
  </si>
  <si>
    <t>УК, АЛРГТ, АСРГТ, ДО, УФКиС</t>
  </si>
  <si>
    <t>УК, АКРГТ, АЛРГТ, АОРГТ, ДО, УФКиС</t>
  </si>
  <si>
    <t>УФКиС, УК, АКРГТ, АЛРГТ, АОРГТ, ДО</t>
  </si>
  <si>
    <t>Всего:</t>
  </si>
  <si>
    <t>УФКиС, ДО, УК,  АКРГТ, АЛРГТ, АСРГТ, АОРГТ</t>
  </si>
  <si>
    <t>2.1</t>
  </si>
  <si>
    <t>УФКиС, ДО</t>
  </si>
  <si>
    <t>2.2</t>
  </si>
  <si>
    <t>2.3</t>
  </si>
  <si>
    <t>2.4</t>
  </si>
  <si>
    <t>УФКиС, УК, АКРГТ, АЛРГТ, АОРГТ, АСРГТ, ДО</t>
  </si>
  <si>
    <t>2.5</t>
  </si>
  <si>
    <t>УФКиС, ДО, УК,  АКРГТ, АЛРГТ, АСРГТ, АОРГТ, УМП</t>
  </si>
  <si>
    <t>1</t>
  </si>
  <si>
    <t>3. Подпрограмма "Организация и обеспечение эффективного функционирования сети учреждений физической культуры и спорта"</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</si>
  <si>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</si>
  <si>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</si>
  <si>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</si>
  <si>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</si>
  <si>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</si>
  <si>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</si>
  <si>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</si>
  <si>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</si>
  <si>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</si>
  <si>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</si>
  <si>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4. Подпрограмма "Строительство, реконструкция, ремонт и приобретение в муниципальную собственность спортивных объектов"</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</si>
  <si>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</si>
  <si>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</si>
  <si>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t>
  </si>
  <si>
    <t>Задача 1. Приведение в нормативное состояние объектов физической культуры и спорта.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</si>
  <si>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</si>
  <si>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</si>
  <si>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</si>
  <si>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</si>
  <si>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</si>
  <si>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 количество спортивных сооружений на территории МО "Город Томск" (ед.)</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</si>
  <si>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</si>
  <si>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</si>
  <si>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</si>
  <si>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</si>
  <si>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</si>
  <si>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</si>
  <si>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</si>
  <si>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Уровень обеспеченности населения города Томска спортивными объектами от нормативной потребности (%), в том числе:</t>
  </si>
  <si>
    <t>ДКС, УФКиС</t>
  </si>
  <si>
    <t>Количество спортивных сооружений на территории муниципального образования "Город Томск" (ед.)</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</si>
  <si>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</si>
  <si>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</si>
  <si>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</si>
  <si>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Количество реконструированных муниципальных объектов спорта на территории Города Томска в год (ед.)</t>
  </si>
  <si>
    <t>Мероприятие 2.2. Строительство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</si>
  <si>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</si>
  <si>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</si>
  <si>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</si>
  <si>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</si>
  <si>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IV. Перечень мероприятий и ресурсное обеспечение подпрограммы</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</si>
  <si>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и ремонт спортивных объектов".</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</si>
  <si>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</si>
  <si>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</si>
  <si>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</si>
  <si>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</si>
  <si>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</si>
  <si>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</si>
  <si>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</si>
  <si>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</si>
  <si>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</si>
  <si>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</si>
  <si>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</si>
  <si>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</si>
  <si>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Укрупненное мероприятие. Укрепление материально-технической базы спорта и спортивных сооружений на территории Города Томска</t>
  </si>
  <si>
    <t>Лыжной базы "Сосновый бор"</t>
  </si>
  <si>
    <t>Лыжероллерной трассы в г. Томске по ул. Королева (обеспечение материальной базы зимних видов спорта)</t>
  </si>
  <si>
    <t>Итого по мероприятию 2.1</t>
  </si>
  <si>
    <t>КЦСР 0140140010 КВР 414</t>
  </si>
  <si>
    <t>Физкультурно-оздоровительного комплекса по спортивным единоборствам в г. Томске</t>
  </si>
  <si>
    <t>Школьный стадион СОШ N 67 по адресу: г. Томск, ул. Иркутский тракт, 51/3</t>
  </si>
  <si>
    <t>Школьный стадион СОШ N 40 по адресу: г. Томск, ул. Никитина, 26</t>
  </si>
  <si>
    <t>На восстановление (строительство) пристройки к зданию спортивной школы N 16 с целью постоянного размещения штаба "Пост N 1"</t>
  </si>
  <si>
    <t>Строительство хоккейной коробки с защитным ограждением на территории п. Светлый</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</si>
  <si>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</si>
  <si>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Итого по мероприятию 2.2</t>
  </si>
  <si>
    <t>2.1.1</t>
  </si>
  <si>
    <t>2.1.2</t>
  </si>
  <si>
    <t>2.2.1</t>
  </si>
  <si>
    <t>2.2.2</t>
  </si>
  <si>
    <t>2.2.3</t>
  </si>
  <si>
    <t>2.2.4</t>
  </si>
  <si>
    <t>2.2.5</t>
  </si>
  <si>
    <t>2.2.6</t>
  </si>
  <si>
    <t>2.2.7</t>
  </si>
  <si>
    <t>2.2.8</t>
  </si>
  <si>
    <t>2.2.9</t>
  </si>
  <si>
    <t>2.2.10</t>
  </si>
  <si>
    <t>2.2.11</t>
  </si>
  <si>
    <t>2.2.12</t>
  </si>
  <si>
    <t>2.2.13</t>
  </si>
  <si>
    <t>2.2.14</t>
  </si>
  <si>
    <t>1.1.1.7</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</si>
  <si>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</si>
  <si>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</si>
  <si>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N р460 "Об утверждении перечня муниципальных программ муниципального образования "Город Томск"</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</si>
  <si>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</si>
  <si>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</si>
  <si>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</si>
  <si>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</si>
  <si>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</si>
  <si>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</si>
  <si>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</si>
  <si>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</si>
  <si>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</si>
  <si>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</si>
  <si>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Муниципальные учреждения, общественные организации</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</si>
  <si>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</si>
  <si>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</si>
  <si>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</si>
  <si>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</si>
  <si>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</si>
  <si>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</si>
  <si>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</si>
  <si>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 Обеспечение развития физической культуры и массового спорта на территории Города Томска.</t>
  </si>
  <si>
    <t>Задача 2. Формирование здорового образа жизни.</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</si>
  <si>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</si>
  <si>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Сроки реализации муниципальной программы</t>
  </si>
  <si>
    <t>Перечень подпрограмм</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</si>
  <si>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</si>
  <si>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</si>
  <si>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</si>
  <si>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</si>
  <si>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</si>
  <si>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</si>
  <si>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</si>
  <si>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N 1-ФК "Сведения о физической культуре и спорте)".</t>
  </si>
  <si>
    <t>II. ОБЩАЯ ХАРАКТЕРИСТИКА МУНИЦИПАЛЬНОЙ ПРОГРАММЫ</t>
  </si>
  <si>
    <t>На сегодняшний день демографическая ситуация в Городе Томске отмечается как благоприятная, однако в течение последних лет в городе формировались неблагоприятные тенденции снижения общих показателей состояния здоровья населения, серьезную опасность для здоровья граждан представляют проблемы наркомании, алкоголизма и табакокурения.</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</si>
  <si>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</si>
  <si>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</si>
  <si>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города, смещению акцентов от количества к качеству мероприятий, проводимых среди населения.</t>
  </si>
  <si>
    <t>В Городе Томске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</si>
  <si>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Однако спортивные школы не справляются с количеством граждан, желающих заниматься спортом. В городе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городе. Недостаточно спортивных сооружений, полностью приспособленных для занятий спортом людей с ограниченными возможностями здоровья.</t>
  </si>
  <si>
    <t>На сегодняшний день, согласно статистической отчетности, на территории Города Томска 621 спортивный объект, в том числе (таблица 1):</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</si>
  <si>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</si>
  <si>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</si>
  <si>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</si>
  <si>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</si>
  <si>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</si>
  <si>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</si>
  <si>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</si>
  <si>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</si>
  <si>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</si>
  <si>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</si>
  <si>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</si>
  <si>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</si>
  <si>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</si>
  <si>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Количество спортивных объектов на территории Города Томска</t>
  </si>
  <si>
    <t>Учитывая высокие темпы роста населения муниципального образования "Город Томск", обеспеченность населения Города Томска остается на прежнем уровне, несмотря на наметившуюся положительную тенденцию в строительстве спортивных объектов на территории города.</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</si>
  <si>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</si>
  <si>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</si>
  <si>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</si>
  <si>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</si>
  <si>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</si>
  <si>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</si>
  <si>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</si>
  <si>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</si>
  <si>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</si>
  <si>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</si>
  <si>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</si>
  <si>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</si>
  <si>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Уровень обеспеченности населения города Томска спортивными объектами от нормативной потребности</t>
  </si>
  <si>
    <t>Количество спортивных сооружений на территории МО "Город Томск"</t>
  </si>
  <si>
    <t>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</si>
  <si>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 Томска, обеспечить круглогодичный высококачественный тренировочный процесс по профилируемым в г. Томске и Томской области видам спорта.</t>
  </si>
  <si>
    <t>В связи с этим актуальной на данный момент остается проблема развития инфраструктуры спорта на территории Города Томска.</t>
  </si>
  <si>
    <t>Анализ показателей развития физической культуры и спорта на территории Города Томска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</si>
  <si>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города;</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</si>
  <si>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</si>
  <si>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увеличению обеспеченности спортивными объектами спорта жителей города;</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</si>
  <si>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Городе Томске видам спорта;</t>
  </si>
  <si>
    <t>- формированию здорового образа жизни населения Города Томска;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</si>
  <si>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</si>
  <si>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</si>
  <si>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</si>
  <si>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</si>
  <si>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</si>
  <si>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</si>
  <si>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</si>
  <si>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</si>
  <si>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</si>
  <si>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</si>
  <si>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</si>
  <si>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</si>
  <si>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</si>
  <si>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</si>
  <si>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</si>
  <si>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</si>
  <si>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</si>
  <si>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</si>
  <si>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</si>
  <si>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</si>
  <si>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</si>
  <si>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</si>
  <si>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</si>
  <si>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</si>
  <si>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</si>
  <si>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</si>
  <si>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</si>
  <si>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</si>
  <si>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</si>
  <si>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</si>
  <si>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</si>
  <si>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Ответственность за реализацию муниципальной программы, достижение показателей цели и задач, своевременное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</si>
  <si>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</si>
  <si>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 обеспечение своевременного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</si>
  <si>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своевременная и качественная подготовка отчетов в ходе реализации муниципальной программы;</t>
  </si>
  <si>
    <t>- формирование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</si>
  <si>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В случае необходимости внесения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</si>
</sst>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54">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b/>
      <sz val="9"/>
      <name val="Tahoma"/>
      <family val="2"/>
    </font>
    <font>
      <sz val="8"/>
      <name val="Times New Roman"/>
      <family val="1"/>
    </font>
    <font>
      <b/>
      <sz val="8"/>
      <name val="Times New Roman"/>
      <family val="1"/>
    </font>
    <font>
      <sz val="11"/>
      <color indexed="10"/>
      <name val="Times New Roman"/>
      <family val="1"/>
    </font>
    <font>
      <sz val="9"/>
      <name val="Times New Roman"/>
      <family val="1"/>
    </font>
    <font>
      <sz val="4"/>
      <name val="Times New Roman"/>
      <family val="1"/>
    </font>
    <font>
      <sz val="10"/>
      <color indexed="8"/>
      <name val="Times New Roman"/>
      <family val="1"/>
    </font>
    <font>
      <sz val="9"/>
      <color indexed="8"/>
      <name val="Times New Roman"/>
      <family val="1"/>
    </font>
    <font>
      <sz val="8"/>
      <color indexed="8"/>
      <name val="Times New Roman"/>
      <family val="1"/>
    </font>
    <font>
      <sz val="11"/>
      <color indexed="8"/>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b/>
      <sz val="10"/>
      <color indexed="8"/>
      <name val="Times New Roman"/>
      <family val="1"/>
    </font>
    <font>
      <sz val="11"/>
      <color indexed="17"/>
      <name val="Times New Roman"/>
      <family val="1"/>
    </font>
    <font>
      <b/>
      <sz val="11"/>
      <color indexed="8"/>
      <name val="Times New Roman"/>
      <family val="1"/>
    </font>
    <font>
      <sz val="8"/>
      <color indexed="8"/>
      <name val="Calibri"/>
      <family val="2"/>
    </font>
    <font>
      <b/>
      <sz val="8"/>
      <color indexed="8"/>
      <name val="Times New Roman"/>
      <family val="1"/>
    </font>
    <font>
      <b/>
      <sz val="8"/>
      <color indexed="8"/>
      <name val="Calibri"/>
      <family val="2"/>
    </font>
    <font>
      <sz val="8"/>
      <color indexed="10"/>
      <name val="Times New Roman"/>
      <family val="1"/>
    </font>
    <font>
      <sz val="6"/>
      <color indexed="8"/>
      <name val="Times New Roman"/>
      <family val="1"/>
    </font>
    <font>
      <b/>
      <sz val="14"/>
      <color indexed="8"/>
      <name val="Times New Roman"/>
      <family val="1"/>
    </font>
    <font>
      <b/>
      <sz val="12"/>
      <color indexed="8"/>
      <name val="Times New Roman"/>
      <family val="1"/>
    </font>
    <font>
      <sz val="8"/>
      <name val="Calibri"/>
      <family val="2"/>
    </font>
    <font>
      <sz val="6"/>
      <name val="Times New Roman"/>
      <family val="1"/>
    </font>
    <font>
      <sz val="10"/>
      <name val="Calibri"/>
      <family val="2"/>
    </font>
    <font>
      <u val="single"/>
      <sz val="10"/>
      <name val="Times New Roman"/>
      <family val="1"/>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style="thin"/>
      <right style="thin"/>
      <top/>
      <bottom style="thin"/>
    </border>
    <border>
      <left/>
      <right/>
      <top style="thin"/>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style="thin"/>
      <bottom/>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style="thin"/>
      <right style="thin"/>
      <top/>
      <bottom/>
    </border>
    <border>
      <left/>
      <right style="thin"/>
      <top style="thin"/>
      <bottom style="thin"/>
    </border>
    <border>
      <left style="medium"/>
      <right style="medium"/>
      <top style="thin"/>
      <bottom style="thin"/>
    </border>
    <border>
      <left style="thin"/>
      <right/>
      <top style="thin"/>
      <bottom style="thin"/>
    </border>
    <border>
      <left style="thin"/>
      <right style="thin"/>
      <top style="thin"/>
      <bottom style="medium"/>
    </border>
    <border>
      <left style="medium"/>
      <right style="medium"/>
      <top>
        <color indexed="63"/>
      </top>
      <bottom>
        <color indexed="63"/>
      </bottom>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medium"/>
    </border>
    <border>
      <left style="medium"/>
      <right style="thin"/>
      <top style="medium"/>
      <bottom style="thin"/>
    </border>
    <border>
      <left style="medium"/>
      <right style="thin"/>
      <top style="thin"/>
      <bottom/>
    </border>
    <border>
      <left style="medium"/>
      <right style="thin"/>
      <top style="medium"/>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right style="thin"/>
      <top style="thin"/>
      <bottom/>
    </border>
    <border>
      <left style="thin"/>
      <right/>
      <top/>
      <bottom style="thin"/>
    </border>
    <border>
      <left/>
      <right style="thin"/>
      <top/>
      <bottom style="thin"/>
    </border>
    <border>
      <left style="thin"/>
      <right/>
      <top style="thin"/>
      <bottom/>
    </border>
    <border>
      <left style="thin"/>
      <right/>
      <top/>
      <bottom/>
    </border>
    <border>
      <left/>
      <right style="thin"/>
      <top/>
      <bottom/>
    </border>
    <border>
      <left style="thin"/>
      <right style="thin"/>
      <top style="medium"/>
      <bottom style="thin"/>
    </border>
    <border>
      <left style="thin"/>
      <right style="thin"/>
      <top style="medium"/>
      <bottom/>
    </border>
    <border>
      <left style="medium"/>
      <right style="thin"/>
      <top style="thin"/>
      <bottom style="thin"/>
    </border>
    <border>
      <left/>
      <right/>
      <top style="thin"/>
      <botto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right style="thin"/>
      <top style="medium"/>
      <bottom style="medium"/>
    </border>
    <border>
      <left style="thin"/>
      <right style="medium"/>
      <top style="medium"/>
      <bottom style="thin"/>
    </border>
    <border>
      <left style="thin"/>
      <right style="medium"/>
      <top style="thin"/>
      <bottom style="thin"/>
    </border>
    <border>
      <left style="medium"/>
      <right style="medium"/>
      <top style="thin"/>
      <bottom/>
    </border>
    <border>
      <left style="thin"/>
      <right style="medium"/>
      <top style="thin"/>
      <bottom/>
    </border>
    <border>
      <left>
        <color indexed="63"/>
      </left>
      <right style="thin"/>
      <top style="thin"/>
      <bottom style="medium"/>
    </border>
    <border>
      <left style="thin"/>
      <right>
        <color indexed="63"/>
      </right>
      <top style="thin"/>
      <bottom style="medium"/>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1"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4" borderId="0" applyNumberFormat="0" applyBorder="0" applyAlignment="0" applyProtection="0"/>
  </cellStyleXfs>
  <cellXfs count="768">
    <xf numFmtId="0" fontId="0" fillId="0" borderId="0" xfId="0" applyAlignment="1">
      <alignment/>
    </xf>
    <xf numFmtId="0" fontId="0" fillId="24" borderId="0" xfId="0" applyFill="1" applyAlignment="1">
      <alignment/>
    </xf>
    <xf numFmtId="0" fontId="0" fillId="0" borderId="0" xfId="0" applyBorder="1" applyAlignment="1">
      <alignment/>
    </xf>
    <xf numFmtId="0" fontId="0" fillId="0" borderId="0" xfId="0" applyAlignment="1">
      <alignment vertical="center"/>
    </xf>
    <xf numFmtId="0" fontId="26" fillId="0" borderId="0" xfId="0" applyFont="1" applyAlignment="1">
      <alignment/>
    </xf>
    <xf numFmtId="0" fontId="26" fillId="0" borderId="0" xfId="0" applyFont="1" applyFill="1" applyAlignment="1">
      <alignment/>
    </xf>
    <xf numFmtId="0" fontId="0" fillId="20" borderId="0" xfId="0" applyFill="1" applyAlignment="1">
      <alignment/>
    </xf>
    <xf numFmtId="0" fontId="36" fillId="0" borderId="0" xfId="0" applyFont="1" applyAlignment="1">
      <alignment/>
    </xf>
    <xf numFmtId="0" fontId="36" fillId="0" borderId="0" xfId="0" applyFont="1" applyAlignment="1">
      <alignment vertical="center"/>
    </xf>
    <xf numFmtId="0" fontId="36" fillId="0" borderId="0" xfId="0" applyFont="1" applyAlignment="1">
      <alignment wrapText="1"/>
    </xf>
    <xf numFmtId="0" fontId="36" fillId="0" borderId="0" xfId="0" applyFont="1" applyAlignment="1">
      <alignment/>
    </xf>
    <xf numFmtId="0" fontId="36" fillId="0" borderId="0" xfId="0" applyFont="1" applyAlignment="1">
      <alignment vertical="center" wrapText="1"/>
    </xf>
    <xf numFmtId="0" fontId="0" fillId="0" borderId="0" xfId="0" applyFont="1" applyAlignment="1">
      <alignment/>
    </xf>
    <xf numFmtId="0" fontId="37" fillId="0" borderId="0" xfId="0" applyFont="1" applyAlignment="1">
      <alignment/>
    </xf>
    <xf numFmtId="0" fontId="0" fillId="0" borderId="0" xfId="0" applyFont="1" applyBorder="1" applyAlignment="1">
      <alignment/>
    </xf>
    <xf numFmtId="0" fontId="16" fillId="0" borderId="0" xfId="0"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5" fillId="0" borderId="0" xfId="0" applyFont="1" applyAlignment="1">
      <alignment/>
    </xf>
    <xf numFmtId="0" fontId="38" fillId="0" borderId="0" xfId="0" applyFont="1" applyAlignment="1">
      <alignment horizontal="center" vertical="center"/>
    </xf>
    <xf numFmtId="0" fontId="16" fillId="0" borderId="0" xfId="0" applyFont="1" applyAlignment="1">
      <alignment horizontal="right"/>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16" fillId="0" borderId="0" xfId="0" applyFont="1" applyAlignment="1">
      <alignment horizontal="center"/>
    </xf>
    <xf numFmtId="0" fontId="15" fillId="0" borderId="0" xfId="0" applyFont="1" applyAlignment="1">
      <alignment horizontal="center"/>
    </xf>
    <xf numFmtId="0" fontId="15" fillId="0" borderId="12" xfId="0" applyFont="1" applyBorder="1" applyAlignment="1">
      <alignment horizontal="center" vertical="center" wrapText="1"/>
    </xf>
    <xf numFmtId="0" fontId="16" fillId="0" borderId="10" xfId="0" applyFont="1" applyBorder="1" applyAlignment="1">
      <alignment horizontal="left"/>
    </xf>
    <xf numFmtId="0" fontId="16" fillId="0" borderId="10" xfId="0" applyFont="1" applyBorder="1" applyAlignment="1">
      <alignment horizontal="center" vertical="top"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10" fontId="15" fillId="0" borderId="11" xfId="0" applyNumberFormat="1" applyFont="1" applyBorder="1" applyAlignment="1">
      <alignment horizontal="center" vertical="center" wrapText="1"/>
    </xf>
    <xf numFmtId="9" fontId="15" fillId="0" borderId="11" xfId="0" applyNumberFormat="1" applyFont="1" applyBorder="1" applyAlignment="1">
      <alignment horizontal="center" vertical="center" wrapText="1"/>
    </xf>
    <xf numFmtId="0" fontId="16" fillId="0" borderId="0" xfId="0" applyFont="1" applyAlignment="1">
      <alignment horizontal="justify" vertical="center"/>
    </xf>
    <xf numFmtId="0" fontId="16" fillId="0" borderId="10" xfId="0" applyFont="1" applyBorder="1" applyAlignment="1">
      <alignment horizontal="center" vertical="center" wrapText="1"/>
    </xf>
    <xf numFmtId="0" fontId="16" fillId="0" borderId="10" xfId="0" applyFont="1" applyBorder="1" applyAlignment="1">
      <alignment horizontal="justify" vertical="center" wrapText="1"/>
    </xf>
    <xf numFmtId="49" fontId="16"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10" xfId="0" applyNumberFormat="1" applyFont="1" applyBorder="1" applyAlignment="1">
      <alignment vertical="center" wrapText="1"/>
    </xf>
    <xf numFmtId="49" fontId="16" fillId="0" borderId="0" xfId="0" applyNumberFormat="1" applyFont="1" applyAlignment="1">
      <alignment/>
    </xf>
    <xf numFmtId="49" fontId="16" fillId="0" borderId="0" xfId="0" applyNumberFormat="1" applyFont="1" applyAlignment="1">
      <alignment horizontal="center"/>
    </xf>
    <xf numFmtId="0" fontId="16" fillId="0" borderId="10" xfId="0" applyFont="1" applyBorder="1" applyAlignment="1">
      <alignment vertical="center" wrapText="1"/>
    </xf>
    <xf numFmtId="0" fontId="16" fillId="0" borderId="0" xfId="0" applyFont="1" applyAlignment="1">
      <alignment horizontal="left" vertical="center"/>
    </xf>
    <xf numFmtId="173" fontId="16" fillId="0" borderId="0" xfId="0" applyNumberFormat="1" applyFont="1" applyAlignment="1">
      <alignment/>
    </xf>
    <xf numFmtId="0" fontId="40" fillId="0" borderId="10" xfId="0" applyFont="1" applyBorder="1" applyAlignment="1">
      <alignment horizontal="center" vertical="center" wrapText="1"/>
    </xf>
    <xf numFmtId="173" fontId="16" fillId="0" borderId="10" xfId="0" applyNumberFormat="1" applyFont="1" applyBorder="1" applyAlignment="1">
      <alignment horizontal="center" vertical="center" wrapText="1"/>
    </xf>
    <xf numFmtId="173" fontId="16" fillId="24" borderId="10" xfId="0" applyNumberFormat="1" applyFont="1" applyFill="1" applyBorder="1" applyAlignment="1">
      <alignment horizontal="center" vertical="center" wrapText="1"/>
    </xf>
    <xf numFmtId="0" fontId="41" fillId="0" borderId="10" xfId="0" applyFont="1" applyBorder="1" applyAlignment="1">
      <alignment horizontal="center" vertical="center" wrapText="1"/>
    </xf>
    <xf numFmtId="173" fontId="41"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16" fillId="0" borderId="0" xfId="0" applyFont="1" applyAlignment="1">
      <alignment horizontal="justify" vertical="center" wrapText="1"/>
    </xf>
    <xf numFmtId="0" fontId="16" fillId="0" borderId="0" xfId="0" applyFont="1" applyAlignment="1">
      <alignment horizontal="justify" wrapText="1"/>
    </xf>
    <xf numFmtId="0" fontId="15" fillId="0" borderId="0" xfId="0" applyFont="1" applyAlignment="1">
      <alignment horizontal="justify" wrapText="1"/>
    </xf>
    <xf numFmtId="0" fontId="16" fillId="0" borderId="10" xfId="0" applyFont="1" applyBorder="1" applyAlignment="1">
      <alignment wrapText="1"/>
    </xf>
    <xf numFmtId="0" fontId="16" fillId="0" borderId="10" xfId="0" applyFont="1" applyBorder="1" applyAlignment="1">
      <alignment/>
    </xf>
    <xf numFmtId="0" fontId="16" fillId="0" borderId="10" xfId="0" applyFont="1" applyBorder="1" applyAlignment="1">
      <alignment horizontal="center"/>
    </xf>
    <xf numFmtId="0" fontId="16" fillId="0" borderId="0" xfId="0" applyNumberFormat="1" applyFont="1" applyAlignment="1">
      <alignment/>
    </xf>
    <xf numFmtId="0" fontId="16" fillId="0" borderId="0" xfId="0" applyNumberFormat="1" applyFont="1" applyAlignment="1">
      <alignment horizontal="center"/>
    </xf>
    <xf numFmtId="0" fontId="16" fillId="0" borderId="0" xfId="0" applyFont="1" applyAlignment="1">
      <alignment/>
    </xf>
    <xf numFmtId="0" fontId="16" fillId="0" borderId="10" xfId="0" applyFont="1" applyBorder="1" applyAlignment="1">
      <alignment vertical="center"/>
    </xf>
    <xf numFmtId="0" fontId="16" fillId="0" borderId="0" xfId="0"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0" xfId="0" applyNumberFormat="1" applyFont="1" applyBorder="1" applyAlignment="1">
      <alignment vertical="center" wrapText="1"/>
    </xf>
    <xf numFmtId="0" fontId="3"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41" fillId="0" borderId="0" xfId="0" applyFont="1" applyBorder="1" applyAlignment="1">
      <alignment horizontal="center" vertical="center" wrapText="1"/>
    </xf>
    <xf numFmtId="0" fontId="15" fillId="0" borderId="20" xfId="0" applyFont="1" applyBorder="1" applyAlignment="1">
      <alignment horizontal="center" vertical="center" wrapText="1"/>
    </xf>
    <xf numFmtId="10" fontId="15" fillId="0" borderId="16" xfId="0" applyNumberFormat="1" applyFont="1" applyBorder="1" applyAlignment="1">
      <alignment horizontal="center" vertical="center" wrapText="1"/>
    </xf>
    <xf numFmtId="10" fontId="15" fillId="0" borderId="20" xfId="0" applyNumberFormat="1" applyFont="1" applyBorder="1" applyAlignment="1">
      <alignment horizontal="center" vertical="center" wrapText="1"/>
    </xf>
    <xf numFmtId="10" fontId="15" fillId="0" borderId="15" xfId="0" applyNumberFormat="1" applyFont="1" applyBorder="1" applyAlignment="1">
      <alignment horizontal="center" vertical="center" wrapText="1"/>
    </xf>
    <xf numFmtId="10" fontId="15" fillId="0" borderId="17" xfId="0" applyNumberFormat="1"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23" xfId="0" applyFont="1" applyBorder="1" applyAlignment="1">
      <alignment horizontal="center" vertical="center" wrapText="1"/>
    </xf>
    <xf numFmtId="0" fontId="16" fillId="0" borderId="18" xfId="0" applyFont="1" applyBorder="1" applyAlignment="1">
      <alignment horizontal="center" vertical="center" wrapText="1"/>
    </xf>
    <xf numFmtId="0" fontId="15" fillId="0" borderId="10" xfId="0" applyFont="1" applyBorder="1" applyAlignment="1">
      <alignment horizontal="center" vertical="center" wrapText="1"/>
    </xf>
    <xf numFmtId="1" fontId="15" fillId="20" borderId="11" xfId="0" applyNumberFormat="1" applyFont="1" applyFill="1" applyBorder="1" applyAlignment="1">
      <alignment horizontal="center" vertical="center" wrapText="1"/>
    </xf>
    <xf numFmtId="0" fontId="15" fillId="20" borderId="11" xfId="0" applyFont="1" applyFill="1" applyBorder="1" applyAlignment="1">
      <alignment horizontal="center" vertical="center" wrapText="1"/>
    </xf>
    <xf numFmtId="10" fontId="15" fillId="20" borderId="11" xfId="0" applyNumberFormat="1" applyFont="1" applyFill="1" applyBorder="1" applyAlignment="1">
      <alignment horizontal="center" vertical="center" wrapText="1"/>
    </xf>
    <xf numFmtId="1" fontId="15" fillId="20" borderId="24" xfId="0" applyNumberFormat="1" applyFont="1" applyFill="1" applyBorder="1" applyAlignment="1">
      <alignment vertical="center" wrapText="1"/>
    </xf>
    <xf numFmtId="1" fontId="15" fillId="20" borderId="13" xfId="0" applyNumberFormat="1" applyFont="1" applyFill="1" applyBorder="1" applyAlignment="1">
      <alignment vertical="center" wrapText="1"/>
    </xf>
    <xf numFmtId="1" fontId="15" fillId="20" borderId="11" xfId="61" applyNumberFormat="1" applyFont="1" applyFill="1" applyBorder="1" applyAlignment="1">
      <alignment horizontal="center" vertical="center" wrapText="1"/>
    </xf>
    <xf numFmtId="0" fontId="15" fillId="20" borderId="25" xfId="0" applyFont="1" applyFill="1" applyBorder="1" applyAlignment="1">
      <alignment horizontal="center" vertical="center" wrapText="1"/>
    </xf>
    <xf numFmtId="10" fontId="15" fillId="20" borderId="25" xfId="0" applyNumberFormat="1" applyFont="1" applyFill="1" applyBorder="1" applyAlignment="1">
      <alignment horizontal="center" vertical="center" wrapText="1"/>
    </xf>
    <xf numFmtId="0" fontId="15" fillId="20" borderId="20" xfId="0" applyFont="1" applyFill="1" applyBorder="1" applyAlignment="1">
      <alignment horizontal="center" vertical="center" wrapText="1"/>
    </xf>
    <xf numFmtId="0" fontId="15" fillId="20" borderId="16" xfId="0" applyFont="1" applyFill="1" applyBorder="1" applyAlignment="1">
      <alignment horizontal="center" vertical="center" wrapText="1"/>
    </xf>
    <xf numFmtId="10" fontId="15" fillId="20" borderId="16" xfId="0" applyNumberFormat="1" applyFont="1" applyFill="1" applyBorder="1" applyAlignment="1">
      <alignment horizontal="center" vertical="center" wrapText="1"/>
    </xf>
    <xf numFmtId="10" fontId="15" fillId="20" borderId="20" xfId="0" applyNumberFormat="1" applyFont="1" applyFill="1" applyBorder="1" applyAlignment="1">
      <alignment horizontal="center" vertical="center" wrapText="1"/>
    </xf>
    <xf numFmtId="0" fontId="15" fillId="20" borderId="22" xfId="0" applyFont="1" applyFill="1" applyBorder="1" applyAlignment="1">
      <alignment horizontal="center" vertical="center" wrapText="1"/>
    </xf>
    <xf numFmtId="1" fontId="15" fillId="20" borderId="26" xfId="0" applyNumberFormat="1" applyFont="1" applyFill="1" applyBorder="1" applyAlignment="1">
      <alignment horizontal="center" vertical="center" wrapText="1"/>
    </xf>
    <xf numFmtId="1" fontId="15" fillId="20" borderId="27" xfId="0" applyNumberFormat="1" applyFont="1" applyFill="1" applyBorder="1" applyAlignment="1">
      <alignment horizontal="center" vertical="center" wrapText="1"/>
    </xf>
    <xf numFmtId="1" fontId="15" fillId="20" borderId="28" xfId="0" applyNumberFormat="1" applyFont="1" applyFill="1" applyBorder="1" applyAlignment="1">
      <alignment horizontal="center" vertical="center" wrapText="1"/>
    </xf>
    <xf numFmtId="0" fontId="16" fillId="0" borderId="10" xfId="0" applyFont="1" applyBorder="1" applyAlignment="1">
      <alignment horizontal="left" vertical="center"/>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16" fillId="0" borderId="23" xfId="0" applyFont="1" applyBorder="1" applyAlignment="1">
      <alignment horizontal="left" vertical="center" wrapText="1"/>
    </xf>
    <xf numFmtId="0" fontId="16" fillId="0" borderId="29" xfId="0" applyFont="1" applyBorder="1" applyAlignment="1">
      <alignment horizontal="left" vertical="center" wrapText="1"/>
    </xf>
    <xf numFmtId="0" fontId="42" fillId="0" borderId="0" xfId="0" applyFont="1" applyAlignment="1">
      <alignment/>
    </xf>
    <xf numFmtId="0" fontId="42" fillId="0" borderId="0" xfId="0" applyFont="1" applyAlignment="1">
      <alignment vertical="center"/>
    </xf>
    <xf numFmtId="0" fontId="44" fillId="0" borderId="0" xfId="0" applyFont="1" applyAlignment="1">
      <alignment/>
    </xf>
    <xf numFmtId="0" fontId="0" fillId="0" borderId="0" xfId="0" applyAlignment="1">
      <alignment/>
    </xf>
    <xf numFmtId="0" fontId="16" fillId="0" borderId="0" xfId="0" applyFont="1" applyBorder="1" applyAlignment="1">
      <alignment horizontal="justify" vertical="center" wrapText="1"/>
    </xf>
    <xf numFmtId="49" fontId="15" fillId="0" borderId="10" xfId="0" applyNumberFormat="1" applyFont="1" applyBorder="1" applyAlignment="1">
      <alignment vertical="center" wrapText="1"/>
    </xf>
    <xf numFmtId="49" fontId="15" fillId="0" borderId="10" xfId="0" applyNumberFormat="1"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0" xfId="0" applyFill="1" applyAlignment="1">
      <alignment/>
    </xf>
    <xf numFmtId="0" fontId="13" fillId="0" borderId="10" xfId="0" applyFont="1" applyFill="1" applyBorder="1" applyAlignment="1">
      <alignment vertical="center" wrapText="1"/>
    </xf>
    <xf numFmtId="173" fontId="2" fillId="0" borderId="10" xfId="0" applyNumberFormat="1" applyFont="1" applyFill="1" applyBorder="1" applyAlignment="1">
      <alignment horizontal="center" vertical="center" wrapText="1"/>
    </xf>
    <xf numFmtId="0" fontId="16" fillId="0" borderId="10" xfId="0" applyFont="1" applyBorder="1" applyAlignment="1">
      <alignment horizontal="left" wrapText="1"/>
    </xf>
    <xf numFmtId="0" fontId="0" fillId="0" borderId="0" xfId="0" applyFill="1" applyAlignment="1">
      <alignment wrapText="1"/>
    </xf>
    <xf numFmtId="0" fontId="15" fillId="0" borderId="10" xfId="0" applyFont="1" applyBorder="1" applyAlignment="1">
      <alignment horizontal="justify" vertical="center" wrapText="1"/>
    </xf>
    <xf numFmtId="173" fontId="1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6" fillId="20" borderId="10" xfId="0" applyFont="1" applyFill="1" applyBorder="1" applyAlignment="1">
      <alignment horizontal="left" vertical="center" wrapText="1"/>
    </xf>
    <xf numFmtId="0" fontId="16" fillId="20" borderId="10" xfId="0" applyFont="1" applyFill="1" applyBorder="1" applyAlignment="1">
      <alignment horizontal="center" vertical="center" wrapText="1"/>
    </xf>
    <xf numFmtId="0" fontId="16" fillId="0" borderId="0" xfId="0" applyFont="1" applyAlignment="1">
      <alignment horizontal="right" vertical="center"/>
    </xf>
    <xf numFmtId="0" fontId="16" fillId="20" borderId="10" xfId="0" applyFont="1" applyFill="1" applyBorder="1" applyAlignment="1">
      <alignment vertical="center" wrapText="1"/>
    </xf>
    <xf numFmtId="0" fontId="16" fillId="0" borderId="0" xfId="0" applyFont="1" applyBorder="1" applyAlignment="1">
      <alignment vertical="center" wrapText="1"/>
    </xf>
    <xf numFmtId="0" fontId="16" fillId="24" borderId="0" xfId="0" applyFont="1" applyFill="1" applyBorder="1" applyAlignment="1">
      <alignment vertical="center" wrapText="1"/>
    </xf>
    <xf numFmtId="0" fontId="16" fillId="24" borderId="0" xfId="0" applyFont="1" applyFill="1" applyBorder="1" applyAlignment="1">
      <alignment horizontal="center" vertical="center" wrapText="1"/>
    </xf>
    <xf numFmtId="0" fontId="16" fillId="24" borderId="30" xfId="0" applyFont="1" applyFill="1" applyBorder="1" applyAlignment="1">
      <alignment horizontal="center" vertical="center" wrapText="1"/>
    </xf>
    <xf numFmtId="0" fontId="16" fillId="24" borderId="10"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173" fontId="45" fillId="0" borderId="10" xfId="0" applyNumberFormat="1" applyFont="1" applyFill="1" applyBorder="1" applyAlignment="1">
      <alignment horizontal="center" vertical="center" wrapText="1"/>
    </xf>
    <xf numFmtId="0" fontId="45" fillId="0" borderId="18" xfId="0" applyFont="1" applyFill="1" applyBorder="1" applyAlignment="1">
      <alignment horizontal="center" vertical="center" wrapText="1"/>
    </xf>
    <xf numFmtId="0" fontId="13" fillId="0" borderId="0" xfId="0" applyFont="1" applyFill="1" applyAlignment="1">
      <alignment horizontal="left" vertical="center"/>
    </xf>
    <xf numFmtId="0" fontId="16" fillId="0" borderId="0" xfId="0" applyFont="1" applyFill="1" applyAlignment="1">
      <alignment horizontal="left"/>
    </xf>
    <xf numFmtId="0" fontId="16" fillId="0" borderId="0" xfId="0" applyFont="1" applyFill="1" applyAlignment="1">
      <alignment/>
    </xf>
    <xf numFmtId="0" fontId="15" fillId="0" borderId="16" xfId="0" applyFont="1" applyBorder="1" applyAlignment="1">
      <alignment horizontal="center" vertical="center" wrapText="1"/>
    </xf>
    <xf numFmtId="0" fontId="15" fillId="20" borderId="26" xfId="0" applyFont="1" applyFill="1" applyBorder="1" applyAlignment="1">
      <alignment horizontal="left" vertical="center" wrapText="1"/>
    </xf>
    <xf numFmtId="0" fontId="15" fillId="20" borderId="20" xfId="0" applyFont="1" applyFill="1" applyBorder="1" applyAlignment="1">
      <alignment horizontal="left" vertical="center" wrapText="1"/>
    </xf>
    <xf numFmtId="0" fontId="16" fillId="0" borderId="0" xfId="0" applyFont="1" applyFill="1" applyAlignment="1">
      <alignment horizontal="center"/>
    </xf>
    <xf numFmtId="0" fontId="13" fillId="0" borderId="0" xfId="0" applyFont="1" applyFill="1" applyAlignment="1">
      <alignment/>
    </xf>
    <xf numFmtId="49" fontId="16" fillId="0" borderId="0" xfId="0" applyNumberFormat="1" applyFont="1" applyFill="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horizontal="justify" vertical="center"/>
    </xf>
    <xf numFmtId="49" fontId="3" fillId="0" borderId="0" xfId="0" applyNumberFormat="1" applyFont="1" applyFill="1" applyAlignment="1">
      <alignment/>
    </xf>
    <xf numFmtId="49" fontId="16" fillId="0" borderId="0" xfId="0" applyNumberFormat="1" applyFont="1" applyAlignment="1">
      <alignment horizontal="center" vertical="center"/>
    </xf>
    <xf numFmtId="0" fontId="16" fillId="0" borderId="0" xfId="0" applyFont="1" applyAlignment="1">
      <alignment horizontal="center" vertical="center"/>
    </xf>
    <xf numFmtId="49" fontId="3" fillId="0" borderId="10" xfId="0" applyNumberFormat="1" applyFont="1" applyBorder="1" applyAlignment="1">
      <alignment horizontal="center" vertical="center" wrapText="1"/>
    </xf>
    <xf numFmtId="49" fontId="3" fillId="0" borderId="23" xfId="0" applyNumberFormat="1" applyFont="1" applyBorder="1" applyAlignment="1">
      <alignment vertical="center" wrapText="1"/>
    </xf>
    <xf numFmtId="0" fontId="3" fillId="0" borderId="23" xfId="0" applyFont="1" applyBorder="1" applyAlignment="1">
      <alignment horizontal="center" vertical="center" wrapText="1"/>
    </xf>
    <xf numFmtId="49" fontId="3" fillId="0" borderId="10" xfId="0" applyNumberFormat="1" applyFont="1" applyBorder="1" applyAlignment="1">
      <alignment vertical="center" wrapText="1"/>
    </xf>
    <xf numFmtId="0" fontId="41" fillId="20"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173" fontId="40" fillId="0" borderId="10"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20" borderId="10" xfId="0" applyFont="1" applyFill="1" applyBorder="1" applyAlignment="1">
      <alignment horizontal="center" vertical="center" wrapText="1"/>
    </xf>
    <xf numFmtId="173" fontId="5" fillId="20" borderId="10" xfId="0" applyNumberFormat="1" applyFont="1" applyFill="1" applyBorder="1" applyAlignment="1">
      <alignment horizontal="center" vertical="center" wrapText="1"/>
    </xf>
    <xf numFmtId="173" fontId="3" fillId="0" borderId="10" xfId="0" applyNumberFormat="1" applyFont="1" applyBorder="1" applyAlignment="1">
      <alignment horizontal="center" vertical="center" wrapText="1"/>
    </xf>
    <xf numFmtId="0" fontId="40" fillId="0" borderId="10" xfId="0" applyFont="1" applyBorder="1" applyAlignment="1">
      <alignment vertical="center" wrapText="1"/>
    </xf>
    <xf numFmtId="173" fontId="3" fillId="24" borderId="10" xfId="0" applyNumberFormat="1" applyFont="1" applyFill="1" applyBorder="1" applyAlignment="1">
      <alignment horizontal="center" vertical="center" wrapText="1"/>
    </xf>
    <xf numFmtId="0" fontId="3" fillId="0" borderId="0" xfId="0" applyFont="1" applyFill="1" applyAlignment="1">
      <alignment horizontal="center"/>
    </xf>
    <xf numFmtId="0" fontId="12" fillId="0" borderId="10" xfId="0" applyFont="1" applyFill="1" applyBorder="1" applyAlignment="1">
      <alignment horizontal="center" vertical="center" wrapText="1"/>
    </xf>
    <xf numFmtId="49" fontId="8" fillId="0" borderId="10" xfId="42" applyNumberFormat="1" applyFont="1" applyFill="1" applyBorder="1" applyAlignment="1" applyProtection="1">
      <alignment horizontal="center" vertical="center" wrapText="1"/>
      <protection/>
    </xf>
    <xf numFmtId="0" fontId="15" fillId="0" borderId="31"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0" xfId="0" applyFont="1" applyAlignment="1">
      <alignment horizontal="center"/>
    </xf>
    <xf numFmtId="0" fontId="13" fillId="0" borderId="10" xfId="0" applyFont="1" applyBorder="1" applyAlignment="1">
      <alignment horizontal="center" vertical="center" wrapText="1"/>
    </xf>
    <xf numFmtId="0" fontId="38" fillId="0" borderId="0" xfId="0" applyFont="1" applyAlignment="1">
      <alignment wrapText="1"/>
    </xf>
    <xf numFmtId="0" fontId="13" fillId="0" borderId="10" xfId="0" applyFont="1" applyBorder="1" applyAlignment="1">
      <alignment horizontal="center" vertical="top" wrapText="1"/>
    </xf>
    <xf numFmtId="0" fontId="13" fillId="0" borderId="10" xfId="0" applyFont="1" applyBorder="1" applyAlignment="1">
      <alignment horizontal="left" vertical="top" wrapText="1"/>
    </xf>
    <xf numFmtId="0" fontId="13" fillId="0" borderId="10" xfId="0" applyFont="1" applyBorder="1" applyAlignment="1">
      <alignment vertical="top" wrapText="1"/>
    </xf>
    <xf numFmtId="0" fontId="13" fillId="0" borderId="0" xfId="0" applyFont="1" applyAlignment="1">
      <alignment horizontal="left" vertical="center"/>
    </xf>
    <xf numFmtId="0" fontId="16" fillId="0" borderId="26" xfId="0" applyFont="1" applyBorder="1" applyAlignment="1">
      <alignment vertical="center"/>
    </xf>
    <xf numFmtId="0" fontId="46" fillId="0" borderId="10" xfId="0" applyFont="1" applyFill="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32" xfId="0" applyFont="1" applyBorder="1" applyAlignment="1">
      <alignment horizontal="center" vertical="center" wrapText="1"/>
    </xf>
    <xf numFmtId="0" fontId="0" fillId="0" borderId="0" xfId="0" applyAlignment="1">
      <alignment wrapText="1"/>
    </xf>
    <xf numFmtId="0" fontId="13" fillId="0" borderId="10" xfId="0" applyFont="1" applyFill="1" applyBorder="1" applyAlignment="1">
      <alignment horizontal="center" vertical="center" wrapText="1"/>
    </xf>
    <xf numFmtId="0" fontId="15" fillId="0" borderId="33" xfId="0" applyFont="1" applyBorder="1" applyAlignment="1">
      <alignment horizontal="center" vertical="center" wrapText="1"/>
    </xf>
    <xf numFmtId="49" fontId="15" fillId="0" borderId="18" xfId="0" applyNumberFormat="1" applyFont="1" applyBorder="1" applyAlignment="1">
      <alignment vertical="center" wrapText="1"/>
    </xf>
    <xf numFmtId="49" fontId="15" fillId="0" borderId="33" xfId="0" applyNumberFormat="1" applyFont="1" applyBorder="1" applyAlignment="1">
      <alignment horizontal="center" vertical="center" wrapText="1"/>
    </xf>
    <xf numFmtId="0" fontId="15" fillId="20" borderId="34" xfId="0" applyFont="1" applyFill="1" applyBorder="1" applyAlignment="1">
      <alignment horizontal="left" vertical="center" wrapText="1"/>
    </xf>
    <xf numFmtId="0" fontId="15" fillId="0" borderId="15" xfId="0" applyFont="1" applyBorder="1" applyAlignment="1">
      <alignment horizontal="center" vertical="center" wrapText="1"/>
    </xf>
    <xf numFmtId="173" fontId="41" fillId="20" borderId="10" xfId="0" applyNumberFormat="1" applyFont="1" applyFill="1" applyBorder="1" applyAlignment="1">
      <alignment horizontal="center" vertical="center" wrapText="1"/>
    </xf>
    <xf numFmtId="173" fontId="40" fillId="24" borderId="10" xfId="0" applyNumberFormat="1" applyFont="1" applyFill="1" applyBorder="1" applyAlignment="1">
      <alignment horizontal="center" vertical="center" wrapText="1"/>
    </xf>
    <xf numFmtId="173" fontId="40" fillId="0" borderId="10" xfId="0" applyNumberFormat="1" applyFont="1" applyFill="1" applyBorder="1" applyAlignment="1">
      <alignment horizontal="center" vertical="center" wrapText="1"/>
    </xf>
    <xf numFmtId="0" fontId="13" fillId="24" borderId="0" xfId="0" applyFont="1" applyFill="1" applyAlignment="1">
      <alignment vertical="center"/>
    </xf>
    <xf numFmtId="0" fontId="13" fillId="24" borderId="0" xfId="0" applyFont="1" applyFill="1" applyAlignment="1">
      <alignment horizontal="right" vertical="center"/>
    </xf>
    <xf numFmtId="0" fontId="13" fillId="24" borderId="10" xfId="0" applyFont="1" applyFill="1" applyBorder="1" applyAlignment="1">
      <alignment horizontal="center" vertical="center" wrapText="1"/>
    </xf>
    <xf numFmtId="0" fontId="2" fillId="24" borderId="10" xfId="53" applyFont="1" applyFill="1" applyBorder="1" applyAlignment="1">
      <alignment horizontal="center" vertical="center" wrapText="1"/>
      <protection/>
    </xf>
    <xf numFmtId="0" fontId="2" fillId="24" borderId="10" xfId="53" applyFont="1" applyFill="1" applyBorder="1" applyAlignment="1">
      <alignment horizontal="left" vertical="center" wrapText="1"/>
      <protection/>
    </xf>
    <xf numFmtId="0" fontId="4" fillId="24" borderId="10" xfId="53" applyFont="1" applyFill="1" applyBorder="1" applyAlignment="1">
      <alignment horizontal="center" vertical="center" wrapText="1"/>
      <protection/>
    </xf>
    <xf numFmtId="4" fontId="2" fillId="24" borderId="10" xfId="53" applyNumberFormat="1" applyFont="1" applyFill="1" applyBorder="1" applyAlignment="1">
      <alignment horizontal="center" vertical="center" wrapText="1"/>
      <protection/>
    </xf>
    <xf numFmtId="189" fontId="2" fillId="24" borderId="10" xfId="53" applyNumberFormat="1" applyFont="1" applyFill="1" applyBorder="1" applyAlignment="1">
      <alignment horizontal="center" vertical="center" wrapText="1"/>
      <protection/>
    </xf>
    <xf numFmtId="189" fontId="2" fillId="24" borderId="18" xfId="53" applyNumberFormat="1" applyFont="1" applyFill="1" applyBorder="1" applyAlignment="1">
      <alignment horizontal="center" vertical="center" wrapText="1"/>
      <protection/>
    </xf>
    <xf numFmtId="4" fontId="2" fillId="24" borderId="18" xfId="53" applyNumberFormat="1" applyFont="1" applyFill="1" applyBorder="1" applyAlignment="1">
      <alignment horizontal="center" vertical="center"/>
      <protection/>
    </xf>
    <xf numFmtId="0" fontId="2" fillId="24" borderId="23" xfId="53" applyFont="1" applyFill="1" applyBorder="1" applyAlignment="1">
      <alignment horizontal="center" vertical="center" wrapText="1"/>
      <protection/>
    </xf>
    <xf numFmtId="189" fontId="2" fillId="24" borderId="23" xfId="53" applyNumberFormat="1" applyFont="1" applyFill="1" applyBorder="1" applyAlignment="1">
      <alignment horizontal="center" vertical="center" wrapText="1"/>
      <protection/>
    </xf>
    <xf numFmtId="189" fontId="2" fillId="24" borderId="29" xfId="53" applyNumberFormat="1" applyFont="1" applyFill="1" applyBorder="1" applyAlignment="1">
      <alignment horizontal="center" vertical="center" wrapText="1"/>
      <protection/>
    </xf>
    <xf numFmtId="189" fontId="4" fillId="24" borderId="10" xfId="53" applyNumberFormat="1" applyFont="1" applyFill="1" applyBorder="1" applyAlignment="1">
      <alignment horizontal="center" vertical="center" wrapText="1"/>
      <protection/>
    </xf>
    <xf numFmtId="0" fontId="13" fillId="24" borderId="0" xfId="0" applyFont="1" applyFill="1" applyAlignment="1">
      <alignment horizontal="center" vertical="center"/>
    </xf>
    <xf numFmtId="0" fontId="2" fillId="24" borderId="32" xfId="53" applyFont="1" applyFill="1" applyBorder="1" applyAlignment="1">
      <alignment vertical="center" wrapText="1"/>
      <protection/>
    </xf>
    <xf numFmtId="0" fontId="2" fillId="24" borderId="10" xfId="53" applyFont="1" applyFill="1" applyBorder="1" applyAlignment="1">
      <alignment vertical="center" wrapText="1"/>
      <protection/>
    </xf>
    <xf numFmtId="0" fontId="15" fillId="24" borderId="10" xfId="0" applyFont="1" applyFill="1" applyBorder="1" applyAlignment="1">
      <alignment horizontal="center" vertical="center" wrapText="1"/>
    </xf>
    <xf numFmtId="49" fontId="15" fillId="0" borderId="18" xfId="0" applyNumberFormat="1" applyFont="1" applyBorder="1" applyAlignment="1">
      <alignment horizontal="center" vertical="center" wrapText="1"/>
    </xf>
    <xf numFmtId="49" fontId="15" fillId="0" borderId="35" xfId="0" applyNumberFormat="1" applyFont="1" applyBorder="1" applyAlignment="1">
      <alignment horizontal="center" vertical="center" wrapText="1"/>
    </xf>
    <xf numFmtId="49" fontId="15" fillId="0" borderId="0" xfId="0" applyNumberFormat="1" applyFont="1" applyAlignment="1">
      <alignment/>
    </xf>
    <xf numFmtId="49" fontId="15" fillId="0" borderId="18" xfId="0" applyNumberFormat="1" applyFont="1" applyFill="1" applyBorder="1" applyAlignment="1">
      <alignment vertical="center" wrapText="1"/>
    </xf>
    <xf numFmtId="0" fontId="15" fillId="0" borderId="36" xfId="0" applyFont="1" applyBorder="1" applyAlignment="1">
      <alignment vertical="center" wrapText="1"/>
    </xf>
    <xf numFmtId="0" fontId="15" fillId="0" borderId="37" xfId="0" applyFont="1" applyBorder="1" applyAlignment="1">
      <alignment vertical="center" wrapText="1"/>
    </xf>
    <xf numFmtId="0" fontId="16" fillId="0" borderId="0" xfId="0" applyFont="1" applyAlignment="1">
      <alignment horizontal="justify" vertical="top" wrapText="1"/>
    </xf>
    <xf numFmtId="0" fontId="41" fillId="0" borderId="0" xfId="0" applyFont="1" applyAlignment="1">
      <alignment horizontal="justify" vertical="center" wrapText="1"/>
    </xf>
    <xf numFmtId="0" fontId="16" fillId="0" borderId="0" xfId="0" applyFont="1" applyAlignment="1">
      <alignment horizontal="justify" vertical="center" wrapText="1"/>
    </xf>
    <xf numFmtId="0" fontId="16" fillId="0" borderId="0" xfId="0" applyFont="1" applyAlignment="1">
      <alignment horizontal="justify" wrapText="1"/>
    </xf>
    <xf numFmtId="0" fontId="13" fillId="0" borderId="0" xfId="0" applyFont="1" applyAlignment="1">
      <alignment horizontal="justify" vertical="center"/>
    </xf>
    <xf numFmtId="49" fontId="13" fillId="0" borderId="0" xfId="0" applyNumberFormat="1" applyFont="1" applyAlignment="1">
      <alignment/>
    </xf>
    <xf numFmtId="49"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189" fontId="8" fillId="0" borderId="10" xfId="0" applyNumberFormat="1" applyFont="1" applyFill="1" applyBorder="1" applyAlignment="1">
      <alignment horizontal="center"/>
    </xf>
    <xf numFmtId="0" fontId="8" fillId="0" borderId="10" xfId="0" applyFont="1" applyFill="1" applyBorder="1" applyAlignment="1">
      <alignment/>
    </xf>
    <xf numFmtId="0" fontId="8" fillId="0" borderId="10" xfId="0" applyFont="1" applyFill="1" applyBorder="1" applyAlignment="1">
      <alignment/>
    </xf>
    <xf numFmtId="189" fontId="8" fillId="0" borderId="10" xfId="0" applyNumberFormat="1" applyFont="1" applyFill="1" applyBorder="1" applyAlignment="1">
      <alignment horizontal="center" vertical="center"/>
    </xf>
    <xf numFmtId="0" fontId="13" fillId="0" borderId="23" xfId="0" applyFont="1" applyBorder="1" applyAlignment="1">
      <alignment horizontal="center" vertical="top" wrapText="1"/>
    </xf>
    <xf numFmtId="0" fontId="13" fillId="0" borderId="23" xfId="0" applyFont="1" applyBorder="1" applyAlignment="1">
      <alignment vertical="top" wrapText="1"/>
    </xf>
    <xf numFmtId="0" fontId="13" fillId="0" borderId="29" xfId="0" applyFont="1" applyBorder="1" applyAlignment="1">
      <alignment vertical="top" wrapText="1"/>
    </xf>
    <xf numFmtId="0" fontId="13" fillId="0" borderId="18" xfId="0" applyFont="1" applyBorder="1" applyAlignment="1">
      <alignment vertical="top" wrapText="1"/>
    </xf>
    <xf numFmtId="0" fontId="13" fillId="0" borderId="23" xfId="0" applyFont="1" applyBorder="1" applyAlignment="1">
      <alignment horizontal="center" vertical="center" wrapText="1"/>
    </xf>
    <xf numFmtId="0" fontId="13" fillId="0" borderId="10" xfId="0" applyFont="1" applyFill="1" applyBorder="1" applyAlignment="1">
      <alignment horizontal="center" vertical="top" wrapText="1"/>
    </xf>
    <xf numFmtId="0" fontId="13" fillId="0" borderId="10" xfId="0" applyFont="1" applyBorder="1" applyAlignment="1">
      <alignment horizontal="center" wrapText="1"/>
    </xf>
    <xf numFmtId="0" fontId="0" fillId="0" borderId="10" xfId="0" applyBorder="1" applyAlignment="1">
      <alignment/>
    </xf>
    <xf numFmtId="49" fontId="15" fillId="0" borderId="10" xfId="0" applyNumberFormat="1" applyFont="1" applyFill="1" applyBorder="1" applyAlignment="1">
      <alignment vertical="center" wrapText="1"/>
    </xf>
    <xf numFmtId="0" fontId="15" fillId="0" borderId="10" xfId="0" applyFont="1" applyFill="1" applyBorder="1" applyAlignment="1">
      <alignment horizontal="justify" vertical="center" wrapText="1"/>
    </xf>
    <xf numFmtId="0" fontId="15" fillId="0" borderId="13" xfId="0" applyFont="1" applyBorder="1" applyAlignment="1">
      <alignment vertical="center" wrapText="1"/>
    </xf>
    <xf numFmtId="0" fontId="15" fillId="20" borderId="12" xfId="0" applyFont="1" applyFill="1" applyBorder="1" applyAlignment="1">
      <alignment horizontal="left" vertical="center" wrapText="1"/>
    </xf>
    <xf numFmtId="0" fontId="15" fillId="20" borderId="13" xfId="0" applyFont="1" applyFill="1" applyBorder="1" applyAlignment="1">
      <alignment horizontal="left" vertical="center" wrapText="1"/>
    </xf>
    <xf numFmtId="0" fontId="15" fillId="0" borderId="34" xfId="0" applyFont="1" applyBorder="1" applyAlignment="1">
      <alignment horizontal="center" vertical="center" wrapText="1"/>
    </xf>
    <xf numFmtId="0" fontId="41" fillId="0" borderId="38" xfId="0" applyFont="1" applyBorder="1" applyAlignment="1">
      <alignment horizontal="center" vertical="center"/>
    </xf>
    <xf numFmtId="49" fontId="16" fillId="0" borderId="0" xfId="0" applyNumberFormat="1" applyFont="1" applyAlignment="1">
      <alignment horizontal="justify" vertical="center" wrapText="1"/>
    </xf>
    <xf numFmtId="49" fontId="15" fillId="0" borderId="23"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0" xfId="0" applyFont="1" applyFill="1" applyBorder="1" applyAlignment="1">
      <alignment vertical="center" wrapText="1"/>
    </xf>
    <xf numFmtId="1" fontId="45" fillId="0" borderId="18" xfId="0" applyNumberFormat="1" applyFont="1" applyFill="1" applyBorder="1" applyAlignment="1">
      <alignment horizontal="center" vertical="center" wrapText="1"/>
    </xf>
    <xf numFmtId="173" fontId="16" fillId="0" borderId="0" xfId="0" applyNumberFormat="1" applyFont="1" applyFill="1" applyAlignment="1">
      <alignment/>
    </xf>
    <xf numFmtId="0" fontId="16" fillId="0" borderId="0" xfId="0" applyFont="1" applyFill="1" applyAlignment="1">
      <alignment horizontal="right"/>
    </xf>
    <xf numFmtId="0" fontId="15" fillId="0" borderId="3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vertical="center" wrapText="1"/>
    </xf>
    <xf numFmtId="0" fontId="15" fillId="0" borderId="23" xfId="0" applyFont="1" applyFill="1" applyBorder="1" applyAlignment="1">
      <alignment vertical="center" wrapText="1"/>
    </xf>
    <xf numFmtId="0" fontId="15" fillId="0" borderId="36"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12" xfId="0" applyFont="1" applyBorder="1" applyAlignment="1">
      <alignment vertical="center" wrapText="1"/>
    </xf>
    <xf numFmtId="49" fontId="15" fillId="0" borderId="23" xfId="0" applyNumberFormat="1" applyFont="1" applyFill="1" applyBorder="1" applyAlignment="1">
      <alignment vertical="center" wrapText="1"/>
    </xf>
    <xf numFmtId="49" fontId="43" fillId="0" borderId="10" xfId="0" applyNumberFormat="1" applyFont="1" applyFill="1" applyBorder="1" applyAlignment="1">
      <alignment horizontal="center" vertical="center" wrapText="1"/>
    </xf>
    <xf numFmtId="49" fontId="16" fillId="0" borderId="0" xfId="0" applyNumberFormat="1" applyFont="1" applyFill="1" applyAlignment="1">
      <alignment horizontal="center"/>
    </xf>
    <xf numFmtId="0" fontId="16" fillId="0" borderId="0" xfId="0" applyFont="1" applyFill="1" applyAlignment="1">
      <alignment vertical="center"/>
    </xf>
    <xf numFmtId="0" fontId="16" fillId="0" borderId="0" xfId="0" applyFont="1" applyFill="1" applyAlignment="1">
      <alignment horizontal="justify" vertical="center"/>
    </xf>
    <xf numFmtId="0" fontId="16" fillId="0" borderId="10" xfId="0" applyFont="1" applyFill="1" applyBorder="1" applyAlignment="1">
      <alignment vertical="center" wrapText="1"/>
    </xf>
    <xf numFmtId="0" fontId="45" fillId="0" borderId="10" xfId="0" applyNumberFormat="1" applyFont="1" applyFill="1" applyBorder="1" applyAlignment="1">
      <alignment horizontal="center" vertical="center" wrapText="1"/>
    </xf>
    <xf numFmtId="173" fontId="16"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173" fontId="15" fillId="25" borderId="10" xfId="0" applyNumberFormat="1" applyFont="1" applyFill="1" applyBorder="1" applyAlignment="1">
      <alignment horizontal="center" vertical="center" wrapText="1"/>
    </xf>
    <xf numFmtId="0" fontId="15" fillId="20" borderId="13" xfId="0" applyFont="1" applyFill="1" applyBorder="1" applyAlignment="1">
      <alignment horizontal="center" vertical="center" wrapText="1"/>
    </xf>
    <xf numFmtId="1" fontId="15" fillId="20" borderId="12" xfId="0" applyNumberFormat="1" applyFont="1" applyFill="1" applyBorder="1" applyAlignment="1">
      <alignment horizontal="center" vertical="center" wrapText="1"/>
    </xf>
    <xf numFmtId="1" fontId="15" fillId="20" borderId="13" xfId="0" applyNumberFormat="1" applyFont="1" applyFill="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45" xfId="0" applyFont="1" applyFill="1" applyBorder="1" applyAlignment="1">
      <alignment horizontal="center" vertical="center" wrapText="1"/>
    </xf>
    <xf numFmtId="189" fontId="2" fillId="25" borderId="10" xfId="53" applyNumberFormat="1" applyFont="1" applyFill="1" applyBorder="1" applyAlignment="1">
      <alignment horizontal="center" vertical="center" wrapText="1"/>
      <protection/>
    </xf>
    <xf numFmtId="0" fontId="15" fillId="20" borderId="12" xfId="0" applyFont="1" applyFill="1" applyBorder="1" applyAlignment="1">
      <alignment horizontal="center" vertical="center" wrapText="1"/>
    </xf>
    <xf numFmtId="49" fontId="13" fillId="0" borderId="0" xfId="0" applyNumberFormat="1" applyFont="1" applyFill="1" applyAlignment="1">
      <alignment/>
    </xf>
    <xf numFmtId="0" fontId="3" fillId="0" borderId="0" xfId="0" applyFont="1" applyFill="1" applyAlignment="1">
      <alignment horizontal="justify" vertical="center" wrapText="1"/>
    </xf>
    <xf numFmtId="0" fontId="3" fillId="0" borderId="10" xfId="0" applyFont="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justify"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49" fontId="16" fillId="0" borderId="0" xfId="0" applyNumberFormat="1" applyFont="1" applyAlignment="1">
      <alignment horizontal="left" vertical="center" wrapText="1"/>
    </xf>
    <xf numFmtId="0" fontId="16" fillId="0" borderId="0" xfId="0" applyNumberFormat="1" applyFont="1" applyAlignment="1">
      <alignment horizontal="justify" vertical="center" wrapText="1"/>
    </xf>
    <xf numFmtId="0" fontId="16" fillId="0" borderId="10" xfId="0" applyFont="1" applyBorder="1" applyAlignment="1">
      <alignment horizontal="left" vertical="center" wrapText="1"/>
    </xf>
    <xf numFmtId="0" fontId="3" fillId="0" borderId="10" xfId="42" applyFont="1" applyBorder="1" applyAlignment="1" applyProtection="1">
      <alignment horizontal="left" vertical="center" wrapText="1"/>
      <protection/>
    </xf>
    <xf numFmtId="0" fontId="3" fillId="0" borderId="0" xfId="42" applyFont="1" applyAlignment="1" applyProtection="1">
      <alignment horizontal="justify" vertical="center" wrapText="1"/>
      <protection/>
    </xf>
    <xf numFmtId="0" fontId="3" fillId="0" borderId="0" xfId="0" applyFont="1" applyAlignment="1">
      <alignment horizontal="justify" vertical="center" wrapText="1"/>
    </xf>
    <xf numFmtId="0" fontId="3" fillId="0" borderId="43" xfId="0" applyFont="1" applyBorder="1" applyAlignment="1">
      <alignment horizontal="left" vertical="center" wrapText="1"/>
    </xf>
    <xf numFmtId="0" fontId="3" fillId="0" borderId="14" xfId="0" applyFont="1" applyBorder="1" applyAlignment="1">
      <alignment horizontal="left" vertical="center" wrapText="1"/>
    </xf>
    <xf numFmtId="0" fontId="2"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left" vertical="center" wrapText="1"/>
    </xf>
    <xf numFmtId="0" fontId="16" fillId="0" borderId="10" xfId="0" applyFont="1" applyBorder="1" applyAlignment="1">
      <alignment vertical="center" wrapText="1"/>
    </xf>
    <xf numFmtId="0" fontId="3" fillId="0" borderId="10" xfId="0" applyFont="1" applyBorder="1" applyAlignment="1">
      <alignment vertical="center" wrapText="1"/>
    </xf>
    <xf numFmtId="0" fontId="16" fillId="0" borderId="30" xfId="0" applyFont="1" applyBorder="1" applyAlignment="1">
      <alignment horizontal="left" vertical="center" wrapText="1"/>
    </xf>
    <xf numFmtId="0" fontId="41" fillId="0" borderId="0" xfId="0" applyFont="1" applyAlignment="1">
      <alignment horizontal="center"/>
    </xf>
    <xf numFmtId="0" fontId="41" fillId="0" borderId="0" xfId="0" applyFont="1" applyFill="1" applyAlignment="1">
      <alignment horizontal="center"/>
    </xf>
    <xf numFmtId="0" fontId="3" fillId="0" borderId="32" xfId="42" applyFont="1" applyBorder="1" applyAlignment="1" applyProtection="1">
      <alignment vertical="center" wrapText="1"/>
      <protection/>
    </xf>
    <xf numFmtId="0" fontId="3" fillId="0" borderId="19" xfId="42" applyFont="1" applyBorder="1" applyAlignment="1" applyProtection="1">
      <alignment vertical="center" wrapText="1"/>
      <protection/>
    </xf>
    <xf numFmtId="0" fontId="13"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16" fillId="0" borderId="32" xfId="0" applyFont="1" applyBorder="1" applyAlignment="1">
      <alignment horizontal="left" vertical="center" wrapText="1"/>
    </xf>
    <xf numFmtId="0" fontId="16" fillId="0" borderId="32" xfId="0" applyFont="1" applyBorder="1" applyAlignment="1">
      <alignment vertical="center" wrapText="1"/>
    </xf>
    <xf numFmtId="0" fontId="16" fillId="0" borderId="19" xfId="0" applyFont="1" applyBorder="1" applyAlignment="1">
      <alignment vertical="center" wrapText="1"/>
    </xf>
    <xf numFmtId="0" fontId="16" fillId="0" borderId="49" xfId="0" applyFont="1" applyBorder="1" applyAlignment="1">
      <alignment horizontal="left" vertical="top"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32"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46" xfId="0" applyFont="1" applyBorder="1" applyAlignment="1">
      <alignment horizontal="left" vertical="center" wrapText="1"/>
    </xf>
    <xf numFmtId="0" fontId="16" fillId="0" borderId="50" xfId="0" applyFont="1" applyBorder="1" applyAlignment="1">
      <alignment horizontal="left" vertical="center" wrapText="1"/>
    </xf>
    <xf numFmtId="0" fontId="16" fillId="0" borderId="51"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30" xfId="0" applyFont="1" applyBorder="1" applyAlignment="1">
      <alignment horizontal="left" vertical="top" wrapText="1"/>
    </xf>
    <xf numFmtId="0" fontId="16" fillId="0" borderId="32" xfId="0" applyFont="1" applyBorder="1" applyAlignment="1">
      <alignment vertical="top" wrapText="1"/>
    </xf>
    <xf numFmtId="0" fontId="16" fillId="0" borderId="19" xfId="0" applyFont="1" applyBorder="1" applyAlignment="1">
      <alignment vertical="top" wrapText="1"/>
    </xf>
    <xf numFmtId="0" fontId="16" fillId="0" borderId="32" xfId="0" applyFont="1" applyBorder="1" applyAlignment="1">
      <alignment horizontal="left" vertical="top" wrapText="1"/>
    </xf>
    <xf numFmtId="0" fontId="16" fillId="0" borderId="19" xfId="0" applyFont="1" applyBorder="1" applyAlignment="1">
      <alignment horizontal="left" vertical="top" wrapText="1"/>
    </xf>
    <xf numFmtId="0" fontId="16" fillId="0" borderId="49" xfId="0" applyFont="1" applyBorder="1" applyAlignment="1">
      <alignment horizontal="left" vertical="center" wrapText="1"/>
    </xf>
    <xf numFmtId="0" fontId="16" fillId="0" borderId="0" xfId="0" applyFont="1" applyAlignment="1">
      <alignment horizontal="left" vertical="center"/>
    </xf>
    <xf numFmtId="0" fontId="8" fillId="0" borderId="3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0" xfId="0"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0" fontId="16" fillId="0" borderId="0" xfId="0" applyNumberFormat="1" applyFont="1" applyAlignment="1">
      <alignment horizontal="justify" wrapText="1"/>
    </xf>
    <xf numFmtId="0" fontId="15" fillId="0" borderId="10" xfId="0" applyFont="1" applyBorder="1" applyAlignment="1">
      <alignment horizontal="center" vertical="center"/>
    </xf>
    <xf numFmtId="49" fontId="15" fillId="0" borderId="23"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18" xfId="0" applyNumberFormat="1" applyFont="1" applyBorder="1" applyAlignment="1">
      <alignment horizontal="center" vertical="center" wrapText="1"/>
    </xf>
    <xf numFmtId="49" fontId="15" fillId="0" borderId="52" xfId="0" applyNumberFormat="1" applyFont="1" applyBorder="1" applyAlignment="1">
      <alignment horizontal="center" vertical="center" wrapText="1"/>
    </xf>
    <xf numFmtId="49" fontId="15" fillId="0" borderId="53" xfId="0" applyNumberFormat="1" applyFont="1" applyBorder="1" applyAlignment="1">
      <alignment horizontal="center" vertical="center" wrapText="1"/>
    </xf>
    <xf numFmtId="0" fontId="15" fillId="0" borderId="52" xfId="0" applyFont="1" applyBorder="1" applyAlignment="1">
      <alignment horizontal="center" vertical="center" wrapText="1"/>
    </xf>
    <xf numFmtId="0" fontId="15" fillId="0" borderId="52" xfId="0" applyFont="1" applyBorder="1" applyAlignment="1">
      <alignment horizontal="center"/>
    </xf>
    <xf numFmtId="49" fontId="15" fillId="0" borderId="39" xfId="0" applyNumberFormat="1" applyFont="1" applyBorder="1" applyAlignment="1">
      <alignment horizontal="center" vertical="center" wrapText="1"/>
    </xf>
    <xf numFmtId="49" fontId="15" fillId="0" borderId="54" xfId="0" applyNumberFormat="1" applyFont="1" applyBorder="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wrapText="1"/>
    </xf>
    <xf numFmtId="0" fontId="13" fillId="0" borderId="10" xfId="0" applyFont="1" applyBorder="1" applyAlignment="1">
      <alignment horizontal="center" vertical="center" wrapText="1"/>
    </xf>
    <xf numFmtId="0" fontId="48" fillId="0" borderId="0" xfId="0" applyFont="1" applyAlignment="1">
      <alignment horizontal="center"/>
    </xf>
    <xf numFmtId="0" fontId="15" fillId="0" borderId="23" xfId="0" applyFont="1" applyFill="1" applyBorder="1" applyAlignment="1">
      <alignment horizontal="center" vertical="center" wrapText="1"/>
    </xf>
    <xf numFmtId="0" fontId="16" fillId="0" borderId="0" xfId="0" applyFont="1" applyAlignment="1">
      <alignment horizontal="justify" vertical="center"/>
    </xf>
    <xf numFmtId="0" fontId="3" fillId="0" borderId="0" xfId="0" applyFont="1" applyFill="1" applyAlignment="1">
      <alignment horizontal="justify" wrapText="1"/>
    </xf>
    <xf numFmtId="0" fontId="41" fillId="0" borderId="0" xfId="0" applyFont="1" applyFill="1" applyBorder="1" applyAlignment="1">
      <alignment horizontal="center" vertical="center"/>
    </xf>
    <xf numFmtId="0" fontId="15" fillId="0" borderId="18" xfId="0" applyFont="1" applyFill="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23"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19" xfId="0" applyFont="1" applyBorder="1" applyAlignment="1">
      <alignment horizontal="left" vertical="center" wrapText="1"/>
    </xf>
    <xf numFmtId="0" fontId="13" fillId="0" borderId="30" xfId="0" applyFont="1" applyBorder="1" applyAlignment="1">
      <alignment horizontal="left" vertical="center" wrapText="1"/>
    </xf>
    <xf numFmtId="49" fontId="39" fillId="0" borderId="0" xfId="0" applyNumberFormat="1" applyFont="1" applyBorder="1" applyAlignment="1">
      <alignment horizontal="center" vertical="center"/>
    </xf>
    <xf numFmtId="49" fontId="13" fillId="0" borderId="10" xfId="0" applyNumberFormat="1" applyFont="1" applyBorder="1" applyAlignment="1">
      <alignment vertical="center" wrapText="1"/>
    </xf>
    <xf numFmtId="49" fontId="13" fillId="0" borderId="32"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30" xfId="0" applyNumberFormat="1" applyFont="1" applyBorder="1" applyAlignment="1">
      <alignment horizontal="left" vertical="center" wrapText="1"/>
    </xf>
    <xf numFmtId="0" fontId="16" fillId="0" borderId="55" xfId="0" applyFont="1" applyBorder="1" applyAlignment="1">
      <alignment horizontal="left" vertical="center" wrapText="1"/>
    </xf>
    <xf numFmtId="0" fontId="16" fillId="0" borderId="26" xfId="0" applyFont="1" applyBorder="1" applyAlignment="1">
      <alignment horizontal="left" vertical="center" wrapText="1"/>
    </xf>
    <xf numFmtId="0" fontId="15" fillId="0" borderId="49" xfId="0" applyFont="1" applyBorder="1" applyAlignment="1">
      <alignment horizontal="left" vertical="center" wrapText="1"/>
    </xf>
    <xf numFmtId="0" fontId="15" fillId="0" borderId="55" xfId="0" applyFont="1" applyBorder="1" applyAlignment="1">
      <alignment horizontal="left" vertical="center" wrapText="1"/>
    </xf>
    <xf numFmtId="0" fontId="15" fillId="0" borderId="23" xfId="0" applyFont="1" applyBorder="1" applyAlignment="1">
      <alignment vertical="center" wrapText="1"/>
    </xf>
    <xf numFmtId="0" fontId="15" fillId="0" borderId="18" xfId="0" applyFont="1" applyBorder="1" applyAlignment="1">
      <alignment vertical="center" wrapText="1"/>
    </xf>
    <xf numFmtId="0" fontId="41" fillId="0" borderId="0" xfId="0" applyFont="1" applyBorder="1" applyAlignment="1">
      <alignment horizontal="center"/>
    </xf>
    <xf numFmtId="49" fontId="41" fillId="0" borderId="0" xfId="0" applyNumberFormat="1" applyFont="1" applyBorder="1" applyAlignment="1">
      <alignment horizontal="center"/>
    </xf>
    <xf numFmtId="49" fontId="41" fillId="0" borderId="0" xfId="0" applyNumberFormat="1" applyFont="1" applyAlignment="1">
      <alignment horizontal="center"/>
    </xf>
    <xf numFmtId="49" fontId="46" fillId="0" borderId="23" xfId="0" applyNumberFormat="1" applyFont="1" applyBorder="1" applyAlignment="1">
      <alignment horizontal="center" vertical="center" wrapText="1"/>
    </xf>
    <xf numFmtId="49" fontId="46" fillId="0" borderId="29" xfId="0" applyNumberFormat="1" applyFont="1" applyBorder="1" applyAlignment="1">
      <alignment horizontal="center" vertical="center" wrapText="1"/>
    </xf>
    <xf numFmtId="49" fontId="46" fillId="0" borderId="18" xfId="0" applyNumberFormat="1" applyFont="1" applyBorder="1" applyAlignment="1">
      <alignment horizontal="center" vertical="center" wrapText="1"/>
    </xf>
    <xf numFmtId="49" fontId="15" fillId="0" borderId="23" xfId="0" applyNumberFormat="1"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0" fontId="46" fillId="0" borderId="18" xfId="0" applyFont="1" applyBorder="1" applyAlignment="1">
      <alignment horizontal="center" vertical="center" wrapText="1"/>
    </xf>
    <xf numFmtId="49" fontId="15" fillId="0" borderId="23" xfId="0" applyNumberFormat="1" applyFont="1" applyFill="1" applyBorder="1" applyAlignment="1">
      <alignment horizontal="left" vertical="center" wrapText="1"/>
    </xf>
    <xf numFmtId="49" fontId="15" fillId="0" borderId="29" xfId="0" applyNumberFormat="1" applyFont="1" applyFill="1" applyBorder="1" applyAlignment="1">
      <alignment horizontal="left" vertical="center" wrapText="1"/>
    </xf>
    <xf numFmtId="49" fontId="15" fillId="0" borderId="18" xfId="0" applyNumberFormat="1"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30" xfId="0" applyFont="1" applyFill="1" applyBorder="1" applyAlignment="1">
      <alignment horizontal="left" vertical="center" wrapText="1"/>
    </xf>
    <xf numFmtId="49" fontId="39" fillId="0" borderId="26" xfId="0" applyNumberFormat="1" applyFont="1" applyBorder="1" applyAlignment="1">
      <alignment horizontal="center" vertical="center"/>
    </xf>
    <xf numFmtId="0" fontId="13" fillId="0" borderId="10" xfId="0" applyFont="1" applyBorder="1" applyAlignment="1">
      <alignment horizontal="left" vertical="center" wrapText="1"/>
    </xf>
    <xf numFmtId="0" fontId="13" fillId="0" borderId="10" xfId="0" applyNumberFormat="1" applyFont="1" applyBorder="1" applyAlignment="1">
      <alignment horizontal="center" vertical="center" wrapText="1"/>
    </xf>
    <xf numFmtId="0" fontId="39" fillId="0" borderId="0" xfId="0" applyFont="1" applyAlignment="1">
      <alignment horizontal="center" vertical="center"/>
    </xf>
    <xf numFmtId="0" fontId="39" fillId="0" borderId="26" xfId="0" applyFont="1" applyBorder="1" applyAlignment="1">
      <alignment horizontal="center" vertical="center"/>
    </xf>
    <xf numFmtId="0" fontId="13" fillId="0" borderId="32" xfId="0" applyFont="1" applyBorder="1" applyAlignment="1">
      <alignment vertical="center" wrapText="1"/>
    </xf>
    <xf numFmtId="0" fontId="46" fillId="0" borderId="47" xfId="0" applyFont="1" applyBorder="1" applyAlignment="1">
      <alignment horizontal="center" vertical="center" wrapText="1"/>
    </xf>
    <xf numFmtId="0" fontId="46" fillId="0" borderId="48" xfId="0" applyFont="1" applyBorder="1" applyAlignment="1">
      <alignment horizontal="center" vertical="center" wrapText="1"/>
    </xf>
    <xf numFmtId="0" fontId="39" fillId="0" borderId="0" xfId="0" applyFont="1" applyBorder="1" applyAlignment="1">
      <alignment horizontal="center" vertical="center"/>
    </xf>
    <xf numFmtId="0" fontId="13" fillId="0" borderId="49" xfId="0" applyFont="1" applyBorder="1" applyAlignment="1">
      <alignment horizontal="left" vertical="center" wrapText="1"/>
    </xf>
    <xf numFmtId="0" fontId="13" fillId="0" borderId="55" xfId="0" applyFont="1" applyBorder="1" applyAlignment="1">
      <alignment horizontal="left" vertical="center" wrapText="1"/>
    </xf>
    <xf numFmtId="0" fontId="16" fillId="0" borderId="55" xfId="0" applyFont="1" applyBorder="1" applyAlignment="1">
      <alignment horizontal="left" vertical="top" wrapText="1"/>
    </xf>
    <xf numFmtId="0" fontId="16" fillId="0" borderId="26" xfId="0" applyFont="1" applyBorder="1" applyAlignment="1">
      <alignment horizontal="left" vertical="top" wrapText="1"/>
    </xf>
    <xf numFmtId="0" fontId="16" fillId="0" borderId="32" xfId="0" applyFont="1" applyBorder="1" applyAlignment="1">
      <alignment horizontal="center" vertical="top" wrapText="1"/>
    </xf>
    <xf numFmtId="0" fontId="16" fillId="0" borderId="19" xfId="0" applyFont="1" applyBorder="1" applyAlignment="1">
      <alignment horizontal="center" vertical="top" wrapText="1"/>
    </xf>
    <xf numFmtId="0" fontId="16" fillId="0" borderId="30" xfId="0" applyFont="1" applyBorder="1" applyAlignment="1">
      <alignment horizontal="center" vertical="top" wrapText="1"/>
    </xf>
    <xf numFmtId="0" fontId="16" fillId="20" borderId="10" xfId="0" applyFont="1" applyFill="1" applyBorder="1" applyAlignment="1">
      <alignment horizontal="center" vertical="center" wrapText="1"/>
    </xf>
    <xf numFmtId="0" fontId="16" fillId="24" borderId="32" xfId="0" applyFont="1" applyFill="1" applyBorder="1" applyAlignment="1">
      <alignment horizontal="center" vertical="center" wrapText="1"/>
    </xf>
    <xf numFmtId="0" fontId="16" fillId="24" borderId="30" xfId="0" applyFont="1" applyFill="1" applyBorder="1" applyAlignment="1">
      <alignment horizontal="center" vertical="center" wrapText="1"/>
    </xf>
    <xf numFmtId="0" fontId="16" fillId="24" borderId="10" xfId="0" applyFont="1" applyFill="1" applyBorder="1" applyAlignment="1">
      <alignment horizontal="center" vertical="center" wrapText="1"/>
    </xf>
    <xf numFmtId="0" fontId="41" fillId="0" borderId="0" xfId="0" applyFont="1" applyAlignment="1">
      <alignment horizontal="left" vertical="center" wrapText="1"/>
    </xf>
    <xf numFmtId="0" fontId="16" fillId="24" borderId="23" xfId="0" applyFont="1" applyFill="1" applyBorder="1" applyAlignment="1">
      <alignment horizontal="center" vertical="center" wrapText="1"/>
    </xf>
    <xf numFmtId="0" fontId="16" fillId="24" borderId="18" xfId="0" applyFont="1" applyFill="1" applyBorder="1" applyAlignment="1">
      <alignment horizontal="center" vertical="center" wrapText="1"/>
    </xf>
    <xf numFmtId="0" fontId="16" fillId="24" borderId="0" xfId="0" applyFont="1" applyFill="1" applyBorder="1" applyAlignment="1">
      <alignment horizontal="justify" vertical="center" wrapText="1"/>
    </xf>
    <xf numFmtId="0" fontId="16" fillId="24" borderId="19"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0" xfId="0" applyNumberFormat="1" applyFont="1" applyBorder="1" applyAlignment="1">
      <alignment horizontal="justify" vertical="center" wrapText="1"/>
    </xf>
    <xf numFmtId="0" fontId="16" fillId="24" borderId="0" xfId="0" applyFont="1" applyFill="1" applyAlignment="1">
      <alignment horizontal="justify" vertical="center" wrapText="1"/>
    </xf>
    <xf numFmtId="0" fontId="41" fillId="0" borderId="26" xfId="0" applyFont="1" applyBorder="1" applyAlignment="1">
      <alignment horizontal="center" vertical="center" wrapText="1"/>
    </xf>
    <xf numFmtId="0" fontId="15" fillId="0" borderId="1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9" xfId="0"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29" xfId="0" applyFont="1" applyFill="1" applyBorder="1" applyAlignment="1">
      <alignment horizontal="left" vertical="center" wrapText="1"/>
    </xf>
    <xf numFmtId="0" fontId="15" fillId="0" borderId="10" xfId="0" applyFont="1" applyFill="1" applyBorder="1" applyAlignment="1">
      <alignment vertical="center" wrapText="1"/>
    </xf>
    <xf numFmtId="0" fontId="41" fillId="0" borderId="0" xfId="0" applyFont="1" applyFill="1" applyAlignment="1">
      <alignment horizontal="center" vertical="center"/>
    </xf>
    <xf numFmtId="49" fontId="39" fillId="0" borderId="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 fillId="0" borderId="0" xfId="40" applyNumberFormat="1" applyFont="1" applyFill="1" applyBorder="1" applyAlignment="1" applyProtection="1">
      <alignment horizontal="justify" vertical="center" wrapText="1"/>
      <protection/>
    </xf>
    <xf numFmtId="0" fontId="3" fillId="0" borderId="0" xfId="40" applyFont="1" applyFill="1" applyBorder="1" applyAlignment="1" applyProtection="1">
      <alignment horizontal="justify" vertical="center" wrapText="1"/>
      <protection/>
    </xf>
    <xf numFmtId="0" fontId="3" fillId="0" borderId="0" xfId="40" applyFont="1" applyFill="1" applyBorder="1" applyAlignment="1" applyProtection="1">
      <alignment horizontal="justify" wrapText="1"/>
      <protection/>
    </xf>
    <xf numFmtId="0" fontId="5" fillId="0" borderId="0" xfId="0" applyFont="1" applyFill="1" applyAlignment="1">
      <alignment horizontal="center" vertical="center"/>
    </xf>
    <xf numFmtId="0" fontId="8" fillId="0" borderId="10" xfId="0" applyFont="1" applyFill="1" applyBorder="1" applyAlignment="1">
      <alignment horizontal="center" vertical="top" wrapText="1"/>
    </xf>
    <xf numFmtId="0" fontId="8" fillId="0" borderId="10" xfId="0" applyFont="1" applyFill="1" applyBorder="1" applyAlignment="1">
      <alignment vertical="center" wrapText="1"/>
    </xf>
    <xf numFmtId="0" fontId="9" fillId="0" borderId="10" xfId="0" applyFont="1" applyFill="1" applyBorder="1" applyAlignment="1">
      <alignment vertical="center" wrapText="1"/>
    </xf>
    <xf numFmtId="49" fontId="4" fillId="0" borderId="0" xfId="0" applyNumberFormat="1" applyFont="1" applyFill="1" applyAlignment="1">
      <alignment horizontal="center" vertical="center"/>
    </xf>
    <xf numFmtId="0" fontId="2" fillId="0" borderId="0" xfId="0" applyNumberFormat="1" applyFont="1" applyFill="1" applyAlignment="1">
      <alignment horizontal="justify" vertical="center" wrapText="1"/>
    </xf>
    <xf numFmtId="49" fontId="2" fillId="0" borderId="0" xfId="0" applyNumberFormat="1" applyFont="1" applyFill="1" applyAlignment="1">
      <alignment horizontal="justify" vertical="center" wrapText="1"/>
    </xf>
    <xf numFmtId="0" fontId="2" fillId="0" borderId="0" xfId="0" applyFont="1" applyFill="1" applyAlignment="1">
      <alignment horizontal="justify" wrapText="1"/>
    </xf>
    <xf numFmtId="49" fontId="4" fillId="0" borderId="0" xfId="0" applyNumberFormat="1" applyFont="1" applyFill="1" applyBorder="1" applyAlignment="1">
      <alignment horizontal="center" vertical="center"/>
    </xf>
    <xf numFmtId="0" fontId="3" fillId="0" borderId="0" xfId="0" applyNumberFormat="1" applyFont="1" applyFill="1" applyAlignment="1">
      <alignment horizontal="justify" vertical="center" wrapText="1"/>
    </xf>
    <xf numFmtId="49" fontId="8" fillId="0" borderId="10" xfId="42" applyNumberFormat="1" applyFont="1" applyFill="1" applyBorder="1" applyAlignment="1" applyProtection="1">
      <alignment horizontal="center" vertical="center" wrapText="1"/>
      <protection/>
    </xf>
    <xf numFmtId="0" fontId="2" fillId="24" borderId="23" xfId="53" applyFont="1" applyFill="1" applyBorder="1" applyAlignment="1">
      <alignment horizontal="center" vertical="center" wrapText="1"/>
      <protection/>
    </xf>
    <xf numFmtId="0" fontId="2" fillId="24" borderId="18" xfId="53" applyFont="1" applyFill="1" applyBorder="1" applyAlignment="1">
      <alignment horizontal="center" vertical="center" wrapText="1"/>
      <protection/>
    </xf>
    <xf numFmtId="0" fontId="2" fillId="24" borderId="10" xfId="53" applyFont="1" applyFill="1" applyBorder="1" applyAlignment="1">
      <alignment horizontal="center" vertical="center" wrapText="1"/>
      <protection/>
    </xf>
    <xf numFmtId="0" fontId="2" fillId="24" borderId="29" xfId="53" applyFont="1" applyFill="1" applyBorder="1" applyAlignment="1">
      <alignment horizontal="center" vertical="center" wrapText="1"/>
      <protection/>
    </xf>
    <xf numFmtId="4" fontId="2" fillId="24" borderId="23" xfId="53" applyNumberFormat="1" applyFont="1" applyFill="1" applyBorder="1" applyAlignment="1">
      <alignment horizontal="center" vertical="center" wrapText="1"/>
      <protection/>
    </xf>
    <xf numFmtId="4" fontId="2" fillId="24" borderId="18" xfId="53" applyNumberFormat="1" applyFont="1" applyFill="1" applyBorder="1" applyAlignment="1">
      <alignment horizontal="center" vertical="center" wrapText="1"/>
      <protection/>
    </xf>
    <xf numFmtId="0" fontId="15" fillId="24" borderId="10" xfId="0" applyFont="1" applyFill="1" applyBorder="1" applyAlignment="1">
      <alignment horizontal="center" vertical="center" wrapText="1"/>
    </xf>
    <xf numFmtId="0" fontId="2" fillId="24" borderId="23" xfId="53" applyFont="1" applyFill="1" applyBorder="1" applyAlignment="1">
      <alignment horizontal="left" vertical="center" wrapText="1"/>
      <protection/>
    </xf>
    <xf numFmtId="0" fontId="2" fillId="24" borderId="18" xfId="53" applyFont="1" applyFill="1" applyBorder="1" applyAlignment="1">
      <alignment vertical="center"/>
      <protection/>
    </xf>
    <xf numFmtId="0" fontId="39" fillId="24" borderId="26" xfId="0" applyFont="1" applyFill="1" applyBorder="1" applyAlignment="1">
      <alignment horizontal="center" vertical="center" wrapText="1"/>
    </xf>
    <xf numFmtId="0" fontId="15" fillId="24" borderId="23" xfId="0" applyFont="1" applyFill="1" applyBorder="1" applyAlignment="1">
      <alignment horizontal="center" vertical="center" wrapText="1"/>
    </xf>
    <xf numFmtId="0" fontId="15" fillId="24" borderId="18" xfId="0" applyFont="1" applyFill="1" applyBorder="1" applyAlignment="1">
      <alignment horizontal="center" vertical="center" wrapText="1"/>
    </xf>
    <xf numFmtId="0" fontId="46" fillId="24" borderId="10" xfId="0" applyFont="1" applyFill="1" applyBorder="1" applyAlignment="1">
      <alignment horizontal="center" vertical="center" wrapText="1"/>
    </xf>
    <xf numFmtId="49" fontId="41" fillId="0" borderId="26" xfId="0" applyNumberFormat="1" applyFont="1" applyBorder="1" applyAlignment="1">
      <alignment horizontal="center" vertical="center" wrapText="1"/>
    </xf>
    <xf numFmtId="49" fontId="16" fillId="0" borderId="0" xfId="0" applyNumberFormat="1" applyFont="1" applyAlignment="1">
      <alignment horizontal="right" vertical="center" wrapText="1"/>
    </xf>
    <xf numFmtId="0" fontId="13" fillId="0" borderId="10" xfId="0" applyFont="1" applyBorder="1" applyAlignment="1">
      <alignment horizontal="center" vertical="top" wrapText="1"/>
    </xf>
    <xf numFmtId="0" fontId="13" fillId="0" borderId="23" xfId="0" applyFont="1" applyBorder="1" applyAlignment="1">
      <alignment horizontal="center" vertical="top" wrapText="1"/>
    </xf>
    <xf numFmtId="0" fontId="13" fillId="0" borderId="18" xfId="0" applyFont="1" applyBorder="1" applyAlignment="1">
      <alignment horizontal="center" vertical="top" wrapText="1"/>
    </xf>
    <xf numFmtId="0" fontId="13" fillId="0" borderId="3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9" xfId="0" applyFont="1" applyBorder="1" applyAlignment="1">
      <alignment horizontal="center" vertical="top" wrapText="1"/>
    </xf>
    <xf numFmtId="0" fontId="13" fillId="0" borderId="29" xfId="0" applyFont="1" applyBorder="1" applyAlignment="1">
      <alignment horizontal="left" vertical="top" wrapText="1"/>
    </xf>
    <xf numFmtId="0" fontId="13" fillId="0" borderId="18" xfId="0" applyFont="1" applyBorder="1" applyAlignment="1">
      <alignment horizontal="left" vertical="top"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32" xfId="0" applyFont="1" applyBorder="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left" vertical="center" wrapText="1"/>
    </xf>
    <xf numFmtId="49" fontId="16" fillId="0" borderId="23" xfId="0" applyNumberFormat="1" applyFont="1" applyBorder="1" applyAlignment="1">
      <alignment horizontal="center" vertical="center" wrapText="1"/>
    </xf>
    <xf numFmtId="49" fontId="16" fillId="0" borderId="29" xfId="0" applyNumberFormat="1" applyFont="1" applyBorder="1" applyAlignment="1">
      <alignment horizontal="center" vertical="center" wrapText="1"/>
    </xf>
    <xf numFmtId="0" fontId="3" fillId="0" borderId="32" xfId="42" applyFont="1" applyBorder="1" applyAlignment="1" applyProtection="1">
      <alignment horizontal="left" vertical="center" wrapText="1"/>
      <protection/>
    </xf>
    <xf numFmtId="0" fontId="3" fillId="0" borderId="19" xfId="42" applyFont="1" applyBorder="1" applyAlignment="1" applyProtection="1">
      <alignment horizontal="left" vertical="center" wrapText="1"/>
      <protection/>
    </xf>
    <xf numFmtId="49" fontId="41" fillId="0" borderId="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49" xfId="0" applyFont="1" applyBorder="1" applyAlignment="1">
      <alignment horizontal="left" vertical="center" wrapText="1"/>
    </xf>
    <xf numFmtId="0" fontId="3" fillId="0" borderId="46" xfId="0" applyFont="1" applyBorder="1" applyAlignment="1">
      <alignment horizontal="left" vertical="center" wrapText="1"/>
    </xf>
    <xf numFmtId="0" fontId="3" fillId="0" borderId="55" xfId="0" applyFont="1" applyBorder="1" applyAlignment="1">
      <alignment horizontal="left" vertical="center" wrapText="1"/>
    </xf>
    <xf numFmtId="0" fontId="8" fillId="0" borderId="4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xf>
    <xf numFmtId="0" fontId="8" fillId="0" borderId="10" xfId="0" applyFont="1" applyFill="1" applyBorder="1" applyAlignment="1">
      <alignment horizontal="center" vertical="center" wrapText="1"/>
    </xf>
    <xf numFmtId="173"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xf>
    <xf numFmtId="1"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wrapText="1"/>
    </xf>
    <xf numFmtId="0" fontId="8" fillId="0" borderId="10"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 fillId="0" borderId="0" xfId="0" applyFont="1" applyFill="1" applyAlignment="1">
      <alignment/>
    </xf>
    <xf numFmtId="0" fontId="8" fillId="0" borderId="0" xfId="0" applyFont="1" applyFill="1" applyAlignment="1">
      <alignment/>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34" xfId="0" applyFont="1" applyFill="1" applyBorder="1" applyAlignment="1">
      <alignment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8" fillId="0" borderId="0" xfId="0" applyFont="1" applyFill="1" applyAlignment="1">
      <alignment vertical="center"/>
    </xf>
    <xf numFmtId="0" fontId="5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9" fillId="0" borderId="0" xfId="0" applyFont="1" applyFill="1" applyAlignment="1">
      <alignment/>
    </xf>
    <xf numFmtId="0" fontId="8" fillId="0" borderId="0" xfId="0" applyFont="1" applyFill="1" applyAlignment="1">
      <alignment vertical="center" wrapText="1"/>
    </xf>
    <xf numFmtId="0" fontId="8" fillId="0" borderId="32"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3" fillId="0" borderId="0" xfId="0" applyFont="1" applyFill="1" applyAlignment="1">
      <alignment horizontal="justify" vertical="center" wrapText="1"/>
    </xf>
    <xf numFmtId="0" fontId="3" fillId="0" borderId="0" xfId="0" applyFont="1" applyFill="1" applyAlignment="1">
      <alignment horizontal="justify"/>
    </xf>
    <xf numFmtId="0" fontId="3" fillId="0" borderId="0" xfId="0" applyFont="1" applyFill="1" applyAlignment="1">
      <alignment horizontal="justify" vertical="center"/>
    </xf>
    <xf numFmtId="0" fontId="5" fillId="0" borderId="0" xfId="0" applyFont="1" applyFill="1" applyAlignment="1">
      <alignment horizontal="justify" vertical="center"/>
    </xf>
    <xf numFmtId="0" fontId="3" fillId="0" borderId="0" xfId="0" applyFont="1" applyFill="1" applyAlignment="1">
      <alignment horizontal="left" vertical="center" wrapText="1"/>
    </xf>
    <xf numFmtId="0" fontId="3" fillId="0" borderId="0" xfId="0" applyFont="1" applyFill="1" applyAlignment="1">
      <alignment horizontal="justify" wrapText="1"/>
    </xf>
    <xf numFmtId="0" fontId="8" fillId="0" borderId="23"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8" xfId="0" applyNumberFormat="1" applyFont="1" applyFill="1" applyBorder="1" applyAlignment="1">
      <alignment horizontal="center" vertical="center" wrapText="1"/>
    </xf>
    <xf numFmtId="49" fontId="8" fillId="0" borderId="18" xfId="0" applyNumberFormat="1" applyFont="1" applyFill="1" applyBorder="1" applyAlignment="1">
      <alignment vertical="center" wrapText="1"/>
    </xf>
    <xf numFmtId="49" fontId="8"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Alignment="1">
      <alignment horizontal="center"/>
    </xf>
    <xf numFmtId="0" fontId="3" fillId="0" borderId="0" xfId="0" applyFont="1" applyFill="1" applyAlignment="1">
      <alignment horizontal="center"/>
    </xf>
    <xf numFmtId="0" fontId="3" fillId="0" borderId="0" xfId="0" applyNumberFormat="1" applyFont="1" applyFill="1" applyAlignment="1">
      <alignment horizontal="justify" wrapText="1"/>
    </xf>
    <xf numFmtId="49" fontId="3" fillId="0" borderId="0" xfId="0" applyNumberFormat="1" applyFont="1" applyFill="1" applyAlignment="1">
      <alignment horizontal="justify"/>
    </xf>
    <xf numFmtId="0" fontId="8" fillId="0" borderId="56" xfId="0" applyFont="1" applyFill="1" applyBorder="1" applyAlignment="1">
      <alignment horizontal="center" vertical="center" wrapText="1"/>
    </xf>
    <xf numFmtId="173" fontId="8" fillId="0" borderId="39" xfId="0" applyNumberFormat="1" applyFont="1" applyFill="1" applyBorder="1" applyAlignment="1">
      <alignment horizontal="center" vertical="center" wrapText="1"/>
    </xf>
    <xf numFmtId="173" fontId="8" fillId="0" borderId="52" xfId="0" applyNumberFormat="1"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39" xfId="0" applyFont="1" applyFill="1" applyBorder="1" applyAlignment="1">
      <alignment horizontal="center" vertical="center" wrapText="1"/>
    </xf>
    <xf numFmtId="173" fontId="8" fillId="0" borderId="40" xfId="0" applyNumberFormat="1" applyFont="1" applyFill="1" applyBorder="1" applyAlignment="1">
      <alignment horizontal="center" vertical="center" wrapText="1"/>
    </xf>
    <xf numFmtId="173" fontId="8" fillId="0" borderId="23" xfId="0" applyNumberFormat="1"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58" xfId="0" applyFont="1" applyFill="1" applyBorder="1" applyAlignment="1">
      <alignment vertical="center" wrapText="1"/>
    </xf>
    <xf numFmtId="1" fontId="8" fillId="0" borderId="41" xfId="0" applyNumberFormat="1" applyFont="1" applyFill="1" applyBorder="1" applyAlignment="1">
      <alignment horizontal="center" vertical="center" wrapText="1"/>
    </xf>
    <xf numFmtId="1" fontId="8" fillId="0" borderId="59" xfId="0" applyNumberFormat="1"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8" xfId="0"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0" fontId="8" fillId="0" borderId="15" xfId="0" applyFont="1" applyFill="1" applyBorder="1" applyAlignment="1">
      <alignment vertical="center" wrapText="1"/>
    </xf>
    <xf numFmtId="173" fontId="8" fillId="0" borderId="57" xfId="0" applyNumberFormat="1" applyFont="1" applyFill="1" applyBorder="1" applyAlignment="1">
      <alignment horizontal="center" vertical="center" wrapText="1"/>
    </xf>
    <xf numFmtId="173" fontId="8" fillId="0" borderId="52" xfId="0" applyNumberFormat="1" applyFont="1" applyFill="1" applyBorder="1" applyAlignment="1">
      <alignment horizontal="center" vertical="center" wrapText="1"/>
    </xf>
    <xf numFmtId="173" fontId="8" fillId="0" borderId="56" xfId="0"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61" xfId="0" applyFont="1" applyFill="1" applyBorder="1" applyAlignment="1">
      <alignment horizontal="center" vertical="center" wrapText="1"/>
    </xf>
    <xf numFmtId="173" fontId="8" fillId="0" borderId="61" xfId="0" applyNumberFormat="1" applyFont="1" applyFill="1" applyBorder="1" applyAlignment="1">
      <alignment horizontal="center" vertical="center" wrapText="1"/>
    </xf>
    <xf numFmtId="0" fontId="8" fillId="0" borderId="31" xfId="0" applyFont="1" applyFill="1" applyBorder="1" applyAlignment="1">
      <alignment vertical="center" wrapText="1"/>
    </xf>
    <xf numFmtId="173" fontId="8" fillId="0" borderId="30" xfId="0" applyNumberFormat="1" applyFont="1" applyFill="1" applyBorder="1" applyAlignment="1">
      <alignment horizontal="center" vertical="center" wrapText="1"/>
    </xf>
    <xf numFmtId="173" fontId="8" fillId="0" borderId="32" xfId="0" applyNumberFormat="1"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2" xfId="0" applyFont="1" applyFill="1" applyBorder="1" applyAlignment="1">
      <alignment horizontal="center" vertical="center" wrapText="1"/>
    </xf>
    <xf numFmtId="2" fontId="8" fillId="0" borderId="3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8" fillId="0" borderId="62" xfId="0" applyNumberFormat="1" applyFont="1" applyFill="1" applyBorder="1" applyAlignment="1">
      <alignment horizontal="center" vertical="center" wrapText="1"/>
    </xf>
    <xf numFmtId="173" fontId="8" fillId="0" borderId="62" xfId="0" applyNumberFormat="1" applyFont="1" applyFill="1" applyBorder="1" applyAlignment="1">
      <alignment horizontal="center" vertical="center" wrapText="1"/>
    </xf>
    <xf numFmtId="1" fontId="8" fillId="0" borderId="62" xfId="0" applyNumberFormat="1" applyFont="1" applyFill="1" applyBorder="1" applyAlignment="1">
      <alignment horizontal="center" vertical="center" wrapText="1"/>
    </xf>
    <xf numFmtId="1" fontId="8" fillId="0" borderId="54" xfId="0" applyNumberFormat="1" applyFont="1" applyFill="1" applyBorder="1" applyAlignment="1">
      <alignment horizontal="center" vertical="center" wrapText="1"/>
    </xf>
    <xf numFmtId="1" fontId="8" fillId="0" borderId="30" xfId="0" applyNumberFormat="1" applyFont="1" applyFill="1" applyBorder="1" applyAlignment="1">
      <alignment horizontal="center" vertical="center" wrapText="1"/>
    </xf>
    <xf numFmtId="0" fontId="8" fillId="0" borderId="63" xfId="0" applyFont="1" applyFill="1" applyBorder="1" applyAlignment="1">
      <alignment horizontal="left" vertical="center" wrapText="1"/>
    </xf>
    <xf numFmtId="173" fontId="8" fillId="0" borderId="46" xfId="0" applyNumberFormat="1" applyFont="1" applyFill="1" applyBorder="1" applyAlignment="1">
      <alignment horizontal="center" vertical="center"/>
    </xf>
    <xf numFmtId="173" fontId="8" fillId="0" borderId="23" xfId="0" applyNumberFormat="1" applyFont="1" applyFill="1" applyBorder="1" applyAlignment="1">
      <alignment horizontal="center" vertical="center"/>
    </xf>
    <xf numFmtId="173" fontId="8" fillId="0" borderId="49" xfId="0" applyNumberFormat="1" applyFont="1" applyFill="1" applyBorder="1" applyAlignment="1">
      <alignment horizontal="center" vertical="center"/>
    </xf>
    <xf numFmtId="0" fontId="8" fillId="0" borderId="5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3" xfId="0" applyFont="1" applyFill="1" applyBorder="1" applyAlignment="1">
      <alignment wrapText="1"/>
    </xf>
    <xf numFmtId="173" fontId="8" fillId="0" borderId="46" xfId="0" applyNumberFormat="1" applyFont="1" applyFill="1" applyBorder="1" applyAlignment="1">
      <alignment/>
    </xf>
    <xf numFmtId="173" fontId="8" fillId="0" borderId="23" xfId="0" applyNumberFormat="1" applyFont="1" applyFill="1" applyBorder="1" applyAlignment="1">
      <alignment/>
    </xf>
    <xf numFmtId="173" fontId="8" fillId="0" borderId="49" xfId="0" applyNumberFormat="1" applyFont="1" applyFill="1" applyBorder="1" applyAlignment="1">
      <alignment/>
    </xf>
    <xf numFmtId="0" fontId="8" fillId="0" borderId="54" xfId="0" applyFont="1" applyFill="1" applyBorder="1" applyAlignment="1">
      <alignment/>
    </xf>
    <xf numFmtId="0" fontId="8" fillId="0" borderId="10" xfId="0" applyFont="1" applyFill="1" applyBorder="1" applyAlignment="1">
      <alignment/>
    </xf>
    <xf numFmtId="0" fontId="8" fillId="0" borderId="62" xfId="0" applyFont="1" applyFill="1" applyBorder="1" applyAlignment="1">
      <alignment/>
    </xf>
    <xf numFmtId="0" fontId="8" fillId="0" borderId="46" xfId="0" applyFont="1" applyFill="1" applyBorder="1" applyAlignment="1">
      <alignment/>
    </xf>
    <xf numFmtId="0" fontId="8" fillId="0" borderId="23" xfId="0" applyFont="1" applyFill="1" applyBorder="1" applyAlignment="1">
      <alignment/>
    </xf>
    <xf numFmtId="0" fontId="8" fillId="0" borderId="64" xfId="0" applyFont="1" applyFill="1" applyBorder="1" applyAlignment="1">
      <alignment/>
    </xf>
    <xf numFmtId="0" fontId="3" fillId="0" borderId="0" xfId="0" applyFont="1" applyAlignment="1">
      <alignment/>
    </xf>
    <xf numFmtId="173" fontId="8" fillId="0" borderId="0" xfId="0" applyNumberFormat="1" applyFont="1" applyAlignment="1">
      <alignment/>
    </xf>
    <xf numFmtId="173" fontId="3" fillId="0" borderId="0" xfId="0" applyNumberFormat="1" applyFont="1" applyAlignment="1">
      <alignment/>
    </xf>
    <xf numFmtId="0" fontId="8" fillId="0" borderId="31" xfId="0" applyFont="1" applyFill="1" applyBorder="1" applyAlignment="1">
      <alignment horizontal="left" vertical="center" wrapText="1"/>
    </xf>
    <xf numFmtId="0" fontId="15" fillId="0" borderId="37" xfId="0" applyFont="1" applyFill="1" applyBorder="1" applyAlignment="1">
      <alignment horizontal="center" vertical="center" wrapText="1"/>
    </xf>
    <xf numFmtId="0" fontId="8" fillId="0" borderId="16" xfId="0" applyFont="1" applyFill="1" applyBorder="1" applyAlignment="1">
      <alignment horizontal="left" vertical="center" wrapText="1"/>
    </xf>
    <xf numFmtId="173" fontId="8" fillId="0" borderId="65" xfId="0" applyNumberFormat="1" applyFont="1" applyFill="1" applyBorder="1" applyAlignment="1">
      <alignment horizontal="center" vertical="center" wrapText="1"/>
    </xf>
    <xf numFmtId="173" fontId="8" fillId="0" borderId="33" xfId="0" applyNumberFormat="1" applyFont="1" applyFill="1" applyBorder="1" applyAlignment="1">
      <alignment horizontal="center" vertical="center" wrapText="1"/>
    </xf>
    <xf numFmtId="173" fontId="8" fillId="0" borderId="66"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5" xfId="0" applyFont="1" applyFill="1" applyBorder="1" applyAlignment="1">
      <alignment horizontal="center" vertical="center" wrapText="1"/>
    </xf>
    <xf numFmtId="173" fontId="8" fillId="0" borderId="0" xfId="0" applyNumberFormat="1" applyFont="1" applyFill="1" applyAlignment="1">
      <alignment/>
    </xf>
    <xf numFmtId="173"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4" fillId="0" borderId="2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xf>
    <xf numFmtId="0" fontId="3" fillId="0" borderId="0" xfId="0" applyNumberFormat="1" applyFont="1" applyFill="1" applyAlignment="1">
      <alignment horizontal="left"/>
    </xf>
    <xf numFmtId="49" fontId="2" fillId="0" borderId="10" xfId="0" applyNumberFormat="1" applyFont="1" applyFill="1" applyBorder="1" applyAlignment="1">
      <alignment horizontal="center" vertical="center" wrapText="1"/>
    </xf>
    <xf numFmtId="49" fontId="2" fillId="0" borderId="32"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30" xfId="0" applyNumberFormat="1" applyFont="1" applyFill="1" applyBorder="1" applyAlignment="1">
      <alignment horizontal="left" vertical="center" wrapText="1"/>
    </xf>
    <xf numFmtId="49" fontId="2"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2" fillId="0" borderId="2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10" xfId="0" applyFont="1" applyFill="1" applyBorder="1" applyAlignment="1">
      <alignment horizontal="center"/>
    </xf>
    <xf numFmtId="49" fontId="2" fillId="0" borderId="49"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9"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173" fontId="2" fillId="0" borderId="18" xfId="0" applyNumberFormat="1" applyFont="1" applyFill="1" applyBorder="1" applyAlignment="1">
      <alignment vertical="center" wrapText="1"/>
    </xf>
    <xf numFmtId="173" fontId="4" fillId="0" borderId="18"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Fill="1" applyAlignment="1">
      <alignment horizontal="left" vertical="center"/>
    </xf>
    <xf numFmtId="0" fontId="3" fillId="0" borderId="0" xfId="0" applyNumberFormat="1" applyFont="1" applyFill="1" applyAlignment="1">
      <alignment/>
    </xf>
    <xf numFmtId="0" fontId="3" fillId="0" borderId="0" xfId="0" applyNumberFormat="1" applyFont="1" applyFill="1" applyAlignment="1">
      <alignment horizontal="center"/>
    </xf>
    <xf numFmtId="0" fontId="3" fillId="0" borderId="10" xfId="0" applyFont="1" applyFill="1" applyBorder="1" applyAlignment="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5" fillId="0" borderId="0" xfId="0" applyFont="1" applyFill="1" applyAlignment="1">
      <alignment horizontal="center" vertical="center"/>
    </xf>
    <xf numFmtId="49" fontId="3" fillId="0" borderId="0" xfId="0" applyNumberFormat="1" applyFont="1" applyFill="1" applyAlignment="1">
      <alignment horizontal="justify" vertical="center" wrapText="1"/>
    </xf>
    <xf numFmtId="0" fontId="3" fillId="0" borderId="0" xfId="0" applyNumberFormat="1" applyFont="1" applyFill="1" applyAlignment="1">
      <alignment horizontal="justify" vertical="center" wrapText="1"/>
    </xf>
    <xf numFmtId="0" fontId="8" fillId="0" borderId="5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Alignment="1">
      <alignment/>
    </xf>
    <xf numFmtId="0" fontId="8" fillId="0" borderId="23" xfId="0" applyFont="1" applyFill="1" applyBorder="1" applyAlignment="1">
      <alignment vertical="center" wrapText="1"/>
    </xf>
    <xf numFmtId="0" fontId="9" fillId="0" borderId="23" xfId="0" applyFont="1" applyFill="1" applyBorder="1" applyAlignment="1">
      <alignment horizontal="center" vertical="center" wrapText="1"/>
    </xf>
    <xf numFmtId="173" fontId="9" fillId="0" borderId="23" xfId="0" applyNumberFormat="1" applyFont="1" applyFill="1" applyBorder="1" applyAlignment="1">
      <alignment horizontal="center" vertical="center" wrapText="1"/>
    </xf>
    <xf numFmtId="0" fontId="9" fillId="0" borderId="0" xfId="0" applyFont="1" applyFill="1" applyAlignment="1">
      <alignment/>
    </xf>
    <xf numFmtId="0" fontId="3" fillId="0" borderId="32" xfId="0" applyFont="1" applyFill="1" applyBorder="1" applyAlignment="1">
      <alignment horizontal="left" wrapText="1"/>
    </xf>
    <xf numFmtId="0" fontId="3" fillId="0" borderId="19" xfId="0" applyFont="1" applyFill="1" applyBorder="1" applyAlignment="1">
      <alignment horizontal="left" wrapText="1"/>
    </xf>
    <xf numFmtId="0" fontId="3" fillId="0" borderId="30" xfId="0" applyFont="1" applyFill="1" applyBorder="1" applyAlignment="1">
      <alignment horizontal="left" wrapText="1"/>
    </xf>
    <xf numFmtId="0" fontId="3" fillId="0" borderId="3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horizontal="left" vertical="center"/>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50" fillId="0" borderId="23" xfId="0" applyFont="1" applyFill="1" applyBorder="1" applyAlignment="1">
      <alignment horizontal="center" vertical="center" wrapText="1"/>
    </xf>
    <xf numFmtId="0" fontId="36" fillId="0" borderId="0" xfId="0" applyFont="1" applyFill="1" applyAlignment="1">
      <alignment/>
    </xf>
    <xf numFmtId="0" fontId="50" fillId="0" borderId="29"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37" fillId="0" borderId="0" xfId="0" applyFont="1" applyFill="1" applyAlignment="1">
      <alignment/>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2" fillId="0" borderId="4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173" fontId="3" fillId="0" borderId="10" xfId="0" applyNumberFormat="1" applyFont="1" applyFill="1" applyBorder="1" applyAlignment="1">
      <alignment horizontal="center"/>
    </xf>
    <xf numFmtId="49" fontId="2" fillId="0" borderId="18"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23" xfId="0" applyFont="1" applyFill="1" applyBorder="1" applyAlignment="1">
      <alignment horizontal="center" vertical="center" wrapText="1"/>
    </xf>
    <xf numFmtId="173" fontId="8" fillId="0" borderId="23" xfId="0" applyNumberFormat="1" applyFont="1" applyFill="1" applyBorder="1" applyAlignment="1">
      <alignment horizontal="center" vertical="center" wrapText="1"/>
    </xf>
    <xf numFmtId="0" fontId="8" fillId="0" borderId="32" xfId="0" applyFont="1" applyFill="1" applyBorder="1" applyAlignment="1">
      <alignment vertical="center" wrapText="1"/>
    </xf>
    <xf numFmtId="0" fontId="36" fillId="0" borderId="0" xfId="0" applyFont="1" applyFill="1" applyAlignment="1">
      <alignment wrapText="1"/>
    </xf>
    <xf numFmtId="0" fontId="2" fillId="0" borderId="0" xfId="0" applyFont="1" applyFill="1" applyAlignment="1">
      <alignment horizontal="left"/>
    </xf>
    <xf numFmtId="0" fontId="2" fillId="0" borderId="0" xfId="0" applyFont="1" applyFill="1" applyAlignment="1">
      <alignment/>
    </xf>
    <xf numFmtId="0" fontId="51" fillId="0" borderId="0" xfId="0" applyFont="1" applyFill="1" applyAlignment="1">
      <alignment wrapText="1"/>
    </xf>
    <xf numFmtId="0" fontId="2" fillId="0" borderId="0" xfId="0" applyFont="1" applyFill="1" applyAlignment="1">
      <alignment vertical="center"/>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justify" wrapText="1"/>
    </xf>
    <xf numFmtId="0" fontId="51" fillId="0" borderId="0" xfId="0" applyFont="1" applyFill="1" applyAlignment="1">
      <alignment/>
    </xf>
    <xf numFmtId="0" fontId="2" fillId="0" borderId="5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9"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32"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0" xfId="0"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0" fontId="3" fillId="0" borderId="10" xfId="0" applyFont="1" applyFill="1" applyBorder="1" applyAlignment="1">
      <alignment/>
    </xf>
    <xf numFmtId="49" fontId="8"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9" fillId="0" borderId="32" xfId="0" applyFont="1" applyFill="1" applyBorder="1" applyAlignment="1">
      <alignment horizontal="left"/>
    </xf>
    <xf numFmtId="0" fontId="9" fillId="0" borderId="19" xfId="0" applyFont="1" applyFill="1" applyBorder="1" applyAlignment="1">
      <alignment horizontal="left"/>
    </xf>
    <xf numFmtId="0" fontId="8" fillId="0" borderId="32" xfId="0" applyFont="1" applyFill="1" applyBorder="1" applyAlignment="1">
      <alignment horizontal="center" vertical="center" wrapText="1"/>
    </xf>
    <xf numFmtId="0" fontId="9" fillId="0" borderId="49" xfId="0" applyFont="1" applyFill="1" applyBorder="1" applyAlignment="1">
      <alignment horizontal="left"/>
    </xf>
    <xf numFmtId="0" fontId="9" fillId="0" borderId="55"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ovikov\Desktop\&#1055;&#1088;&#1080;&#1083;&#1086;&#1078;&#1077;&#1085;&#1080;&#10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9;&#1060;&#1050;&#1080;&#1057;\1%20&#1052;&#1055;\2018_&#1052;&#1055;\4_2018\&#1076;&#1086;%202025%20&#1075;&#1086;&#1076;&#1072;\2018_4_&#1055;&#1088;&#1080;&#1083;&#1086;&#1078;&#1077;&#1085;&#1080;&#1077;_&#1087;&#1088;&#1086;&#1076;&#1083;&#1077;&#1085;&#1080;&#1077;%20&#1076;&#1086;%202025%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Финансы"/>
      <sheetName val="ОХ"/>
      <sheetName val="ОХ2"/>
      <sheetName val="РФКиС_пасп"/>
      <sheetName val="РФКиС_пасп2"/>
      <sheetName val="РФКиС_п"/>
      <sheetName val="РФКиС_об"/>
      <sheetName val="РФКиС_пер"/>
      <sheetName val="ЗОЖ_пасп"/>
      <sheetName val="ЗОЖ_п"/>
      <sheetName val="ЗОЖ_пер"/>
      <sheetName val="УФКиС_п"/>
      <sheetName val="УФКиС"/>
      <sheetName val="Стр_пасп"/>
      <sheetName val="Стр_ан"/>
      <sheetName val="Стр_п"/>
      <sheetName val="Стр_пер"/>
      <sheetName val="Стр_прил"/>
      <sheetName val="Прил1"/>
      <sheetName val="Прил2"/>
    </sheetNames>
    <sheetDataSet>
      <sheetData sheetId="11">
        <row r="26">
          <cell r="H26">
            <v>20</v>
          </cell>
        </row>
        <row r="75">
          <cell r="H75">
            <v>20</v>
          </cell>
        </row>
        <row r="164">
          <cell r="H164">
            <v>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аспорт"/>
      <sheetName val="Финансы"/>
      <sheetName val="ОХ"/>
      <sheetName val="ОХ2"/>
      <sheetName val="РФКиС_пасп"/>
      <sheetName val="РФКиС_пасп2"/>
      <sheetName val="РФКиС_п"/>
      <sheetName val="РФКиС_п(2)"/>
      <sheetName val="РФКиС_об"/>
      <sheetName val="РФКиС_пер"/>
      <sheetName val="ЗОЖ_пасп"/>
      <sheetName val="ЗОЖ_п"/>
      <sheetName val="ЗОЖ_пер"/>
      <sheetName val="УФКиС_п"/>
      <sheetName val="УФКиС"/>
      <sheetName val="Стр_пасп"/>
      <sheetName val="Стр_ан"/>
      <sheetName val="Стр_п"/>
      <sheetName val="Стр_пер"/>
      <sheetName val="Стр_прил"/>
      <sheetName val="Прил1"/>
      <sheetName val="Прил1 (2)"/>
      <sheetName val="Прил2"/>
    </sheetNames>
    <sheetDataSet>
      <sheetData sheetId="17">
        <row r="10">
          <cell r="F10" t="str">
            <v>Показатель введен с 01.01.2018 года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3"/>
  <sheetViews>
    <sheetView tabSelected="1" view="pageBreakPreview" zoomScale="75" zoomScaleSheetLayoutView="75" zoomScalePageLayoutView="0" workbookViewId="0" topLeftCell="A1">
      <selection activeCell="Q31" sqref="Q31"/>
    </sheetView>
  </sheetViews>
  <sheetFormatPr defaultColWidth="9.140625" defaultRowHeight="15"/>
  <cols>
    <col min="1" max="1" width="16.140625" style="15" customWidth="1"/>
    <col min="2" max="2" width="15.00390625" style="15" customWidth="1"/>
    <col min="3" max="15" width="12.57421875" style="15" customWidth="1"/>
  </cols>
  <sheetData>
    <row r="1" ht="15">
      <c r="O1" s="20" t="s">
        <v>180</v>
      </c>
    </row>
    <row r="2" ht="15">
      <c r="O2" s="20" t="s">
        <v>380</v>
      </c>
    </row>
    <row r="3" spans="14:15" ht="15">
      <c r="N3" s="15" t="s">
        <v>109</v>
      </c>
      <c r="O3" s="20"/>
    </row>
    <row r="4" ht="15">
      <c r="O4" s="20" t="s">
        <v>180</v>
      </c>
    </row>
    <row r="5" ht="15">
      <c r="O5" s="20" t="s">
        <v>380</v>
      </c>
    </row>
    <row r="6" ht="15">
      <c r="O6" s="20" t="s">
        <v>381</v>
      </c>
    </row>
    <row r="7" spans="1:15" ht="15">
      <c r="A7" s="299" t="s">
        <v>382</v>
      </c>
      <c r="B7" s="299"/>
      <c r="C7" s="299"/>
      <c r="D7" s="299"/>
      <c r="E7" s="299"/>
      <c r="F7" s="299"/>
      <c r="G7" s="299"/>
      <c r="H7" s="299"/>
      <c r="I7" s="299"/>
      <c r="J7" s="299"/>
      <c r="K7" s="299"/>
      <c r="L7" s="299"/>
      <c r="M7" s="299"/>
      <c r="N7" s="299"/>
      <c r="O7" s="299"/>
    </row>
    <row r="8" spans="1:15" s="113" customFormat="1" ht="15">
      <c r="A8" s="300" t="s">
        <v>15</v>
      </c>
      <c r="B8" s="300"/>
      <c r="C8" s="300"/>
      <c r="D8" s="300"/>
      <c r="E8" s="300"/>
      <c r="F8" s="300"/>
      <c r="G8" s="300"/>
      <c r="H8" s="300"/>
      <c r="I8" s="300"/>
      <c r="J8" s="300"/>
      <c r="K8" s="300"/>
      <c r="L8" s="300"/>
      <c r="M8" s="300"/>
      <c r="N8" s="300"/>
      <c r="O8" s="300"/>
    </row>
    <row r="9" ht="5.25" customHeight="1"/>
    <row r="10" spans="1:15" ht="14.25" customHeight="1">
      <c r="A10" s="299" t="s">
        <v>880</v>
      </c>
      <c r="B10" s="299"/>
      <c r="C10" s="299"/>
      <c r="D10" s="299"/>
      <c r="E10" s="299"/>
      <c r="F10" s="299"/>
      <c r="G10" s="299"/>
      <c r="H10" s="299"/>
      <c r="I10" s="299"/>
      <c r="J10" s="299"/>
      <c r="K10" s="299"/>
      <c r="L10" s="299"/>
      <c r="M10" s="299"/>
      <c r="N10" s="299"/>
      <c r="O10" s="299"/>
    </row>
    <row r="11" ht="9" customHeight="1"/>
    <row r="12" spans="1:15" ht="50.25" customHeight="1">
      <c r="A12" s="328" t="s">
        <v>881</v>
      </c>
      <c r="B12" s="325"/>
      <c r="C12" s="301" t="s">
        <v>882</v>
      </c>
      <c r="D12" s="302"/>
      <c r="E12" s="302"/>
      <c r="F12" s="302"/>
      <c r="G12" s="302"/>
      <c r="H12" s="302"/>
      <c r="I12" s="302"/>
      <c r="J12" s="302"/>
      <c r="K12" s="302"/>
      <c r="L12" s="302"/>
      <c r="M12" s="302"/>
      <c r="N12" s="302"/>
      <c r="O12" s="302"/>
    </row>
    <row r="13" spans="1:15" ht="31.5" customHeight="1">
      <c r="A13" s="310" t="s">
        <v>883</v>
      </c>
      <c r="B13" s="298"/>
      <c r="C13" s="311" t="s">
        <v>655</v>
      </c>
      <c r="D13" s="312"/>
      <c r="E13" s="312"/>
      <c r="F13" s="312"/>
      <c r="G13" s="312"/>
      <c r="H13" s="312"/>
      <c r="I13" s="312"/>
      <c r="J13" s="312"/>
      <c r="K13" s="312"/>
      <c r="L13" s="312"/>
      <c r="M13" s="312"/>
      <c r="N13" s="312"/>
      <c r="O13" s="312"/>
    </row>
    <row r="14" spans="1:15" ht="31.5" customHeight="1">
      <c r="A14" s="328" t="s">
        <v>884</v>
      </c>
      <c r="B14" s="325"/>
      <c r="C14" s="311" t="s">
        <v>657</v>
      </c>
      <c r="D14" s="312"/>
      <c r="E14" s="312"/>
      <c r="F14" s="312"/>
      <c r="G14" s="312"/>
      <c r="H14" s="312"/>
      <c r="I14" s="312"/>
      <c r="J14" s="312"/>
      <c r="K14" s="312"/>
      <c r="L14" s="312"/>
      <c r="M14" s="312"/>
      <c r="N14" s="312"/>
      <c r="O14" s="312"/>
    </row>
    <row r="15" spans="1:15" ht="15" customHeight="1">
      <c r="A15" s="330" t="s">
        <v>658</v>
      </c>
      <c r="B15" s="320"/>
      <c r="C15" s="326" t="s">
        <v>885</v>
      </c>
      <c r="D15" s="327"/>
      <c r="E15" s="327"/>
      <c r="F15" s="327"/>
      <c r="G15" s="327"/>
      <c r="H15" s="327"/>
      <c r="I15" s="327"/>
      <c r="J15" s="327"/>
      <c r="K15" s="327"/>
      <c r="L15" s="327"/>
      <c r="M15" s="327"/>
      <c r="N15" s="327"/>
      <c r="O15" s="327"/>
    </row>
    <row r="16" spans="1:15" ht="15" customHeight="1">
      <c r="A16" s="321"/>
      <c r="B16" s="322"/>
      <c r="C16" s="326" t="s">
        <v>886</v>
      </c>
      <c r="D16" s="327"/>
      <c r="E16" s="327"/>
      <c r="F16" s="327"/>
      <c r="G16" s="327"/>
      <c r="H16" s="327"/>
      <c r="I16" s="327"/>
      <c r="J16" s="327"/>
      <c r="K16" s="327"/>
      <c r="L16" s="327"/>
      <c r="M16" s="327"/>
      <c r="N16" s="327"/>
      <c r="O16" s="327"/>
    </row>
    <row r="17" spans="1:15" ht="15" customHeight="1">
      <c r="A17" s="321"/>
      <c r="B17" s="322"/>
      <c r="C17" s="326" t="s">
        <v>887</v>
      </c>
      <c r="D17" s="327"/>
      <c r="E17" s="327"/>
      <c r="F17" s="327"/>
      <c r="G17" s="327"/>
      <c r="H17" s="327"/>
      <c r="I17" s="327"/>
      <c r="J17" s="327"/>
      <c r="K17" s="327"/>
      <c r="L17" s="327"/>
      <c r="M17" s="327"/>
      <c r="N17" s="327"/>
      <c r="O17" s="327"/>
    </row>
    <row r="18" spans="1:15" ht="15" customHeight="1">
      <c r="A18" s="321"/>
      <c r="B18" s="322"/>
      <c r="C18" s="326" t="s">
        <v>888</v>
      </c>
      <c r="D18" s="327"/>
      <c r="E18" s="327"/>
      <c r="F18" s="327"/>
      <c r="G18" s="327"/>
      <c r="H18" s="327"/>
      <c r="I18" s="327"/>
      <c r="J18" s="327"/>
      <c r="K18" s="327"/>
      <c r="L18" s="327"/>
      <c r="M18" s="327"/>
      <c r="N18" s="327"/>
      <c r="O18" s="327"/>
    </row>
    <row r="19" spans="1:15" ht="15" customHeight="1">
      <c r="A19" s="321"/>
      <c r="B19" s="322"/>
      <c r="C19" s="326" t="s">
        <v>889</v>
      </c>
      <c r="D19" s="327"/>
      <c r="E19" s="327"/>
      <c r="F19" s="327"/>
      <c r="G19" s="327"/>
      <c r="H19" s="327"/>
      <c r="I19" s="327"/>
      <c r="J19" s="327"/>
      <c r="K19" s="327"/>
      <c r="L19" s="327"/>
      <c r="M19" s="327"/>
      <c r="N19" s="327"/>
      <c r="O19" s="327"/>
    </row>
    <row r="20" spans="1:15" ht="15" customHeight="1">
      <c r="A20" s="321"/>
      <c r="B20" s="322"/>
      <c r="C20" s="326" t="s">
        <v>890</v>
      </c>
      <c r="D20" s="327"/>
      <c r="E20" s="327"/>
      <c r="F20" s="327"/>
      <c r="G20" s="327"/>
      <c r="H20" s="327"/>
      <c r="I20" s="327"/>
      <c r="J20" s="327"/>
      <c r="K20" s="327"/>
      <c r="L20" s="327"/>
      <c r="M20" s="327"/>
      <c r="N20" s="327"/>
      <c r="O20" s="327"/>
    </row>
    <row r="21" spans="1:15" ht="15" customHeight="1">
      <c r="A21" s="321"/>
      <c r="B21" s="322"/>
      <c r="C21" s="326" t="s">
        <v>891</v>
      </c>
      <c r="D21" s="327"/>
      <c r="E21" s="327"/>
      <c r="F21" s="327"/>
      <c r="G21" s="327"/>
      <c r="H21" s="327"/>
      <c r="I21" s="327"/>
      <c r="J21" s="327"/>
      <c r="K21" s="327"/>
      <c r="L21" s="327"/>
      <c r="M21" s="327"/>
      <c r="N21" s="327"/>
      <c r="O21" s="327"/>
    </row>
    <row r="22" spans="1:15" ht="15" customHeight="1">
      <c r="A22" s="321"/>
      <c r="B22" s="322"/>
      <c r="C22" s="326" t="s">
        <v>892</v>
      </c>
      <c r="D22" s="327"/>
      <c r="E22" s="327"/>
      <c r="F22" s="327"/>
      <c r="G22" s="327"/>
      <c r="H22" s="327"/>
      <c r="I22" s="327"/>
      <c r="J22" s="327"/>
      <c r="K22" s="327"/>
      <c r="L22" s="327"/>
      <c r="M22" s="327"/>
      <c r="N22" s="327"/>
      <c r="O22" s="327"/>
    </row>
    <row r="23" spans="1:15" ht="15" customHeight="1">
      <c r="A23" s="323"/>
      <c r="B23" s="324"/>
      <c r="C23" s="326" t="s">
        <v>809</v>
      </c>
      <c r="D23" s="327"/>
      <c r="E23" s="327"/>
      <c r="F23" s="327"/>
      <c r="G23" s="327"/>
      <c r="H23" s="327"/>
      <c r="I23" s="327"/>
      <c r="J23" s="327"/>
      <c r="K23" s="327"/>
      <c r="L23" s="327"/>
      <c r="M23" s="327"/>
      <c r="N23" s="327"/>
      <c r="O23" s="327"/>
    </row>
    <row r="24" spans="1:15" ht="15" customHeight="1">
      <c r="A24" s="328" t="s">
        <v>659</v>
      </c>
      <c r="B24" s="325"/>
      <c r="C24" s="326" t="s">
        <v>893</v>
      </c>
      <c r="D24" s="327"/>
      <c r="E24" s="327"/>
      <c r="F24" s="327"/>
      <c r="G24" s="327"/>
      <c r="H24" s="327"/>
      <c r="I24" s="327"/>
      <c r="J24" s="327"/>
      <c r="K24" s="327"/>
      <c r="L24" s="327"/>
      <c r="M24" s="327"/>
      <c r="N24" s="327"/>
      <c r="O24" s="327"/>
    </row>
    <row r="25" spans="1:15" ht="48" customHeight="1">
      <c r="A25" s="328" t="s">
        <v>894</v>
      </c>
      <c r="B25" s="325"/>
      <c r="C25" s="311" t="s">
        <v>895</v>
      </c>
      <c r="D25" s="312"/>
      <c r="E25" s="312"/>
      <c r="F25" s="312"/>
      <c r="G25" s="312"/>
      <c r="H25" s="312"/>
      <c r="I25" s="312"/>
      <c r="J25" s="312"/>
      <c r="K25" s="312"/>
      <c r="L25" s="312"/>
      <c r="M25" s="312"/>
      <c r="N25" s="312"/>
      <c r="O25" s="312"/>
    </row>
    <row r="26" spans="1:15" ht="15" customHeight="1">
      <c r="A26" s="313" t="s">
        <v>896</v>
      </c>
      <c r="B26" s="307"/>
      <c r="C26" s="326" t="s">
        <v>897</v>
      </c>
      <c r="D26" s="327"/>
      <c r="E26" s="327"/>
      <c r="F26" s="327"/>
      <c r="G26" s="327"/>
      <c r="H26" s="327"/>
      <c r="I26" s="327"/>
      <c r="J26" s="327"/>
      <c r="K26" s="327"/>
      <c r="L26" s="327"/>
      <c r="M26" s="327"/>
      <c r="N26" s="327"/>
      <c r="O26" s="327"/>
    </row>
    <row r="27" spans="1:15" ht="15" customHeight="1">
      <c r="A27" s="308"/>
      <c r="B27" s="309"/>
      <c r="C27" s="326" t="s">
        <v>898</v>
      </c>
      <c r="D27" s="327"/>
      <c r="E27" s="327"/>
      <c r="F27" s="327"/>
      <c r="G27" s="327"/>
      <c r="H27" s="327"/>
      <c r="I27" s="327"/>
      <c r="J27" s="327"/>
      <c r="K27" s="327"/>
      <c r="L27" s="327"/>
      <c r="M27" s="327"/>
      <c r="N27" s="327"/>
      <c r="O27" s="327"/>
    </row>
    <row r="28" spans="1:15" ht="31.5" customHeight="1">
      <c r="A28" s="330" t="s">
        <v>899</v>
      </c>
      <c r="B28" s="320"/>
      <c r="C28" s="326" t="s">
        <v>900</v>
      </c>
      <c r="D28" s="327"/>
      <c r="E28" s="327"/>
      <c r="F28" s="327"/>
      <c r="G28" s="327"/>
      <c r="H28" s="327"/>
      <c r="I28" s="327"/>
      <c r="J28" s="327"/>
      <c r="K28" s="327"/>
      <c r="L28" s="327"/>
      <c r="M28" s="327"/>
      <c r="N28" s="327"/>
      <c r="O28" s="327"/>
    </row>
    <row r="29" spans="1:15" ht="16.5" customHeight="1">
      <c r="A29" s="321"/>
      <c r="B29" s="322"/>
      <c r="C29" s="326" t="s">
        <v>901</v>
      </c>
      <c r="D29" s="327"/>
      <c r="E29" s="327"/>
      <c r="F29" s="327"/>
      <c r="G29" s="327"/>
      <c r="H29" s="327"/>
      <c r="I29" s="327"/>
      <c r="J29" s="327"/>
      <c r="K29" s="327"/>
      <c r="L29" s="327"/>
      <c r="M29" s="327"/>
      <c r="N29" s="327"/>
      <c r="O29" s="327"/>
    </row>
    <row r="30" spans="1:15" ht="15" customHeight="1">
      <c r="A30" s="321"/>
      <c r="B30" s="322"/>
      <c r="C30" s="326" t="s">
        <v>902</v>
      </c>
      <c r="D30" s="327"/>
      <c r="E30" s="327"/>
      <c r="F30" s="327"/>
      <c r="G30" s="327"/>
      <c r="H30" s="327"/>
      <c r="I30" s="327"/>
      <c r="J30" s="327"/>
      <c r="K30" s="327"/>
      <c r="L30" s="327"/>
      <c r="M30" s="327"/>
      <c r="N30" s="327"/>
      <c r="O30" s="327"/>
    </row>
    <row r="31" spans="1:15" ht="30" customHeight="1">
      <c r="A31" s="321"/>
      <c r="B31" s="322"/>
      <c r="C31" s="326" t="s">
        <v>903</v>
      </c>
      <c r="D31" s="327"/>
      <c r="E31" s="327"/>
      <c r="F31" s="327"/>
      <c r="G31" s="327"/>
      <c r="H31" s="327"/>
      <c r="I31" s="327"/>
      <c r="J31" s="327"/>
      <c r="K31" s="327"/>
      <c r="L31" s="327"/>
      <c r="M31" s="327"/>
      <c r="N31" s="327"/>
      <c r="O31" s="327"/>
    </row>
    <row r="32" spans="1:15" ht="18.75" customHeight="1">
      <c r="A32" s="323"/>
      <c r="B32" s="324"/>
      <c r="C32" s="328" t="s">
        <v>639</v>
      </c>
      <c r="D32" s="329"/>
      <c r="E32" s="329"/>
      <c r="F32" s="329"/>
      <c r="G32" s="329"/>
      <c r="H32" s="329"/>
      <c r="I32" s="329"/>
      <c r="J32" s="329"/>
      <c r="K32" s="329"/>
      <c r="L32" s="329"/>
      <c r="M32" s="329"/>
      <c r="N32" s="329"/>
      <c r="O32" s="329"/>
    </row>
    <row r="33" ht="8.25" customHeight="1"/>
    <row r="34" spans="1:15" ht="11.25" customHeight="1">
      <c r="A34" s="498" t="s">
        <v>628</v>
      </c>
      <c r="B34" s="499"/>
      <c r="C34" s="500" t="s">
        <v>629</v>
      </c>
      <c r="D34" s="501" t="s">
        <v>601</v>
      </c>
      <c r="E34" s="502"/>
      <c r="F34" s="501" t="s">
        <v>602</v>
      </c>
      <c r="G34" s="502"/>
      <c r="H34" s="501" t="s">
        <v>603</v>
      </c>
      <c r="I34" s="502"/>
      <c r="J34" s="503" t="s">
        <v>614</v>
      </c>
      <c r="K34" s="503"/>
      <c r="L34" s="503" t="s">
        <v>624</v>
      </c>
      <c r="M34" s="503"/>
      <c r="N34" s="503" t="s">
        <v>625</v>
      </c>
      <c r="O34" s="503"/>
    </row>
    <row r="35" spans="1:15" ht="43.5" customHeight="1">
      <c r="A35" s="504"/>
      <c r="B35" s="505"/>
      <c r="C35" s="506"/>
      <c r="D35" s="507" t="s">
        <v>630</v>
      </c>
      <c r="E35" s="507" t="s">
        <v>631</v>
      </c>
      <c r="F35" s="507" t="s">
        <v>630</v>
      </c>
      <c r="G35" s="507" t="s">
        <v>631</v>
      </c>
      <c r="H35" s="507" t="s">
        <v>630</v>
      </c>
      <c r="I35" s="507" t="s">
        <v>631</v>
      </c>
      <c r="J35" s="507" t="s">
        <v>630</v>
      </c>
      <c r="K35" s="507" t="s">
        <v>631</v>
      </c>
      <c r="L35" s="507" t="s">
        <v>630</v>
      </c>
      <c r="M35" s="507" t="s">
        <v>631</v>
      </c>
      <c r="N35" s="507" t="s">
        <v>630</v>
      </c>
      <c r="O35" s="507" t="s">
        <v>631</v>
      </c>
    </row>
    <row r="36" spans="1:15" ht="15">
      <c r="A36" s="508" t="s">
        <v>632</v>
      </c>
      <c r="B36" s="508"/>
      <c r="C36" s="508"/>
      <c r="D36" s="508"/>
      <c r="E36" s="508"/>
      <c r="F36" s="508"/>
      <c r="G36" s="508"/>
      <c r="H36" s="508"/>
      <c r="I36" s="508"/>
      <c r="J36" s="508"/>
      <c r="K36" s="508"/>
      <c r="L36" s="508"/>
      <c r="M36" s="508"/>
      <c r="N36" s="508"/>
      <c r="O36" s="508"/>
    </row>
    <row r="37" spans="1:15" ht="36.75" customHeight="1">
      <c r="A37" s="509" t="s">
        <v>633</v>
      </c>
      <c r="B37" s="509"/>
      <c r="C37" s="510">
        <f>Прил1!G7</f>
        <v>18</v>
      </c>
      <c r="D37" s="510">
        <f>Прил1!H7</f>
        <v>18.5</v>
      </c>
      <c r="E37" s="510">
        <f>Прил1!I7</f>
        <v>18.1</v>
      </c>
      <c r="F37" s="510">
        <f>Прил1!J7</f>
        <v>21.2</v>
      </c>
      <c r="G37" s="510">
        <f>Прил1!K7</f>
        <v>19.7</v>
      </c>
      <c r="H37" s="510">
        <f>Прил1!L7</f>
        <v>30</v>
      </c>
      <c r="I37" s="510">
        <f>Прил1!M7</f>
        <v>24.7</v>
      </c>
      <c r="J37" s="510">
        <f>Прил1!N7</f>
        <v>35</v>
      </c>
      <c r="K37" s="510">
        <f>Прил1!O7</f>
        <v>25.9</v>
      </c>
      <c r="L37" s="510">
        <f>Прил1!P7</f>
        <v>37.1</v>
      </c>
      <c r="M37" s="510">
        <f>Прил1!Q7</f>
        <v>26.6</v>
      </c>
      <c r="N37" s="510">
        <f>Прил1!R7</f>
        <v>40</v>
      </c>
      <c r="O37" s="510">
        <f>Прил1!S7</f>
        <v>26.4</v>
      </c>
    </row>
    <row r="38" spans="1:15" ht="15">
      <c r="A38" s="511" t="s">
        <v>634</v>
      </c>
      <c r="B38" s="511"/>
      <c r="C38" s="511"/>
      <c r="D38" s="511"/>
      <c r="E38" s="511"/>
      <c r="F38" s="511"/>
      <c r="G38" s="511"/>
      <c r="H38" s="511"/>
      <c r="I38" s="511"/>
      <c r="J38" s="511"/>
      <c r="K38" s="511"/>
      <c r="L38" s="511"/>
      <c r="M38" s="511"/>
      <c r="N38" s="511"/>
      <c r="O38" s="511"/>
    </row>
    <row r="39" spans="1:15" ht="43.5" customHeight="1">
      <c r="A39" s="509" t="s">
        <v>635</v>
      </c>
      <c r="B39" s="509"/>
      <c r="C39" s="507">
        <f>РФКиС_п!F7</f>
        <v>102245</v>
      </c>
      <c r="D39" s="507">
        <f>РФКиС_п!G7</f>
        <v>103000</v>
      </c>
      <c r="E39" s="507">
        <f>РФКиС_п!H7</f>
        <v>102476.8</v>
      </c>
      <c r="F39" s="507">
        <f>РФКиС_п!I7</f>
        <v>120000</v>
      </c>
      <c r="G39" s="507">
        <f>РФКиС_п!J7</f>
        <v>117000</v>
      </c>
      <c r="H39" s="507">
        <f>РФКиС_п!K7</f>
        <v>179670</v>
      </c>
      <c r="I39" s="507">
        <f>РФКиС_п!L7</f>
        <v>150000</v>
      </c>
      <c r="J39" s="507">
        <f>РФКиС_п!M7</f>
        <v>209674</v>
      </c>
      <c r="K39" s="507">
        <f>РФКиС_п!N7</f>
        <v>155000</v>
      </c>
      <c r="L39" s="512">
        <f>РФКиС_п!O7</f>
        <v>224242</v>
      </c>
      <c r="M39" s="507">
        <f>РФКиС_п!P7</f>
        <v>160000</v>
      </c>
      <c r="N39" s="507">
        <f>РФКиС_п!Q7</f>
        <v>248963</v>
      </c>
      <c r="O39" s="507">
        <f>РФКиС_п!R7</f>
        <v>165000</v>
      </c>
    </row>
    <row r="40" spans="1:15" ht="15">
      <c r="A40" s="508" t="s">
        <v>636</v>
      </c>
      <c r="B40" s="508"/>
      <c r="C40" s="508"/>
      <c r="D40" s="508"/>
      <c r="E40" s="508"/>
      <c r="F40" s="508"/>
      <c r="G40" s="508"/>
      <c r="H40" s="508"/>
      <c r="I40" s="508"/>
      <c r="J40" s="508"/>
      <c r="K40" s="508"/>
      <c r="L40" s="508"/>
      <c r="M40" s="508"/>
      <c r="N40" s="508"/>
      <c r="O40" s="508"/>
    </row>
    <row r="41" spans="1:15" ht="39" customHeight="1">
      <c r="A41" s="509" t="s">
        <v>96</v>
      </c>
      <c r="B41" s="509"/>
      <c r="C41" s="507">
        <f>ЗОЖ_п!F7</f>
        <v>0</v>
      </c>
      <c r="D41" s="507">
        <f>ЗОЖ_п!G7</f>
        <v>4240</v>
      </c>
      <c r="E41" s="507">
        <f>ЗОЖ_п!H7</f>
        <v>3214</v>
      </c>
      <c r="F41" s="507">
        <f>ЗОЖ_п!I7</f>
        <v>5000</v>
      </c>
      <c r="G41" s="507">
        <f>ЗОЖ_п!J7</f>
        <v>3743</v>
      </c>
      <c r="H41" s="507">
        <f>ЗОЖ_п!K7</f>
        <v>6000</v>
      </c>
      <c r="I41" s="507">
        <f>ЗОЖ_п!L7</f>
        <v>4500</v>
      </c>
      <c r="J41" s="507">
        <f>ЗОЖ_п!M7</f>
        <v>6100</v>
      </c>
      <c r="K41" s="507">
        <f>ЗОЖ_п!N7</f>
        <v>4635</v>
      </c>
      <c r="L41" s="507">
        <f>ЗОЖ_п!O7</f>
        <v>6300</v>
      </c>
      <c r="M41" s="507">
        <f>ЗОЖ_п!P7</f>
        <v>4750</v>
      </c>
      <c r="N41" s="507">
        <f>ЗОЖ_п!Q7</f>
        <v>6600</v>
      </c>
      <c r="O41" s="507">
        <f>ЗОЖ_п!R7</f>
        <v>4900</v>
      </c>
    </row>
    <row r="42" spans="1:15" ht="15">
      <c r="A42" s="513" t="s">
        <v>637</v>
      </c>
      <c r="B42" s="513"/>
      <c r="C42" s="513"/>
      <c r="D42" s="513"/>
      <c r="E42" s="513"/>
      <c r="F42" s="513"/>
      <c r="G42" s="513"/>
      <c r="H42" s="513"/>
      <c r="I42" s="513"/>
      <c r="J42" s="513"/>
      <c r="K42" s="513"/>
      <c r="L42" s="513"/>
      <c r="M42" s="513"/>
      <c r="N42" s="513"/>
      <c r="O42" s="513"/>
    </row>
    <row r="43" spans="1:15" ht="39.75" customHeight="1">
      <c r="A43" s="514" t="s">
        <v>638</v>
      </c>
      <c r="B43" s="514"/>
      <c r="C43" s="507"/>
      <c r="D43" s="507">
        <f>УФКиС_п!D7</f>
        <v>100</v>
      </c>
      <c r="E43" s="507">
        <f>УФКиС_п!E7</f>
        <v>100</v>
      </c>
      <c r="F43" s="507">
        <f>УФКиС_п!F7</f>
        <v>100</v>
      </c>
      <c r="G43" s="507">
        <f>УФКиС_п!G7</f>
        <v>100</v>
      </c>
      <c r="H43" s="507">
        <f>УФКиС_п!H7</f>
        <v>100</v>
      </c>
      <c r="I43" s="507">
        <f>УФКиС_п!I7</f>
        <v>100</v>
      </c>
      <c r="J43" s="507">
        <f>УФКиС_п!J7</f>
        <v>100</v>
      </c>
      <c r="K43" s="507">
        <f>УФКиС_п!K7</f>
        <v>100</v>
      </c>
      <c r="L43" s="507">
        <f>УФКиС_п!L7</f>
        <v>100</v>
      </c>
      <c r="M43" s="507">
        <f>УФКиС_п!M7</f>
        <v>100</v>
      </c>
      <c r="N43" s="507">
        <f>УФКиС_п!N7</f>
        <v>100</v>
      </c>
      <c r="O43" s="507">
        <f>УФКиС_п!O7</f>
        <v>100</v>
      </c>
    </row>
    <row r="44" spans="1:15" ht="15">
      <c r="A44" s="508" t="s">
        <v>639</v>
      </c>
      <c r="B44" s="508"/>
      <c r="C44" s="508"/>
      <c r="D44" s="508"/>
      <c r="E44" s="508"/>
      <c r="F44" s="508"/>
      <c r="G44" s="508"/>
      <c r="H44" s="508"/>
      <c r="I44" s="508"/>
      <c r="J44" s="508"/>
      <c r="K44" s="508"/>
      <c r="L44" s="508"/>
      <c r="M44" s="508"/>
      <c r="N44" s="508"/>
      <c r="O44" s="508"/>
    </row>
    <row r="45" spans="1:15" ht="22.5">
      <c r="A45" s="514" t="s">
        <v>92</v>
      </c>
      <c r="B45" s="507" t="s">
        <v>640</v>
      </c>
      <c r="C45" s="507">
        <f>Стр_п!F9</f>
        <v>24.6</v>
      </c>
      <c r="D45" s="507">
        <f>Стр_п!G9</f>
        <v>24.8</v>
      </c>
      <c r="E45" s="507">
        <f>Стр_п!H9</f>
        <v>23.8</v>
      </c>
      <c r="F45" s="507">
        <f>Стр_п!I9</f>
        <v>26.5</v>
      </c>
      <c r="G45" s="507">
        <f>Стр_п!J9</f>
        <v>23.4</v>
      </c>
      <c r="H45" s="507">
        <f>Стр_п!K9</f>
        <v>32.5</v>
      </c>
      <c r="I45" s="507">
        <f>Стр_п!L9</f>
        <v>32.4</v>
      </c>
      <c r="J45" s="507">
        <f>Стр_п!M9</f>
        <v>32.7</v>
      </c>
      <c r="K45" s="507">
        <f>Стр_п!N9</f>
        <v>31.8</v>
      </c>
      <c r="L45" s="507">
        <f>Стр_п!O9</f>
        <v>32.4</v>
      </c>
      <c r="M45" s="507">
        <f>Стр_п!P9</f>
        <v>31.6</v>
      </c>
      <c r="N45" s="507">
        <f>Стр_п!Q9</f>
        <v>32.8</v>
      </c>
      <c r="O45" s="507">
        <f>Стр_п!R9</f>
        <v>31.5</v>
      </c>
    </row>
    <row r="46" spans="1:15" ht="15">
      <c r="A46" s="514"/>
      <c r="B46" s="515" t="s">
        <v>63</v>
      </c>
      <c r="C46" s="516" t="str">
        <f>'[2]Стр_п'!F10</f>
        <v>Показатель введен с 01.01.2018 года</v>
      </c>
      <c r="D46" s="517"/>
      <c r="E46" s="517"/>
      <c r="F46" s="517"/>
      <c r="G46" s="517"/>
      <c r="H46" s="517"/>
      <c r="I46" s="518"/>
      <c r="J46" s="507">
        <f>Стр_п!M10</f>
        <v>10.2</v>
      </c>
      <c r="K46" s="507">
        <f>Стр_п!N10</f>
        <v>10.2</v>
      </c>
      <c r="L46" s="507">
        <f>Стр_п!O10</f>
        <v>10.2</v>
      </c>
      <c r="M46" s="507">
        <f>Стр_п!P10</f>
        <v>10.1</v>
      </c>
      <c r="N46" s="507">
        <f>Стр_п!Q10</f>
        <v>10.1</v>
      </c>
      <c r="O46" s="507">
        <f>Стр_п!R10</f>
        <v>10</v>
      </c>
    </row>
    <row r="47" spans="1:15" ht="34.5" customHeight="1">
      <c r="A47" s="514"/>
      <c r="B47" s="507" t="s">
        <v>642</v>
      </c>
      <c r="C47" s="507">
        <f>Стр_п!F8</f>
        <v>35.4</v>
      </c>
      <c r="D47" s="507">
        <f>Стр_п!G8</f>
        <v>35.9</v>
      </c>
      <c r="E47" s="507">
        <f>Стр_п!H8</f>
        <v>34.8</v>
      </c>
      <c r="F47" s="507">
        <f>Стр_п!I8</f>
        <v>36.3</v>
      </c>
      <c r="G47" s="507">
        <f>Стр_п!J8</f>
        <v>34.2</v>
      </c>
      <c r="H47" s="507">
        <f>Стр_п!K8</f>
        <v>38.2</v>
      </c>
      <c r="I47" s="507">
        <f>Стр_п!L8</f>
        <v>38.2</v>
      </c>
      <c r="J47" s="507">
        <f>Стр_п!M8</f>
        <v>40.7</v>
      </c>
      <c r="K47" s="507">
        <f>Стр_п!N8</f>
        <v>38</v>
      </c>
      <c r="L47" s="507">
        <f>Стр_п!O8</f>
        <v>44.6</v>
      </c>
      <c r="M47" s="507">
        <f>Стр_п!P8</f>
        <v>37.8</v>
      </c>
      <c r="N47" s="507">
        <f>Стр_п!Q8</f>
        <v>44.4</v>
      </c>
      <c r="O47" s="507">
        <f>Стр_п!R8</f>
        <v>37.7</v>
      </c>
    </row>
    <row r="48" spans="1:15" ht="35.25" customHeight="1">
      <c r="A48" s="516" t="s">
        <v>643</v>
      </c>
      <c r="B48" s="518"/>
      <c r="C48" s="507">
        <f>Стр_п!F11</f>
        <v>621</v>
      </c>
      <c r="D48" s="507">
        <f>Стр_п!G11</f>
        <v>631</v>
      </c>
      <c r="E48" s="507">
        <f>Стр_п!H11</f>
        <v>631</v>
      </c>
      <c r="F48" s="507">
        <f>Стр_п!I11</f>
        <v>696</v>
      </c>
      <c r="G48" s="507">
        <f>Стр_п!J11</f>
        <v>688</v>
      </c>
      <c r="H48" s="507">
        <f>Стр_п!K11</f>
        <v>954</v>
      </c>
      <c r="I48" s="507">
        <f>Стр_п!L11</f>
        <v>950</v>
      </c>
      <c r="J48" s="507">
        <f>Стр_п!M11</f>
        <v>1155</v>
      </c>
      <c r="K48" s="507">
        <f>Стр_п!N11</f>
        <v>1153</v>
      </c>
      <c r="L48" s="507">
        <f>Стр_п!O11</f>
        <v>1163</v>
      </c>
      <c r="M48" s="507">
        <f>Стр_п!P11</f>
        <v>1153</v>
      </c>
      <c r="N48" s="507">
        <f>Стр_п!Q11</f>
        <v>1170</v>
      </c>
      <c r="O48" s="507">
        <f>Стр_п!R11</f>
        <v>1153</v>
      </c>
    </row>
    <row r="49" spans="1:15" ht="41.25" customHeight="1">
      <c r="A49" s="519"/>
      <c r="B49" s="519"/>
      <c r="C49" s="519"/>
      <c r="D49" s="519"/>
      <c r="E49" s="519"/>
      <c r="F49" s="519"/>
      <c r="G49" s="519"/>
      <c r="H49" s="519"/>
      <c r="I49" s="519"/>
      <c r="J49" s="519"/>
      <c r="K49" s="519"/>
      <c r="L49" s="519"/>
      <c r="M49" s="519"/>
      <c r="N49" s="519"/>
      <c r="O49" s="519"/>
    </row>
    <row r="50" spans="1:15" ht="15">
      <c r="A50" s="519"/>
      <c r="B50" s="519"/>
      <c r="C50" s="519"/>
      <c r="D50" s="519"/>
      <c r="E50" s="519"/>
      <c r="F50" s="519"/>
      <c r="G50" s="519"/>
      <c r="H50" s="519"/>
      <c r="I50" s="519"/>
      <c r="J50" s="519"/>
      <c r="K50" s="519"/>
      <c r="L50" s="519"/>
      <c r="M50" s="519"/>
      <c r="N50" s="519"/>
      <c r="O50" s="519"/>
    </row>
    <row r="51" spans="1:15" ht="15">
      <c r="A51" s="519"/>
      <c r="B51" s="519"/>
      <c r="C51" s="519"/>
      <c r="D51" s="519"/>
      <c r="E51" s="519"/>
      <c r="F51" s="519"/>
      <c r="G51" s="519"/>
      <c r="H51" s="519"/>
      <c r="I51" s="519"/>
      <c r="J51" s="519"/>
      <c r="K51" s="519"/>
      <c r="L51" s="519"/>
      <c r="M51" s="519"/>
      <c r="N51" s="519"/>
      <c r="O51" s="519"/>
    </row>
    <row r="52" spans="1:15" ht="15">
      <c r="A52" s="519"/>
      <c r="B52" s="519"/>
      <c r="C52" s="519"/>
      <c r="D52" s="519"/>
      <c r="E52" s="519"/>
      <c r="F52" s="519"/>
      <c r="G52" s="519"/>
      <c r="H52" s="519"/>
      <c r="I52" s="519"/>
      <c r="J52" s="519"/>
      <c r="K52" s="519"/>
      <c r="L52" s="519"/>
      <c r="M52" s="519"/>
      <c r="N52" s="519"/>
      <c r="O52" s="519"/>
    </row>
    <row r="53" spans="1:15" ht="15">
      <c r="A53" s="519"/>
      <c r="B53" s="519"/>
      <c r="C53" s="519"/>
      <c r="D53" s="519"/>
      <c r="E53" s="519"/>
      <c r="F53" s="519"/>
      <c r="G53" s="519"/>
      <c r="H53" s="519"/>
      <c r="I53" s="519"/>
      <c r="J53" s="519"/>
      <c r="K53" s="519"/>
      <c r="L53" s="519"/>
      <c r="M53" s="519"/>
      <c r="N53" s="519"/>
      <c r="O53" s="519"/>
    </row>
  </sheetData>
  <sheetProtection/>
  <mergeCells count="52">
    <mergeCell ref="A7:O7"/>
    <mergeCell ref="A8:O8"/>
    <mergeCell ref="A10:O10"/>
    <mergeCell ref="C12:O12"/>
    <mergeCell ref="A12:B12"/>
    <mergeCell ref="A24:B24"/>
    <mergeCell ref="A26:B27"/>
    <mergeCell ref="A15:B23"/>
    <mergeCell ref="A13:B13"/>
    <mergeCell ref="A14:B14"/>
    <mergeCell ref="C26:O26"/>
    <mergeCell ref="C27:O27"/>
    <mergeCell ref="C13:O13"/>
    <mergeCell ref="C14:O14"/>
    <mergeCell ref="C15:O15"/>
    <mergeCell ref="C16:O16"/>
    <mergeCell ref="C17:O17"/>
    <mergeCell ref="C18:O18"/>
    <mergeCell ref="F34:G34"/>
    <mergeCell ref="A36:O36"/>
    <mergeCell ref="C19:O19"/>
    <mergeCell ref="H34:I34"/>
    <mergeCell ref="C20:O20"/>
    <mergeCell ref="C21:O21"/>
    <mergeCell ref="C22:O22"/>
    <mergeCell ref="C23:O23"/>
    <mergeCell ref="C24:O24"/>
    <mergeCell ref="C25:O25"/>
    <mergeCell ref="A42:O42"/>
    <mergeCell ref="C46:I46"/>
    <mergeCell ref="J34:K34"/>
    <mergeCell ref="C34:C35"/>
    <mergeCell ref="L34:M34"/>
    <mergeCell ref="A45:A47"/>
    <mergeCell ref="N34:O34"/>
    <mergeCell ref="D34:E34"/>
    <mergeCell ref="A44:O44"/>
    <mergeCell ref="A34:B35"/>
    <mergeCell ref="A28:B32"/>
    <mergeCell ref="A25:B25"/>
    <mergeCell ref="C28:O28"/>
    <mergeCell ref="A48:B48"/>
    <mergeCell ref="A41:B41"/>
    <mergeCell ref="A43:B43"/>
    <mergeCell ref="A39:B39"/>
    <mergeCell ref="A37:B37"/>
    <mergeCell ref="A38:O38"/>
    <mergeCell ref="A40:O40"/>
    <mergeCell ref="C29:O29"/>
    <mergeCell ref="C30:O30"/>
    <mergeCell ref="C31:O31"/>
    <mergeCell ref="C32:O32"/>
  </mergeCells>
  <hyperlinks>
    <hyperlink ref="C12" r:id="rId1" display="consultantplus://offline/ref=FF5A1FC84BEE13BA3A9255F67F67DD110193B66669FDC1F3B32C22A411E92D0325k1z9E"/>
  </hyperlinks>
  <printOptions/>
  <pageMargins left="0.4330708661417323" right="0.4330708661417323" top="0.7480314960629921" bottom="0.7480314960629921" header="0.31496062992125984" footer="0.31496062992125984"/>
  <pageSetup horizontalDpi="600" verticalDpi="600" orientation="landscape" paperSize="9" scale="70" r:id="rId2"/>
  <rowBreaks count="1" manualBreakCount="1">
    <brk id="32" max="24" man="1"/>
  </rowBreaks>
</worksheet>
</file>

<file path=xl/worksheets/sheet10.xml><?xml version="1.0" encoding="utf-8"?>
<worksheet xmlns="http://schemas.openxmlformats.org/spreadsheetml/2006/main" xmlns:r="http://schemas.openxmlformats.org/officeDocument/2006/relationships">
  <sheetPr>
    <tabColor rgb="FFFFC000"/>
  </sheetPr>
  <dimension ref="A1:O260"/>
  <sheetViews>
    <sheetView view="pageBreakPreview" zoomScale="98" zoomScaleSheetLayoutView="98" zoomScalePageLayoutView="0" workbookViewId="0" topLeftCell="B1">
      <pane ySplit="5" topLeftCell="BM201" activePane="bottomLeft" state="frozen"/>
      <selection pane="topLeft" activeCell="A1" sqref="A1"/>
      <selection pane="bottomLeft" activeCell="B9" sqref="A9:O260"/>
    </sheetView>
  </sheetViews>
  <sheetFormatPr defaultColWidth="9.140625" defaultRowHeight="15"/>
  <cols>
    <col min="1" max="1" width="7.57421875" style="41" customWidth="1"/>
    <col min="2" max="2" width="29.28125" style="41" customWidth="1"/>
    <col min="3" max="3" width="13.421875" style="41" customWidth="1"/>
    <col min="4" max="4" width="10.7109375" style="15" customWidth="1"/>
    <col min="5" max="14" width="11.28125" style="15" customWidth="1"/>
    <col min="15" max="15" width="14.57421875" style="15" customWidth="1"/>
  </cols>
  <sheetData>
    <row r="1" spans="1:14" ht="19.5" customHeight="1">
      <c r="A1" s="363" t="s">
        <v>714</v>
      </c>
      <c r="B1" s="363"/>
      <c r="C1" s="363"/>
      <c r="D1" s="363"/>
      <c r="E1" s="363"/>
      <c r="F1" s="363"/>
      <c r="G1" s="363"/>
      <c r="H1" s="363"/>
      <c r="I1" s="363"/>
      <c r="J1" s="363"/>
      <c r="K1" s="363"/>
      <c r="L1" s="363"/>
      <c r="M1" s="363"/>
      <c r="N1" s="363"/>
    </row>
    <row r="2" spans="1:15" ht="15">
      <c r="A2" s="364" t="s">
        <v>676</v>
      </c>
      <c r="B2" s="356" t="s">
        <v>616</v>
      </c>
      <c r="C2" s="356" t="s">
        <v>715</v>
      </c>
      <c r="D2" s="306" t="s">
        <v>592</v>
      </c>
      <c r="E2" s="306" t="s">
        <v>593</v>
      </c>
      <c r="F2" s="306"/>
      <c r="G2" s="306" t="s">
        <v>594</v>
      </c>
      <c r="H2" s="306"/>
      <c r="I2" s="306"/>
      <c r="J2" s="306"/>
      <c r="K2" s="306"/>
      <c r="L2" s="306"/>
      <c r="M2" s="306"/>
      <c r="N2" s="306"/>
      <c r="O2" s="56"/>
    </row>
    <row r="3" spans="1:15" ht="15">
      <c r="A3" s="364"/>
      <c r="B3" s="356"/>
      <c r="C3" s="356"/>
      <c r="D3" s="306"/>
      <c r="E3" s="306"/>
      <c r="F3" s="306"/>
      <c r="G3" s="306" t="s">
        <v>716</v>
      </c>
      <c r="H3" s="306"/>
      <c r="I3" s="306" t="s">
        <v>595</v>
      </c>
      <c r="J3" s="306"/>
      <c r="K3" s="306" t="s">
        <v>596</v>
      </c>
      <c r="L3" s="306"/>
      <c r="M3" s="306" t="s">
        <v>597</v>
      </c>
      <c r="N3" s="306"/>
      <c r="O3" s="357" t="s">
        <v>765</v>
      </c>
    </row>
    <row r="4" spans="1:15" ht="28.5" customHeight="1">
      <c r="A4" s="364"/>
      <c r="B4" s="356"/>
      <c r="C4" s="356"/>
      <c r="D4" s="306"/>
      <c r="E4" s="21" t="s">
        <v>598</v>
      </c>
      <c r="F4" s="21" t="s">
        <v>599</v>
      </c>
      <c r="G4" s="21" t="s">
        <v>598</v>
      </c>
      <c r="H4" s="21" t="s">
        <v>599</v>
      </c>
      <c r="I4" s="21" t="s">
        <v>598</v>
      </c>
      <c r="J4" s="21" t="s">
        <v>599</v>
      </c>
      <c r="K4" s="21" t="s">
        <v>598</v>
      </c>
      <c r="L4" s="21" t="s">
        <v>599</v>
      </c>
      <c r="M4" s="21" t="s">
        <v>598</v>
      </c>
      <c r="N4" s="21" t="s">
        <v>646</v>
      </c>
      <c r="O4" s="359"/>
    </row>
    <row r="5" spans="1:15" ht="15">
      <c r="A5" s="39">
        <v>1</v>
      </c>
      <c r="B5" s="39">
        <v>2</v>
      </c>
      <c r="C5" s="39">
        <v>3</v>
      </c>
      <c r="D5" s="21">
        <v>4</v>
      </c>
      <c r="E5" s="21">
        <v>5</v>
      </c>
      <c r="F5" s="21">
        <v>6</v>
      </c>
      <c r="G5" s="21">
        <v>7</v>
      </c>
      <c r="H5" s="21">
        <v>8</v>
      </c>
      <c r="I5" s="21">
        <v>9</v>
      </c>
      <c r="J5" s="21">
        <v>10</v>
      </c>
      <c r="K5" s="21">
        <v>11</v>
      </c>
      <c r="L5" s="21">
        <v>12</v>
      </c>
      <c r="M5" s="21">
        <v>13</v>
      </c>
      <c r="N5" s="21">
        <v>14</v>
      </c>
      <c r="O5" s="57">
        <v>15</v>
      </c>
    </row>
    <row r="6" spans="1:15" ht="15">
      <c r="A6" s="39">
        <v>1</v>
      </c>
      <c r="B6" s="365" t="s">
        <v>439</v>
      </c>
      <c r="C6" s="366"/>
      <c r="D6" s="366"/>
      <c r="E6" s="366"/>
      <c r="F6" s="366"/>
      <c r="G6" s="366"/>
      <c r="H6" s="366"/>
      <c r="I6" s="366"/>
      <c r="J6" s="366"/>
      <c r="K6" s="366"/>
      <c r="L6" s="366"/>
      <c r="M6" s="366"/>
      <c r="N6" s="366"/>
      <c r="O6" s="367"/>
    </row>
    <row r="7" spans="1:15" ht="15">
      <c r="A7" s="40"/>
      <c r="B7" s="360" t="s">
        <v>717</v>
      </c>
      <c r="C7" s="361"/>
      <c r="D7" s="361"/>
      <c r="E7" s="361"/>
      <c r="F7" s="361"/>
      <c r="G7" s="361"/>
      <c r="H7" s="361"/>
      <c r="I7" s="361"/>
      <c r="J7" s="361"/>
      <c r="K7" s="361"/>
      <c r="L7" s="361"/>
      <c r="M7" s="361"/>
      <c r="N7" s="362"/>
      <c r="O7" s="56"/>
    </row>
    <row r="8" spans="1:15" ht="15">
      <c r="A8" s="39" t="s">
        <v>730</v>
      </c>
      <c r="B8" s="365" t="s">
        <v>718</v>
      </c>
      <c r="C8" s="366"/>
      <c r="D8" s="366"/>
      <c r="E8" s="366"/>
      <c r="F8" s="366"/>
      <c r="G8" s="366"/>
      <c r="H8" s="366"/>
      <c r="I8" s="366"/>
      <c r="J8" s="366"/>
      <c r="K8" s="366"/>
      <c r="L8" s="366"/>
      <c r="M8" s="366"/>
      <c r="N8" s="366"/>
      <c r="O8" s="367"/>
    </row>
    <row r="9" spans="1:15" ht="15">
      <c r="A9" s="633" t="s">
        <v>683</v>
      </c>
      <c r="B9" s="634" t="s">
        <v>606</v>
      </c>
      <c r="C9" s="635"/>
      <c r="D9" s="635"/>
      <c r="E9" s="635"/>
      <c r="F9" s="635"/>
      <c r="G9" s="635"/>
      <c r="H9" s="635"/>
      <c r="I9" s="635"/>
      <c r="J9" s="635"/>
      <c r="K9" s="635"/>
      <c r="L9" s="635"/>
      <c r="M9" s="635"/>
      <c r="N9" s="635"/>
      <c r="O9" s="636"/>
    </row>
    <row r="10" spans="1:15" s="4" customFormat="1" ht="15" customHeight="1">
      <c r="A10" s="637" t="s">
        <v>719</v>
      </c>
      <c r="B10" s="637" t="s">
        <v>607</v>
      </c>
      <c r="C10" s="638"/>
      <c r="D10" s="639" t="s">
        <v>600</v>
      </c>
      <c r="E10" s="640">
        <f aca="true" t="shared" si="0" ref="E10:N10">SUM(E11:E16)</f>
        <v>85027.70000000001</v>
      </c>
      <c r="F10" s="640">
        <f t="shared" si="0"/>
        <v>57652.40000000001</v>
      </c>
      <c r="G10" s="640">
        <f t="shared" si="0"/>
        <v>85027.70000000001</v>
      </c>
      <c r="H10" s="640">
        <f t="shared" si="0"/>
        <v>57652.40000000001</v>
      </c>
      <c r="I10" s="640">
        <f t="shared" si="0"/>
        <v>0</v>
      </c>
      <c r="J10" s="640">
        <f t="shared" si="0"/>
        <v>0</v>
      </c>
      <c r="K10" s="640">
        <f t="shared" si="0"/>
        <v>0</v>
      </c>
      <c r="L10" s="640">
        <f t="shared" si="0"/>
        <v>0</v>
      </c>
      <c r="M10" s="640">
        <f t="shared" si="0"/>
        <v>0</v>
      </c>
      <c r="N10" s="640">
        <f t="shared" si="0"/>
        <v>0</v>
      </c>
      <c r="O10" s="641" t="s">
        <v>621</v>
      </c>
    </row>
    <row r="11" spans="1:15" ht="15">
      <c r="A11" s="642"/>
      <c r="B11" s="642"/>
      <c r="C11" s="633"/>
      <c r="D11" s="630" t="s">
        <v>601</v>
      </c>
      <c r="E11" s="626">
        <f>G11+I11+K11+M11</f>
        <v>14027.1</v>
      </c>
      <c r="F11" s="626">
        <f>H11+J11+L11+N11</f>
        <v>8557.7</v>
      </c>
      <c r="G11" s="626">
        <v>14027.1</v>
      </c>
      <c r="H11" s="626">
        <v>8557.7</v>
      </c>
      <c r="I11" s="626"/>
      <c r="J11" s="626"/>
      <c r="K11" s="626"/>
      <c r="L11" s="626"/>
      <c r="M11" s="626"/>
      <c r="N11" s="626"/>
      <c r="O11" s="641"/>
    </row>
    <row r="12" spans="1:15" ht="15">
      <c r="A12" s="642"/>
      <c r="B12" s="642"/>
      <c r="C12" s="633" t="s">
        <v>720</v>
      </c>
      <c r="D12" s="630" t="s">
        <v>602</v>
      </c>
      <c r="E12" s="626">
        <f aca="true" t="shared" si="1" ref="E12:F16">G12+I12+K12+M12</f>
        <v>13648.8</v>
      </c>
      <c r="F12" s="626">
        <f t="shared" si="1"/>
        <v>9527.4</v>
      </c>
      <c r="G12" s="626">
        <v>13648.8</v>
      </c>
      <c r="H12" s="626">
        <v>9527.4</v>
      </c>
      <c r="I12" s="626"/>
      <c r="J12" s="626"/>
      <c r="K12" s="626"/>
      <c r="L12" s="626"/>
      <c r="M12" s="626"/>
      <c r="N12" s="626"/>
      <c r="O12" s="641"/>
    </row>
    <row r="13" spans="1:15" ht="15">
      <c r="A13" s="642"/>
      <c r="B13" s="642"/>
      <c r="C13" s="633" t="s">
        <v>720</v>
      </c>
      <c r="D13" s="630" t="s">
        <v>603</v>
      </c>
      <c r="E13" s="626">
        <f t="shared" si="1"/>
        <v>13648.8</v>
      </c>
      <c r="F13" s="626">
        <f t="shared" si="1"/>
        <v>8182.4</v>
      </c>
      <c r="G13" s="626">
        <v>13648.8</v>
      </c>
      <c r="H13" s="626">
        <v>8182.4</v>
      </c>
      <c r="I13" s="626"/>
      <c r="J13" s="626"/>
      <c r="K13" s="626"/>
      <c r="L13" s="626"/>
      <c r="M13" s="626"/>
      <c r="N13" s="626"/>
      <c r="O13" s="641"/>
    </row>
    <row r="14" spans="1:15" ht="15">
      <c r="A14" s="642"/>
      <c r="B14" s="642"/>
      <c r="C14" s="633" t="s">
        <v>720</v>
      </c>
      <c r="D14" s="630" t="s">
        <v>614</v>
      </c>
      <c r="E14" s="626">
        <f t="shared" si="1"/>
        <v>13648.8</v>
      </c>
      <c r="F14" s="626">
        <f t="shared" si="1"/>
        <v>10276.3</v>
      </c>
      <c r="G14" s="626">
        <v>13648.8</v>
      </c>
      <c r="H14" s="626">
        <v>10276.3</v>
      </c>
      <c r="I14" s="626"/>
      <c r="J14" s="626"/>
      <c r="K14" s="626"/>
      <c r="L14" s="626"/>
      <c r="M14" s="626"/>
      <c r="N14" s="626"/>
      <c r="O14" s="641"/>
    </row>
    <row r="15" spans="1:15" ht="15">
      <c r="A15" s="642"/>
      <c r="B15" s="642"/>
      <c r="C15" s="633" t="s">
        <v>720</v>
      </c>
      <c r="D15" s="630" t="s">
        <v>624</v>
      </c>
      <c r="E15" s="626">
        <f t="shared" si="1"/>
        <v>15027.1</v>
      </c>
      <c r="F15" s="626">
        <f t="shared" si="1"/>
        <v>10554.3</v>
      </c>
      <c r="G15" s="626">
        <v>15027.1</v>
      </c>
      <c r="H15" s="626">
        <v>10554.3</v>
      </c>
      <c r="I15" s="626"/>
      <c r="J15" s="626"/>
      <c r="K15" s="626"/>
      <c r="L15" s="626"/>
      <c r="M15" s="626"/>
      <c r="N15" s="626"/>
      <c r="O15" s="641"/>
    </row>
    <row r="16" spans="1:15" ht="15">
      <c r="A16" s="642"/>
      <c r="B16" s="642"/>
      <c r="C16" s="633" t="s">
        <v>720</v>
      </c>
      <c r="D16" s="630" t="s">
        <v>625</v>
      </c>
      <c r="E16" s="626">
        <f t="shared" si="1"/>
        <v>15027.1</v>
      </c>
      <c r="F16" s="626">
        <f t="shared" si="1"/>
        <v>10554.3</v>
      </c>
      <c r="G16" s="626">
        <v>15027.1</v>
      </c>
      <c r="H16" s="626">
        <v>10554.3</v>
      </c>
      <c r="I16" s="626"/>
      <c r="J16" s="626"/>
      <c r="K16" s="626"/>
      <c r="L16" s="626"/>
      <c r="M16" s="626"/>
      <c r="N16" s="626"/>
      <c r="O16" s="641"/>
    </row>
    <row r="17" spans="1:15" s="4" customFormat="1" ht="15" customHeight="1">
      <c r="A17" s="637"/>
      <c r="B17" s="637" t="s">
        <v>721</v>
      </c>
      <c r="C17" s="643"/>
      <c r="D17" s="639" t="s">
        <v>600</v>
      </c>
      <c r="E17" s="640">
        <f aca="true" t="shared" si="2" ref="E17:N17">SUM(E18:E23)</f>
        <v>54000</v>
      </c>
      <c r="F17" s="640">
        <f t="shared" si="2"/>
        <v>0</v>
      </c>
      <c r="G17" s="640">
        <f t="shared" si="2"/>
        <v>54000</v>
      </c>
      <c r="H17" s="640">
        <f t="shared" si="2"/>
        <v>0</v>
      </c>
      <c r="I17" s="640">
        <f t="shared" si="2"/>
        <v>0</v>
      </c>
      <c r="J17" s="640">
        <f t="shared" si="2"/>
        <v>0</v>
      </c>
      <c r="K17" s="640">
        <f t="shared" si="2"/>
        <v>0</v>
      </c>
      <c r="L17" s="640">
        <f t="shared" si="2"/>
        <v>0</v>
      </c>
      <c r="M17" s="640">
        <f t="shared" si="2"/>
        <v>0</v>
      </c>
      <c r="N17" s="640">
        <f t="shared" si="2"/>
        <v>0</v>
      </c>
      <c r="O17" s="644" t="s">
        <v>621</v>
      </c>
    </row>
    <row r="18" spans="1:15" ht="15">
      <c r="A18" s="642"/>
      <c r="B18" s="642"/>
      <c r="C18" s="628"/>
      <c r="D18" s="630" t="s">
        <v>601</v>
      </c>
      <c r="E18" s="626">
        <f>G18+I18+K18+M18</f>
        <v>9000</v>
      </c>
      <c r="F18" s="626">
        <f>H18+J18+L18+N18</f>
        <v>0</v>
      </c>
      <c r="G18" s="626">
        <v>9000</v>
      </c>
      <c r="H18" s="627"/>
      <c r="I18" s="627"/>
      <c r="J18" s="627"/>
      <c r="K18" s="627"/>
      <c r="L18" s="627"/>
      <c r="M18" s="627"/>
      <c r="N18" s="627"/>
      <c r="O18" s="644"/>
    </row>
    <row r="19" spans="1:15" ht="15">
      <c r="A19" s="642"/>
      <c r="B19" s="642"/>
      <c r="C19" s="628"/>
      <c r="D19" s="630" t="s">
        <v>602</v>
      </c>
      <c r="E19" s="626">
        <f aca="true" t="shared" si="3" ref="E19:F23">G19+I19+K19+M19</f>
        <v>9000</v>
      </c>
      <c r="F19" s="626">
        <f t="shared" si="3"/>
        <v>0</v>
      </c>
      <c r="G19" s="626">
        <v>9000</v>
      </c>
      <c r="H19" s="627"/>
      <c r="I19" s="627"/>
      <c r="J19" s="627"/>
      <c r="K19" s="627"/>
      <c r="L19" s="627"/>
      <c r="M19" s="627"/>
      <c r="N19" s="627"/>
      <c r="O19" s="644"/>
    </row>
    <row r="20" spans="1:15" ht="15">
      <c r="A20" s="642"/>
      <c r="B20" s="642"/>
      <c r="C20" s="628"/>
      <c r="D20" s="630" t="s">
        <v>603</v>
      </c>
      <c r="E20" s="626">
        <f t="shared" si="3"/>
        <v>9000</v>
      </c>
      <c r="F20" s="626">
        <f t="shared" si="3"/>
        <v>0</v>
      </c>
      <c r="G20" s="626">
        <v>9000</v>
      </c>
      <c r="H20" s="627"/>
      <c r="I20" s="627"/>
      <c r="J20" s="627"/>
      <c r="K20" s="627"/>
      <c r="L20" s="627"/>
      <c r="M20" s="627"/>
      <c r="N20" s="627"/>
      <c r="O20" s="644"/>
    </row>
    <row r="21" spans="1:15" ht="15">
      <c r="A21" s="642"/>
      <c r="B21" s="642"/>
      <c r="C21" s="628"/>
      <c r="D21" s="630" t="s">
        <v>614</v>
      </c>
      <c r="E21" s="626">
        <f t="shared" si="3"/>
        <v>9000</v>
      </c>
      <c r="F21" s="626">
        <f t="shared" si="3"/>
        <v>0</v>
      </c>
      <c r="G21" s="626">
        <v>9000</v>
      </c>
      <c r="H21" s="627"/>
      <c r="I21" s="627"/>
      <c r="J21" s="627"/>
      <c r="K21" s="627"/>
      <c r="L21" s="627"/>
      <c r="M21" s="627"/>
      <c r="N21" s="627"/>
      <c r="O21" s="644"/>
    </row>
    <row r="22" spans="1:15" ht="15">
      <c r="A22" s="642"/>
      <c r="B22" s="642"/>
      <c r="C22" s="628"/>
      <c r="D22" s="630" t="s">
        <v>624</v>
      </c>
      <c r="E22" s="626">
        <f t="shared" si="3"/>
        <v>9000</v>
      </c>
      <c r="F22" s="626">
        <f t="shared" si="3"/>
        <v>0</v>
      </c>
      <c r="G22" s="626">
        <v>9000</v>
      </c>
      <c r="H22" s="627"/>
      <c r="I22" s="627"/>
      <c r="J22" s="627"/>
      <c r="K22" s="627"/>
      <c r="L22" s="627"/>
      <c r="M22" s="627"/>
      <c r="N22" s="627"/>
      <c r="O22" s="644"/>
    </row>
    <row r="23" spans="1:15" ht="15">
      <c r="A23" s="642"/>
      <c r="B23" s="642"/>
      <c r="C23" s="628"/>
      <c r="D23" s="630" t="s">
        <v>625</v>
      </c>
      <c r="E23" s="626">
        <f t="shared" si="3"/>
        <v>9000</v>
      </c>
      <c r="F23" s="626">
        <f t="shared" si="3"/>
        <v>0</v>
      </c>
      <c r="G23" s="626">
        <v>9000</v>
      </c>
      <c r="H23" s="627"/>
      <c r="I23" s="627"/>
      <c r="J23" s="627"/>
      <c r="K23" s="627"/>
      <c r="L23" s="627"/>
      <c r="M23" s="627"/>
      <c r="N23" s="627"/>
      <c r="O23" s="644"/>
    </row>
    <row r="24" spans="1:15" s="4" customFormat="1" ht="15" customHeight="1">
      <c r="A24" s="637" t="s">
        <v>722</v>
      </c>
      <c r="B24" s="637" t="s">
        <v>710</v>
      </c>
      <c r="C24" s="643"/>
      <c r="D24" s="639" t="s">
        <v>600</v>
      </c>
      <c r="E24" s="640">
        <f aca="true" t="shared" si="4" ref="E24:N24">SUM(E25:E30)</f>
        <v>6000</v>
      </c>
      <c r="F24" s="640">
        <f t="shared" si="4"/>
        <v>5500</v>
      </c>
      <c r="G24" s="640">
        <f t="shared" si="4"/>
        <v>6000</v>
      </c>
      <c r="H24" s="640">
        <f t="shared" si="4"/>
        <v>5500</v>
      </c>
      <c r="I24" s="640">
        <f t="shared" si="4"/>
        <v>0</v>
      </c>
      <c r="J24" s="640">
        <f t="shared" si="4"/>
        <v>0</v>
      </c>
      <c r="K24" s="640">
        <f t="shared" si="4"/>
        <v>0</v>
      </c>
      <c r="L24" s="640">
        <f t="shared" si="4"/>
        <v>0</v>
      </c>
      <c r="M24" s="640">
        <f t="shared" si="4"/>
        <v>0</v>
      </c>
      <c r="N24" s="640">
        <f t="shared" si="4"/>
        <v>0</v>
      </c>
      <c r="O24" s="645" t="s">
        <v>621</v>
      </c>
    </row>
    <row r="25" spans="1:15" ht="15">
      <c r="A25" s="642"/>
      <c r="B25" s="642"/>
      <c r="C25" s="628"/>
      <c r="D25" s="630" t="s">
        <v>601</v>
      </c>
      <c r="E25" s="626">
        <f>G25+I25+K25+M25</f>
        <v>1000</v>
      </c>
      <c r="F25" s="626">
        <f>H25+J25+L25+N25</f>
        <v>500</v>
      </c>
      <c r="G25" s="626">
        <v>1000</v>
      </c>
      <c r="H25" s="626">
        <v>500</v>
      </c>
      <c r="I25" s="627"/>
      <c r="J25" s="627"/>
      <c r="K25" s="627"/>
      <c r="L25" s="627"/>
      <c r="M25" s="627"/>
      <c r="N25" s="627"/>
      <c r="O25" s="644"/>
    </row>
    <row r="26" spans="1:15" ht="15">
      <c r="A26" s="642"/>
      <c r="B26" s="642"/>
      <c r="C26" s="633" t="s">
        <v>723</v>
      </c>
      <c r="D26" s="630" t="s">
        <v>602</v>
      </c>
      <c r="E26" s="626">
        <f aca="true" t="shared" si="5" ref="E26:F30">G26+I26+K26+M26</f>
        <v>1000</v>
      </c>
      <c r="F26" s="626">
        <f t="shared" si="5"/>
        <v>1000</v>
      </c>
      <c r="G26" s="626">
        <v>1000</v>
      </c>
      <c r="H26" s="626">
        <v>1000</v>
      </c>
      <c r="I26" s="627"/>
      <c r="J26" s="627"/>
      <c r="K26" s="627"/>
      <c r="L26" s="627"/>
      <c r="M26" s="627"/>
      <c r="N26" s="627"/>
      <c r="O26" s="644"/>
    </row>
    <row r="27" spans="1:15" ht="15">
      <c r="A27" s="642"/>
      <c r="B27" s="642"/>
      <c r="C27" s="633" t="s">
        <v>723</v>
      </c>
      <c r="D27" s="630" t="s">
        <v>603</v>
      </c>
      <c r="E27" s="626">
        <f t="shared" si="5"/>
        <v>1000</v>
      </c>
      <c r="F27" s="626">
        <f t="shared" si="5"/>
        <v>1000</v>
      </c>
      <c r="G27" s="626">
        <v>1000</v>
      </c>
      <c r="H27" s="626">
        <v>1000</v>
      </c>
      <c r="I27" s="627"/>
      <c r="J27" s="627"/>
      <c r="K27" s="627"/>
      <c r="L27" s="627"/>
      <c r="M27" s="627"/>
      <c r="N27" s="627"/>
      <c r="O27" s="644"/>
    </row>
    <row r="28" spans="1:15" ht="15">
      <c r="A28" s="642"/>
      <c r="B28" s="642"/>
      <c r="C28" s="633" t="s">
        <v>723</v>
      </c>
      <c r="D28" s="630" t="s">
        <v>614</v>
      </c>
      <c r="E28" s="626">
        <f t="shared" si="5"/>
        <v>1000</v>
      </c>
      <c r="F28" s="626">
        <f t="shared" si="5"/>
        <v>1000</v>
      </c>
      <c r="G28" s="626">
        <v>1000</v>
      </c>
      <c r="H28" s="626">
        <v>1000</v>
      </c>
      <c r="I28" s="627"/>
      <c r="J28" s="627"/>
      <c r="K28" s="627"/>
      <c r="L28" s="627"/>
      <c r="M28" s="627"/>
      <c r="N28" s="627"/>
      <c r="O28" s="644"/>
    </row>
    <row r="29" spans="1:15" ht="15">
      <c r="A29" s="642"/>
      <c r="B29" s="642"/>
      <c r="C29" s="633" t="s">
        <v>723</v>
      </c>
      <c r="D29" s="630" t="s">
        <v>624</v>
      </c>
      <c r="E29" s="626">
        <f t="shared" si="5"/>
        <v>1000</v>
      </c>
      <c r="F29" s="626">
        <f t="shared" si="5"/>
        <v>1000</v>
      </c>
      <c r="G29" s="626">
        <v>1000</v>
      </c>
      <c r="H29" s="626">
        <v>1000</v>
      </c>
      <c r="I29" s="627"/>
      <c r="J29" s="627"/>
      <c r="K29" s="627"/>
      <c r="L29" s="627"/>
      <c r="M29" s="627"/>
      <c r="N29" s="627"/>
      <c r="O29" s="644"/>
    </row>
    <row r="30" spans="1:15" ht="15">
      <c r="A30" s="642"/>
      <c r="B30" s="642"/>
      <c r="C30" s="633" t="s">
        <v>723</v>
      </c>
      <c r="D30" s="630" t="s">
        <v>625</v>
      </c>
      <c r="E30" s="626">
        <f t="shared" si="5"/>
        <v>1000</v>
      </c>
      <c r="F30" s="626">
        <f t="shared" si="5"/>
        <v>1000</v>
      </c>
      <c r="G30" s="626">
        <v>1000</v>
      </c>
      <c r="H30" s="626">
        <v>1000</v>
      </c>
      <c r="I30" s="627"/>
      <c r="J30" s="627"/>
      <c r="K30" s="627"/>
      <c r="L30" s="627"/>
      <c r="M30" s="627"/>
      <c r="N30" s="627"/>
      <c r="O30" s="644"/>
    </row>
    <row r="31" spans="1:15" s="4" customFormat="1" ht="15" customHeight="1">
      <c r="A31" s="637" t="s">
        <v>724</v>
      </c>
      <c r="B31" s="646" t="s">
        <v>711</v>
      </c>
      <c r="C31" s="643"/>
      <c r="D31" s="639" t="s">
        <v>600</v>
      </c>
      <c r="E31" s="640">
        <f aca="true" t="shared" si="6" ref="E31:N31">SUM(E32:E37)</f>
        <v>199446.40000000002</v>
      </c>
      <c r="F31" s="640">
        <f t="shared" si="6"/>
        <v>186701.4</v>
      </c>
      <c r="G31" s="640">
        <f t="shared" si="6"/>
        <v>130313.4</v>
      </c>
      <c r="H31" s="640">
        <f t="shared" si="6"/>
        <v>127274.9</v>
      </c>
      <c r="I31" s="640">
        <f t="shared" si="6"/>
        <v>0</v>
      </c>
      <c r="J31" s="640">
        <f t="shared" si="6"/>
        <v>0</v>
      </c>
      <c r="K31" s="640">
        <f t="shared" si="6"/>
        <v>50864.200000000004</v>
      </c>
      <c r="L31" s="640">
        <f t="shared" si="6"/>
        <v>41157.700000000004</v>
      </c>
      <c r="M31" s="640">
        <f t="shared" si="6"/>
        <v>18268.8</v>
      </c>
      <c r="N31" s="640">
        <f t="shared" si="6"/>
        <v>18268.8</v>
      </c>
      <c r="O31" s="647" t="s">
        <v>384</v>
      </c>
    </row>
    <row r="32" spans="1:15" ht="15">
      <c r="A32" s="642"/>
      <c r="B32" s="648"/>
      <c r="C32" s="628"/>
      <c r="D32" s="630" t="s">
        <v>601</v>
      </c>
      <c r="E32" s="626">
        <f>G32+I32+K32+M32</f>
        <v>29897.8</v>
      </c>
      <c r="F32" s="626">
        <f>H32+J32+L32+N32</f>
        <v>26361.6</v>
      </c>
      <c r="G32" s="626">
        <v>20612.5</v>
      </c>
      <c r="H32" s="626">
        <v>20324.2</v>
      </c>
      <c r="I32" s="627"/>
      <c r="J32" s="627"/>
      <c r="K32" s="626">
        <v>9285.3</v>
      </c>
      <c r="L32" s="626">
        <v>6037.4</v>
      </c>
      <c r="M32" s="627"/>
      <c r="N32" s="627"/>
      <c r="O32" s="647"/>
    </row>
    <row r="33" spans="1:15" ht="25.5">
      <c r="A33" s="642"/>
      <c r="B33" s="648"/>
      <c r="C33" s="633" t="s">
        <v>725</v>
      </c>
      <c r="D33" s="630" t="s">
        <v>602</v>
      </c>
      <c r="E33" s="626">
        <f aca="true" t="shared" si="7" ref="E33:F37">G33+I33+K33+M33</f>
        <v>29745.899999999998</v>
      </c>
      <c r="F33" s="626">
        <f t="shared" si="7"/>
        <v>24887.799999999996</v>
      </c>
      <c r="G33" s="626">
        <v>20612.5</v>
      </c>
      <c r="H33" s="626">
        <v>17862.3</v>
      </c>
      <c r="I33" s="627"/>
      <c r="J33" s="627"/>
      <c r="K33" s="626">
        <v>8145.3</v>
      </c>
      <c r="L33" s="626">
        <v>6037.4</v>
      </c>
      <c r="M33" s="626">
        <v>988.1</v>
      </c>
      <c r="N33" s="626">
        <v>988.1</v>
      </c>
      <c r="O33" s="647"/>
    </row>
    <row r="34" spans="1:15" ht="25.5">
      <c r="A34" s="642"/>
      <c r="B34" s="648"/>
      <c r="C34" s="633" t="s">
        <v>725</v>
      </c>
      <c r="D34" s="630" t="s">
        <v>603</v>
      </c>
      <c r="E34" s="626">
        <f t="shared" si="7"/>
        <v>32935.4</v>
      </c>
      <c r="F34" s="626">
        <f t="shared" si="7"/>
        <v>32251.7</v>
      </c>
      <c r="G34" s="626">
        <v>20709.4</v>
      </c>
      <c r="H34" s="626">
        <v>20709.4</v>
      </c>
      <c r="I34" s="627"/>
      <c r="J34" s="627"/>
      <c r="K34" s="626">
        <v>8145.3</v>
      </c>
      <c r="L34" s="626">
        <v>7461.6</v>
      </c>
      <c r="M34" s="626">
        <v>4080.7</v>
      </c>
      <c r="N34" s="626">
        <v>4080.7</v>
      </c>
      <c r="O34" s="647"/>
    </row>
    <row r="35" spans="1:15" ht="25.5">
      <c r="A35" s="642"/>
      <c r="B35" s="648"/>
      <c r="C35" s="633" t="s">
        <v>725</v>
      </c>
      <c r="D35" s="630" t="s">
        <v>614</v>
      </c>
      <c r="E35" s="626">
        <f t="shared" si="7"/>
        <v>40474.3</v>
      </c>
      <c r="F35" s="626">
        <f t="shared" si="7"/>
        <v>40474.3</v>
      </c>
      <c r="G35" s="626">
        <v>27076.6</v>
      </c>
      <c r="H35" s="626">
        <v>27076.6</v>
      </c>
      <c r="I35" s="627"/>
      <c r="J35" s="627"/>
      <c r="K35" s="626">
        <v>8997.7</v>
      </c>
      <c r="L35" s="626">
        <v>8997.7</v>
      </c>
      <c r="M35" s="626">
        <v>4400</v>
      </c>
      <c r="N35" s="626">
        <v>4400</v>
      </c>
      <c r="O35" s="647"/>
    </row>
    <row r="36" spans="1:15" ht="25.5">
      <c r="A36" s="642"/>
      <c r="B36" s="648"/>
      <c r="C36" s="633" t="s">
        <v>725</v>
      </c>
      <c r="D36" s="630" t="s">
        <v>624</v>
      </c>
      <c r="E36" s="626">
        <f t="shared" si="7"/>
        <v>33196.5</v>
      </c>
      <c r="F36" s="626">
        <f t="shared" si="7"/>
        <v>31363</v>
      </c>
      <c r="G36" s="626">
        <v>20651.2</v>
      </c>
      <c r="H36" s="626">
        <v>20651.2</v>
      </c>
      <c r="I36" s="627"/>
      <c r="J36" s="627"/>
      <c r="K36" s="626">
        <v>8145.3</v>
      </c>
      <c r="L36" s="626">
        <v>6311.8</v>
      </c>
      <c r="M36" s="626">
        <v>4400</v>
      </c>
      <c r="N36" s="626">
        <v>4400</v>
      </c>
      <c r="O36" s="647"/>
    </row>
    <row r="37" spans="1:15" ht="25.5">
      <c r="A37" s="642"/>
      <c r="B37" s="648"/>
      <c r="C37" s="633" t="s">
        <v>725</v>
      </c>
      <c r="D37" s="630" t="s">
        <v>625</v>
      </c>
      <c r="E37" s="626">
        <f t="shared" si="7"/>
        <v>33196.5</v>
      </c>
      <c r="F37" s="626">
        <f t="shared" si="7"/>
        <v>31363</v>
      </c>
      <c r="G37" s="626">
        <v>20651.2</v>
      </c>
      <c r="H37" s="626">
        <v>20651.2</v>
      </c>
      <c r="I37" s="627"/>
      <c r="J37" s="627"/>
      <c r="K37" s="626">
        <v>8145.3</v>
      </c>
      <c r="L37" s="626">
        <v>6311.8</v>
      </c>
      <c r="M37" s="626">
        <v>4400</v>
      </c>
      <c r="N37" s="626">
        <v>4400</v>
      </c>
      <c r="O37" s="647"/>
    </row>
    <row r="38" spans="1:15" s="4" customFormat="1" ht="15" customHeight="1">
      <c r="A38" s="637" t="s">
        <v>726</v>
      </c>
      <c r="B38" s="637" t="s">
        <v>712</v>
      </c>
      <c r="C38" s="643"/>
      <c r="D38" s="639" t="s">
        <v>600</v>
      </c>
      <c r="E38" s="640">
        <f aca="true" t="shared" si="8" ref="E38:N38">SUM(E39:E44)</f>
        <v>32198.100000000006</v>
      </c>
      <c r="F38" s="640">
        <f t="shared" si="8"/>
        <v>5116.9</v>
      </c>
      <c r="G38" s="640">
        <f t="shared" si="8"/>
        <v>15098.099999999999</v>
      </c>
      <c r="H38" s="640">
        <f t="shared" si="8"/>
        <v>4946.9</v>
      </c>
      <c r="I38" s="640">
        <f t="shared" si="8"/>
        <v>0</v>
      </c>
      <c r="J38" s="640">
        <f t="shared" si="8"/>
        <v>0</v>
      </c>
      <c r="K38" s="640">
        <f t="shared" si="8"/>
        <v>17100</v>
      </c>
      <c r="L38" s="640">
        <f t="shared" si="8"/>
        <v>170</v>
      </c>
      <c r="M38" s="640">
        <f t="shared" si="8"/>
        <v>0</v>
      </c>
      <c r="N38" s="640">
        <f t="shared" si="8"/>
        <v>0</v>
      </c>
      <c r="O38" s="647" t="s">
        <v>384</v>
      </c>
    </row>
    <row r="39" spans="1:15" ht="15">
      <c r="A39" s="642"/>
      <c r="B39" s="642"/>
      <c r="C39" s="628"/>
      <c r="D39" s="630" t="s">
        <v>601</v>
      </c>
      <c r="E39" s="626">
        <f>G39+I39+K39+M39</f>
        <v>5888.6</v>
      </c>
      <c r="F39" s="626">
        <f>H39+J39+L39+N39</f>
        <v>3208.6</v>
      </c>
      <c r="G39" s="626">
        <v>3038.6</v>
      </c>
      <c r="H39" s="626">
        <v>3038.6</v>
      </c>
      <c r="I39" s="627"/>
      <c r="J39" s="627"/>
      <c r="K39" s="626">
        <v>2850</v>
      </c>
      <c r="L39" s="626">
        <v>170</v>
      </c>
      <c r="M39" s="627"/>
      <c r="N39" s="627"/>
      <c r="O39" s="647"/>
    </row>
    <row r="40" spans="1:15" ht="15">
      <c r="A40" s="642"/>
      <c r="B40" s="642"/>
      <c r="C40" s="633" t="s">
        <v>727</v>
      </c>
      <c r="D40" s="630" t="s">
        <v>602</v>
      </c>
      <c r="E40" s="626">
        <f aca="true" t="shared" si="9" ref="E40:F44">G40+I40+K40+M40</f>
        <v>5261.9</v>
      </c>
      <c r="F40" s="626">
        <f t="shared" si="9"/>
        <v>1611.9</v>
      </c>
      <c r="G40" s="626">
        <v>2411.9</v>
      </c>
      <c r="H40" s="626">
        <v>1611.9</v>
      </c>
      <c r="I40" s="627"/>
      <c r="J40" s="627"/>
      <c r="K40" s="626">
        <v>2850</v>
      </c>
      <c r="L40" s="627"/>
      <c r="M40" s="627"/>
      <c r="N40" s="627"/>
      <c r="O40" s="647"/>
    </row>
    <row r="41" spans="1:15" ht="15">
      <c r="A41" s="642"/>
      <c r="B41" s="642"/>
      <c r="C41" s="633" t="s">
        <v>727</v>
      </c>
      <c r="D41" s="630" t="s">
        <v>603</v>
      </c>
      <c r="E41" s="626">
        <f t="shared" si="9"/>
        <v>5261.9</v>
      </c>
      <c r="F41" s="626">
        <f t="shared" si="9"/>
        <v>112.7</v>
      </c>
      <c r="G41" s="626">
        <v>2411.9</v>
      </c>
      <c r="H41" s="626">
        <v>112.7</v>
      </c>
      <c r="I41" s="627"/>
      <c r="J41" s="627"/>
      <c r="K41" s="626">
        <v>2850</v>
      </c>
      <c r="L41" s="627"/>
      <c r="M41" s="627"/>
      <c r="N41" s="627"/>
      <c r="O41" s="647"/>
    </row>
    <row r="42" spans="1:15" ht="15">
      <c r="A42" s="642"/>
      <c r="B42" s="642"/>
      <c r="C42" s="628"/>
      <c r="D42" s="630" t="s">
        <v>614</v>
      </c>
      <c r="E42" s="626">
        <f t="shared" si="9"/>
        <v>5261.9</v>
      </c>
      <c r="F42" s="626">
        <f t="shared" si="9"/>
        <v>183.7</v>
      </c>
      <c r="G42" s="626">
        <v>2411.9</v>
      </c>
      <c r="H42" s="626">
        <v>183.7</v>
      </c>
      <c r="I42" s="627"/>
      <c r="J42" s="627"/>
      <c r="K42" s="626">
        <v>2850</v>
      </c>
      <c r="L42" s="627"/>
      <c r="M42" s="627"/>
      <c r="N42" s="627"/>
      <c r="O42" s="647"/>
    </row>
    <row r="43" spans="1:15" ht="15">
      <c r="A43" s="642"/>
      <c r="B43" s="642"/>
      <c r="C43" s="628"/>
      <c r="D43" s="630" t="s">
        <v>624</v>
      </c>
      <c r="E43" s="626">
        <f t="shared" si="9"/>
        <v>5261.9</v>
      </c>
      <c r="F43" s="626">
        <f t="shared" si="9"/>
        <v>0</v>
      </c>
      <c r="G43" s="626">
        <v>2411.9</v>
      </c>
      <c r="H43" s="626"/>
      <c r="I43" s="627"/>
      <c r="J43" s="627"/>
      <c r="K43" s="626">
        <v>2850</v>
      </c>
      <c r="L43" s="627"/>
      <c r="M43" s="627"/>
      <c r="N43" s="627"/>
      <c r="O43" s="647"/>
    </row>
    <row r="44" spans="1:15" ht="15">
      <c r="A44" s="642"/>
      <c r="B44" s="642"/>
      <c r="C44" s="628"/>
      <c r="D44" s="630" t="s">
        <v>625</v>
      </c>
      <c r="E44" s="626">
        <f t="shared" si="9"/>
        <v>5261.9</v>
      </c>
      <c r="F44" s="626">
        <f t="shared" si="9"/>
        <v>0</v>
      </c>
      <c r="G44" s="626">
        <v>2411.9</v>
      </c>
      <c r="H44" s="626"/>
      <c r="I44" s="627"/>
      <c r="J44" s="627"/>
      <c r="K44" s="626">
        <v>2850</v>
      </c>
      <c r="L44" s="627"/>
      <c r="M44" s="627"/>
      <c r="N44" s="627"/>
      <c r="O44" s="647"/>
    </row>
    <row r="45" spans="1:15" s="4" customFormat="1" ht="15" customHeight="1">
      <c r="A45" s="637" t="s">
        <v>728</v>
      </c>
      <c r="B45" s="637" t="s">
        <v>713</v>
      </c>
      <c r="C45" s="643"/>
      <c r="D45" s="639" t="s">
        <v>600</v>
      </c>
      <c r="E45" s="640">
        <f aca="true" t="shared" si="10" ref="E45:N45">SUM(E46:E51)</f>
        <v>566</v>
      </c>
      <c r="F45" s="640">
        <f t="shared" si="10"/>
        <v>100</v>
      </c>
      <c r="G45" s="640">
        <f t="shared" si="10"/>
        <v>566</v>
      </c>
      <c r="H45" s="640">
        <f t="shared" si="10"/>
        <v>100</v>
      </c>
      <c r="I45" s="640">
        <f t="shared" si="10"/>
        <v>0</v>
      </c>
      <c r="J45" s="640">
        <f t="shared" si="10"/>
        <v>0</v>
      </c>
      <c r="K45" s="640">
        <f t="shared" si="10"/>
        <v>0</v>
      </c>
      <c r="L45" s="640">
        <f t="shared" si="10"/>
        <v>0</v>
      </c>
      <c r="M45" s="640">
        <f t="shared" si="10"/>
        <v>0</v>
      </c>
      <c r="N45" s="640">
        <f t="shared" si="10"/>
        <v>0</v>
      </c>
      <c r="O45" s="647" t="s">
        <v>384</v>
      </c>
    </row>
    <row r="46" spans="1:15" ht="15">
      <c r="A46" s="642"/>
      <c r="B46" s="642"/>
      <c r="C46" s="628"/>
      <c r="D46" s="630" t="s">
        <v>601</v>
      </c>
      <c r="E46" s="626">
        <f aca="true" t="shared" si="11" ref="E46:F51">G46+I46+K46+M46</f>
        <v>566</v>
      </c>
      <c r="F46" s="626">
        <f t="shared" si="11"/>
        <v>100</v>
      </c>
      <c r="G46" s="626">
        <v>566</v>
      </c>
      <c r="H46" s="626">
        <v>100</v>
      </c>
      <c r="I46" s="627"/>
      <c r="J46" s="627"/>
      <c r="K46" s="627"/>
      <c r="L46" s="627"/>
      <c r="M46" s="627"/>
      <c r="N46" s="627"/>
      <c r="O46" s="647"/>
    </row>
    <row r="47" spans="1:15" ht="15">
      <c r="A47" s="642"/>
      <c r="B47" s="642"/>
      <c r="C47" s="628"/>
      <c r="D47" s="630" t="s">
        <v>602</v>
      </c>
      <c r="E47" s="626">
        <f t="shared" si="11"/>
        <v>0</v>
      </c>
      <c r="F47" s="626">
        <f t="shared" si="11"/>
        <v>0</v>
      </c>
      <c r="G47" s="627"/>
      <c r="H47" s="627"/>
      <c r="I47" s="627"/>
      <c r="J47" s="627"/>
      <c r="K47" s="627"/>
      <c r="L47" s="627"/>
      <c r="M47" s="627"/>
      <c r="N47" s="627"/>
      <c r="O47" s="647"/>
    </row>
    <row r="48" spans="1:15" ht="15">
      <c r="A48" s="642"/>
      <c r="B48" s="642"/>
      <c r="C48" s="628"/>
      <c r="D48" s="630" t="s">
        <v>603</v>
      </c>
      <c r="E48" s="626">
        <f t="shared" si="11"/>
        <v>0</v>
      </c>
      <c r="F48" s="626">
        <f t="shared" si="11"/>
        <v>0</v>
      </c>
      <c r="G48" s="627"/>
      <c r="H48" s="627"/>
      <c r="I48" s="627"/>
      <c r="J48" s="627"/>
      <c r="K48" s="627"/>
      <c r="L48" s="627"/>
      <c r="M48" s="627"/>
      <c r="N48" s="627"/>
      <c r="O48" s="647"/>
    </row>
    <row r="49" spans="1:15" ht="15">
      <c r="A49" s="642"/>
      <c r="B49" s="642"/>
      <c r="C49" s="628"/>
      <c r="D49" s="630" t="s">
        <v>614</v>
      </c>
      <c r="E49" s="626">
        <f t="shared" si="11"/>
        <v>0</v>
      </c>
      <c r="F49" s="626">
        <f t="shared" si="11"/>
        <v>0</v>
      </c>
      <c r="G49" s="627"/>
      <c r="H49" s="627"/>
      <c r="I49" s="627"/>
      <c r="J49" s="627"/>
      <c r="K49" s="627"/>
      <c r="L49" s="627"/>
      <c r="M49" s="627"/>
      <c r="N49" s="627"/>
      <c r="O49" s="647"/>
    </row>
    <row r="50" spans="1:15" ht="15">
      <c r="A50" s="642"/>
      <c r="B50" s="642"/>
      <c r="C50" s="628"/>
      <c r="D50" s="630" t="s">
        <v>624</v>
      </c>
      <c r="E50" s="626">
        <f t="shared" si="11"/>
        <v>0</v>
      </c>
      <c r="F50" s="626">
        <f t="shared" si="11"/>
        <v>0</v>
      </c>
      <c r="G50" s="627"/>
      <c r="H50" s="627"/>
      <c r="I50" s="627"/>
      <c r="J50" s="627"/>
      <c r="K50" s="627"/>
      <c r="L50" s="627"/>
      <c r="M50" s="627"/>
      <c r="N50" s="627"/>
      <c r="O50" s="647"/>
    </row>
    <row r="51" spans="1:15" ht="15">
      <c r="A51" s="642"/>
      <c r="B51" s="642"/>
      <c r="C51" s="628"/>
      <c r="D51" s="630" t="s">
        <v>625</v>
      </c>
      <c r="E51" s="626">
        <f t="shared" si="11"/>
        <v>0</v>
      </c>
      <c r="F51" s="626">
        <f t="shared" si="11"/>
        <v>0</v>
      </c>
      <c r="G51" s="627"/>
      <c r="H51" s="627"/>
      <c r="I51" s="627"/>
      <c r="J51" s="627"/>
      <c r="K51" s="627"/>
      <c r="L51" s="627"/>
      <c r="M51" s="627"/>
      <c r="N51" s="627"/>
      <c r="O51" s="647"/>
    </row>
    <row r="52" spans="1:15" s="4" customFormat="1" ht="15" customHeight="1">
      <c r="A52" s="637" t="s">
        <v>729</v>
      </c>
      <c r="B52" s="637" t="s">
        <v>709</v>
      </c>
      <c r="C52" s="643"/>
      <c r="D52" s="639" t="s">
        <v>600</v>
      </c>
      <c r="E52" s="640">
        <f aca="true" t="shared" si="12" ref="E52:N52">SUM(E53:E58)</f>
        <v>18000</v>
      </c>
      <c r="F52" s="640">
        <f t="shared" si="12"/>
        <v>0</v>
      </c>
      <c r="G52" s="640">
        <f t="shared" si="12"/>
        <v>18000</v>
      </c>
      <c r="H52" s="640">
        <f t="shared" si="12"/>
        <v>0</v>
      </c>
      <c r="I52" s="640">
        <f t="shared" si="12"/>
        <v>0</v>
      </c>
      <c r="J52" s="640">
        <f t="shared" si="12"/>
        <v>0</v>
      </c>
      <c r="K52" s="640">
        <f t="shared" si="12"/>
        <v>0</v>
      </c>
      <c r="L52" s="640">
        <f t="shared" si="12"/>
        <v>0</v>
      </c>
      <c r="M52" s="640">
        <f t="shared" si="12"/>
        <v>0</v>
      </c>
      <c r="N52" s="640">
        <f t="shared" si="12"/>
        <v>0</v>
      </c>
      <c r="O52" s="641" t="s">
        <v>621</v>
      </c>
    </row>
    <row r="53" spans="1:15" ht="15">
      <c r="A53" s="642"/>
      <c r="B53" s="642"/>
      <c r="C53" s="628"/>
      <c r="D53" s="630" t="s">
        <v>601</v>
      </c>
      <c r="E53" s="626">
        <f aca="true" t="shared" si="13" ref="E53:F58">G53+I53+K53+M53</f>
        <v>3000</v>
      </c>
      <c r="F53" s="626">
        <f t="shared" si="13"/>
        <v>0</v>
      </c>
      <c r="G53" s="626">
        <v>3000</v>
      </c>
      <c r="H53" s="627"/>
      <c r="I53" s="627"/>
      <c r="J53" s="627"/>
      <c r="K53" s="627"/>
      <c r="L53" s="627"/>
      <c r="M53" s="627"/>
      <c r="N53" s="627"/>
      <c r="O53" s="641"/>
    </row>
    <row r="54" spans="1:15" ht="15">
      <c r="A54" s="642"/>
      <c r="B54" s="642"/>
      <c r="C54" s="628"/>
      <c r="D54" s="630" t="s">
        <v>602</v>
      </c>
      <c r="E54" s="626">
        <f t="shared" si="13"/>
        <v>3000</v>
      </c>
      <c r="F54" s="626">
        <f t="shared" si="13"/>
        <v>0</v>
      </c>
      <c r="G54" s="626">
        <v>3000</v>
      </c>
      <c r="H54" s="627"/>
      <c r="I54" s="627"/>
      <c r="J54" s="627"/>
      <c r="K54" s="627"/>
      <c r="L54" s="627"/>
      <c r="M54" s="627"/>
      <c r="N54" s="627"/>
      <c r="O54" s="641"/>
    </row>
    <row r="55" spans="1:15" ht="15">
      <c r="A55" s="642"/>
      <c r="B55" s="642"/>
      <c r="C55" s="628"/>
      <c r="D55" s="630" t="s">
        <v>603</v>
      </c>
      <c r="E55" s="626">
        <f t="shared" si="13"/>
        <v>3000</v>
      </c>
      <c r="F55" s="626">
        <f t="shared" si="13"/>
        <v>0</v>
      </c>
      <c r="G55" s="626">
        <v>3000</v>
      </c>
      <c r="H55" s="627"/>
      <c r="I55" s="627"/>
      <c r="J55" s="627"/>
      <c r="K55" s="627"/>
      <c r="L55" s="627"/>
      <c r="M55" s="627"/>
      <c r="N55" s="627"/>
      <c r="O55" s="641"/>
    </row>
    <row r="56" spans="1:15" ht="15">
      <c r="A56" s="642"/>
      <c r="B56" s="642"/>
      <c r="C56" s="628"/>
      <c r="D56" s="630" t="s">
        <v>614</v>
      </c>
      <c r="E56" s="626">
        <f t="shared" si="13"/>
        <v>3000</v>
      </c>
      <c r="F56" s="626">
        <f t="shared" si="13"/>
        <v>0</v>
      </c>
      <c r="G56" s="626">
        <v>3000</v>
      </c>
      <c r="H56" s="627"/>
      <c r="I56" s="627"/>
      <c r="J56" s="627"/>
      <c r="K56" s="627"/>
      <c r="L56" s="627"/>
      <c r="M56" s="627"/>
      <c r="N56" s="627"/>
      <c r="O56" s="641"/>
    </row>
    <row r="57" spans="1:15" ht="15">
      <c r="A57" s="642"/>
      <c r="B57" s="642"/>
      <c r="C57" s="628"/>
      <c r="D57" s="630" t="s">
        <v>624</v>
      </c>
      <c r="E57" s="626">
        <f t="shared" si="13"/>
        <v>3000</v>
      </c>
      <c r="F57" s="626">
        <f t="shared" si="13"/>
        <v>0</v>
      </c>
      <c r="G57" s="626">
        <v>3000</v>
      </c>
      <c r="H57" s="627"/>
      <c r="I57" s="627"/>
      <c r="J57" s="627"/>
      <c r="K57" s="627"/>
      <c r="L57" s="627"/>
      <c r="M57" s="627"/>
      <c r="N57" s="627"/>
      <c r="O57" s="641"/>
    </row>
    <row r="58" spans="1:15" ht="15">
      <c r="A58" s="642"/>
      <c r="B58" s="642"/>
      <c r="C58" s="628"/>
      <c r="D58" s="630" t="s">
        <v>625</v>
      </c>
      <c r="E58" s="626">
        <f t="shared" si="13"/>
        <v>3000</v>
      </c>
      <c r="F58" s="626">
        <f t="shared" si="13"/>
        <v>0</v>
      </c>
      <c r="G58" s="626">
        <v>3000</v>
      </c>
      <c r="H58" s="627"/>
      <c r="I58" s="627"/>
      <c r="J58" s="627"/>
      <c r="K58" s="627"/>
      <c r="L58" s="627"/>
      <c r="M58" s="627"/>
      <c r="N58" s="627"/>
      <c r="O58" s="641"/>
    </row>
    <row r="59" spans="1:15" ht="15" customHeight="1">
      <c r="A59" s="637" t="s">
        <v>879</v>
      </c>
      <c r="B59" s="637" t="s">
        <v>346</v>
      </c>
      <c r="C59" s="628"/>
      <c r="D59" s="639" t="s">
        <v>600</v>
      </c>
      <c r="E59" s="640">
        <f aca="true" t="shared" si="14" ref="E59:N59">SUM(E60:E65)</f>
        <v>2753.6</v>
      </c>
      <c r="F59" s="640">
        <f t="shared" si="14"/>
        <v>2470.3999999999996</v>
      </c>
      <c r="G59" s="640">
        <f t="shared" si="14"/>
        <v>2753.6</v>
      </c>
      <c r="H59" s="640">
        <f t="shared" si="14"/>
        <v>2470.3999999999996</v>
      </c>
      <c r="I59" s="640">
        <f t="shared" si="14"/>
        <v>0</v>
      </c>
      <c r="J59" s="640">
        <f t="shared" si="14"/>
        <v>0</v>
      </c>
      <c r="K59" s="640">
        <f t="shared" si="14"/>
        <v>0</v>
      </c>
      <c r="L59" s="640">
        <f t="shared" si="14"/>
        <v>0</v>
      </c>
      <c r="M59" s="640">
        <f t="shared" si="14"/>
        <v>0</v>
      </c>
      <c r="N59" s="640">
        <f t="shared" si="14"/>
        <v>0</v>
      </c>
      <c r="O59" s="649"/>
    </row>
    <row r="60" spans="1:15" ht="15" customHeight="1">
      <c r="A60" s="642"/>
      <c r="B60" s="642"/>
      <c r="C60" s="628"/>
      <c r="D60" s="630" t="s">
        <v>601</v>
      </c>
      <c r="E60" s="626">
        <f aca="true" t="shared" si="15" ref="E60:F63">G60+I60+K60+M60</f>
        <v>0</v>
      </c>
      <c r="F60" s="626">
        <f t="shared" si="15"/>
        <v>0</v>
      </c>
      <c r="G60" s="626"/>
      <c r="H60" s="626"/>
      <c r="I60" s="626"/>
      <c r="J60" s="626"/>
      <c r="K60" s="626"/>
      <c r="L60" s="626"/>
      <c r="M60" s="626"/>
      <c r="N60" s="626"/>
      <c r="O60" s="649"/>
    </row>
    <row r="61" spans="1:15" ht="15" customHeight="1">
      <c r="A61" s="642"/>
      <c r="B61" s="642"/>
      <c r="C61" s="628"/>
      <c r="D61" s="630" t="s">
        <v>602</v>
      </c>
      <c r="E61" s="626">
        <f t="shared" si="15"/>
        <v>0</v>
      </c>
      <c r="F61" s="626">
        <f t="shared" si="15"/>
        <v>0</v>
      </c>
      <c r="G61" s="626"/>
      <c r="H61" s="626"/>
      <c r="I61" s="626"/>
      <c r="J61" s="626"/>
      <c r="K61" s="626"/>
      <c r="L61" s="626"/>
      <c r="M61" s="626"/>
      <c r="N61" s="626"/>
      <c r="O61" s="649"/>
    </row>
    <row r="62" spans="1:15" ht="15" customHeight="1">
      <c r="A62" s="642"/>
      <c r="B62" s="642"/>
      <c r="C62" s="628"/>
      <c r="D62" s="630" t="s">
        <v>603</v>
      </c>
      <c r="E62" s="626">
        <f t="shared" si="15"/>
        <v>0</v>
      </c>
      <c r="F62" s="626">
        <f t="shared" si="15"/>
        <v>0</v>
      </c>
      <c r="G62" s="626"/>
      <c r="H62" s="626"/>
      <c r="I62" s="626"/>
      <c r="J62" s="626"/>
      <c r="K62" s="626"/>
      <c r="L62" s="626"/>
      <c r="M62" s="626"/>
      <c r="N62" s="626"/>
      <c r="O62" s="649"/>
    </row>
    <row r="63" spans="1:15" ht="15">
      <c r="A63" s="642"/>
      <c r="B63" s="642"/>
      <c r="C63" s="628"/>
      <c r="D63" s="630" t="s">
        <v>614</v>
      </c>
      <c r="E63" s="626">
        <f t="shared" si="15"/>
        <v>1010</v>
      </c>
      <c r="F63" s="626">
        <f t="shared" si="15"/>
        <v>804.8</v>
      </c>
      <c r="G63" s="115">
        <f aca="true" t="shared" si="16" ref="G63:H65">G70+G77+G84+G91</f>
        <v>1010</v>
      </c>
      <c r="H63" s="115">
        <f t="shared" si="16"/>
        <v>804.8</v>
      </c>
      <c r="I63" s="627"/>
      <c r="J63" s="627"/>
      <c r="K63" s="627"/>
      <c r="L63" s="627"/>
      <c r="M63" s="627"/>
      <c r="N63" s="627"/>
      <c r="O63" s="649"/>
    </row>
    <row r="64" spans="1:15" ht="15">
      <c r="A64" s="642"/>
      <c r="B64" s="642"/>
      <c r="C64" s="628"/>
      <c r="D64" s="630" t="s">
        <v>624</v>
      </c>
      <c r="E64" s="626">
        <f>G64+I64+K64+M64</f>
        <v>871.8</v>
      </c>
      <c r="F64" s="626">
        <f>H64+J64+L64+N64</f>
        <v>832.8</v>
      </c>
      <c r="G64" s="115">
        <f t="shared" si="16"/>
        <v>871.8</v>
      </c>
      <c r="H64" s="115">
        <f t="shared" si="16"/>
        <v>832.8</v>
      </c>
      <c r="I64" s="627"/>
      <c r="J64" s="627"/>
      <c r="K64" s="627"/>
      <c r="L64" s="627"/>
      <c r="M64" s="627"/>
      <c r="N64" s="627"/>
      <c r="O64" s="649"/>
    </row>
    <row r="65" spans="1:15" ht="18" customHeight="1">
      <c r="A65" s="642"/>
      <c r="B65" s="642"/>
      <c r="C65" s="628"/>
      <c r="D65" s="630" t="s">
        <v>625</v>
      </c>
      <c r="E65" s="626">
        <f>G65+I65+K65+M65</f>
        <v>871.8</v>
      </c>
      <c r="F65" s="626">
        <f>H65+J65+L65+N65</f>
        <v>832.8</v>
      </c>
      <c r="G65" s="115">
        <f t="shared" si="16"/>
        <v>871.8</v>
      </c>
      <c r="H65" s="115">
        <f t="shared" si="16"/>
        <v>832.8</v>
      </c>
      <c r="I65" s="627"/>
      <c r="J65" s="627"/>
      <c r="K65" s="627"/>
      <c r="L65" s="627"/>
      <c r="M65" s="627"/>
      <c r="N65" s="627"/>
      <c r="O65" s="649"/>
    </row>
    <row r="66" spans="1:15" ht="15" customHeight="1">
      <c r="A66" s="642"/>
      <c r="B66" s="637" t="s">
        <v>587</v>
      </c>
      <c r="C66" s="628"/>
      <c r="D66" s="639" t="s">
        <v>600</v>
      </c>
      <c r="E66" s="626">
        <f aca="true" t="shared" si="17" ref="E66:N66">SUM(E67:E72)</f>
        <v>498</v>
      </c>
      <c r="F66" s="626">
        <f t="shared" si="17"/>
        <v>473</v>
      </c>
      <c r="G66" s="626">
        <f t="shared" si="17"/>
        <v>498</v>
      </c>
      <c r="H66" s="626">
        <f t="shared" si="17"/>
        <v>473</v>
      </c>
      <c r="I66" s="626">
        <f t="shared" si="17"/>
        <v>0</v>
      </c>
      <c r="J66" s="626">
        <f t="shared" si="17"/>
        <v>0</v>
      </c>
      <c r="K66" s="626">
        <f t="shared" si="17"/>
        <v>0</v>
      </c>
      <c r="L66" s="626">
        <f t="shared" si="17"/>
        <v>0</v>
      </c>
      <c r="M66" s="626">
        <f t="shared" si="17"/>
        <v>0</v>
      </c>
      <c r="N66" s="626">
        <f t="shared" si="17"/>
        <v>0</v>
      </c>
      <c r="O66" s="641" t="s">
        <v>757</v>
      </c>
    </row>
    <row r="67" spans="1:15" s="113" customFormat="1" ht="15" customHeight="1">
      <c r="A67" s="642"/>
      <c r="B67" s="642"/>
      <c r="C67" s="628"/>
      <c r="D67" s="630" t="s">
        <v>601</v>
      </c>
      <c r="E67" s="626">
        <f aca="true" t="shared" si="18" ref="E67:F69">G67+I67+K67+M67</f>
        <v>0</v>
      </c>
      <c r="F67" s="626">
        <f t="shared" si="18"/>
        <v>0</v>
      </c>
      <c r="G67" s="626"/>
      <c r="H67" s="626"/>
      <c r="I67" s="626"/>
      <c r="J67" s="626"/>
      <c r="K67" s="626"/>
      <c r="L67" s="626"/>
      <c r="M67" s="626"/>
      <c r="N67" s="626"/>
      <c r="O67" s="641"/>
    </row>
    <row r="68" spans="1:15" s="113" customFormat="1" ht="15" customHeight="1">
      <c r="A68" s="642"/>
      <c r="B68" s="642"/>
      <c r="C68" s="628"/>
      <c r="D68" s="630" t="s">
        <v>602</v>
      </c>
      <c r="E68" s="626">
        <f t="shared" si="18"/>
        <v>0</v>
      </c>
      <c r="F68" s="626">
        <f t="shared" si="18"/>
        <v>0</v>
      </c>
      <c r="G68" s="626"/>
      <c r="H68" s="626"/>
      <c r="I68" s="626"/>
      <c r="J68" s="626"/>
      <c r="K68" s="626"/>
      <c r="L68" s="626"/>
      <c r="M68" s="626"/>
      <c r="N68" s="626"/>
      <c r="O68" s="641"/>
    </row>
    <row r="69" spans="1:15" s="113" customFormat="1" ht="15" customHeight="1">
      <c r="A69" s="642"/>
      <c r="B69" s="642"/>
      <c r="C69" s="628"/>
      <c r="D69" s="630" t="s">
        <v>603</v>
      </c>
      <c r="E69" s="626">
        <f t="shared" si="18"/>
        <v>0</v>
      </c>
      <c r="F69" s="626">
        <f t="shared" si="18"/>
        <v>0</v>
      </c>
      <c r="G69" s="626"/>
      <c r="H69" s="626"/>
      <c r="I69" s="626"/>
      <c r="J69" s="626"/>
      <c r="K69" s="626"/>
      <c r="L69" s="626"/>
      <c r="M69" s="626"/>
      <c r="N69" s="626"/>
      <c r="O69" s="641"/>
    </row>
    <row r="70" spans="1:15" ht="15">
      <c r="A70" s="642"/>
      <c r="B70" s="642"/>
      <c r="C70" s="628" t="s">
        <v>720</v>
      </c>
      <c r="D70" s="630" t="s">
        <v>614</v>
      </c>
      <c r="E70" s="626">
        <f aca="true" t="shared" si="19" ref="E70:F72">G70+I70+K70+M70</f>
        <v>166</v>
      </c>
      <c r="F70" s="626">
        <f t="shared" si="19"/>
        <v>141</v>
      </c>
      <c r="G70" s="626">
        <v>166</v>
      </c>
      <c r="H70" s="626">
        <v>141</v>
      </c>
      <c r="I70" s="627"/>
      <c r="J70" s="627"/>
      <c r="K70" s="627"/>
      <c r="L70" s="627"/>
      <c r="M70" s="627"/>
      <c r="N70" s="627"/>
      <c r="O70" s="641"/>
    </row>
    <row r="71" spans="1:15" ht="15">
      <c r="A71" s="642"/>
      <c r="B71" s="642"/>
      <c r="C71" s="628" t="s">
        <v>720</v>
      </c>
      <c r="D71" s="630" t="s">
        <v>624</v>
      </c>
      <c r="E71" s="626">
        <f t="shared" si="19"/>
        <v>166</v>
      </c>
      <c r="F71" s="626">
        <f t="shared" si="19"/>
        <v>166</v>
      </c>
      <c r="G71" s="626">
        <v>166</v>
      </c>
      <c r="H71" s="626">
        <v>166</v>
      </c>
      <c r="I71" s="627"/>
      <c r="J71" s="627"/>
      <c r="K71" s="627"/>
      <c r="L71" s="627"/>
      <c r="M71" s="627"/>
      <c r="N71" s="627"/>
      <c r="O71" s="641"/>
    </row>
    <row r="72" spans="1:15" ht="15">
      <c r="A72" s="642"/>
      <c r="B72" s="642"/>
      <c r="C72" s="628" t="s">
        <v>720</v>
      </c>
      <c r="D72" s="630" t="s">
        <v>625</v>
      </c>
      <c r="E72" s="626">
        <f t="shared" si="19"/>
        <v>166</v>
      </c>
      <c r="F72" s="626">
        <f t="shared" si="19"/>
        <v>166</v>
      </c>
      <c r="G72" s="626">
        <v>166</v>
      </c>
      <c r="H72" s="626">
        <v>166</v>
      </c>
      <c r="I72" s="627"/>
      <c r="J72" s="627"/>
      <c r="K72" s="627"/>
      <c r="L72" s="627"/>
      <c r="M72" s="627"/>
      <c r="N72" s="627"/>
      <c r="O72" s="641"/>
    </row>
    <row r="73" spans="1:15" ht="15" customHeight="1">
      <c r="A73" s="642"/>
      <c r="B73" s="637" t="s">
        <v>588</v>
      </c>
      <c r="C73" s="628"/>
      <c r="D73" s="639" t="s">
        <v>600</v>
      </c>
      <c r="E73" s="626">
        <f aca="true" t="shared" si="20" ref="E73:N73">SUM(E74:E79)</f>
        <v>755.5999999999999</v>
      </c>
      <c r="F73" s="626">
        <f t="shared" si="20"/>
        <v>614.4000000000001</v>
      </c>
      <c r="G73" s="626">
        <f t="shared" si="20"/>
        <v>755.5999999999999</v>
      </c>
      <c r="H73" s="626">
        <f t="shared" si="20"/>
        <v>614.4000000000001</v>
      </c>
      <c r="I73" s="626">
        <f t="shared" si="20"/>
        <v>0</v>
      </c>
      <c r="J73" s="626">
        <f t="shared" si="20"/>
        <v>0</v>
      </c>
      <c r="K73" s="626">
        <f t="shared" si="20"/>
        <v>0</v>
      </c>
      <c r="L73" s="626">
        <f t="shared" si="20"/>
        <v>0</v>
      </c>
      <c r="M73" s="626">
        <f t="shared" si="20"/>
        <v>0</v>
      </c>
      <c r="N73" s="626">
        <f t="shared" si="20"/>
        <v>0</v>
      </c>
      <c r="O73" s="641" t="s">
        <v>758</v>
      </c>
    </row>
    <row r="74" spans="1:15" s="113" customFormat="1" ht="15" customHeight="1">
      <c r="A74" s="642"/>
      <c r="B74" s="642"/>
      <c r="C74" s="628"/>
      <c r="D74" s="630" t="s">
        <v>601</v>
      </c>
      <c r="E74" s="626">
        <f aca="true" t="shared" si="21" ref="E74:F76">G74+I74+K74+M74</f>
        <v>0</v>
      </c>
      <c r="F74" s="626">
        <f t="shared" si="21"/>
        <v>0</v>
      </c>
      <c r="G74" s="626"/>
      <c r="H74" s="626"/>
      <c r="I74" s="626"/>
      <c r="J74" s="626"/>
      <c r="K74" s="626"/>
      <c r="L74" s="626"/>
      <c r="M74" s="626"/>
      <c r="N74" s="626"/>
      <c r="O74" s="641"/>
    </row>
    <row r="75" spans="1:15" s="113" customFormat="1" ht="15" customHeight="1">
      <c r="A75" s="642"/>
      <c r="B75" s="642"/>
      <c r="C75" s="628"/>
      <c r="D75" s="630" t="s">
        <v>602</v>
      </c>
      <c r="E75" s="626">
        <f t="shared" si="21"/>
        <v>0</v>
      </c>
      <c r="F75" s="626">
        <f t="shared" si="21"/>
        <v>0</v>
      </c>
      <c r="G75" s="626"/>
      <c r="H75" s="626"/>
      <c r="I75" s="626"/>
      <c r="J75" s="626"/>
      <c r="K75" s="626"/>
      <c r="L75" s="626"/>
      <c r="M75" s="626"/>
      <c r="N75" s="626"/>
      <c r="O75" s="641"/>
    </row>
    <row r="76" spans="1:15" s="113" customFormat="1" ht="15" customHeight="1">
      <c r="A76" s="642"/>
      <c r="B76" s="642"/>
      <c r="C76" s="628"/>
      <c r="D76" s="630" t="s">
        <v>603</v>
      </c>
      <c r="E76" s="626">
        <f t="shared" si="21"/>
        <v>0</v>
      </c>
      <c r="F76" s="626">
        <f t="shared" si="21"/>
        <v>0</v>
      </c>
      <c r="G76" s="626"/>
      <c r="H76" s="626"/>
      <c r="I76" s="626"/>
      <c r="J76" s="626"/>
      <c r="K76" s="626"/>
      <c r="L76" s="626"/>
      <c r="M76" s="626"/>
      <c r="N76" s="626"/>
      <c r="O76" s="641"/>
    </row>
    <row r="77" spans="1:15" ht="15">
      <c r="A77" s="642"/>
      <c r="B77" s="642"/>
      <c r="C77" s="628" t="s">
        <v>720</v>
      </c>
      <c r="D77" s="630" t="s">
        <v>614</v>
      </c>
      <c r="E77" s="626">
        <f aca="true" t="shared" si="22" ref="E77:F79">G77+I77+K77+M77</f>
        <v>344</v>
      </c>
      <c r="F77" s="626">
        <f t="shared" si="22"/>
        <v>202.8</v>
      </c>
      <c r="G77" s="626">
        <v>344</v>
      </c>
      <c r="H77" s="626">
        <v>202.8</v>
      </c>
      <c r="I77" s="627"/>
      <c r="J77" s="627"/>
      <c r="K77" s="627"/>
      <c r="L77" s="627"/>
      <c r="M77" s="627"/>
      <c r="N77" s="627"/>
      <c r="O77" s="641"/>
    </row>
    <row r="78" spans="1:15" ht="15">
      <c r="A78" s="642"/>
      <c r="B78" s="642"/>
      <c r="C78" s="628" t="s">
        <v>720</v>
      </c>
      <c r="D78" s="630" t="s">
        <v>624</v>
      </c>
      <c r="E78" s="626">
        <f t="shared" si="22"/>
        <v>205.8</v>
      </c>
      <c r="F78" s="626">
        <f t="shared" si="22"/>
        <v>205.8</v>
      </c>
      <c r="G78" s="626">
        <v>205.8</v>
      </c>
      <c r="H78" s="626">
        <v>205.8</v>
      </c>
      <c r="I78" s="627"/>
      <c r="J78" s="627"/>
      <c r="K78" s="627"/>
      <c r="L78" s="627"/>
      <c r="M78" s="627"/>
      <c r="N78" s="627"/>
      <c r="O78" s="641"/>
    </row>
    <row r="79" spans="1:15" ht="15">
      <c r="A79" s="642"/>
      <c r="B79" s="642"/>
      <c r="C79" s="628" t="s">
        <v>720</v>
      </c>
      <c r="D79" s="630" t="s">
        <v>625</v>
      </c>
      <c r="E79" s="626">
        <f t="shared" si="22"/>
        <v>205.8</v>
      </c>
      <c r="F79" s="626">
        <f t="shared" si="22"/>
        <v>205.8</v>
      </c>
      <c r="G79" s="626">
        <v>205.8</v>
      </c>
      <c r="H79" s="626">
        <v>205.8</v>
      </c>
      <c r="I79" s="627"/>
      <c r="J79" s="627"/>
      <c r="K79" s="627"/>
      <c r="L79" s="627"/>
      <c r="M79" s="627"/>
      <c r="N79" s="627"/>
      <c r="O79" s="641"/>
    </row>
    <row r="80" spans="1:15" ht="15" customHeight="1">
      <c r="A80" s="642"/>
      <c r="B80" s="637" t="s">
        <v>347</v>
      </c>
      <c r="C80" s="628"/>
      <c r="D80" s="639" t="s">
        <v>600</v>
      </c>
      <c r="E80" s="626">
        <f aca="true" t="shared" si="23" ref="E80:N80">SUM(E81:E86)</f>
        <v>600</v>
      </c>
      <c r="F80" s="626">
        <f t="shared" si="23"/>
        <v>600</v>
      </c>
      <c r="G80" s="626">
        <f t="shared" si="23"/>
        <v>600</v>
      </c>
      <c r="H80" s="626">
        <f t="shared" si="23"/>
        <v>600</v>
      </c>
      <c r="I80" s="626">
        <f t="shared" si="23"/>
        <v>0</v>
      </c>
      <c r="J80" s="626">
        <f t="shared" si="23"/>
        <v>0</v>
      </c>
      <c r="K80" s="626">
        <f t="shared" si="23"/>
        <v>0</v>
      </c>
      <c r="L80" s="626">
        <f t="shared" si="23"/>
        <v>0</v>
      </c>
      <c r="M80" s="626">
        <f t="shared" si="23"/>
        <v>0</v>
      </c>
      <c r="N80" s="626">
        <f t="shared" si="23"/>
        <v>0</v>
      </c>
      <c r="O80" s="641" t="s">
        <v>760</v>
      </c>
    </row>
    <row r="81" spans="1:15" s="113" customFormat="1" ht="15" customHeight="1">
      <c r="A81" s="642"/>
      <c r="B81" s="642"/>
      <c r="C81" s="628"/>
      <c r="D81" s="630" t="s">
        <v>601</v>
      </c>
      <c r="E81" s="626">
        <f aca="true" t="shared" si="24" ref="E81:F84">G81+I81+K81+M81</f>
        <v>0</v>
      </c>
      <c r="F81" s="626">
        <f t="shared" si="24"/>
        <v>0</v>
      </c>
      <c r="G81" s="626"/>
      <c r="H81" s="626"/>
      <c r="I81" s="626"/>
      <c r="J81" s="626"/>
      <c r="K81" s="626"/>
      <c r="L81" s="626"/>
      <c r="M81" s="626"/>
      <c r="N81" s="626"/>
      <c r="O81" s="641"/>
    </row>
    <row r="82" spans="1:15" s="113" customFormat="1" ht="15" customHeight="1">
      <c r="A82" s="642"/>
      <c r="B82" s="642"/>
      <c r="C82" s="628"/>
      <c r="D82" s="630" t="s">
        <v>602</v>
      </c>
      <c r="E82" s="626">
        <f t="shared" si="24"/>
        <v>0</v>
      </c>
      <c r="F82" s="626">
        <f t="shared" si="24"/>
        <v>0</v>
      </c>
      <c r="G82" s="626"/>
      <c r="H82" s="626"/>
      <c r="I82" s="626"/>
      <c r="J82" s="626"/>
      <c r="K82" s="626"/>
      <c r="L82" s="626"/>
      <c r="M82" s="626"/>
      <c r="N82" s="626"/>
      <c r="O82" s="641"/>
    </row>
    <row r="83" spans="1:15" s="113" customFormat="1" ht="15" customHeight="1">
      <c r="A83" s="642"/>
      <c r="B83" s="642"/>
      <c r="C83" s="628"/>
      <c r="D83" s="630" t="s">
        <v>603</v>
      </c>
      <c r="E83" s="626">
        <f t="shared" si="24"/>
        <v>0</v>
      </c>
      <c r="F83" s="626">
        <f t="shared" si="24"/>
        <v>0</v>
      </c>
      <c r="G83" s="626"/>
      <c r="H83" s="626"/>
      <c r="I83" s="626"/>
      <c r="J83" s="626"/>
      <c r="K83" s="626"/>
      <c r="L83" s="626"/>
      <c r="M83" s="626"/>
      <c r="N83" s="626"/>
      <c r="O83" s="641"/>
    </row>
    <row r="84" spans="1:15" ht="15">
      <c r="A84" s="642"/>
      <c r="B84" s="642"/>
      <c r="C84" s="628" t="s">
        <v>720</v>
      </c>
      <c r="D84" s="630" t="s">
        <v>614</v>
      </c>
      <c r="E84" s="626">
        <f t="shared" si="24"/>
        <v>200</v>
      </c>
      <c r="F84" s="626">
        <f t="shared" si="24"/>
        <v>200</v>
      </c>
      <c r="G84" s="626">
        <v>200</v>
      </c>
      <c r="H84" s="626">
        <v>200</v>
      </c>
      <c r="I84" s="627"/>
      <c r="J84" s="627"/>
      <c r="K84" s="627"/>
      <c r="L84" s="627"/>
      <c r="M84" s="627"/>
      <c r="N84" s="627"/>
      <c r="O84" s="641"/>
    </row>
    <row r="85" spans="1:15" ht="15">
      <c r="A85" s="642"/>
      <c r="B85" s="642"/>
      <c r="C85" s="628" t="s">
        <v>720</v>
      </c>
      <c r="D85" s="630" t="s">
        <v>624</v>
      </c>
      <c r="E85" s="626">
        <f>G85+I85+K85+M85</f>
        <v>200</v>
      </c>
      <c r="F85" s="626">
        <f>H85+J85+L85+N85</f>
        <v>200</v>
      </c>
      <c r="G85" s="626">
        <v>200</v>
      </c>
      <c r="H85" s="626">
        <v>200</v>
      </c>
      <c r="I85" s="627"/>
      <c r="J85" s="627"/>
      <c r="K85" s="627"/>
      <c r="L85" s="627"/>
      <c r="M85" s="627"/>
      <c r="N85" s="627"/>
      <c r="O85" s="641"/>
    </row>
    <row r="86" spans="1:15" ht="15">
      <c r="A86" s="642"/>
      <c r="B86" s="642"/>
      <c r="C86" s="628" t="s">
        <v>720</v>
      </c>
      <c r="D86" s="630" t="s">
        <v>625</v>
      </c>
      <c r="E86" s="626">
        <f>G86+I86+K86+M86</f>
        <v>200</v>
      </c>
      <c r="F86" s="626">
        <f>H86+J86+L86+N86</f>
        <v>200</v>
      </c>
      <c r="G86" s="626">
        <v>200</v>
      </c>
      <c r="H86" s="626">
        <v>200</v>
      </c>
      <c r="I86" s="627"/>
      <c r="J86" s="627"/>
      <c r="K86" s="627"/>
      <c r="L86" s="627"/>
      <c r="M86" s="627"/>
      <c r="N86" s="627"/>
      <c r="O86" s="641"/>
    </row>
    <row r="87" spans="1:15" ht="15" customHeight="1">
      <c r="A87" s="642"/>
      <c r="B87" s="650" t="s">
        <v>589</v>
      </c>
      <c r="C87" s="628"/>
      <c r="D87" s="639" t="s">
        <v>600</v>
      </c>
      <c r="E87" s="626">
        <f aca="true" t="shared" si="25" ref="E87:N87">SUM(E88:E93)</f>
        <v>900</v>
      </c>
      <c r="F87" s="626">
        <f t="shared" si="25"/>
        <v>783</v>
      </c>
      <c r="G87" s="626">
        <f t="shared" si="25"/>
        <v>900</v>
      </c>
      <c r="H87" s="626">
        <f t="shared" si="25"/>
        <v>783</v>
      </c>
      <c r="I87" s="626">
        <f t="shared" si="25"/>
        <v>0</v>
      </c>
      <c r="J87" s="626">
        <f t="shared" si="25"/>
        <v>0</v>
      </c>
      <c r="K87" s="626">
        <f t="shared" si="25"/>
        <v>0</v>
      </c>
      <c r="L87" s="626">
        <f t="shared" si="25"/>
        <v>0</v>
      </c>
      <c r="M87" s="626">
        <f t="shared" si="25"/>
        <v>0</v>
      </c>
      <c r="N87" s="626">
        <f t="shared" si="25"/>
        <v>0</v>
      </c>
      <c r="O87" s="641" t="s">
        <v>759</v>
      </c>
    </row>
    <row r="88" spans="1:15" s="113" customFormat="1" ht="15" customHeight="1">
      <c r="A88" s="642"/>
      <c r="B88" s="651"/>
      <c r="C88" s="628"/>
      <c r="D88" s="630" t="s">
        <v>601</v>
      </c>
      <c r="E88" s="626">
        <f aca="true" t="shared" si="26" ref="E88:F91">G88+I88+K88+M88</f>
        <v>0</v>
      </c>
      <c r="F88" s="626">
        <f t="shared" si="26"/>
        <v>0</v>
      </c>
      <c r="G88" s="626"/>
      <c r="H88" s="626"/>
      <c r="I88" s="626"/>
      <c r="J88" s="626"/>
      <c r="K88" s="626"/>
      <c r="L88" s="626"/>
      <c r="M88" s="626"/>
      <c r="N88" s="626"/>
      <c r="O88" s="641"/>
    </row>
    <row r="89" spans="1:15" s="113" customFormat="1" ht="15" customHeight="1">
      <c r="A89" s="642"/>
      <c r="B89" s="651"/>
      <c r="C89" s="628"/>
      <c r="D89" s="630" t="s">
        <v>602</v>
      </c>
      <c r="E89" s="626">
        <f t="shared" si="26"/>
        <v>0</v>
      </c>
      <c r="F89" s="626">
        <f t="shared" si="26"/>
        <v>0</v>
      </c>
      <c r="G89" s="626"/>
      <c r="H89" s="626"/>
      <c r="I89" s="626"/>
      <c r="J89" s="626"/>
      <c r="K89" s="626"/>
      <c r="L89" s="626"/>
      <c r="M89" s="626"/>
      <c r="N89" s="626"/>
      <c r="O89" s="641"/>
    </row>
    <row r="90" spans="1:15" s="113" customFormat="1" ht="15" customHeight="1">
      <c r="A90" s="642"/>
      <c r="B90" s="651"/>
      <c r="C90" s="628"/>
      <c r="D90" s="630" t="s">
        <v>603</v>
      </c>
      <c r="E90" s="626">
        <f t="shared" si="26"/>
        <v>0</v>
      </c>
      <c r="F90" s="626">
        <f t="shared" si="26"/>
        <v>0</v>
      </c>
      <c r="G90" s="626"/>
      <c r="H90" s="626"/>
      <c r="I90" s="626"/>
      <c r="J90" s="626"/>
      <c r="K90" s="626"/>
      <c r="L90" s="626"/>
      <c r="M90" s="626"/>
      <c r="N90" s="626"/>
      <c r="O90" s="641"/>
    </row>
    <row r="91" spans="1:15" ht="15">
      <c r="A91" s="642"/>
      <c r="B91" s="651"/>
      <c r="C91" s="628" t="s">
        <v>720</v>
      </c>
      <c r="D91" s="630" t="s">
        <v>614</v>
      </c>
      <c r="E91" s="626">
        <f t="shared" si="26"/>
        <v>300</v>
      </c>
      <c r="F91" s="626">
        <f t="shared" si="26"/>
        <v>261</v>
      </c>
      <c r="G91" s="626">
        <v>300</v>
      </c>
      <c r="H91" s="626">
        <v>261</v>
      </c>
      <c r="I91" s="627"/>
      <c r="J91" s="627"/>
      <c r="K91" s="627"/>
      <c r="L91" s="627"/>
      <c r="M91" s="627"/>
      <c r="N91" s="627"/>
      <c r="O91" s="641"/>
    </row>
    <row r="92" spans="1:15" ht="15">
      <c r="A92" s="642"/>
      <c r="B92" s="651"/>
      <c r="C92" s="628" t="s">
        <v>720</v>
      </c>
      <c r="D92" s="630" t="s">
        <v>624</v>
      </c>
      <c r="E92" s="626">
        <f>G92+I92+K92+M92</f>
        <v>300</v>
      </c>
      <c r="F92" s="626">
        <f>H92+J92+L92+N92</f>
        <v>261</v>
      </c>
      <c r="G92" s="626">
        <v>300</v>
      </c>
      <c r="H92" s="626">
        <v>261</v>
      </c>
      <c r="I92" s="627"/>
      <c r="J92" s="627"/>
      <c r="K92" s="627"/>
      <c r="L92" s="627"/>
      <c r="M92" s="627"/>
      <c r="N92" s="627"/>
      <c r="O92" s="641"/>
    </row>
    <row r="93" spans="1:15" ht="15">
      <c r="A93" s="642"/>
      <c r="B93" s="651"/>
      <c r="C93" s="628" t="s">
        <v>720</v>
      </c>
      <c r="D93" s="630" t="s">
        <v>625</v>
      </c>
      <c r="E93" s="626">
        <f>G93+I93+K93+M93</f>
        <v>300</v>
      </c>
      <c r="F93" s="626">
        <f>H93+J93+L93+N93</f>
        <v>261</v>
      </c>
      <c r="G93" s="626">
        <v>300</v>
      </c>
      <c r="H93" s="626">
        <v>261</v>
      </c>
      <c r="I93" s="627"/>
      <c r="J93" s="627"/>
      <c r="K93" s="627"/>
      <c r="L93" s="627"/>
      <c r="M93" s="627"/>
      <c r="N93" s="627"/>
      <c r="O93" s="641"/>
    </row>
    <row r="94" spans="1:15" ht="15" customHeight="1">
      <c r="A94" s="637" t="s">
        <v>379</v>
      </c>
      <c r="B94" s="652" t="s">
        <v>202</v>
      </c>
      <c r="C94" s="653"/>
      <c r="D94" s="639" t="s">
        <v>618</v>
      </c>
      <c r="E94" s="640">
        <f aca="true" t="shared" si="27" ref="E94:N94">SUM(E95:E100)</f>
        <v>49226.4</v>
      </c>
      <c r="F94" s="640">
        <f t="shared" si="27"/>
        <v>48101</v>
      </c>
      <c r="G94" s="640">
        <f t="shared" si="27"/>
        <v>49226.4</v>
      </c>
      <c r="H94" s="640">
        <f t="shared" si="27"/>
        <v>48101</v>
      </c>
      <c r="I94" s="640">
        <f t="shared" si="27"/>
        <v>0</v>
      </c>
      <c r="J94" s="640">
        <f t="shared" si="27"/>
        <v>0</v>
      </c>
      <c r="K94" s="640">
        <f t="shared" si="27"/>
        <v>0</v>
      </c>
      <c r="L94" s="640">
        <f t="shared" si="27"/>
        <v>0</v>
      </c>
      <c r="M94" s="640">
        <f t="shared" si="27"/>
        <v>0</v>
      </c>
      <c r="N94" s="640">
        <f t="shared" si="27"/>
        <v>0</v>
      </c>
      <c r="O94" s="647"/>
    </row>
    <row r="95" spans="1:15" ht="15" customHeight="1">
      <c r="A95" s="642"/>
      <c r="B95" s="654"/>
      <c r="C95" s="653"/>
      <c r="D95" s="630" t="s">
        <v>601</v>
      </c>
      <c r="E95" s="626">
        <f>G95+I95+K95+M95</f>
        <v>0</v>
      </c>
      <c r="F95" s="626">
        <f>H95+J95+L95+N95</f>
        <v>0</v>
      </c>
      <c r="G95" s="626">
        <f aca="true" t="shared" si="28" ref="G95:H100">G102+G109+G116+G123</f>
        <v>0</v>
      </c>
      <c r="H95" s="626">
        <f t="shared" si="28"/>
        <v>0</v>
      </c>
      <c r="I95" s="630"/>
      <c r="J95" s="630"/>
      <c r="K95" s="630"/>
      <c r="L95" s="630"/>
      <c r="M95" s="630"/>
      <c r="N95" s="630"/>
      <c r="O95" s="647"/>
    </row>
    <row r="96" spans="1:15" ht="15" customHeight="1">
      <c r="A96" s="642"/>
      <c r="B96" s="654"/>
      <c r="C96" s="653"/>
      <c r="D96" s="630" t="s">
        <v>602</v>
      </c>
      <c r="E96" s="626">
        <f aca="true" t="shared" si="29" ref="E96:F100">G96+I96+K96+M96</f>
        <v>0</v>
      </c>
      <c r="F96" s="626">
        <f t="shared" si="29"/>
        <v>0</v>
      </c>
      <c r="G96" s="626">
        <f t="shared" si="28"/>
        <v>0</v>
      </c>
      <c r="H96" s="626">
        <f t="shared" si="28"/>
        <v>0</v>
      </c>
      <c r="I96" s="630"/>
      <c r="J96" s="630"/>
      <c r="K96" s="630"/>
      <c r="L96" s="630"/>
      <c r="M96" s="630"/>
      <c r="N96" s="630"/>
      <c r="O96" s="647"/>
    </row>
    <row r="97" spans="1:15" ht="15" customHeight="1">
      <c r="A97" s="642"/>
      <c r="B97" s="654"/>
      <c r="C97" s="653"/>
      <c r="D97" s="630" t="s">
        <v>603</v>
      </c>
      <c r="E97" s="626">
        <f t="shared" si="29"/>
        <v>0</v>
      </c>
      <c r="F97" s="626">
        <f t="shared" si="29"/>
        <v>0</v>
      </c>
      <c r="G97" s="626">
        <f t="shared" si="28"/>
        <v>0</v>
      </c>
      <c r="H97" s="626">
        <f t="shared" si="28"/>
        <v>0</v>
      </c>
      <c r="I97" s="630"/>
      <c r="J97" s="630"/>
      <c r="K97" s="630"/>
      <c r="L97" s="630"/>
      <c r="M97" s="630"/>
      <c r="N97" s="630"/>
      <c r="O97" s="647"/>
    </row>
    <row r="98" spans="1:15" ht="15" customHeight="1">
      <c r="A98" s="642"/>
      <c r="B98" s="654"/>
      <c r="C98" s="653"/>
      <c r="D98" s="630" t="s">
        <v>614</v>
      </c>
      <c r="E98" s="626">
        <f t="shared" si="29"/>
        <v>12426.4</v>
      </c>
      <c r="F98" s="626">
        <f t="shared" si="29"/>
        <v>11301</v>
      </c>
      <c r="G98" s="626">
        <f t="shared" si="28"/>
        <v>12426.4</v>
      </c>
      <c r="H98" s="626">
        <f t="shared" si="28"/>
        <v>11301</v>
      </c>
      <c r="I98" s="630"/>
      <c r="J98" s="630"/>
      <c r="K98" s="630"/>
      <c r="L98" s="630"/>
      <c r="M98" s="630"/>
      <c r="N98" s="630"/>
      <c r="O98" s="647"/>
    </row>
    <row r="99" spans="1:15" ht="15" customHeight="1">
      <c r="A99" s="642"/>
      <c r="B99" s="654"/>
      <c r="C99" s="653"/>
      <c r="D99" s="630" t="s">
        <v>624</v>
      </c>
      <c r="E99" s="626">
        <f t="shared" si="29"/>
        <v>18400</v>
      </c>
      <c r="F99" s="626">
        <f t="shared" si="29"/>
        <v>18400</v>
      </c>
      <c r="G99" s="626">
        <f t="shared" si="28"/>
        <v>18400</v>
      </c>
      <c r="H99" s="626">
        <f t="shared" si="28"/>
        <v>18400</v>
      </c>
      <c r="I99" s="630"/>
      <c r="J99" s="630"/>
      <c r="K99" s="630"/>
      <c r="L99" s="630"/>
      <c r="M99" s="630"/>
      <c r="N99" s="630"/>
      <c r="O99" s="647"/>
    </row>
    <row r="100" spans="1:15" ht="15" customHeight="1">
      <c r="A100" s="642"/>
      <c r="B100" s="654"/>
      <c r="C100" s="653"/>
      <c r="D100" s="630" t="s">
        <v>625</v>
      </c>
      <c r="E100" s="626">
        <f t="shared" si="29"/>
        <v>18400</v>
      </c>
      <c r="F100" s="626">
        <f t="shared" si="29"/>
        <v>18400</v>
      </c>
      <c r="G100" s="626">
        <f t="shared" si="28"/>
        <v>18400</v>
      </c>
      <c r="H100" s="626">
        <f t="shared" si="28"/>
        <v>18400</v>
      </c>
      <c r="I100" s="630"/>
      <c r="J100" s="630"/>
      <c r="K100" s="630"/>
      <c r="L100" s="630"/>
      <c r="M100" s="630"/>
      <c r="N100" s="630"/>
      <c r="O100" s="647"/>
    </row>
    <row r="101" spans="1:15" ht="15" customHeight="1">
      <c r="A101" s="642"/>
      <c r="B101" s="652" t="s">
        <v>888</v>
      </c>
      <c r="C101" s="655" t="s">
        <v>344</v>
      </c>
      <c r="D101" s="639" t="s">
        <v>618</v>
      </c>
      <c r="E101" s="640">
        <f aca="true" t="shared" si="30" ref="E101:N101">SUM(E102:E107)</f>
        <v>10655</v>
      </c>
      <c r="F101" s="640">
        <f t="shared" si="30"/>
        <v>10655</v>
      </c>
      <c r="G101" s="640">
        <f t="shared" si="30"/>
        <v>10655</v>
      </c>
      <c r="H101" s="640">
        <f t="shared" si="30"/>
        <v>10655</v>
      </c>
      <c r="I101" s="640">
        <f t="shared" si="30"/>
        <v>0</v>
      </c>
      <c r="J101" s="640">
        <f t="shared" si="30"/>
        <v>0</v>
      </c>
      <c r="K101" s="640">
        <f t="shared" si="30"/>
        <v>0</v>
      </c>
      <c r="L101" s="640">
        <f t="shared" si="30"/>
        <v>0</v>
      </c>
      <c r="M101" s="640">
        <f t="shared" si="30"/>
        <v>0</v>
      </c>
      <c r="N101" s="640">
        <f t="shared" si="30"/>
        <v>0</v>
      </c>
      <c r="O101" s="647" t="s">
        <v>757</v>
      </c>
    </row>
    <row r="102" spans="1:15" ht="15" customHeight="1">
      <c r="A102" s="642"/>
      <c r="B102" s="654"/>
      <c r="C102" s="656"/>
      <c r="D102" s="630" t="s">
        <v>601</v>
      </c>
      <c r="E102" s="626">
        <f aca="true" t="shared" si="31" ref="E102:F107">G102+I102+K102+M102</f>
        <v>0</v>
      </c>
      <c r="F102" s="626">
        <f t="shared" si="31"/>
        <v>0</v>
      </c>
      <c r="G102" s="626"/>
      <c r="H102" s="626"/>
      <c r="I102" s="627"/>
      <c r="J102" s="627"/>
      <c r="K102" s="627"/>
      <c r="L102" s="627"/>
      <c r="M102" s="627"/>
      <c r="N102" s="627"/>
      <c r="O102" s="647"/>
    </row>
    <row r="103" spans="1:15" ht="15">
      <c r="A103" s="642"/>
      <c r="B103" s="654"/>
      <c r="C103" s="656"/>
      <c r="D103" s="630" t="s">
        <v>602</v>
      </c>
      <c r="E103" s="626">
        <f t="shared" si="31"/>
        <v>0</v>
      </c>
      <c r="F103" s="626">
        <f t="shared" si="31"/>
        <v>0</v>
      </c>
      <c r="G103" s="626"/>
      <c r="H103" s="626"/>
      <c r="I103" s="627"/>
      <c r="J103" s="627"/>
      <c r="K103" s="627"/>
      <c r="L103" s="627"/>
      <c r="M103" s="627"/>
      <c r="N103" s="627"/>
      <c r="O103" s="647"/>
    </row>
    <row r="104" spans="1:15" ht="15">
      <c r="A104" s="642"/>
      <c r="B104" s="654"/>
      <c r="C104" s="656"/>
      <c r="D104" s="630" t="s">
        <v>603</v>
      </c>
      <c r="E104" s="626">
        <f t="shared" si="31"/>
        <v>0</v>
      </c>
      <c r="F104" s="626">
        <f t="shared" si="31"/>
        <v>0</v>
      </c>
      <c r="G104" s="626"/>
      <c r="H104" s="626"/>
      <c r="I104" s="627"/>
      <c r="J104" s="627"/>
      <c r="K104" s="627"/>
      <c r="L104" s="627"/>
      <c r="M104" s="627"/>
      <c r="N104" s="627"/>
      <c r="O104" s="647"/>
    </row>
    <row r="105" spans="1:15" ht="15">
      <c r="A105" s="642"/>
      <c r="B105" s="654"/>
      <c r="C105" s="656"/>
      <c r="D105" s="630" t="s">
        <v>614</v>
      </c>
      <c r="E105" s="626">
        <f t="shared" si="31"/>
        <v>2655</v>
      </c>
      <c r="F105" s="626">
        <f t="shared" si="31"/>
        <v>2655</v>
      </c>
      <c r="G105" s="626">
        <v>2655</v>
      </c>
      <c r="H105" s="626">
        <v>2655</v>
      </c>
      <c r="I105" s="627"/>
      <c r="J105" s="627"/>
      <c r="K105" s="626"/>
      <c r="L105" s="626"/>
      <c r="M105" s="627"/>
      <c r="N105" s="627"/>
      <c r="O105" s="647"/>
    </row>
    <row r="106" spans="1:15" ht="15">
      <c r="A106" s="642"/>
      <c r="B106" s="654"/>
      <c r="C106" s="656"/>
      <c r="D106" s="630" t="s">
        <v>624</v>
      </c>
      <c r="E106" s="626">
        <f t="shared" si="31"/>
        <v>4000</v>
      </c>
      <c r="F106" s="626">
        <f t="shared" si="31"/>
        <v>4000</v>
      </c>
      <c r="G106" s="626">
        <v>4000</v>
      </c>
      <c r="H106" s="626">
        <v>4000</v>
      </c>
      <c r="I106" s="627"/>
      <c r="J106" s="627"/>
      <c r="K106" s="627"/>
      <c r="L106" s="627"/>
      <c r="M106" s="627"/>
      <c r="N106" s="627"/>
      <c r="O106" s="647"/>
    </row>
    <row r="107" spans="1:15" ht="15">
      <c r="A107" s="642"/>
      <c r="B107" s="654"/>
      <c r="C107" s="656"/>
      <c r="D107" s="630" t="s">
        <v>625</v>
      </c>
      <c r="E107" s="626">
        <f t="shared" si="31"/>
        <v>4000</v>
      </c>
      <c r="F107" s="626">
        <f t="shared" si="31"/>
        <v>4000</v>
      </c>
      <c r="G107" s="626">
        <v>4000</v>
      </c>
      <c r="H107" s="626">
        <v>4000</v>
      </c>
      <c r="I107" s="627"/>
      <c r="J107" s="627"/>
      <c r="K107" s="627"/>
      <c r="L107" s="627"/>
      <c r="M107" s="627"/>
      <c r="N107" s="627"/>
      <c r="O107" s="647"/>
    </row>
    <row r="108" spans="1:15" ht="15" customHeight="1">
      <c r="A108" s="642"/>
      <c r="B108" s="652" t="s">
        <v>889</v>
      </c>
      <c r="C108" s="656"/>
      <c r="D108" s="639" t="s">
        <v>618</v>
      </c>
      <c r="E108" s="640">
        <f aca="true" t="shared" si="32" ref="E108:N108">SUM(E109:E114)</f>
        <v>10666.7</v>
      </c>
      <c r="F108" s="640">
        <f t="shared" si="32"/>
        <v>10653.1</v>
      </c>
      <c r="G108" s="640">
        <f t="shared" si="32"/>
        <v>10666.7</v>
      </c>
      <c r="H108" s="640">
        <f t="shared" si="32"/>
        <v>10653.1</v>
      </c>
      <c r="I108" s="640">
        <f t="shared" si="32"/>
        <v>0</v>
      </c>
      <c r="J108" s="640">
        <f t="shared" si="32"/>
        <v>0</v>
      </c>
      <c r="K108" s="640">
        <f t="shared" si="32"/>
        <v>0</v>
      </c>
      <c r="L108" s="640">
        <f t="shared" si="32"/>
        <v>0</v>
      </c>
      <c r="M108" s="640">
        <f t="shared" si="32"/>
        <v>0</v>
      </c>
      <c r="N108" s="640">
        <f t="shared" si="32"/>
        <v>0</v>
      </c>
      <c r="O108" s="647" t="s">
        <v>758</v>
      </c>
    </row>
    <row r="109" spans="1:15" ht="15" customHeight="1">
      <c r="A109" s="642"/>
      <c r="B109" s="654"/>
      <c r="C109" s="656"/>
      <c r="D109" s="630" t="s">
        <v>601</v>
      </c>
      <c r="E109" s="626">
        <f aca="true" t="shared" si="33" ref="E109:F114">G109+I109+K109+M109</f>
        <v>0</v>
      </c>
      <c r="F109" s="626">
        <f t="shared" si="33"/>
        <v>0</v>
      </c>
      <c r="G109" s="626"/>
      <c r="H109" s="626"/>
      <c r="I109" s="627"/>
      <c r="J109" s="627"/>
      <c r="K109" s="627"/>
      <c r="L109" s="627"/>
      <c r="M109" s="627"/>
      <c r="N109" s="627"/>
      <c r="O109" s="647"/>
    </row>
    <row r="110" spans="1:15" ht="15">
      <c r="A110" s="642"/>
      <c r="B110" s="654"/>
      <c r="C110" s="656"/>
      <c r="D110" s="630" t="s">
        <v>602</v>
      </c>
      <c r="E110" s="626">
        <f t="shared" si="33"/>
        <v>0</v>
      </c>
      <c r="F110" s="626">
        <f t="shared" si="33"/>
        <v>0</v>
      </c>
      <c r="G110" s="626"/>
      <c r="H110" s="626"/>
      <c r="I110" s="627"/>
      <c r="J110" s="627"/>
      <c r="K110" s="627"/>
      <c r="L110" s="627"/>
      <c r="M110" s="627"/>
      <c r="N110" s="627"/>
      <c r="O110" s="647"/>
    </row>
    <row r="111" spans="1:15" ht="15">
      <c r="A111" s="642"/>
      <c r="B111" s="654"/>
      <c r="C111" s="656"/>
      <c r="D111" s="630" t="s">
        <v>603</v>
      </c>
      <c r="E111" s="626">
        <f t="shared" si="33"/>
        <v>0</v>
      </c>
      <c r="F111" s="626">
        <f t="shared" si="33"/>
        <v>0</v>
      </c>
      <c r="G111" s="626"/>
      <c r="H111" s="626"/>
      <c r="I111" s="627"/>
      <c r="J111" s="627"/>
      <c r="K111" s="627"/>
      <c r="L111" s="627"/>
      <c r="M111" s="627"/>
      <c r="N111" s="627"/>
      <c r="O111" s="647"/>
    </row>
    <row r="112" spans="1:15" ht="15">
      <c r="A112" s="642"/>
      <c r="B112" s="654"/>
      <c r="C112" s="656"/>
      <c r="D112" s="630" t="s">
        <v>614</v>
      </c>
      <c r="E112" s="626">
        <f t="shared" si="33"/>
        <v>2666.7</v>
      </c>
      <c r="F112" s="626">
        <f t="shared" si="33"/>
        <v>2653.1</v>
      </c>
      <c r="G112" s="626">
        <v>2666.7</v>
      </c>
      <c r="H112" s="626">
        <v>2653.1</v>
      </c>
      <c r="I112" s="627"/>
      <c r="J112" s="627"/>
      <c r="K112" s="627"/>
      <c r="L112" s="627"/>
      <c r="M112" s="627"/>
      <c r="N112" s="627"/>
      <c r="O112" s="647"/>
    </row>
    <row r="113" spans="1:15" ht="15">
      <c r="A113" s="642"/>
      <c r="B113" s="654"/>
      <c r="C113" s="656"/>
      <c r="D113" s="630" t="s">
        <v>624</v>
      </c>
      <c r="E113" s="626">
        <f t="shared" si="33"/>
        <v>4000</v>
      </c>
      <c r="F113" s="626">
        <f t="shared" si="33"/>
        <v>4000</v>
      </c>
      <c r="G113" s="626">
        <v>4000</v>
      </c>
      <c r="H113" s="626">
        <v>4000</v>
      </c>
      <c r="I113" s="627"/>
      <c r="J113" s="627"/>
      <c r="K113" s="627"/>
      <c r="L113" s="627"/>
      <c r="M113" s="627"/>
      <c r="N113" s="627"/>
      <c r="O113" s="647"/>
    </row>
    <row r="114" spans="1:15" ht="15">
      <c r="A114" s="642"/>
      <c r="B114" s="654"/>
      <c r="C114" s="656"/>
      <c r="D114" s="630" t="s">
        <v>625</v>
      </c>
      <c r="E114" s="626">
        <f t="shared" si="33"/>
        <v>4000</v>
      </c>
      <c r="F114" s="626">
        <f t="shared" si="33"/>
        <v>4000</v>
      </c>
      <c r="G114" s="626">
        <v>4000</v>
      </c>
      <c r="H114" s="626">
        <v>4000</v>
      </c>
      <c r="I114" s="627"/>
      <c r="J114" s="627"/>
      <c r="K114" s="627"/>
      <c r="L114" s="627"/>
      <c r="M114" s="627"/>
      <c r="N114" s="627"/>
      <c r="O114" s="647"/>
    </row>
    <row r="115" spans="1:15" ht="15" customHeight="1">
      <c r="A115" s="642"/>
      <c r="B115" s="652" t="s">
        <v>890</v>
      </c>
      <c r="C115" s="656"/>
      <c r="D115" s="639" t="s">
        <v>618</v>
      </c>
      <c r="E115" s="640">
        <f aca="true" t="shared" si="34" ref="E115:N115">SUM(E116:E121)</f>
        <v>16666.7</v>
      </c>
      <c r="F115" s="640">
        <f t="shared" si="34"/>
        <v>15554.9</v>
      </c>
      <c r="G115" s="640">
        <f t="shared" si="34"/>
        <v>16666.7</v>
      </c>
      <c r="H115" s="640">
        <f t="shared" si="34"/>
        <v>15554.9</v>
      </c>
      <c r="I115" s="640">
        <f t="shared" si="34"/>
        <v>0</v>
      </c>
      <c r="J115" s="640">
        <f t="shared" si="34"/>
        <v>0</v>
      </c>
      <c r="K115" s="640">
        <f t="shared" si="34"/>
        <v>0</v>
      </c>
      <c r="L115" s="640">
        <f t="shared" si="34"/>
        <v>0</v>
      </c>
      <c r="M115" s="640">
        <f t="shared" si="34"/>
        <v>0</v>
      </c>
      <c r="N115" s="640">
        <f t="shared" si="34"/>
        <v>0</v>
      </c>
      <c r="O115" s="647" t="s">
        <v>760</v>
      </c>
    </row>
    <row r="116" spans="1:15" ht="15" customHeight="1">
      <c r="A116" s="642"/>
      <c r="B116" s="654"/>
      <c r="C116" s="656"/>
      <c r="D116" s="630" t="s">
        <v>601</v>
      </c>
      <c r="E116" s="626">
        <f aca="true" t="shared" si="35" ref="E116:F121">G116+I116+K116+M116</f>
        <v>0</v>
      </c>
      <c r="F116" s="626">
        <f t="shared" si="35"/>
        <v>0</v>
      </c>
      <c r="G116" s="626"/>
      <c r="H116" s="626"/>
      <c r="I116" s="627"/>
      <c r="J116" s="627"/>
      <c r="K116" s="627"/>
      <c r="L116" s="627"/>
      <c r="M116" s="627"/>
      <c r="N116" s="627"/>
      <c r="O116" s="647"/>
    </row>
    <row r="117" spans="1:15" ht="15">
      <c r="A117" s="642"/>
      <c r="B117" s="654"/>
      <c r="C117" s="656"/>
      <c r="D117" s="630" t="s">
        <v>602</v>
      </c>
      <c r="E117" s="626">
        <f t="shared" si="35"/>
        <v>0</v>
      </c>
      <c r="F117" s="626">
        <f t="shared" si="35"/>
        <v>0</v>
      </c>
      <c r="G117" s="626"/>
      <c r="H117" s="626"/>
      <c r="I117" s="627"/>
      <c r="J117" s="627"/>
      <c r="K117" s="627"/>
      <c r="L117" s="627"/>
      <c r="M117" s="627"/>
      <c r="N117" s="627"/>
      <c r="O117" s="647"/>
    </row>
    <row r="118" spans="1:15" ht="15">
      <c r="A118" s="642"/>
      <c r="B118" s="654"/>
      <c r="C118" s="656"/>
      <c r="D118" s="630" t="s">
        <v>603</v>
      </c>
      <c r="E118" s="626">
        <f t="shared" si="35"/>
        <v>0</v>
      </c>
      <c r="F118" s="626">
        <f t="shared" si="35"/>
        <v>0</v>
      </c>
      <c r="G118" s="626"/>
      <c r="H118" s="626"/>
      <c r="I118" s="627"/>
      <c r="J118" s="627"/>
      <c r="K118" s="627"/>
      <c r="L118" s="627"/>
      <c r="M118" s="627"/>
      <c r="N118" s="627"/>
      <c r="O118" s="647"/>
    </row>
    <row r="119" spans="1:15" ht="15">
      <c r="A119" s="642"/>
      <c r="B119" s="654"/>
      <c r="C119" s="656"/>
      <c r="D119" s="630" t="s">
        <v>614</v>
      </c>
      <c r="E119" s="626">
        <f t="shared" si="35"/>
        <v>4666.7</v>
      </c>
      <c r="F119" s="626">
        <f t="shared" si="35"/>
        <v>3554.9</v>
      </c>
      <c r="G119" s="626">
        <v>4666.7</v>
      </c>
      <c r="H119" s="626">
        <v>3554.9</v>
      </c>
      <c r="I119" s="627"/>
      <c r="J119" s="627"/>
      <c r="K119" s="627"/>
      <c r="L119" s="627"/>
      <c r="M119" s="627"/>
      <c r="N119" s="627"/>
      <c r="O119" s="647"/>
    </row>
    <row r="120" spans="1:15" s="4" customFormat="1" ht="15">
      <c r="A120" s="642"/>
      <c r="B120" s="654"/>
      <c r="C120" s="656"/>
      <c r="D120" s="630" t="s">
        <v>624</v>
      </c>
      <c r="E120" s="626">
        <f t="shared" si="35"/>
        <v>6000</v>
      </c>
      <c r="F120" s="626">
        <f t="shared" si="35"/>
        <v>6000</v>
      </c>
      <c r="G120" s="626">
        <v>6000</v>
      </c>
      <c r="H120" s="626">
        <v>6000</v>
      </c>
      <c r="I120" s="627"/>
      <c r="J120" s="627"/>
      <c r="K120" s="627"/>
      <c r="L120" s="627"/>
      <c r="M120" s="627"/>
      <c r="N120" s="627"/>
      <c r="O120" s="647"/>
    </row>
    <row r="121" spans="1:15" ht="15">
      <c r="A121" s="642"/>
      <c r="B121" s="654"/>
      <c r="C121" s="656"/>
      <c r="D121" s="630" t="s">
        <v>625</v>
      </c>
      <c r="E121" s="626">
        <f t="shared" si="35"/>
        <v>6000</v>
      </c>
      <c r="F121" s="626">
        <f t="shared" si="35"/>
        <v>6000</v>
      </c>
      <c r="G121" s="626">
        <v>6000</v>
      </c>
      <c r="H121" s="626">
        <v>6000</v>
      </c>
      <c r="I121" s="627"/>
      <c r="J121" s="627"/>
      <c r="K121" s="627"/>
      <c r="L121" s="627"/>
      <c r="M121" s="627"/>
      <c r="N121" s="627"/>
      <c r="O121" s="647"/>
    </row>
    <row r="122" spans="1:15" ht="15" customHeight="1">
      <c r="A122" s="642"/>
      <c r="B122" s="647" t="s">
        <v>891</v>
      </c>
      <c r="C122" s="656"/>
      <c r="D122" s="639" t="s">
        <v>618</v>
      </c>
      <c r="E122" s="640">
        <f aca="true" t="shared" si="36" ref="E122:N122">SUM(E123:E128)</f>
        <v>11238</v>
      </c>
      <c r="F122" s="640">
        <f t="shared" si="36"/>
        <v>11238</v>
      </c>
      <c r="G122" s="640">
        <f t="shared" si="36"/>
        <v>11238</v>
      </c>
      <c r="H122" s="640">
        <f t="shared" si="36"/>
        <v>11238</v>
      </c>
      <c r="I122" s="640">
        <f t="shared" si="36"/>
        <v>0</v>
      </c>
      <c r="J122" s="640">
        <f t="shared" si="36"/>
        <v>0</v>
      </c>
      <c r="K122" s="640">
        <f t="shared" si="36"/>
        <v>0</v>
      </c>
      <c r="L122" s="640">
        <f t="shared" si="36"/>
        <v>0</v>
      </c>
      <c r="M122" s="640">
        <f t="shared" si="36"/>
        <v>0</v>
      </c>
      <c r="N122" s="640">
        <f t="shared" si="36"/>
        <v>0</v>
      </c>
      <c r="O122" s="647" t="s">
        <v>759</v>
      </c>
    </row>
    <row r="123" spans="1:15" ht="15" customHeight="1">
      <c r="A123" s="642"/>
      <c r="B123" s="647"/>
      <c r="C123" s="656"/>
      <c r="D123" s="630" t="s">
        <v>601</v>
      </c>
      <c r="E123" s="626">
        <f aca="true" t="shared" si="37" ref="E123:F128">G123+I123+K123+M123</f>
        <v>0</v>
      </c>
      <c r="F123" s="626">
        <f t="shared" si="37"/>
        <v>0</v>
      </c>
      <c r="G123" s="626"/>
      <c r="H123" s="626"/>
      <c r="I123" s="627"/>
      <c r="J123" s="627"/>
      <c r="K123" s="627"/>
      <c r="L123" s="627"/>
      <c r="M123" s="627"/>
      <c r="N123" s="627"/>
      <c r="O123" s="647"/>
    </row>
    <row r="124" spans="1:15" ht="15">
      <c r="A124" s="642"/>
      <c r="B124" s="647"/>
      <c r="C124" s="656"/>
      <c r="D124" s="630" t="s">
        <v>602</v>
      </c>
      <c r="E124" s="626">
        <f t="shared" si="37"/>
        <v>0</v>
      </c>
      <c r="F124" s="626">
        <f t="shared" si="37"/>
        <v>0</v>
      </c>
      <c r="G124" s="626"/>
      <c r="H124" s="626"/>
      <c r="I124" s="627"/>
      <c r="J124" s="627"/>
      <c r="K124" s="627"/>
      <c r="L124" s="627"/>
      <c r="M124" s="627"/>
      <c r="N124" s="627"/>
      <c r="O124" s="647"/>
    </row>
    <row r="125" spans="1:15" ht="15">
      <c r="A125" s="642"/>
      <c r="B125" s="647"/>
      <c r="C125" s="656"/>
      <c r="D125" s="630" t="s">
        <v>603</v>
      </c>
      <c r="E125" s="626">
        <f t="shared" si="37"/>
        <v>0</v>
      </c>
      <c r="F125" s="626">
        <f t="shared" si="37"/>
        <v>0</v>
      </c>
      <c r="G125" s="626"/>
      <c r="H125" s="626"/>
      <c r="I125" s="627"/>
      <c r="J125" s="627"/>
      <c r="K125" s="627"/>
      <c r="L125" s="627"/>
      <c r="M125" s="627"/>
      <c r="N125" s="627"/>
      <c r="O125" s="647"/>
    </row>
    <row r="126" spans="1:15" ht="15">
      <c r="A126" s="642"/>
      <c r="B126" s="647"/>
      <c r="C126" s="656"/>
      <c r="D126" s="630" t="s">
        <v>614</v>
      </c>
      <c r="E126" s="626">
        <f t="shared" si="37"/>
        <v>2438</v>
      </c>
      <c r="F126" s="626">
        <f t="shared" si="37"/>
        <v>2438</v>
      </c>
      <c r="G126" s="626">
        <v>2438</v>
      </c>
      <c r="H126" s="626">
        <v>2438</v>
      </c>
      <c r="I126" s="627"/>
      <c r="J126" s="627"/>
      <c r="K126" s="627"/>
      <c r="L126" s="627"/>
      <c r="M126" s="627"/>
      <c r="N126" s="627"/>
      <c r="O126" s="647"/>
    </row>
    <row r="127" spans="1:15" ht="15">
      <c r="A127" s="642"/>
      <c r="B127" s="647"/>
      <c r="C127" s="656"/>
      <c r="D127" s="630" t="s">
        <v>624</v>
      </c>
      <c r="E127" s="626">
        <f t="shared" si="37"/>
        <v>4400</v>
      </c>
      <c r="F127" s="626">
        <f t="shared" si="37"/>
        <v>4400</v>
      </c>
      <c r="G127" s="626">
        <v>4400</v>
      </c>
      <c r="H127" s="626">
        <v>4400</v>
      </c>
      <c r="I127" s="627"/>
      <c r="J127" s="627"/>
      <c r="K127" s="627"/>
      <c r="L127" s="627"/>
      <c r="M127" s="627"/>
      <c r="N127" s="627"/>
      <c r="O127" s="647"/>
    </row>
    <row r="128" spans="1:15" ht="15">
      <c r="A128" s="642"/>
      <c r="B128" s="647"/>
      <c r="C128" s="656"/>
      <c r="D128" s="630" t="s">
        <v>625</v>
      </c>
      <c r="E128" s="626">
        <f t="shared" si="37"/>
        <v>4400</v>
      </c>
      <c r="F128" s="626">
        <f t="shared" si="37"/>
        <v>4400</v>
      </c>
      <c r="G128" s="626">
        <v>4400</v>
      </c>
      <c r="H128" s="626">
        <v>4400</v>
      </c>
      <c r="I128" s="627"/>
      <c r="J128" s="627"/>
      <c r="K128" s="627"/>
      <c r="L128" s="627"/>
      <c r="M128" s="627"/>
      <c r="N128" s="627"/>
      <c r="O128" s="647"/>
    </row>
    <row r="129" spans="1:15" ht="15" customHeight="1">
      <c r="A129" s="657" t="s">
        <v>469</v>
      </c>
      <c r="B129" s="652" t="s">
        <v>470</v>
      </c>
      <c r="C129" s="652" t="s">
        <v>344</v>
      </c>
      <c r="D129" s="639" t="s">
        <v>618</v>
      </c>
      <c r="E129" s="640">
        <f aca="true" t="shared" si="38" ref="E129:N129">SUM(E130:E135)</f>
        <v>981.1</v>
      </c>
      <c r="F129" s="640">
        <f t="shared" si="38"/>
        <v>980.4</v>
      </c>
      <c r="G129" s="640">
        <f t="shared" si="38"/>
        <v>148.1</v>
      </c>
      <c r="H129" s="640">
        <f t="shared" si="38"/>
        <v>148</v>
      </c>
      <c r="I129" s="640">
        <f t="shared" si="38"/>
        <v>0</v>
      </c>
      <c r="J129" s="640">
        <f t="shared" si="38"/>
        <v>0</v>
      </c>
      <c r="K129" s="640">
        <f t="shared" si="38"/>
        <v>833</v>
      </c>
      <c r="L129" s="640">
        <f t="shared" si="38"/>
        <v>832.4</v>
      </c>
      <c r="M129" s="640">
        <f t="shared" si="38"/>
        <v>0</v>
      </c>
      <c r="N129" s="640">
        <f t="shared" si="38"/>
        <v>0</v>
      </c>
      <c r="O129" s="647" t="s">
        <v>757</v>
      </c>
    </row>
    <row r="130" spans="1:15" ht="15" customHeight="1">
      <c r="A130" s="657"/>
      <c r="B130" s="654"/>
      <c r="C130" s="654"/>
      <c r="D130" s="630" t="s">
        <v>601</v>
      </c>
      <c r="E130" s="626">
        <f aca="true" t="shared" si="39" ref="E130:F135">G130+I130+K130+M130</f>
        <v>0</v>
      </c>
      <c r="F130" s="626">
        <f>H130+J130+L130+N130</f>
        <v>0</v>
      </c>
      <c r="G130" s="626"/>
      <c r="H130" s="626"/>
      <c r="I130" s="627"/>
      <c r="J130" s="627"/>
      <c r="K130" s="627"/>
      <c r="L130" s="627"/>
      <c r="M130" s="627"/>
      <c r="N130" s="627"/>
      <c r="O130" s="647"/>
    </row>
    <row r="131" spans="1:15" ht="15">
      <c r="A131" s="657"/>
      <c r="B131" s="654"/>
      <c r="C131" s="654"/>
      <c r="D131" s="630" t="s">
        <v>602</v>
      </c>
      <c r="E131" s="626">
        <f t="shared" si="39"/>
        <v>0</v>
      </c>
      <c r="F131" s="626">
        <f>H131+J131+L131+N131</f>
        <v>0</v>
      </c>
      <c r="G131" s="626"/>
      <c r="H131" s="626"/>
      <c r="I131" s="627"/>
      <c r="J131" s="627"/>
      <c r="K131" s="627"/>
      <c r="L131" s="627"/>
      <c r="M131" s="627"/>
      <c r="N131" s="627"/>
      <c r="O131" s="647"/>
    </row>
    <row r="132" spans="1:15" ht="15">
      <c r="A132" s="657"/>
      <c r="B132" s="654"/>
      <c r="C132" s="654"/>
      <c r="D132" s="630" t="s">
        <v>603</v>
      </c>
      <c r="E132" s="626">
        <f t="shared" si="39"/>
        <v>0</v>
      </c>
      <c r="F132" s="626">
        <f>H132+J132+L132+N132</f>
        <v>0</v>
      </c>
      <c r="G132" s="626"/>
      <c r="H132" s="626"/>
      <c r="I132" s="627"/>
      <c r="J132" s="627"/>
      <c r="K132" s="627"/>
      <c r="L132" s="627"/>
      <c r="M132" s="627"/>
      <c r="N132" s="627"/>
      <c r="O132" s="647"/>
    </row>
    <row r="133" spans="1:15" ht="15">
      <c r="A133" s="657"/>
      <c r="B133" s="654"/>
      <c r="C133" s="654"/>
      <c r="D133" s="630" t="s">
        <v>614</v>
      </c>
      <c r="E133" s="626">
        <f t="shared" si="39"/>
        <v>981.1</v>
      </c>
      <c r="F133" s="626">
        <f>H133+J133+L133+N133</f>
        <v>980.4</v>
      </c>
      <c r="G133" s="626">
        <v>148.1</v>
      </c>
      <c r="H133" s="626">
        <v>148</v>
      </c>
      <c r="I133" s="627"/>
      <c r="J133" s="627"/>
      <c r="K133" s="626">
        <v>833</v>
      </c>
      <c r="L133" s="626">
        <v>832.4</v>
      </c>
      <c r="M133" s="627"/>
      <c r="N133" s="627"/>
      <c r="O133" s="647"/>
    </row>
    <row r="134" spans="1:15" ht="15">
      <c r="A134" s="657"/>
      <c r="B134" s="654"/>
      <c r="C134" s="654"/>
      <c r="D134" s="630" t="s">
        <v>624</v>
      </c>
      <c r="E134" s="626">
        <f t="shared" si="39"/>
        <v>0</v>
      </c>
      <c r="F134" s="626">
        <f>H134+J134+L134+N134</f>
        <v>0</v>
      </c>
      <c r="G134" s="626"/>
      <c r="H134" s="626"/>
      <c r="I134" s="627"/>
      <c r="J134" s="627"/>
      <c r="K134" s="627"/>
      <c r="L134" s="627"/>
      <c r="M134" s="627"/>
      <c r="N134" s="627"/>
      <c r="O134" s="647"/>
    </row>
    <row r="135" spans="1:15" ht="15">
      <c r="A135" s="657"/>
      <c r="B135" s="654"/>
      <c r="C135" s="658"/>
      <c r="D135" s="630" t="s">
        <v>625</v>
      </c>
      <c r="E135" s="626">
        <f t="shared" si="39"/>
        <v>0</v>
      </c>
      <c r="F135" s="626">
        <f t="shared" si="39"/>
        <v>0</v>
      </c>
      <c r="G135" s="626"/>
      <c r="H135" s="626"/>
      <c r="I135" s="627"/>
      <c r="J135" s="627"/>
      <c r="K135" s="627"/>
      <c r="L135" s="627"/>
      <c r="M135" s="627"/>
      <c r="N135" s="627"/>
      <c r="O135" s="647"/>
    </row>
    <row r="136" spans="1:15" ht="15">
      <c r="A136" s="657" t="s">
        <v>115</v>
      </c>
      <c r="B136" s="647" t="s">
        <v>116</v>
      </c>
      <c r="C136" s="652" t="s">
        <v>344</v>
      </c>
      <c r="D136" s="639" t="s">
        <v>618</v>
      </c>
      <c r="E136" s="640">
        <f aca="true" t="shared" si="40" ref="E136:N136">SUM(E137:E142)</f>
        <v>74.3</v>
      </c>
      <c r="F136" s="640">
        <f t="shared" si="40"/>
        <v>59.4</v>
      </c>
      <c r="G136" s="640">
        <f t="shared" si="40"/>
        <v>74.3</v>
      </c>
      <c r="H136" s="640">
        <f t="shared" si="40"/>
        <v>59.4</v>
      </c>
      <c r="I136" s="640">
        <f t="shared" si="40"/>
        <v>0</v>
      </c>
      <c r="J136" s="640">
        <f t="shared" si="40"/>
        <v>0</v>
      </c>
      <c r="K136" s="640">
        <f t="shared" si="40"/>
        <v>0</v>
      </c>
      <c r="L136" s="640">
        <f t="shared" si="40"/>
        <v>0</v>
      </c>
      <c r="M136" s="640">
        <f t="shared" si="40"/>
        <v>0</v>
      </c>
      <c r="N136" s="640">
        <f t="shared" si="40"/>
        <v>0</v>
      </c>
      <c r="O136" s="647" t="s">
        <v>757</v>
      </c>
    </row>
    <row r="137" spans="1:15" ht="15">
      <c r="A137" s="657"/>
      <c r="B137" s="647"/>
      <c r="C137" s="654"/>
      <c r="D137" s="630" t="s">
        <v>601</v>
      </c>
      <c r="E137" s="626">
        <f aca="true" t="shared" si="41" ref="E137:E142">G137+I137+K137+M137</f>
        <v>0</v>
      </c>
      <c r="F137" s="626">
        <f aca="true" t="shared" si="42" ref="F137:F142">H137+J137+L137+N137</f>
        <v>0</v>
      </c>
      <c r="G137" s="626"/>
      <c r="H137" s="626"/>
      <c r="I137" s="627"/>
      <c r="J137" s="627"/>
      <c r="K137" s="627"/>
      <c r="L137" s="627"/>
      <c r="M137" s="627"/>
      <c r="N137" s="627"/>
      <c r="O137" s="647"/>
    </row>
    <row r="138" spans="1:15" ht="15">
      <c r="A138" s="657"/>
      <c r="B138" s="647"/>
      <c r="C138" s="654"/>
      <c r="D138" s="630" t="s">
        <v>602</v>
      </c>
      <c r="E138" s="626">
        <f t="shared" si="41"/>
        <v>0</v>
      </c>
      <c r="F138" s="626">
        <f t="shared" si="42"/>
        <v>0</v>
      </c>
      <c r="G138" s="626"/>
      <c r="H138" s="626"/>
      <c r="I138" s="627"/>
      <c r="J138" s="627"/>
      <c r="K138" s="627"/>
      <c r="L138" s="627"/>
      <c r="M138" s="627"/>
      <c r="N138" s="627"/>
      <c r="O138" s="647"/>
    </row>
    <row r="139" spans="1:15" ht="15">
      <c r="A139" s="657"/>
      <c r="B139" s="647"/>
      <c r="C139" s="654"/>
      <c r="D139" s="630" t="s">
        <v>603</v>
      </c>
      <c r="E139" s="626">
        <f t="shared" si="41"/>
        <v>0</v>
      </c>
      <c r="F139" s="626">
        <f t="shared" si="42"/>
        <v>0</v>
      </c>
      <c r="G139" s="626"/>
      <c r="H139" s="626"/>
      <c r="I139" s="627"/>
      <c r="J139" s="627"/>
      <c r="K139" s="627"/>
      <c r="L139" s="627"/>
      <c r="M139" s="627"/>
      <c r="N139" s="627"/>
      <c r="O139" s="647"/>
    </row>
    <row r="140" spans="1:15" ht="15">
      <c r="A140" s="657"/>
      <c r="B140" s="647"/>
      <c r="C140" s="654"/>
      <c r="D140" s="630" t="s">
        <v>614</v>
      </c>
      <c r="E140" s="626">
        <f t="shared" si="41"/>
        <v>74.3</v>
      </c>
      <c r="F140" s="626">
        <f t="shared" si="42"/>
        <v>59.4</v>
      </c>
      <c r="G140" s="626">
        <v>74.3</v>
      </c>
      <c r="H140" s="626">
        <v>59.4</v>
      </c>
      <c r="I140" s="627"/>
      <c r="J140" s="627"/>
      <c r="K140" s="627"/>
      <c r="L140" s="627"/>
      <c r="M140" s="627"/>
      <c r="N140" s="627"/>
      <c r="O140" s="647"/>
    </row>
    <row r="141" spans="1:15" ht="15">
      <c r="A141" s="657"/>
      <c r="B141" s="647"/>
      <c r="C141" s="654"/>
      <c r="D141" s="630" t="s">
        <v>624</v>
      </c>
      <c r="E141" s="626">
        <f t="shared" si="41"/>
        <v>0</v>
      </c>
      <c r="F141" s="626">
        <f t="shared" si="42"/>
        <v>0</v>
      </c>
      <c r="G141" s="626"/>
      <c r="H141" s="626"/>
      <c r="I141" s="627"/>
      <c r="J141" s="627"/>
      <c r="K141" s="627"/>
      <c r="L141" s="627"/>
      <c r="M141" s="627"/>
      <c r="N141" s="627"/>
      <c r="O141" s="647"/>
    </row>
    <row r="142" spans="1:15" ht="15">
      <c r="A142" s="657"/>
      <c r="B142" s="647"/>
      <c r="C142" s="658"/>
      <c r="D142" s="630" t="s">
        <v>625</v>
      </c>
      <c r="E142" s="626">
        <f t="shared" si="41"/>
        <v>0</v>
      </c>
      <c r="F142" s="626">
        <f t="shared" si="42"/>
        <v>0</v>
      </c>
      <c r="G142" s="626"/>
      <c r="H142" s="626"/>
      <c r="I142" s="627"/>
      <c r="J142" s="627"/>
      <c r="K142" s="627"/>
      <c r="L142" s="627"/>
      <c r="M142" s="627"/>
      <c r="N142" s="627"/>
      <c r="O142" s="647"/>
    </row>
    <row r="143" spans="1:15" ht="15">
      <c r="A143" s="657" t="s">
        <v>98</v>
      </c>
      <c r="B143" s="647" t="s">
        <v>99</v>
      </c>
      <c r="C143" s="647" t="s">
        <v>344</v>
      </c>
      <c r="D143" s="639" t="s">
        <v>618</v>
      </c>
      <c r="E143" s="640">
        <f>SUM(E144:E149)</f>
        <v>344</v>
      </c>
      <c r="F143" s="640">
        <f aca="true" t="shared" si="43" ref="F143:N143">SUM(F144:F149)</f>
        <v>344</v>
      </c>
      <c r="G143" s="640">
        <f t="shared" si="43"/>
        <v>344</v>
      </c>
      <c r="H143" s="640">
        <f t="shared" si="43"/>
        <v>344</v>
      </c>
      <c r="I143" s="640">
        <f t="shared" si="43"/>
        <v>0</v>
      </c>
      <c r="J143" s="640">
        <f t="shared" si="43"/>
        <v>0</v>
      </c>
      <c r="K143" s="640">
        <f t="shared" si="43"/>
        <v>0</v>
      </c>
      <c r="L143" s="640">
        <f t="shared" si="43"/>
        <v>0</v>
      </c>
      <c r="M143" s="640">
        <f t="shared" si="43"/>
        <v>0</v>
      </c>
      <c r="N143" s="640">
        <f t="shared" si="43"/>
        <v>0</v>
      </c>
      <c r="O143" s="652" t="s">
        <v>759</v>
      </c>
    </row>
    <row r="144" spans="1:15" ht="15">
      <c r="A144" s="657"/>
      <c r="B144" s="647"/>
      <c r="C144" s="647"/>
      <c r="D144" s="630" t="s">
        <v>601</v>
      </c>
      <c r="E144" s="626">
        <f aca="true" t="shared" si="44" ref="E144:F149">G144+I144+K144+M144</f>
        <v>0</v>
      </c>
      <c r="F144" s="626">
        <f t="shared" si="44"/>
        <v>0</v>
      </c>
      <c r="G144" s="626"/>
      <c r="H144" s="626"/>
      <c r="I144" s="659"/>
      <c r="J144" s="659"/>
      <c r="K144" s="659"/>
      <c r="L144" s="659"/>
      <c r="M144" s="659"/>
      <c r="N144" s="659"/>
      <c r="O144" s="654"/>
    </row>
    <row r="145" spans="1:15" ht="15">
      <c r="A145" s="657"/>
      <c r="B145" s="647"/>
      <c r="C145" s="647"/>
      <c r="D145" s="630" t="s">
        <v>602</v>
      </c>
      <c r="E145" s="626">
        <f t="shared" si="44"/>
        <v>0</v>
      </c>
      <c r="F145" s="626">
        <f t="shared" si="44"/>
        <v>0</v>
      </c>
      <c r="G145" s="626"/>
      <c r="H145" s="626"/>
      <c r="I145" s="659"/>
      <c r="J145" s="659"/>
      <c r="K145" s="659"/>
      <c r="L145" s="659"/>
      <c r="M145" s="659"/>
      <c r="N145" s="659"/>
      <c r="O145" s="654"/>
    </row>
    <row r="146" spans="1:15" ht="15">
      <c r="A146" s="657"/>
      <c r="B146" s="647"/>
      <c r="C146" s="647"/>
      <c r="D146" s="630" t="s">
        <v>603</v>
      </c>
      <c r="E146" s="626">
        <f t="shared" si="44"/>
        <v>0</v>
      </c>
      <c r="F146" s="626">
        <f t="shared" si="44"/>
        <v>0</v>
      </c>
      <c r="G146" s="626"/>
      <c r="H146" s="626"/>
      <c r="I146" s="659"/>
      <c r="J146" s="659"/>
      <c r="K146" s="659"/>
      <c r="L146" s="659"/>
      <c r="M146" s="659"/>
      <c r="N146" s="659"/>
      <c r="O146" s="654"/>
    </row>
    <row r="147" spans="1:15" ht="15">
      <c r="A147" s="657"/>
      <c r="B147" s="647"/>
      <c r="C147" s="647"/>
      <c r="D147" s="630" t="s">
        <v>614</v>
      </c>
      <c r="E147" s="626">
        <f t="shared" si="44"/>
        <v>344</v>
      </c>
      <c r="F147" s="626">
        <f t="shared" si="44"/>
        <v>344</v>
      </c>
      <c r="G147" s="626">
        <v>344</v>
      </c>
      <c r="H147" s="626">
        <v>344</v>
      </c>
      <c r="I147" s="659"/>
      <c r="J147" s="659"/>
      <c r="K147" s="659"/>
      <c r="L147" s="659"/>
      <c r="M147" s="659"/>
      <c r="N147" s="659"/>
      <c r="O147" s="654"/>
    </row>
    <row r="148" spans="1:15" ht="15">
      <c r="A148" s="657"/>
      <c r="B148" s="647"/>
      <c r="C148" s="647"/>
      <c r="D148" s="630" t="s">
        <v>624</v>
      </c>
      <c r="E148" s="626">
        <f t="shared" si="44"/>
        <v>0</v>
      </c>
      <c r="F148" s="626">
        <f t="shared" si="44"/>
        <v>0</v>
      </c>
      <c r="G148" s="626"/>
      <c r="H148" s="626"/>
      <c r="I148" s="659"/>
      <c r="J148" s="659"/>
      <c r="K148" s="659"/>
      <c r="L148" s="659"/>
      <c r="M148" s="659"/>
      <c r="N148" s="659"/>
      <c r="O148" s="654"/>
    </row>
    <row r="149" spans="1:15" ht="15">
      <c r="A149" s="657"/>
      <c r="B149" s="647"/>
      <c r="C149" s="647"/>
      <c r="D149" s="630" t="s">
        <v>625</v>
      </c>
      <c r="E149" s="626">
        <f t="shared" si="44"/>
        <v>0</v>
      </c>
      <c r="F149" s="626">
        <f t="shared" si="44"/>
        <v>0</v>
      </c>
      <c r="G149" s="626"/>
      <c r="H149" s="626"/>
      <c r="I149" s="659"/>
      <c r="J149" s="659"/>
      <c r="K149" s="659"/>
      <c r="L149" s="659"/>
      <c r="M149" s="659"/>
      <c r="N149" s="659"/>
      <c r="O149" s="658"/>
    </row>
    <row r="150" spans="1:15" ht="15">
      <c r="A150" s="657" t="s">
        <v>100</v>
      </c>
      <c r="B150" s="647" t="s">
        <v>101</v>
      </c>
      <c r="C150" s="647" t="s">
        <v>344</v>
      </c>
      <c r="D150" s="639" t="s">
        <v>618</v>
      </c>
      <c r="E150" s="640">
        <f aca="true" t="shared" si="45" ref="E150:N150">SUM(E151:E156)</f>
        <v>717</v>
      </c>
      <c r="F150" s="640">
        <f t="shared" si="45"/>
        <v>717</v>
      </c>
      <c r="G150" s="640">
        <f t="shared" si="45"/>
        <v>717</v>
      </c>
      <c r="H150" s="640">
        <f t="shared" si="45"/>
        <v>717</v>
      </c>
      <c r="I150" s="640">
        <f t="shared" si="45"/>
        <v>0</v>
      </c>
      <c r="J150" s="640">
        <f t="shared" si="45"/>
        <v>0</v>
      </c>
      <c r="K150" s="640">
        <f t="shared" si="45"/>
        <v>0</v>
      </c>
      <c r="L150" s="640">
        <f t="shared" si="45"/>
        <v>0</v>
      </c>
      <c r="M150" s="640">
        <f t="shared" si="45"/>
        <v>0</v>
      </c>
      <c r="N150" s="640">
        <f t="shared" si="45"/>
        <v>0</v>
      </c>
      <c r="O150" s="652" t="s">
        <v>759</v>
      </c>
    </row>
    <row r="151" spans="1:15" ht="15">
      <c r="A151" s="657"/>
      <c r="B151" s="647"/>
      <c r="C151" s="647"/>
      <c r="D151" s="630" t="s">
        <v>601</v>
      </c>
      <c r="E151" s="626">
        <f aca="true" t="shared" si="46" ref="E151:F156">G151+I151+K151+M151</f>
        <v>0</v>
      </c>
      <c r="F151" s="626">
        <f t="shared" si="46"/>
        <v>0</v>
      </c>
      <c r="G151" s="626"/>
      <c r="H151" s="626"/>
      <c r="I151" s="659"/>
      <c r="J151" s="659"/>
      <c r="K151" s="659"/>
      <c r="L151" s="659"/>
      <c r="M151" s="659"/>
      <c r="N151" s="659"/>
      <c r="O151" s="654"/>
    </row>
    <row r="152" spans="1:15" ht="15">
      <c r="A152" s="657"/>
      <c r="B152" s="647"/>
      <c r="C152" s="647"/>
      <c r="D152" s="630" t="s">
        <v>602</v>
      </c>
      <c r="E152" s="626">
        <f t="shared" si="46"/>
        <v>0</v>
      </c>
      <c r="F152" s="626">
        <f t="shared" si="46"/>
        <v>0</v>
      </c>
      <c r="G152" s="626"/>
      <c r="H152" s="626"/>
      <c r="I152" s="659"/>
      <c r="J152" s="659"/>
      <c r="K152" s="659"/>
      <c r="L152" s="659"/>
      <c r="M152" s="659"/>
      <c r="N152" s="659"/>
      <c r="O152" s="654"/>
    </row>
    <row r="153" spans="1:15" ht="15">
      <c r="A153" s="657"/>
      <c r="B153" s="647"/>
      <c r="C153" s="647"/>
      <c r="D153" s="630" t="s">
        <v>603</v>
      </c>
      <c r="E153" s="626">
        <f t="shared" si="46"/>
        <v>0</v>
      </c>
      <c r="F153" s="626">
        <f t="shared" si="46"/>
        <v>0</v>
      </c>
      <c r="G153" s="626"/>
      <c r="H153" s="626"/>
      <c r="I153" s="659"/>
      <c r="J153" s="659"/>
      <c r="K153" s="659"/>
      <c r="L153" s="659"/>
      <c r="M153" s="659"/>
      <c r="N153" s="659"/>
      <c r="O153" s="654"/>
    </row>
    <row r="154" spans="1:15" ht="15">
      <c r="A154" s="657"/>
      <c r="B154" s="647"/>
      <c r="C154" s="647"/>
      <c r="D154" s="630" t="s">
        <v>614</v>
      </c>
      <c r="E154" s="626">
        <f t="shared" si="46"/>
        <v>717</v>
      </c>
      <c r="F154" s="626">
        <f t="shared" si="46"/>
        <v>717</v>
      </c>
      <c r="G154" s="626">
        <v>717</v>
      </c>
      <c r="H154" s="626">
        <v>717</v>
      </c>
      <c r="I154" s="659"/>
      <c r="J154" s="659"/>
      <c r="K154" s="659"/>
      <c r="L154" s="659"/>
      <c r="M154" s="659"/>
      <c r="N154" s="659"/>
      <c r="O154" s="654"/>
    </row>
    <row r="155" spans="1:15" ht="15">
      <c r="A155" s="657"/>
      <c r="B155" s="647"/>
      <c r="C155" s="647"/>
      <c r="D155" s="630" t="s">
        <v>624</v>
      </c>
      <c r="E155" s="626">
        <f t="shared" si="46"/>
        <v>0</v>
      </c>
      <c r="F155" s="626">
        <f t="shared" si="46"/>
        <v>0</v>
      </c>
      <c r="G155" s="626"/>
      <c r="H155" s="626"/>
      <c r="I155" s="659"/>
      <c r="J155" s="659"/>
      <c r="K155" s="659"/>
      <c r="L155" s="659"/>
      <c r="M155" s="659"/>
      <c r="N155" s="659"/>
      <c r="O155" s="654"/>
    </row>
    <row r="156" spans="1:15" ht="15">
      <c r="A156" s="657"/>
      <c r="B156" s="647"/>
      <c r="C156" s="647"/>
      <c r="D156" s="630" t="s">
        <v>625</v>
      </c>
      <c r="E156" s="626">
        <f t="shared" si="46"/>
        <v>0</v>
      </c>
      <c r="F156" s="626">
        <f t="shared" si="46"/>
        <v>0</v>
      </c>
      <c r="G156" s="626"/>
      <c r="H156" s="626"/>
      <c r="I156" s="659"/>
      <c r="J156" s="659"/>
      <c r="K156" s="659"/>
      <c r="L156" s="659"/>
      <c r="M156" s="659"/>
      <c r="N156" s="659"/>
      <c r="O156" s="658"/>
    </row>
    <row r="157" spans="1:15" ht="15">
      <c r="A157" s="642"/>
      <c r="B157" s="629" t="s">
        <v>604</v>
      </c>
      <c r="C157" s="629"/>
      <c r="D157" s="639" t="s">
        <v>600</v>
      </c>
      <c r="E157" s="640">
        <f aca="true" t="shared" si="47" ref="E157:N157">SUM(E158:E163)</f>
        <v>395334.6</v>
      </c>
      <c r="F157" s="640">
        <f t="shared" si="47"/>
        <v>307742.9</v>
      </c>
      <c r="G157" s="640">
        <f t="shared" si="47"/>
        <v>308268.6</v>
      </c>
      <c r="H157" s="640">
        <f t="shared" si="47"/>
        <v>247314</v>
      </c>
      <c r="I157" s="660">
        <f t="shared" si="47"/>
        <v>0</v>
      </c>
      <c r="J157" s="660">
        <f t="shared" si="47"/>
        <v>0</v>
      </c>
      <c r="K157" s="660">
        <f t="shared" si="47"/>
        <v>68797.2</v>
      </c>
      <c r="L157" s="660">
        <f t="shared" si="47"/>
        <v>42160.100000000006</v>
      </c>
      <c r="M157" s="660">
        <f t="shared" si="47"/>
        <v>18268.8</v>
      </c>
      <c r="N157" s="660">
        <f t="shared" si="47"/>
        <v>18268.8</v>
      </c>
      <c r="O157" s="658"/>
    </row>
    <row r="158" spans="1:15" ht="15">
      <c r="A158" s="642"/>
      <c r="B158" s="629"/>
      <c r="C158" s="629"/>
      <c r="D158" s="630" t="s">
        <v>601</v>
      </c>
      <c r="E158" s="626">
        <f aca="true" t="shared" si="48" ref="E158:F163">G158+I158+K158+M158</f>
        <v>54379.5</v>
      </c>
      <c r="F158" s="626">
        <f>H158+J158+L158+N158</f>
        <v>38727.9</v>
      </c>
      <c r="G158" s="626">
        <f>G130+G95+G60+G53+G46+G39+G32+G25+G11+G137+G144+G151</f>
        <v>42244.2</v>
      </c>
      <c r="H158" s="626">
        <f aca="true" t="shared" si="49" ref="H158:N158">H130+H95+H60+H53+H46+H39+H32+H25+H11+H137+H144+H151</f>
        <v>32520.5</v>
      </c>
      <c r="I158" s="626">
        <f t="shared" si="49"/>
        <v>0</v>
      </c>
      <c r="J158" s="626">
        <f t="shared" si="49"/>
        <v>0</v>
      </c>
      <c r="K158" s="626">
        <f t="shared" si="49"/>
        <v>12135.3</v>
      </c>
      <c r="L158" s="626">
        <f t="shared" si="49"/>
        <v>6207.4</v>
      </c>
      <c r="M158" s="626">
        <f t="shared" si="49"/>
        <v>0</v>
      </c>
      <c r="N158" s="626">
        <f t="shared" si="49"/>
        <v>0</v>
      </c>
      <c r="O158" s="647"/>
    </row>
    <row r="159" spans="1:15" ht="15">
      <c r="A159" s="642"/>
      <c r="B159" s="629"/>
      <c r="C159" s="629"/>
      <c r="D159" s="630" t="s">
        <v>602</v>
      </c>
      <c r="E159" s="626">
        <f t="shared" si="48"/>
        <v>52656.6</v>
      </c>
      <c r="F159" s="626">
        <f t="shared" si="48"/>
        <v>37027.1</v>
      </c>
      <c r="G159" s="626">
        <f aca="true" t="shared" si="50" ref="G159:N160">G131+G96+G61+G54+G47+G40+G33+G26+G12+G138+G145+G152</f>
        <v>40673.2</v>
      </c>
      <c r="H159" s="626">
        <f t="shared" si="50"/>
        <v>30001.6</v>
      </c>
      <c r="I159" s="626">
        <f t="shared" si="50"/>
        <v>0</v>
      </c>
      <c r="J159" s="626">
        <f t="shared" si="50"/>
        <v>0</v>
      </c>
      <c r="K159" s="626">
        <f t="shared" si="50"/>
        <v>10995.3</v>
      </c>
      <c r="L159" s="626">
        <f t="shared" si="50"/>
        <v>6037.4</v>
      </c>
      <c r="M159" s="626">
        <f t="shared" si="50"/>
        <v>988.1</v>
      </c>
      <c r="N159" s="626">
        <f t="shared" si="50"/>
        <v>988.1</v>
      </c>
      <c r="O159" s="647"/>
    </row>
    <row r="160" spans="1:15" ht="15">
      <c r="A160" s="642"/>
      <c r="B160" s="629"/>
      <c r="C160" s="629"/>
      <c r="D160" s="630" t="s">
        <v>603</v>
      </c>
      <c r="E160" s="626">
        <f t="shared" si="48"/>
        <v>55846.100000000006</v>
      </c>
      <c r="F160" s="626">
        <f t="shared" si="48"/>
        <v>41546.799999999996</v>
      </c>
      <c r="G160" s="626">
        <f t="shared" si="50"/>
        <v>40770.100000000006</v>
      </c>
      <c r="H160" s="626">
        <f t="shared" si="50"/>
        <v>30004.5</v>
      </c>
      <c r="I160" s="626">
        <f t="shared" si="50"/>
        <v>0</v>
      </c>
      <c r="J160" s="626">
        <f t="shared" si="50"/>
        <v>0</v>
      </c>
      <c r="K160" s="626">
        <f t="shared" si="50"/>
        <v>10995.3</v>
      </c>
      <c r="L160" s="626">
        <f t="shared" si="50"/>
        <v>7461.6</v>
      </c>
      <c r="M160" s="626">
        <f t="shared" si="50"/>
        <v>4080.7</v>
      </c>
      <c r="N160" s="626">
        <f t="shared" si="50"/>
        <v>4080.7</v>
      </c>
      <c r="O160" s="647"/>
    </row>
    <row r="161" spans="1:15" ht="15">
      <c r="A161" s="642"/>
      <c r="B161" s="629"/>
      <c r="C161" s="629"/>
      <c r="D161" s="630" t="s">
        <v>614</v>
      </c>
      <c r="E161" s="626">
        <f t="shared" si="48"/>
        <v>78937.8</v>
      </c>
      <c r="F161" s="626">
        <f t="shared" si="48"/>
        <v>66140.9</v>
      </c>
      <c r="G161" s="626">
        <f>G133+G98+G63+G56+G49+G42+G35+G28+G14+G140+G147+G154</f>
        <v>61857.100000000006</v>
      </c>
      <c r="H161" s="626">
        <f>H133+H98+H63+H56+H49+H42+H35+H28+H14+H140+H147+H154</f>
        <v>51910.799999999996</v>
      </c>
      <c r="I161" s="626">
        <f aca="true" t="shared" si="51" ref="I161:N161">I133+I98+I63+I56+I49+I42+I35+I28+I14+I140+I147+I154</f>
        <v>0</v>
      </c>
      <c r="J161" s="626">
        <f t="shared" si="51"/>
        <v>0</v>
      </c>
      <c r="K161" s="626">
        <f t="shared" si="51"/>
        <v>12680.7</v>
      </c>
      <c r="L161" s="626">
        <f>L133+L98+L63+L56+L49+L42+L35+L28+L14+L140+L147+L154</f>
        <v>9830.1</v>
      </c>
      <c r="M161" s="626">
        <f t="shared" si="51"/>
        <v>4400</v>
      </c>
      <c r="N161" s="626">
        <f t="shared" si="51"/>
        <v>4400</v>
      </c>
      <c r="O161" s="647"/>
    </row>
    <row r="162" spans="1:15" ht="15">
      <c r="A162" s="642"/>
      <c r="B162" s="629"/>
      <c r="C162" s="629"/>
      <c r="D162" s="630" t="s">
        <v>624</v>
      </c>
      <c r="E162" s="626">
        <f t="shared" si="48"/>
        <v>76757.3</v>
      </c>
      <c r="F162" s="626">
        <f t="shared" si="48"/>
        <v>62150.100000000006</v>
      </c>
      <c r="G162" s="626">
        <f aca="true" t="shared" si="52" ref="G162:N163">G134+G99+G64+G57+G50+G43+G36+G29+G15+G141+G148+G155</f>
        <v>61362</v>
      </c>
      <c r="H162" s="626">
        <f t="shared" si="52"/>
        <v>51438.3</v>
      </c>
      <c r="I162" s="626">
        <f t="shared" si="52"/>
        <v>0</v>
      </c>
      <c r="J162" s="626">
        <f t="shared" si="52"/>
        <v>0</v>
      </c>
      <c r="K162" s="626">
        <f t="shared" si="52"/>
        <v>10995.3</v>
      </c>
      <c r="L162" s="626">
        <f t="shared" si="52"/>
        <v>6311.8</v>
      </c>
      <c r="M162" s="626">
        <f t="shared" si="52"/>
        <v>4400</v>
      </c>
      <c r="N162" s="626">
        <f t="shared" si="52"/>
        <v>4400</v>
      </c>
      <c r="O162" s="647"/>
    </row>
    <row r="163" spans="1:15" ht="15">
      <c r="A163" s="642"/>
      <c r="B163" s="629"/>
      <c r="C163" s="629"/>
      <c r="D163" s="630" t="s">
        <v>625</v>
      </c>
      <c r="E163" s="626">
        <f t="shared" si="48"/>
        <v>76757.3</v>
      </c>
      <c r="F163" s="626">
        <f t="shared" si="48"/>
        <v>62150.100000000006</v>
      </c>
      <c r="G163" s="626">
        <f t="shared" si="52"/>
        <v>61362</v>
      </c>
      <c r="H163" s="626">
        <f t="shared" si="52"/>
        <v>51438.3</v>
      </c>
      <c r="I163" s="626">
        <f t="shared" si="52"/>
        <v>0</v>
      </c>
      <c r="J163" s="626">
        <f t="shared" si="52"/>
        <v>0</v>
      </c>
      <c r="K163" s="626">
        <f t="shared" si="52"/>
        <v>10995.3</v>
      </c>
      <c r="L163" s="626">
        <f t="shared" si="52"/>
        <v>6311.8</v>
      </c>
      <c r="M163" s="626">
        <f t="shared" si="52"/>
        <v>4400</v>
      </c>
      <c r="N163" s="626">
        <f t="shared" si="52"/>
        <v>4400</v>
      </c>
      <c r="O163" s="647"/>
    </row>
    <row r="164" spans="1:15" ht="15">
      <c r="A164" s="633" t="s">
        <v>686</v>
      </c>
      <c r="B164" s="634" t="s">
        <v>685</v>
      </c>
      <c r="C164" s="635"/>
      <c r="D164" s="635"/>
      <c r="E164" s="635"/>
      <c r="F164" s="635"/>
      <c r="G164" s="635"/>
      <c r="H164" s="635"/>
      <c r="I164" s="635"/>
      <c r="J164" s="635"/>
      <c r="K164" s="635"/>
      <c r="L164" s="635"/>
      <c r="M164" s="635"/>
      <c r="N164" s="635"/>
      <c r="O164" s="636"/>
    </row>
    <row r="165" spans="1:15" ht="15" customHeight="1">
      <c r="A165" s="628"/>
      <c r="B165" s="661" t="s">
        <v>731</v>
      </c>
      <c r="C165" s="662"/>
      <c r="D165" s="662"/>
      <c r="E165" s="662"/>
      <c r="F165" s="662"/>
      <c r="G165" s="662"/>
      <c r="H165" s="662"/>
      <c r="I165" s="662"/>
      <c r="J165" s="662"/>
      <c r="K165" s="662"/>
      <c r="L165" s="662"/>
      <c r="M165" s="662"/>
      <c r="N165" s="662"/>
      <c r="O165" s="663"/>
    </row>
    <row r="166" spans="1:15" s="4" customFormat="1" ht="15" customHeight="1">
      <c r="A166" s="637" t="s">
        <v>692</v>
      </c>
      <c r="B166" s="646" t="s">
        <v>691</v>
      </c>
      <c r="C166" s="643"/>
      <c r="D166" s="639" t="s">
        <v>600</v>
      </c>
      <c r="E166" s="640">
        <f aca="true" t="shared" si="53" ref="E166:N166">SUM(E167:E172)</f>
        <v>3452372.4</v>
      </c>
      <c r="F166" s="640">
        <f t="shared" si="53"/>
        <v>2542804.17</v>
      </c>
      <c r="G166" s="640">
        <f t="shared" si="53"/>
        <v>2538796.6</v>
      </c>
      <c r="H166" s="640">
        <f t="shared" si="53"/>
        <v>2121974.2</v>
      </c>
      <c r="I166" s="640">
        <f t="shared" si="53"/>
        <v>2660.6</v>
      </c>
      <c r="J166" s="640">
        <f t="shared" si="53"/>
        <v>2660.6</v>
      </c>
      <c r="K166" s="640">
        <f t="shared" si="53"/>
        <v>725111</v>
      </c>
      <c r="L166" s="640">
        <f t="shared" si="53"/>
        <v>241959.19999999998</v>
      </c>
      <c r="M166" s="640">
        <f t="shared" si="53"/>
        <v>185804.19999999998</v>
      </c>
      <c r="N166" s="640">
        <f t="shared" si="53"/>
        <v>176210.17</v>
      </c>
      <c r="O166" s="652" t="s">
        <v>385</v>
      </c>
    </row>
    <row r="167" spans="1:15" ht="15">
      <c r="A167" s="642"/>
      <c r="B167" s="648"/>
      <c r="C167" s="628"/>
      <c r="D167" s="630" t="s">
        <v>601</v>
      </c>
      <c r="E167" s="626">
        <f>G167+I167+K167+M167</f>
        <v>453746.69999999995</v>
      </c>
      <c r="F167" s="626">
        <f>H167+J167+L167+N167</f>
        <v>329746.79999999993</v>
      </c>
      <c r="G167" s="626">
        <v>324731.1</v>
      </c>
      <c r="H167" s="626">
        <v>286070.6</v>
      </c>
      <c r="I167" s="626">
        <v>1772.6</v>
      </c>
      <c r="J167" s="626">
        <v>1772.6</v>
      </c>
      <c r="K167" s="626">
        <v>127243</v>
      </c>
      <c r="L167" s="626">
        <v>41903.6</v>
      </c>
      <c r="M167" s="627"/>
      <c r="N167" s="627"/>
      <c r="O167" s="654"/>
    </row>
    <row r="168" spans="1:15" ht="76.5">
      <c r="A168" s="642"/>
      <c r="B168" s="648"/>
      <c r="C168" s="633" t="s">
        <v>732</v>
      </c>
      <c r="D168" s="630" t="s">
        <v>602</v>
      </c>
      <c r="E168" s="626">
        <f aca="true" t="shared" si="54" ref="E168:F172">G168+I168+K168+M168</f>
        <v>433929.5</v>
      </c>
      <c r="F168" s="626">
        <f t="shared" si="54"/>
        <v>350837.9</v>
      </c>
      <c r="G168" s="626">
        <v>341689.9</v>
      </c>
      <c r="H168" s="626">
        <v>306803.2</v>
      </c>
      <c r="I168" s="626">
        <v>888</v>
      </c>
      <c r="J168" s="626">
        <v>888</v>
      </c>
      <c r="K168" s="626">
        <v>91351.6</v>
      </c>
      <c r="L168" s="626">
        <v>43146.7</v>
      </c>
      <c r="M168" s="627"/>
      <c r="N168" s="627"/>
      <c r="O168" s="654"/>
    </row>
    <row r="169" spans="1:15" ht="76.5">
      <c r="A169" s="642"/>
      <c r="B169" s="648"/>
      <c r="C169" s="633" t="s">
        <v>732</v>
      </c>
      <c r="D169" s="630" t="s">
        <v>603</v>
      </c>
      <c r="E169" s="626">
        <f t="shared" si="54"/>
        <v>472419</v>
      </c>
      <c r="F169" s="626">
        <f t="shared" si="54"/>
        <v>408278.69999999995</v>
      </c>
      <c r="G169" s="626">
        <v>345789.9</v>
      </c>
      <c r="H169" s="626">
        <v>345786.1</v>
      </c>
      <c r="I169" s="627"/>
      <c r="J169" s="627"/>
      <c r="K169" s="626">
        <v>126629.1</v>
      </c>
      <c r="L169" s="626">
        <v>62492.6</v>
      </c>
      <c r="M169" s="627"/>
      <c r="N169" s="627"/>
      <c r="O169" s="654"/>
    </row>
    <row r="170" spans="1:15" ht="76.5">
      <c r="A170" s="642"/>
      <c r="B170" s="648"/>
      <c r="C170" s="633" t="s">
        <v>732</v>
      </c>
      <c r="D170" s="630" t="s">
        <v>614</v>
      </c>
      <c r="E170" s="626">
        <f t="shared" si="54"/>
        <v>643499.4</v>
      </c>
      <c r="F170" s="626">
        <f t="shared" si="54"/>
        <v>594490.6900000001</v>
      </c>
      <c r="G170" s="626">
        <v>449143.9</v>
      </c>
      <c r="H170" s="626">
        <v>449143.9</v>
      </c>
      <c r="I170" s="627"/>
      <c r="J170" s="627"/>
      <c r="K170" s="626">
        <v>126629.1</v>
      </c>
      <c r="L170" s="626">
        <v>87111.5</v>
      </c>
      <c r="M170" s="626">
        <v>67726.4</v>
      </c>
      <c r="N170" s="626">
        <v>58235.29</v>
      </c>
      <c r="O170" s="654"/>
    </row>
    <row r="171" spans="1:15" ht="76.5">
      <c r="A171" s="642"/>
      <c r="B171" s="648"/>
      <c r="C171" s="633" t="s">
        <v>732</v>
      </c>
      <c r="D171" s="630" t="s">
        <v>624</v>
      </c>
      <c r="E171" s="626">
        <f t="shared" si="54"/>
        <v>724388.9</v>
      </c>
      <c r="F171" s="626">
        <f t="shared" si="54"/>
        <v>429725.04000000004</v>
      </c>
      <c r="G171" s="626">
        <v>538720.9</v>
      </c>
      <c r="H171" s="626">
        <v>367085.2</v>
      </c>
      <c r="I171" s="627"/>
      <c r="J171" s="627"/>
      <c r="K171" s="626">
        <v>126629.1</v>
      </c>
      <c r="L171" s="626">
        <v>3652.4</v>
      </c>
      <c r="M171" s="626">
        <v>59038.9</v>
      </c>
      <c r="N171" s="626">
        <v>58987.44</v>
      </c>
      <c r="O171" s="654"/>
    </row>
    <row r="172" spans="1:15" ht="76.5">
      <c r="A172" s="642"/>
      <c r="B172" s="648"/>
      <c r="C172" s="628" t="s">
        <v>732</v>
      </c>
      <c r="D172" s="630" t="s">
        <v>625</v>
      </c>
      <c r="E172" s="626">
        <f t="shared" si="54"/>
        <v>724388.9</v>
      </c>
      <c r="F172" s="626">
        <f t="shared" si="54"/>
        <v>429725.04000000004</v>
      </c>
      <c r="G172" s="626">
        <v>538720.9</v>
      </c>
      <c r="H172" s="626">
        <v>367085.2</v>
      </c>
      <c r="I172" s="627"/>
      <c r="J172" s="627"/>
      <c r="K172" s="626">
        <v>126629.1</v>
      </c>
      <c r="L172" s="626">
        <v>3652.4</v>
      </c>
      <c r="M172" s="626">
        <v>59038.9</v>
      </c>
      <c r="N172" s="626">
        <v>58987.44</v>
      </c>
      <c r="O172" s="654"/>
    </row>
    <row r="173" spans="1:15" s="4" customFormat="1" ht="15" customHeight="1">
      <c r="A173" s="637" t="s">
        <v>695</v>
      </c>
      <c r="B173" s="637" t="s">
        <v>608</v>
      </c>
      <c r="C173" s="643"/>
      <c r="D173" s="639" t="s">
        <v>600</v>
      </c>
      <c r="E173" s="640">
        <f aca="true" t="shared" si="55" ref="E173:N173">SUM(E174:E179)</f>
        <v>1055474.1</v>
      </c>
      <c r="F173" s="640">
        <f t="shared" si="55"/>
        <v>171684.22000000003</v>
      </c>
      <c r="G173" s="640">
        <f t="shared" si="55"/>
        <v>772390.4</v>
      </c>
      <c r="H173" s="640">
        <f t="shared" si="55"/>
        <v>11000.099999999999</v>
      </c>
      <c r="I173" s="640">
        <f t="shared" si="55"/>
        <v>2506.2</v>
      </c>
      <c r="J173" s="640">
        <f t="shared" si="55"/>
        <v>2506.2</v>
      </c>
      <c r="K173" s="640">
        <f t="shared" si="55"/>
        <v>7920.799999999999</v>
      </c>
      <c r="L173" s="640">
        <f t="shared" si="55"/>
        <v>7920.799999999999</v>
      </c>
      <c r="M173" s="640">
        <f t="shared" si="55"/>
        <v>272656.69999999995</v>
      </c>
      <c r="N173" s="640">
        <f t="shared" si="55"/>
        <v>150257.12000000002</v>
      </c>
      <c r="O173" s="654"/>
    </row>
    <row r="174" spans="1:15" ht="15">
      <c r="A174" s="642"/>
      <c r="B174" s="642"/>
      <c r="C174" s="628"/>
      <c r="D174" s="630" t="s">
        <v>601</v>
      </c>
      <c r="E174" s="626">
        <f>G174+I174+K174+M174</f>
        <v>59399.3</v>
      </c>
      <c r="F174" s="626">
        <f>H174+J174+L174+N174</f>
        <v>6446.6</v>
      </c>
      <c r="G174" s="626">
        <v>57660.4</v>
      </c>
      <c r="H174" s="626">
        <v>4707.7</v>
      </c>
      <c r="I174" s="626">
        <v>1738.9</v>
      </c>
      <c r="J174" s="626">
        <v>1738.9</v>
      </c>
      <c r="K174" s="627"/>
      <c r="L174" s="627"/>
      <c r="M174" s="627"/>
      <c r="N174" s="627"/>
      <c r="O174" s="654"/>
    </row>
    <row r="175" spans="1:15" ht="38.25">
      <c r="A175" s="642"/>
      <c r="B175" s="642"/>
      <c r="C175" s="633" t="s">
        <v>733</v>
      </c>
      <c r="D175" s="630" t="s">
        <v>602</v>
      </c>
      <c r="E175" s="626">
        <f aca="true" t="shared" si="56" ref="E175:F179">G175+I175+K175+M175</f>
        <v>251775.59999999998</v>
      </c>
      <c r="F175" s="626">
        <f t="shared" si="56"/>
        <v>70225.5</v>
      </c>
      <c r="G175" s="626">
        <v>183574.4</v>
      </c>
      <c r="H175" s="626">
        <v>2024.3</v>
      </c>
      <c r="I175" s="626">
        <v>767.3</v>
      </c>
      <c r="J175" s="626">
        <v>767.3</v>
      </c>
      <c r="K175" s="627"/>
      <c r="L175" s="627"/>
      <c r="M175" s="626">
        <v>67433.9</v>
      </c>
      <c r="N175" s="626">
        <v>67433.9</v>
      </c>
      <c r="O175" s="654"/>
    </row>
    <row r="176" spans="1:15" ht="25.5">
      <c r="A176" s="642"/>
      <c r="B176" s="642"/>
      <c r="C176" s="633" t="s">
        <v>734</v>
      </c>
      <c r="D176" s="630" t="s">
        <v>603</v>
      </c>
      <c r="E176" s="626">
        <f t="shared" si="56"/>
        <v>256318.1</v>
      </c>
      <c r="F176" s="626">
        <f t="shared" si="56"/>
        <v>75484.5</v>
      </c>
      <c r="G176" s="626">
        <v>183574.4</v>
      </c>
      <c r="H176" s="626">
        <v>2740.8</v>
      </c>
      <c r="I176" s="627"/>
      <c r="J176" s="627"/>
      <c r="K176" s="626">
        <v>2475.6</v>
      </c>
      <c r="L176" s="626">
        <v>2475.6</v>
      </c>
      <c r="M176" s="626">
        <v>70268.1</v>
      </c>
      <c r="N176" s="626">
        <v>70268.1</v>
      </c>
      <c r="O176" s="654"/>
    </row>
    <row r="177" spans="1:15" ht="25.5">
      <c r="A177" s="642"/>
      <c r="B177" s="642"/>
      <c r="C177" s="633" t="s">
        <v>734</v>
      </c>
      <c r="D177" s="630" t="s">
        <v>614</v>
      </c>
      <c r="E177" s="626">
        <f t="shared" si="56"/>
        <v>254429.40000000002</v>
      </c>
      <c r="F177" s="626">
        <f t="shared" si="56"/>
        <v>11257.42</v>
      </c>
      <c r="G177" s="626">
        <v>183574.4</v>
      </c>
      <c r="H177" s="626">
        <v>1527.3</v>
      </c>
      <c r="I177" s="627"/>
      <c r="J177" s="627"/>
      <c r="K177" s="626">
        <v>5445.2</v>
      </c>
      <c r="L177" s="626">
        <v>5445.2</v>
      </c>
      <c r="M177" s="626">
        <v>65409.8</v>
      </c>
      <c r="N177" s="626">
        <v>4284.92</v>
      </c>
      <c r="O177" s="654"/>
    </row>
    <row r="178" spans="1:15" ht="25.5">
      <c r="A178" s="642"/>
      <c r="B178" s="642"/>
      <c r="C178" s="633" t="s">
        <v>734</v>
      </c>
      <c r="D178" s="630" t="s">
        <v>624</v>
      </c>
      <c r="E178" s="626">
        <f t="shared" si="56"/>
        <v>147413.2</v>
      </c>
      <c r="F178" s="626">
        <f t="shared" si="56"/>
        <v>4135.1</v>
      </c>
      <c r="G178" s="626">
        <v>82003.4</v>
      </c>
      <c r="H178" s="627"/>
      <c r="I178" s="627"/>
      <c r="J178" s="627"/>
      <c r="K178" s="627"/>
      <c r="L178" s="627"/>
      <c r="M178" s="626">
        <v>65409.8</v>
      </c>
      <c r="N178" s="626">
        <v>4135.1</v>
      </c>
      <c r="O178" s="654"/>
    </row>
    <row r="179" spans="1:15" ht="15">
      <c r="A179" s="642"/>
      <c r="B179" s="642"/>
      <c r="C179" s="628"/>
      <c r="D179" s="630" t="s">
        <v>625</v>
      </c>
      <c r="E179" s="626">
        <f t="shared" si="56"/>
        <v>86138.5</v>
      </c>
      <c r="F179" s="626">
        <f t="shared" si="56"/>
        <v>4135.1</v>
      </c>
      <c r="G179" s="626">
        <v>82003.4</v>
      </c>
      <c r="H179" s="627"/>
      <c r="I179" s="627"/>
      <c r="J179" s="627"/>
      <c r="K179" s="627"/>
      <c r="L179" s="627"/>
      <c r="M179" s="626">
        <v>4135.1</v>
      </c>
      <c r="N179" s="626">
        <v>4135.1</v>
      </c>
      <c r="O179" s="654"/>
    </row>
    <row r="180" spans="1:15" s="4" customFormat="1" ht="15" customHeight="1">
      <c r="A180" s="637" t="s">
        <v>698</v>
      </c>
      <c r="B180" s="637" t="s">
        <v>609</v>
      </c>
      <c r="C180" s="643"/>
      <c r="D180" s="639" t="s">
        <v>600</v>
      </c>
      <c r="E180" s="640">
        <f aca="true" t="shared" si="57" ref="E180:N180">SUM(E181:E186)</f>
        <v>31337</v>
      </c>
      <c r="F180" s="640">
        <f t="shared" si="57"/>
        <v>7677.2</v>
      </c>
      <c r="G180" s="640">
        <f t="shared" si="57"/>
        <v>31337</v>
      </c>
      <c r="H180" s="640">
        <f t="shared" si="57"/>
        <v>7677.2</v>
      </c>
      <c r="I180" s="640">
        <f t="shared" si="57"/>
        <v>0</v>
      </c>
      <c r="J180" s="640">
        <f t="shared" si="57"/>
        <v>0</v>
      </c>
      <c r="K180" s="640">
        <f t="shared" si="57"/>
        <v>0</v>
      </c>
      <c r="L180" s="640">
        <f t="shared" si="57"/>
        <v>0</v>
      </c>
      <c r="M180" s="640">
        <f t="shared" si="57"/>
        <v>0</v>
      </c>
      <c r="N180" s="640">
        <f t="shared" si="57"/>
        <v>0</v>
      </c>
      <c r="O180" s="654"/>
    </row>
    <row r="181" spans="1:15" ht="15">
      <c r="A181" s="642"/>
      <c r="B181" s="642"/>
      <c r="C181" s="628"/>
      <c r="D181" s="630" t="s">
        <v>601</v>
      </c>
      <c r="E181" s="626">
        <f>G181+I181+K181+M181</f>
        <v>9622</v>
      </c>
      <c r="F181" s="626">
        <f>H181+J181+L181+N181</f>
        <v>795</v>
      </c>
      <c r="G181" s="626">
        <v>9622</v>
      </c>
      <c r="H181" s="626">
        <v>795</v>
      </c>
      <c r="I181" s="627"/>
      <c r="J181" s="627"/>
      <c r="K181" s="627"/>
      <c r="L181" s="627"/>
      <c r="M181" s="627"/>
      <c r="N181" s="627"/>
      <c r="O181" s="654"/>
    </row>
    <row r="182" spans="1:15" ht="25.5">
      <c r="A182" s="642"/>
      <c r="B182" s="642"/>
      <c r="C182" s="633" t="s">
        <v>735</v>
      </c>
      <c r="D182" s="630" t="s">
        <v>602</v>
      </c>
      <c r="E182" s="626">
        <f aca="true" t="shared" si="58" ref="E182:F186">G182+I182+K182+M182</f>
        <v>4343</v>
      </c>
      <c r="F182" s="626">
        <f t="shared" si="58"/>
        <v>2794.1</v>
      </c>
      <c r="G182" s="626">
        <v>4343</v>
      </c>
      <c r="H182" s="626">
        <v>2794.1</v>
      </c>
      <c r="I182" s="627"/>
      <c r="J182" s="627"/>
      <c r="K182" s="627"/>
      <c r="L182" s="627"/>
      <c r="M182" s="627"/>
      <c r="N182" s="627"/>
      <c r="O182" s="654"/>
    </row>
    <row r="183" spans="1:15" ht="25.5">
      <c r="A183" s="642"/>
      <c r="B183" s="642"/>
      <c r="C183" s="633" t="s">
        <v>735</v>
      </c>
      <c r="D183" s="630" t="s">
        <v>603</v>
      </c>
      <c r="E183" s="626">
        <f t="shared" si="58"/>
        <v>4343</v>
      </c>
      <c r="F183" s="626">
        <f t="shared" si="58"/>
        <v>689.1</v>
      </c>
      <c r="G183" s="626">
        <v>4343</v>
      </c>
      <c r="H183" s="626">
        <v>689.1</v>
      </c>
      <c r="I183" s="627"/>
      <c r="J183" s="627"/>
      <c r="K183" s="627"/>
      <c r="L183" s="627"/>
      <c r="M183" s="627"/>
      <c r="N183" s="627"/>
      <c r="O183" s="654"/>
    </row>
    <row r="184" spans="1:15" ht="25.5">
      <c r="A184" s="642"/>
      <c r="B184" s="642"/>
      <c r="C184" s="633" t="s">
        <v>735</v>
      </c>
      <c r="D184" s="630" t="s">
        <v>614</v>
      </c>
      <c r="E184" s="626">
        <f t="shared" si="58"/>
        <v>4343</v>
      </c>
      <c r="F184" s="626">
        <f t="shared" si="58"/>
        <v>1133</v>
      </c>
      <c r="G184" s="626">
        <v>4343</v>
      </c>
      <c r="H184" s="626">
        <v>1133</v>
      </c>
      <c r="I184" s="627"/>
      <c r="J184" s="627"/>
      <c r="K184" s="627"/>
      <c r="L184" s="627"/>
      <c r="M184" s="627"/>
      <c r="N184" s="627"/>
      <c r="O184" s="654"/>
    </row>
    <row r="185" spans="1:15" ht="25.5">
      <c r="A185" s="642"/>
      <c r="B185" s="642"/>
      <c r="C185" s="633" t="s">
        <v>735</v>
      </c>
      <c r="D185" s="630" t="s">
        <v>624</v>
      </c>
      <c r="E185" s="626">
        <f t="shared" si="58"/>
        <v>4343</v>
      </c>
      <c r="F185" s="626">
        <f t="shared" si="58"/>
        <v>1133</v>
      </c>
      <c r="G185" s="626">
        <v>4343</v>
      </c>
      <c r="H185" s="626">
        <v>1133</v>
      </c>
      <c r="I185" s="627"/>
      <c r="J185" s="627"/>
      <c r="K185" s="627"/>
      <c r="L185" s="627"/>
      <c r="M185" s="627"/>
      <c r="N185" s="627"/>
      <c r="O185" s="654"/>
    </row>
    <row r="186" spans="1:15" ht="25.5">
      <c r="A186" s="642"/>
      <c r="B186" s="642"/>
      <c r="C186" s="633" t="s">
        <v>735</v>
      </c>
      <c r="D186" s="630" t="s">
        <v>625</v>
      </c>
      <c r="E186" s="626">
        <f t="shared" si="58"/>
        <v>4343</v>
      </c>
      <c r="F186" s="626">
        <f t="shared" si="58"/>
        <v>1133</v>
      </c>
      <c r="G186" s="626">
        <v>4343</v>
      </c>
      <c r="H186" s="626">
        <v>1133</v>
      </c>
      <c r="I186" s="627"/>
      <c r="J186" s="627"/>
      <c r="K186" s="627"/>
      <c r="L186" s="627"/>
      <c r="M186" s="627"/>
      <c r="N186" s="627"/>
      <c r="O186" s="654"/>
    </row>
    <row r="187" spans="1:15" ht="15">
      <c r="A187" s="637" t="s">
        <v>699</v>
      </c>
      <c r="B187" s="637" t="s">
        <v>696</v>
      </c>
      <c r="C187" s="643"/>
      <c r="D187" s="639" t="s">
        <v>600</v>
      </c>
      <c r="E187" s="640">
        <f aca="true" t="shared" si="59" ref="E187:N187">SUM(E188:E193)</f>
        <v>1590.2</v>
      </c>
      <c r="F187" s="640">
        <f t="shared" si="59"/>
        <v>1590.2</v>
      </c>
      <c r="G187" s="640">
        <f t="shared" si="59"/>
        <v>1590.2</v>
      </c>
      <c r="H187" s="640">
        <f t="shared" si="59"/>
        <v>1590.2</v>
      </c>
      <c r="I187" s="640">
        <f t="shared" si="59"/>
        <v>0</v>
      </c>
      <c r="J187" s="640">
        <f t="shared" si="59"/>
        <v>0</v>
      </c>
      <c r="K187" s="640">
        <f t="shared" si="59"/>
        <v>0</v>
      </c>
      <c r="L187" s="640">
        <f t="shared" si="59"/>
        <v>0</v>
      </c>
      <c r="M187" s="640">
        <f t="shared" si="59"/>
        <v>0</v>
      </c>
      <c r="N187" s="640">
        <f t="shared" si="59"/>
        <v>0</v>
      </c>
      <c r="O187" s="652" t="s">
        <v>386</v>
      </c>
    </row>
    <row r="188" spans="1:15" ht="15" customHeight="1">
      <c r="A188" s="642"/>
      <c r="B188" s="642"/>
      <c r="C188" s="628"/>
      <c r="D188" s="630" t="s">
        <v>601</v>
      </c>
      <c r="E188" s="626">
        <f>G188+I188+K188+M188</f>
        <v>1590.2</v>
      </c>
      <c r="F188" s="626">
        <f>H188+J188+L188+N188</f>
        <v>1590.2</v>
      </c>
      <c r="G188" s="626">
        <v>1590.2</v>
      </c>
      <c r="H188" s="626">
        <v>1590.2</v>
      </c>
      <c r="I188" s="627"/>
      <c r="J188" s="627"/>
      <c r="K188" s="627"/>
      <c r="L188" s="627"/>
      <c r="M188" s="627"/>
      <c r="N188" s="627"/>
      <c r="O188" s="654"/>
    </row>
    <row r="189" spans="1:15" ht="15">
      <c r="A189" s="642"/>
      <c r="B189" s="642"/>
      <c r="C189" s="628"/>
      <c r="D189" s="630" t="s">
        <v>602</v>
      </c>
      <c r="E189" s="626">
        <f aca="true" t="shared" si="60" ref="E189:F193">G189+I189+K189+M189</f>
        <v>0</v>
      </c>
      <c r="F189" s="626">
        <f t="shared" si="60"/>
        <v>0</v>
      </c>
      <c r="G189" s="626"/>
      <c r="H189" s="626"/>
      <c r="I189" s="627"/>
      <c r="J189" s="627"/>
      <c r="K189" s="627"/>
      <c r="L189" s="627"/>
      <c r="M189" s="627"/>
      <c r="N189" s="627"/>
      <c r="O189" s="654"/>
    </row>
    <row r="190" spans="1:15" ht="15">
      <c r="A190" s="642"/>
      <c r="B190" s="642"/>
      <c r="C190" s="628"/>
      <c r="D190" s="630" t="s">
        <v>603</v>
      </c>
      <c r="E190" s="626">
        <f t="shared" si="60"/>
        <v>0</v>
      </c>
      <c r="F190" s="626">
        <f t="shared" si="60"/>
        <v>0</v>
      </c>
      <c r="G190" s="626"/>
      <c r="H190" s="626"/>
      <c r="I190" s="627"/>
      <c r="J190" s="627"/>
      <c r="K190" s="627"/>
      <c r="L190" s="627"/>
      <c r="M190" s="627"/>
      <c r="N190" s="627"/>
      <c r="O190" s="654"/>
    </row>
    <row r="191" spans="1:15" ht="15">
      <c r="A191" s="642"/>
      <c r="B191" s="642"/>
      <c r="C191" s="628"/>
      <c r="D191" s="630" t="s">
        <v>614</v>
      </c>
      <c r="E191" s="626">
        <f t="shared" si="60"/>
        <v>0</v>
      </c>
      <c r="F191" s="626">
        <f t="shared" si="60"/>
        <v>0</v>
      </c>
      <c r="G191" s="626"/>
      <c r="H191" s="626"/>
      <c r="I191" s="627"/>
      <c r="J191" s="627"/>
      <c r="K191" s="627"/>
      <c r="L191" s="627"/>
      <c r="M191" s="627"/>
      <c r="N191" s="627"/>
      <c r="O191" s="654"/>
    </row>
    <row r="192" spans="1:15" ht="15">
      <c r="A192" s="642"/>
      <c r="B192" s="642"/>
      <c r="C192" s="628"/>
      <c r="D192" s="630" t="s">
        <v>624</v>
      </c>
      <c r="E192" s="626">
        <f t="shared" si="60"/>
        <v>0</v>
      </c>
      <c r="F192" s="626">
        <f t="shared" si="60"/>
        <v>0</v>
      </c>
      <c r="G192" s="626"/>
      <c r="H192" s="626"/>
      <c r="I192" s="627"/>
      <c r="J192" s="627"/>
      <c r="K192" s="627"/>
      <c r="L192" s="627"/>
      <c r="M192" s="627"/>
      <c r="N192" s="627"/>
      <c r="O192" s="654"/>
    </row>
    <row r="193" spans="1:15" ht="15">
      <c r="A193" s="642"/>
      <c r="B193" s="642"/>
      <c r="C193" s="628"/>
      <c r="D193" s="630" t="s">
        <v>625</v>
      </c>
      <c r="E193" s="626">
        <f t="shared" si="60"/>
        <v>0</v>
      </c>
      <c r="F193" s="626">
        <f t="shared" si="60"/>
        <v>0</v>
      </c>
      <c r="G193" s="626"/>
      <c r="H193" s="626"/>
      <c r="I193" s="627"/>
      <c r="J193" s="627"/>
      <c r="K193" s="627"/>
      <c r="L193" s="627"/>
      <c r="M193" s="627"/>
      <c r="N193" s="627"/>
      <c r="O193" s="654"/>
    </row>
    <row r="194" spans="1:15" ht="15">
      <c r="A194" s="637" t="s">
        <v>700</v>
      </c>
      <c r="B194" s="637" t="s">
        <v>697</v>
      </c>
      <c r="C194" s="643"/>
      <c r="D194" s="639" t="s">
        <v>600</v>
      </c>
      <c r="E194" s="640">
        <f aca="true" t="shared" si="61" ref="E194:N194">SUM(E195:E200)</f>
        <v>1665.9</v>
      </c>
      <c r="F194" s="640">
        <f t="shared" si="61"/>
        <v>1665.9</v>
      </c>
      <c r="G194" s="640">
        <f t="shared" si="61"/>
        <v>1665.9</v>
      </c>
      <c r="H194" s="640">
        <f t="shared" si="61"/>
        <v>1665.9</v>
      </c>
      <c r="I194" s="640">
        <f t="shared" si="61"/>
        <v>0</v>
      </c>
      <c r="J194" s="640">
        <f t="shared" si="61"/>
        <v>0</v>
      </c>
      <c r="K194" s="640">
        <f t="shared" si="61"/>
        <v>0</v>
      </c>
      <c r="L194" s="640">
        <f t="shared" si="61"/>
        <v>0</v>
      </c>
      <c r="M194" s="640">
        <f t="shared" si="61"/>
        <v>0</v>
      </c>
      <c r="N194" s="640">
        <f t="shared" si="61"/>
        <v>0</v>
      </c>
      <c r="O194" s="652" t="s">
        <v>387</v>
      </c>
    </row>
    <row r="195" spans="1:15" ht="15">
      <c r="A195" s="642"/>
      <c r="B195" s="642"/>
      <c r="C195" s="628"/>
      <c r="D195" s="630" t="s">
        <v>601</v>
      </c>
      <c r="E195" s="626">
        <f>G195</f>
        <v>1665.9</v>
      </c>
      <c r="F195" s="626">
        <f>H195</f>
        <v>1665.9</v>
      </c>
      <c r="G195" s="626">
        <v>1665.9</v>
      </c>
      <c r="H195" s="626">
        <v>1665.9</v>
      </c>
      <c r="I195" s="627"/>
      <c r="J195" s="627"/>
      <c r="K195" s="627"/>
      <c r="L195" s="627"/>
      <c r="M195" s="627"/>
      <c r="N195" s="627"/>
      <c r="O195" s="654"/>
    </row>
    <row r="196" spans="1:15" ht="15">
      <c r="A196" s="642"/>
      <c r="B196" s="642"/>
      <c r="C196" s="628"/>
      <c r="D196" s="630" t="s">
        <v>602</v>
      </c>
      <c r="E196" s="626">
        <f aca="true" t="shared" si="62" ref="E196:F200">G196+I196+K196+M196</f>
        <v>0</v>
      </c>
      <c r="F196" s="626">
        <f t="shared" si="62"/>
        <v>0</v>
      </c>
      <c r="G196" s="626"/>
      <c r="H196" s="626"/>
      <c r="I196" s="627"/>
      <c r="J196" s="627"/>
      <c r="K196" s="627"/>
      <c r="L196" s="627"/>
      <c r="M196" s="627"/>
      <c r="N196" s="627"/>
      <c r="O196" s="654"/>
    </row>
    <row r="197" spans="1:15" ht="15">
      <c r="A197" s="642"/>
      <c r="B197" s="642"/>
      <c r="C197" s="628"/>
      <c r="D197" s="630" t="s">
        <v>603</v>
      </c>
      <c r="E197" s="626">
        <f t="shared" si="62"/>
        <v>0</v>
      </c>
      <c r="F197" s="626">
        <f t="shared" si="62"/>
        <v>0</v>
      </c>
      <c r="G197" s="626"/>
      <c r="H197" s="626"/>
      <c r="I197" s="627"/>
      <c r="J197" s="627"/>
      <c r="K197" s="627"/>
      <c r="L197" s="627"/>
      <c r="M197" s="627"/>
      <c r="N197" s="627"/>
      <c r="O197" s="654"/>
    </row>
    <row r="198" spans="1:15" ht="15">
      <c r="A198" s="642"/>
      <c r="B198" s="642"/>
      <c r="C198" s="628"/>
      <c r="D198" s="630" t="s">
        <v>614</v>
      </c>
      <c r="E198" s="626">
        <f t="shared" si="62"/>
        <v>0</v>
      </c>
      <c r="F198" s="626">
        <f t="shared" si="62"/>
        <v>0</v>
      </c>
      <c r="G198" s="626"/>
      <c r="H198" s="626"/>
      <c r="I198" s="627"/>
      <c r="J198" s="627"/>
      <c r="K198" s="627"/>
      <c r="L198" s="627"/>
      <c r="M198" s="627"/>
      <c r="N198" s="627"/>
      <c r="O198" s="654"/>
    </row>
    <row r="199" spans="1:15" ht="15">
      <c r="A199" s="642"/>
      <c r="B199" s="642"/>
      <c r="C199" s="628"/>
      <c r="D199" s="630" t="s">
        <v>624</v>
      </c>
      <c r="E199" s="626">
        <f t="shared" si="62"/>
        <v>0</v>
      </c>
      <c r="F199" s="626">
        <f t="shared" si="62"/>
        <v>0</v>
      </c>
      <c r="G199" s="626"/>
      <c r="H199" s="626"/>
      <c r="I199" s="627"/>
      <c r="J199" s="627"/>
      <c r="K199" s="627"/>
      <c r="L199" s="627"/>
      <c r="M199" s="627"/>
      <c r="N199" s="627"/>
      <c r="O199" s="654"/>
    </row>
    <row r="200" spans="1:15" ht="15">
      <c r="A200" s="642"/>
      <c r="B200" s="642"/>
      <c r="C200" s="628"/>
      <c r="D200" s="630" t="s">
        <v>625</v>
      </c>
      <c r="E200" s="626">
        <f t="shared" si="62"/>
        <v>0</v>
      </c>
      <c r="F200" s="626">
        <f t="shared" si="62"/>
        <v>0</v>
      </c>
      <c r="G200" s="626"/>
      <c r="H200" s="626"/>
      <c r="I200" s="627"/>
      <c r="J200" s="627"/>
      <c r="K200" s="627"/>
      <c r="L200" s="627"/>
      <c r="M200" s="627"/>
      <c r="N200" s="627"/>
      <c r="O200" s="654"/>
    </row>
    <row r="201" spans="1:15" s="5" customFormat="1" ht="15">
      <c r="A201" s="657"/>
      <c r="B201" s="664" t="s">
        <v>605</v>
      </c>
      <c r="C201" s="664"/>
      <c r="D201" s="639" t="s">
        <v>600</v>
      </c>
      <c r="E201" s="640">
        <f aca="true" t="shared" si="63" ref="E201:N201">SUM(E202:E207)</f>
        <v>4542439.600000001</v>
      </c>
      <c r="F201" s="640">
        <f t="shared" si="63"/>
        <v>2725421.69</v>
      </c>
      <c r="G201" s="640">
        <f t="shared" si="63"/>
        <v>3345780.1000000006</v>
      </c>
      <c r="H201" s="640">
        <f t="shared" si="63"/>
        <v>2143907.6</v>
      </c>
      <c r="I201" s="640">
        <f t="shared" si="63"/>
        <v>5166.8</v>
      </c>
      <c r="J201" s="640">
        <f t="shared" si="63"/>
        <v>5166.8</v>
      </c>
      <c r="K201" s="640">
        <f t="shared" si="63"/>
        <v>733031.8</v>
      </c>
      <c r="L201" s="640">
        <f t="shared" si="63"/>
        <v>249880</v>
      </c>
      <c r="M201" s="640">
        <f t="shared" si="63"/>
        <v>458460.9</v>
      </c>
      <c r="N201" s="640">
        <f t="shared" si="63"/>
        <v>326467.29</v>
      </c>
      <c r="O201" s="631"/>
    </row>
    <row r="202" spans="1:15" ht="15">
      <c r="A202" s="657"/>
      <c r="B202" s="664"/>
      <c r="C202" s="664"/>
      <c r="D202" s="630" t="s">
        <v>601</v>
      </c>
      <c r="E202" s="626">
        <f>G202+I202+K202+M202</f>
        <v>526024.1000000001</v>
      </c>
      <c r="F202" s="626">
        <f>H202+J202+L202+N202</f>
        <v>340244.5</v>
      </c>
      <c r="G202" s="626">
        <f aca="true" t="shared" si="64" ref="G202:N207">G167+G174+G181+G188+G195</f>
        <v>395269.60000000003</v>
      </c>
      <c r="H202" s="626">
        <f t="shared" si="64"/>
        <v>294829.4</v>
      </c>
      <c r="I202" s="626">
        <f t="shared" si="64"/>
        <v>3511.5</v>
      </c>
      <c r="J202" s="626">
        <f t="shared" si="64"/>
        <v>3511.5</v>
      </c>
      <c r="K202" s="626">
        <f t="shared" si="64"/>
        <v>127243</v>
      </c>
      <c r="L202" s="626">
        <f t="shared" si="64"/>
        <v>41903.6</v>
      </c>
      <c r="M202" s="626">
        <f t="shared" si="64"/>
        <v>0</v>
      </c>
      <c r="N202" s="626">
        <f t="shared" si="64"/>
        <v>0</v>
      </c>
      <c r="O202" s="631"/>
    </row>
    <row r="203" spans="1:15" ht="15">
      <c r="A203" s="657"/>
      <c r="B203" s="664"/>
      <c r="C203" s="664"/>
      <c r="D203" s="630" t="s">
        <v>602</v>
      </c>
      <c r="E203" s="626">
        <f aca="true" t="shared" si="65" ref="E203:F207">G203+I203+K203+M203</f>
        <v>690048.1000000001</v>
      </c>
      <c r="F203" s="626">
        <f t="shared" si="65"/>
        <v>423857.5</v>
      </c>
      <c r="G203" s="626">
        <f t="shared" si="64"/>
        <v>529607.3</v>
      </c>
      <c r="H203" s="626">
        <f t="shared" si="64"/>
        <v>311621.6</v>
      </c>
      <c r="I203" s="626">
        <f t="shared" si="64"/>
        <v>1655.3</v>
      </c>
      <c r="J203" s="626">
        <f t="shared" si="64"/>
        <v>1655.3</v>
      </c>
      <c r="K203" s="626">
        <f t="shared" si="64"/>
        <v>91351.6</v>
      </c>
      <c r="L203" s="626">
        <f t="shared" si="64"/>
        <v>43146.7</v>
      </c>
      <c r="M203" s="626">
        <f t="shared" si="64"/>
        <v>67433.9</v>
      </c>
      <c r="N203" s="626">
        <f t="shared" si="64"/>
        <v>67433.9</v>
      </c>
      <c r="O203" s="631"/>
    </row>
    <row r="204" spans="1:15" ht="15">
      <c r="A204" s="657"/>
      <c r="B204" s="664"/>
      <c r="C204" s="664"/>
      <c r="D204" s="630" t="s">
        <v>603</v>
      </c>
      <c r="E204" s="626">
        <f t="shared" si="65"/>
        <v>733080.1</v>
      </c>
      <c r="F204" s="626">
        <f t="shared" si="65"/>
        <v>484452.29999999993</v>
      </c>
      <c r="G204" s="626">
        <f t="shared" si="64"/>
        <v>533707.3</v>
      </c>
      <c r="H204" s="626">
        <f t="shared" si="64"/>
        <v>349215.99999999994</v>
      </c>
      <c r="I204" s="626">
        <f t="shared" si="64"/>
        <v>0</v>
      </c>
      <c r="J204" s="626">
        <f t="shared" si="64"/>
        <v>0</v>
      </c>
      <c r="K204" s="626">
        <f t="shared" si="64"/>
        <v>129104.70000000001</v>
      </c>
      <c r="L204" s="626">
        <f t="shared" si="64"/>
        <v>64968.2</v>
      </c>
      <c r="M204" s="626">
        <f t="shared" si="64"/>
        <v>70268.1</v>
      </c>
      <c r="N204" s="626">
        <f t="shared" si="64"/>
        <v>70268.1</v>
      </c>
      <c r="O204" s="631"/>
    </row>
    <row r="205" spans="1:15" ht="15">
      <c r="A205" s="657"/>
      <c r="B205" s="664"/>
      <c r="C205" s="664"/>
      <c r="D205" s="630" t="s">
        <v>614</v>
      </c>
      <c r="E205" s="626">
        <f t="shared" si="65"/>
        <v>902271.8</v>
      </c>
      <c r="F205" s="626">
        <f t="shared" si="65"/>
        <v>606881.11</v>
      </c>
      <c r="G205" s="626">
        <f t="shared" si="64"/>
        <v>637061.3</v>
      </c>
      <c r="H205" s="626">
        <f t="shared" si="64"/>
        <v>451804.2</v>
      </c>
      <c r="I205" s="626">
        <f t="shared" si="64"/>
        <v>0</v>
      </c>
      <c r="J205" s="626">
        <f t="shared" si="64"/>
        <v>0</v>
      </c>
      <c r="K205" s="626">
        <f t="shared" si="64"/>
        <v>132074.30000000002</v>
      </c>
      <c r="L205" s="626">
        <f t="shared" si="64"/>
        <v>92556.7</v>
      </c>
      <c r="M205" s="626">
        <f t="shared" si="64"/>
        <v>133136.2</v>
      </c>
      <c r="N205" s="626">
        <f t="shared" si="64"/>
        <v>62520.21</v>
      </c>
      <c r="O205" s="631"/>
    </row>
    <row r="206" spans="1:15" ht="15">
      <c r="A206" s="657"/>
      <c r="B206" s="664"/>
      <c r="C206" s="664"/>
      <c r="D206" s="630" t="s">
        <v>624</v>
      </c>
      <c r="E206" s="626">
        <f t="shared" si="65"/>
        <v>876145.1000000001</v>
      </c>
      <c r="F206" s="626">
        <f t="shared" si="65"/>
        <v>434993.14</v>
      </c>
      <c r="G206" s="626">
        <f t="shared" si="64"/>
        <v>625067.3</v>
      </c>
      <c r="H206" s="626">
        <f t="shared" si="64"/>
        <v>368218.2</v>
      </c>
      <c r="I206" s="626">
        <f t="shared" si="64"/>
        <v>0</v>
      </c>
      <c r="J206" s="626">
        <f t="shared" si="64"/>
        <v>0</v>
      </c>
      <c r="K206" s="626">
        <f t="shared" si="64"/>
        <v>126629.1</v>
      </c>
      <c r="L206" s="626">
        <f t="shared" si="64"/>
        <v>3652.4</v>
      </c>
      <c r="M206" s="626">
        <f t="shared" si="64"/>
        <v>124448.70000000001</v>
      </c>
      <c r="N206" s="626">
        <f t="shared" si="64"/>
        <v>63122.54</v>
      </c>
      <c r="O206" s="631"/>
    </row>
    <row r="207" spans="1:15" ht="15">
      <c r="A207" s="657"/>
      <c r="B207" s="664"/>
      <c r="C207" s="664"/>
      <c r="D207" s="630" t="s">
        <v>625</v>
      </c>
      <c r="E207" s="626">
        <f t="shared" si="65"/>
        <v>814870.4</v>
      </c>
      <c r="F207" s="626">
        <f t="shared" si="65"/>
        <v>434993.14</v>
      </c>
      <c r="G207" s="626">
        <f t="shared" si="64"/>
        <v>625067.3</v>
      </c>
      <c r="H207" s="626">
        <f t="shared" si="64"/>
        <v>368218.2</v>
      </c>
      <c r="I207" s="626">
        <f t="shared" si="64"/>
        <v>0</v>
      </c>
      <c r="J207" s="626">
        <f t="shared" si="64"/>
        <v>0</v>
      </c>
      <c r="K207" s="626">
        <f t="shared" si="64"/>
        <v>126629.1</v>
      </c>
      <c r="L207" s="626">
        <f t="shared" si="64"/>
        <v>3652.4</v>
      </c>
      <c r="M207" s="626">
        <f t="shared" si="64"/>
        <v>63174</v>
      </c>
      <c r="N207" s="626">
        <f t="shared" si="64"/>
        <v>63122.54</v>
      </c>
      <c r="O207" s="631"/>
    </row>
    <row r="208" spans="1:15" s="5" customFormat="1" ht="15">
      <c r="A208" s="657"/>
      <c r="B208" s="664" t="s">
        <v>610</v>
      </c>
      <c r="C208" s="664"/>
      <c r="D208" s="639" t="s">
        <v>600</v>
      </c>
      <c r="E208" s="640">
        <f aca="true" t="shared" si="66" ref="E208:N208">SUM(E209:E214)</f>
        <v>4937774.200000001</v>
      </c>
      <c r="F208" s="640">
        <f t="shared" si="66"/>
        <v>3033164.59</v>
      </c>
      <c r="G208" s="640">
        <f t="shared" si="66"/>
        <v>3654048.7</v>
      </c>
      <c r="H208" s="640">
        <f t="shared" si="66"/>
        <v>2391221.5999999996</v>
      </c>
      <c r="I208" s="640">
        <f t="shared" si="66"/>
        <v>5166.8</v>
      </c>
      <c r="J208" s="640">
        <f t="shared" si="66"/>
        <v>5166.8</v>
      </c>
      <c r="K208" s="640">
        <f t="shared" si="66"/>
        <v>801829.0000000001</v>
      </c>
      <c r="L208" s="640">
        <f t="shared" si="66"/>
        <v>292040.10000000003</v>
      </c>
      <c r="M208" s="640">
        <f t="shared" si="66"/>
        <v>476729.7</v>
      </c>
      <c r="N208" s="640">
        <f t="shared" si="66"/>
        <v>344736.08999999997</v>
      </c>
      <c r="O208" s="631"/>
    </row>
    <row r="209" spans="1:15" ht="15">
      <c r="A209" s="657"/>
      <c r="B209" s="664"/>
      <c r="C209" s="664"/>
      <c r="D209" s="630" t="s">
        <v>601</v>
      </c>
      <c r="E209" s="626">
        <f aca="true" t="shared" si="67" ref="E209:F214">G209+I209+K209+M209</f>
        <v>580403.6000000001</v>
      </c>
      <c r="F209" s="626">
        <f t="shared" si="67"/>
        <v>378972.4</v>
      </c>
      <c r="G209" s="626">
        <f aca="true" t="shared" si="68" ref="G209:N214">G202+G158</f>
        <v>437513.80000000005</v>
      </c>
      <c r="H209" s="626">
        <f t="shared" si="68"/>
        <v>327349.9</v>
      </c>
      <c r="I209" s="626">
        <f t="shared" si="68"/>
        <v>3511.5</v>
      </c>
      <c r="J209" s="626">
        <f t="shared" si="68"/>
        <v>3511.5</v>
      </c>
      <c r="K209" s="626">
        <f t="shared" si="68"/>
        <v>139378.3</v>
      </c>
      <c r="L209" s="626">
        <f t="shared" si="68"/>
        <v>48111</v>
      </c>
      <c r="M209" s="626">
        <f t="shared" si="68"/>
        <v>0</v>
      </c>
      <c r="N209" s="626">
        <f t="shared" si="68"/>
        <v>0</v>
      </c>
      <c r="O209" s="631"/>
    </row>
    <row r="210" spans="1:15" ht="15">
      <c r="A210" s="657"/>
      <c r="B210" s="664"/>
      <c r="C210" s="664"/>
      <c r="D210" s="630" t="s">
        <v>602</v>
      </c>
      <c r="E210" s="626">
        <f t="shared" si="67"/>
        <v>742704.7000000001</v>
      </c>
      <c r="F210" s="626">
        <f t="shared" si="67"/>
        <v>460884.5999999999</v>
      </c>
      <c r="G210" s="626">
        <f t="shared" si="68"/>
        <v>570280.5</v>
      </c>
      <c r="H210" s="626">
        <f t="shared" si="68"/>
        <v>341623.19999999995</v>
      </c>
      <c r="I210" s="626">
        <f t="shared" si="68"/>
        <v>1655.3</v>
      </c>
      <c r="J210" s="626">
        <f t="shared" si="68"/>
        <v>1655.3</v>
      </c>
      <c r="K210" s="626">
        <f t="shared" si="68"/>
        <v>102346.90000000001</v>
      </c>
      <c r="L210" s="626">
        <f t="shared" si="68"/>
        <v>49184.1</v>
      </c>
      <c r="M210" s="626">
        <f t="shared" si="68"/>
        <v>68422</v>
      </c>
      <c r="N210" s="626">
        <f t="shared" si="68"/>
        <v>68422</v>
      </c>
      <c r="O210" s="631"/>
    </row>
    <row r="211" spans="1:15" ht="15">
      <c r="A211" s="657"/>
      <c r="B211" s="664"/>
      <c r="C211" s="664"/>
      <c r="D211" s="630" t="s">
        <v>603</v>
      </c>
      <c r="E211" s="626">
        <f t="shared" si="67"/>
        <v>788926.2000000001</v>
      </c>
      <c r="F211" s="626">
        <f t="shared" si="67"/>
        <v>525999.1</v>
      </c>
      <c r="G211" s="626">
        <f t="shared" si="68"/>
        <v>574477.4</v>
      </c>
      <c r="H211" s="626">
        <f t="shared" si="68"/>
        <v>379220.49999999994</v>
      </c>
      <c r="I211" s="626">
        <f t="shared" si="68"/>
        <v>0</v>
      </c>
      <c r="J211" s="626">
        <f t="shared" si="68"/>
        <v>0</v>
      </c>
      <c r="K211" s="626">
        <f t="shared" si="68"/>
        <v>140100</v>
      </c>
      <c r="L211" s="626">
        <f t="shared" si="68"/>
        <v>72429.8</v>
      </c>
      <c r="M211" s="626">
        <f t="shared" si="68"/>
        <v>74348.8</v>
      </c>
      <c r="N211" s="626">
        <f t="shared" si="68"/>
        <v>74348.8</v>
      </c>
      <c r="O211" s="631"/>
    </row>
    <row r="212" spans="1:15" ht="15">
      <c r="A212" s="657"/>
      <c r="B212" s="664"/>
      <c r="C212" s="664"/>
      <c r="D212" s="630" t="s">
        <v>614</v>
      </c>
      <c r="E212" s="626">
        <f t="shared" si="67"/>
        <v>981209.6000000001</v>
      </c>
      <c r="F212" s="626">
        <f t="shared" si="67"/>
        <v>673022.01</v>
      </c>
      <c r="G212" s="626">
        <f t="shared" si="68"/>
        <v>698918.4</v>
      </c>
      <c r="H212" s="626">
        <f t="shared" si="68"/>
        <v>503715</v>
      </c>
      <c r="I212" s="626">
        <f t="shared" si="68"/>
        <v>0</v>
      </c>
      <c r="J212" s="626">
        <f t="shared" si="68"/>
        <v>0</v>
      </c>
      <c r="K212" s="626">
        <f t="shared" si="68"/>
        <v>144755.00000000003</v>
      </c>
      <c r="L212" s="626">
        <f t="shared" si="68"/>
        <v>102386.8</v>
      </c>
      <c r="M212" s="626">
        <f t="shared" si="68"/>
        <v>137536.2</v>
      </c>
      <c r="N212" s="626">
        <f t="shared" si="68"/>
        <v>66920.20999999999</v>
      </c>
      <c r="O212" s="631"/>
    </row>
    <row r="213" spans="1:15" ht="15">
      <c r="A213" s="657"/>
      <c r="B213" s="664"/>
      <c r="C213" s="664"/>
      <c r="D213" s="630" t="s">
        <v>624</v>
      </c>
      <c r="E213" s="626">
        <f t="shared" si="67"/>
        <v>952902.4000000001</v>
      </c>
      <c r="F213" s="626">
        <f t="shared" si="67"/>
        <v>497143.24</v>
      </c>
      <c r="G213" s="626">
        <f t="shared" si="68"/>
        <v>686429.3</v>
      </c>
      <c r="H213" s="626">
        <f t="shared" si="68"/>
        <v>419656.5</v>
      </c>
      <c r="I213" s="626">
        <f t="shared" si="68"/>
        <v>0</v>
      </c>
      <c r="J213" s="626">
        <f t="shared" si="68"/>
        <v>0</v>
      </c>
      <c r="K213" s="626">
        <f t="shared" si="68"/>
        <v>137624.4</v>
      </c>
      <c r="L213" s="626">
        <f t="shared" si="68"/>
        <v>9964.2</v>
      </c>
      <c r="M213" s="626">
        <f t="shared" si="68"/>
        <v>128848.70000000001</v>
      </c>
      <c r="N213" s="626">
        <f t="shared" si="68"/>
        <v>67522.54000000001</v>
      </c>
      <c r="O213" s="631"/>
    </row>
    <row r="214" spans="1:15" ht="15">
      <c r="A214" s="657"/>
      <c r="B214" s="664"/>
      <c r="C214" s="664"/>
      <c r="D214" s="630" t="s">
        <v>625</v>
      </c>
      <c r="E214" s="626">
        <f t="shared" si="67"/>
        <v>891627.7000000001</v>
      </c>
      <c r="F214" s="626">
        <f t="shared" si="67"/>
        <v>497143.24</v>
      </c>
      <c r="G214" s="626">
        <f t="shared" si="68"/>
        <v>686429.3</v>
      </c>
      <c r="H214" s="626">
        <f t="shared" si="68"/>
        <v>419656.5</v>
      </c>
      <c r="I214" s="626">
        <f t="shared" si="68"/>
        <v>0</v>
      </c>
      <c r="J214" s="626">
        <f t="shared" si="68"/>
        <v>0</v>
      </c>
      <c r="K214" s="626">
        <f t="shared" si="68"/>
        <v>137624.4</v>
      </c>
      <c r="L214" s="626">
        <f t="shared" si="68"/>
        <v>9964.2</v>
      </c>
      <c r="M214" s="626">
        <f t="shared" si="68"/>
        <v>67574</v>
      </c>
      <c r="N214" s="626">
        <f t="shared" si="68"/>
        <v>67522.54000000001</v>
      </c>
      <c r="O214" s="631"/>
    </row>
    <row r="215" spans="1:15" ht="15">
      <c r="A215" s="665"/>
      <c r="B215" s="665"/>
      <c r="C215" s="666"/>
      <c r="D215" s="667"/>
      <c r="E215" s="667"/>
      <c r="F215" s="667"/>
      <c r="G215" s="667"/>
      <c r="H215" s="667"/>
      <c r="I215" s="667"/>
      <c r="J215" s="667"/>
      <c r="K215" s="667"/>
      <c r="L215" s="667"/>
      <c r="M215" s="667"/>
      <c r="N215" s="667"/>
      <c r="O215" s="668"/>
    </row>
    <row r="216" spans="1:15" ht="15">
      <c r="A216" s="669" t="s">
        <v>833</v>
      </c>
      <c r="B216" s="519"/>
      <c r="C216" s="519"/>
      <c r="D216" s="519"/>
      <c r="E216" s="519"/>
      <c r="F216" s="670"/>
      <c r="G216" s="670"/>
      <c r="H216" s="671"/>
      <c r="I216" s="667"/>
      <c r="J216" s="667"/>
      <c r="K216" s="667"/>
      <c r="L216" s="667"/>
      <c r="M216" s="667"/>
      <c r="N216" s="667"/>
      <c r="O216" s="668"/>
    </row>
    <row r="217" spans="1:15" ht="15">
      <c r="A217" s="653" t="s">
        <v>621</v>
      </c>
      <c r="B217" s="672" t="s">
        <v>585</v>
      </c>
      <c r="C217" s="672"/>
      <c r="D217" s="672"/>
      <c r="E217" s="672"/>
      <c r="F217" s="672"/>
      <c r="G217" s="672"/>
      <c r="H217" s="672"/>
      <c r="I217" s="667"/>
      <c r="J217" s="667"/>
      <c r="K217" s="667"/>
      <c r="L217" s="667"/>
      <c r="M217" s="667"/>
      <c r="N217" s="667"/>
      <c r="O217" s="668"/>
    </row>
    <row r="218" spans="1:15" ht="15">
      <c r="A218" s="653" t="s">
        <v>757</v>
      </c>
      <c r="B218" s="672" t="s">
        <v>587</v>
      </c>
      <c r="C218" s="672"/>
      <c r="D218" s="672"/>
      <c r="E218" s="672"/>
      <c r="F218" s="672"/>
      <c r="G218" s="672"/>
      <c r="H218" s="672"/>
      <c r="I218" s="667"/>
      <c r="J218" s="667"/>
      <c r="K218" s="667"/>
      <c r="L218" s="667"/>
      <c r="M218" s="667"/>
      <c r="N218" s="667"/>
      <c r="O218" s="668"/>
    </row>
    <row r="219" spans="1:15" ht="15">
      <c r="A219" s="653" t="s">
        <v>758</v>
      </c>
      <c r="B219" s="672" t="s">
        <v>588</v>
      </c>
      <c r="C219" s="672"/>
      <c r="D219" s="672"/>
      <c r="E219" s="672"/>
      <c r="F219" s="672"/>
      <c r="G219" s="672"/>
      <c r="H219" s="672"/>
      <c r="I219" s="667"/>
      <c r="J219" s="667"/>
      <c r="K219" s="667"/>
      <c r="L219" s="667"/>
      <c r="M219" s="667"/>
      <c r="N219" s="667"/>
      <c r="O219" s="668"/>
    </row>
    <row r="220" spans="1:15" ht="15">
      <c r="A220" s="653" t="s">
        <v>759</v>
      </c>
      <c r="B220" s="672" t="s">
        <v>589</v>
      </c>
      <c r="C220" s="672"/>
      <c r="D220" s="672"/>
      <c r="E220" s="672"/>
      <c r="F220" s="672"/>
      <c r="G220" s="672"/>
      <c r="H220" s="672"/>
      <c r="I220" s="667"/>
      <c r="J220" s="667"/>
      <c r="K220" s="667"/>
      <c r="L220" s="667"/>
      <c r="M220" s="667"/>
      <c r="N220" s="667"/>
      <c r="O220" s="668"/>
    </row>
    <row r="221" spans="1:15" ht="15">
      <c r="A221" s="653" t="s">
        <v>760</v>
      </c>
      <c r="B221" s="672" t="s">
        <v>590</v>
      </c>
      <c r="C221" s="672"/>
      <c r="D221" s="672"/>
      <c r="E221" s="672"/>
      <c r="F221" s="672"/>
      <c r="G221" s="672"/>
      <c r="H221" s="672"/>
      <c r="I221" s="667"/>
      <c r="J221" s="667"/>
      <c r="K221" s="667"/>
      <c r="L221" s="667"/>
      <c r="M221" s="667"/>
      <c r="N221" s="667"/>
      <c r="O221" s="668"/>
    </row>
    <row r="222" spans="1:15" ht="15">
      <c r="A222" s="673"/>
      <c r="B222" s="674"/>
      <c r="C222" s="674"/>
      <c r="D222" s="674"/>
      <c r="E222" s="674"/>
      <c r="F222" s="674"/>
      <c r="G222" s="674"/>
      <c r="H222" s="674"/>
      <c r="I222" s="667"/>
      <c r="J222" s="667"/>
      <c r="K222" s="667"/>
      <c r="L222" s="667"/>
      <c r="M222" s="667"/>
      <c r="N222" s="667"/>
      <c r="O222" s="668"/>
    </row>
    <row r="223" spans="1:15" ht="27" customHeight="1">
      <c r="A223" s="675" t="s">
        <v>574</v>
      </c>
      <c r="B223" s="675"/>
      <c r="C223" s="675"/>
      <c r="D223" s="675"/>
      <c r="E223" s="675"/>
      <c r="F223" s="675"/>
      <c r="G223" s="675"/>
      <c r="H223" s="675"/>
      <c r="I223" s="675"/>
      <c r="J223" s="675"/>
      <c r="K223" s="675"/>
      <c r="L223" s="675"/>
      <c r="M223" s="675"/>
      <c r="N223" s="675"/>
      <c r="O223" s="519"/>
    </row>
    <row r="224" spans="1:15" ht="15">
      <c r="A224" s="537"/>
      <c r="B224" s="550"/>
      <c r="C224" s="550"/>
      <c r="D224" s="519"/>
      <c r="E224" s="519"/>
      <c r="F224" s="519"/>
      <c r="G224" s="519"/>
      <c r="H224" s="519"/>
      <c r="I224" s="519"/>
      <c r="J224" s="519"/>
      <c r="K224" s="519"/>
      <c r="L224" s="519"/>
      <c r="M224" s="519"/>
      <c r="N224" s="519"/>
      <c r="O224" s="519"/>
    </row>
    <row r="225" spans="1:15" ht="15" customHeight="1">
      <c r="A225" s="535" t="s">
        <v>575</v>
      </c>
      <c r="B225" s="535"/>
      <c r="C225" s="535"/>
      <c r="D225" s="535"/>
      <c r="E225" s="535"/>
      <c r="F225" s="535"/>
      <c r="G225" s="535"/>
      <c r="H225" s="535"/>
      <c r="I225" s="535"/>
      <c r="J225" s="535"/>
      <c r="K225" s="535"/>
      <c r="L225" s="535"/>
      <c r="M225" s="535"/>
      <c r="N225" s="535"/>
      <c r="O225" s="535"/>
    </row>
    <row r="226" spans="1:15" ht="16.5" customHeight="1">
      <c r="A226" s="535" t="s">
        <v>576</v>
      </c>
      <c r="B226" s="535"/>
      <c r="C226" s="535"/>
      <c r="D226" s="535"/>
      <c r="E226" s="535"/>
      <c r="F226" s="535"/>
      <c r="G226" s="535"/>
      <c r="H226" s="535"/>
      <c r="I226" s="535"/>
      <c r="J226" s="535"/>
      <c r="K226" s="535"/>
      <c r="L226" s="535"/>
      <c r="M226" s="535"/>
      <c r="N226" s="535"/>
      <c r="O226" s="535"/>
    </row>
    <row r="227" spans="1:15" ht="62.25" customHeight="1">
      <c r="A227" s="535" t="s">
        <v>203</v>
      </c>
      <c r="B227" s="535"/>
      <c r="C227" s="535"/>
      <c r="D227" s="535"/>
      <c r="E227" s="535"/>
      <c r="F227" s="535"/>
      <c r="G227" s="535"/>
      <c r="H227" s="535"/>
      <c r="I227" s="535"/>
      <c r="J227" s="535"/>
      <c r="K227" s="535"/>
      <c r="L227" s="535"/>
      <c r="M227" s="535"/>
      <c r="N227" s="535"/>
      <c r="O227" s="535"/>
    </row>
    <row r="228" spans="1:15" ht="47.25" customHeight="1">
      <c r="A228" s="535" t="s">
        <v>577</v>
      </c>
      <c r="B228" s="535"/>
      <c r="C228" s="535"/>
      <c r="D228" s="535"/>
      <c r="E228" s="535"/>
      <c r="F228" s="535"/>
      <c r="G228" s="535"/>
      <c r="H228" s="535"/>
      <c r="I228" s="535"/>
      <c r="J228" s="535"/>
      <c r="K228" s="535"/>
      <c r="L228" s="535"/>
      <c r="M228" s="535"/>
      <c r="N228" s="535"/>
      <c r="O228" s="535"/>
    </row>
    <row r="229" spans="1:15" ht="15" customHeight="1">
      <c r="A229" s="676" t="s">
        <v>578</v>
      </c>
      <c r="B229" s="676"/>
      <c r="C229" s="676"/>
      <c r="D229" s="676"/>
      <c r="E229" s="676"/>
      <c r="F229" s="676"/>
      <c r="G229" s="676"/>
      <c r="H229" s="676"/>
      <c r="I229" s="676"/>
      <c r="J229" s="676"/>
      <c r="K229" s="676"/>
      <c r="L229" s="676"/>
      <c r="M229" s="676"/>
      <c r="N229" s="676"/>
      <c r="O229" s="676"/>
    </row>
    <row r="230" spans="1:15" ht="28.5" customHeight="1">
      <c r="A230" s="676" t="s">
        <v>579</v>
      </c>
      <c r="B230" s="676"/>
      <c r="C230" s="676"/>
      <c r="D230" s="676"/>
      <c r="E230" s="676"/>
      <c r="F230" s="676"/>
      <c r="G230" s="676"/>
      <c r="H230" s="676"/>
      <c r="I230" s="676"/>
      <c r="J230" s="676"/>
      <c r="K230" s="676"/>
      <c r="L230" s="676"/>
      <c r="M230" s="676"/>
      <c r="N230" s="676"/>
      <c r="O230" s="676"/>
    </row>
    <row r="231" spans="1:15" ht="15" customHeight="1">
      <c r="A231" s="676" t="s">
        <v>580</v>
      </c>
      <c r="B231" s="676"/>
      <c r="C231" s="676"/>
      <c r="D231" s="676"/>
      <c r="E231" s="676"/>
      <c r="F231" s="676"/>
      <c r="G231" s="676"/>
      <c r="H231" s="676"/>
      <c r="I231" s="676"/>
      <c r="J231" s="676"/>
      <c r="K231" s="676"/>
      <c r="L231" s="676"/>
      <c r="M231" s="676"/>
      <c r="N231" s="676"/>
      <c r="O231" s="676"/>
    </row>
    <row r="232" spans="1:15" ht="30" customHeight="1">
      <c r="A232" s="676" t="s">
        <v>228</v>
      </c>
      <c r="B232" s="676"/>
      <c r="C232" s="676"/>
      <c r="D232" s="676"/>
      <c r="E232" s="676"/>
      <c r="F232" s="676"/>
      <c r="G232" s="676"/>
      <c r="H232" s="676"/>
      <c r="I232" s="676"/>
      <c r="J232" s="676"/>
      <c r="K232" s="676"/>
      <c r="L232" s="676"/>
      <c r="M232" s="676"/>
      <c r="N232" s="676"/>
      <c r="O232" s="676"/>
    </row>
    <row r="233" spans="1:15" ht="44.25" customHeight="1">
      <c r="A233" s="540" t="s">
        <v>110</v>
      </c>
      <c r="B233" s="540"/>
      <c r="C233" s="540"/>
      <c r="D233" s="540"/>
      <c r="E233" s="540"/>
      <c r="F233" s="540"/>
      <c r="G233" s="540"/>
      <c r="H233" s="540"/>
      <c r="I233" s="540"/>
      <c r="J233" s="540"/>
      <c r="K233" s="540"/>
      <c r="L233" s="540"/>
      <c r="M233" s="540"/>
      <c r="N233" s="540"/>
      <c r="O233" s="540"/>
    </row>
    <row r="234" spans="1:15" ht="45.75" customHeight="1">
      <c r="A234" s="540" t="s">
        <v>409</v>
      </c>
      <c r="B234" s="540"/>
      <c r="C234" s="540"/>
      <c r="D234" s="540"/>
      <c r="E234" s="540"/>
      <c r="F234" s="540"/>
      <c r="G234" s="540"/>
      <c r="H234" s="540"/>
      <c r="I234" s="540"/>
      <c r="J234" s="540"/>
      <c r="K234" s="540"/>
      <c r="L234" s="540"/>
      <c r="M234" s="540"/>
      <c r="N234" s="540"/>
      <c r="O234" s="540"/>
    </row>
    <row r="235" spans="1:15" ht="30" customHeight="1">
      <c r="A235" s="540" t="s">
        <v>408</v>
      </c>
      <c r="B235" s="540"/>
      <c r="C235" s="540"/>
      <c r="D235" s="540"/>
      <c r="E235" s="540"/>
      <c r="F235" s="540"/>
      <c r="G235" s="540"/>
      <c r="H235" s="540"/>
      <c r="I235" s="540"/>
      <c r="J235" s="540"/>
      <c r="K235" s="540"/>
      <c r="L235" s="540"/>
      <c r="M235" s="540"/>
      <c r="N235" s="540"/>
      <c r="O235" s="540"/>
    </row>
    <row r="236" spans="1:15" ht="33" customHeight="1">
      <c r="A236" s="535" t="s">
        <v>996</v>
      </c>
      <c r="B236" s="535"/>
      <c r="C236" s="535"/>
      <c r="D236" s="535"/>
      <c r="E236" s="535"/>
      <c r="F236" s="535"/>
      <c r="G236" s="535"/>
      <c r="H236" s="535"/>
      <c r="I236" s="535"/>
      <c r="J236" s="535"/>
      <c r="K236" s="535"/>
      <c r="L236" s="535"/>
      <c r="M236" s="535"/>
      <c r="N236" s="535"/>
      <c r="O236" s="535"/>
    </row>
    <row r="237" spans="1:15" ht="60" customHeight="1">
      <c r="A237" s="677" t="s">
        <v>220</v>
      </c>
      <c r="B237" s="677"/>
      <c r="C237" s="677"/>
      <c r="D237" s="677"/>
      <c r="E237" s="677"/>
      <c r="F237" s="677"/>
      <c r="G237" s="677"/>
      <c r="H237" s="677"/>
      <c r="I237" s="677"/>
      <c r="J237" s="677"/>
      <c r="K237" s="677"/>
      <c r="L237" s="677"/>
      <c r="M237" s="677"/>
      <c r="N237" s="677"/>
      <c r="O237" s="677"/>
    </row>
    <row r="238" spans="1:15" ht="15">
      <c r="A238" s="632" t="s">
        <v>83</v>
      </c>
      <c r="B238" s="632"/>
      <c r="C238" s="632"/>
      <c r="D238" s="632"/>
      <c r="E238" s="632"/>
      <c r="F238" s="632"/>
      <c r="G238" s="632"/>
      <c r="H238" s="632"/>
      <c r="I238" s="632"/>
      <c r="J238" s="632"/>
      <c r="K238" s="632"/>
      <c r="L238" s="632"/>
      <c r="M238" s="632"/>
      <c r="N238" s="632"/>
      <c r="O238" s="632"/>
    </row>
    <row r="239" spans="1:15" ht="15">
      <c r="A239" s="550"/>
      <c r="B239" s="550"/>
      <c r="C239" s="550"/>
      <c r="D239" s="519"/>
      <c r="E239" s="519"/>
      <c r="F239" s="519"/>
      <c r="G239" s="519"/>
      <c r="H239" s="519"/>
      <c r="I239" s="519"/>
      <c r="J239" s="519"/>
      <c r="K239" s="519"/>
      <c r="L239" s="519"/>
      <c r="M239" s="519"/>
      <c r="N239" s="519"/>
      <c r="O239" s="519"/>
    </row>
    <row r="240" spans="1:15" ht="15">
      <c r="A240" s="550"/>
      <c r="B240" s="550"/>
      <c r="C240" s="550"/>
      <c r="D240" s="519"/>
      <c r="E240" s="519"/>
      <c r="F240" s="519"/>
      <c r="G240" s="519"/>
      <c r="H240" s="519"/>
      <c r="I240" s="519"/>
      <c r="J240" s="519"/>
      <c r="K240" s="519"/>
      <c r="L240" s="519"/>
      <c r="M240" s="519"/>
      <c r="N240" s="519"/>
      <c r="O240" s="519"/>
    </row>
    <row r="241" spans="1:15" ht="15">
      <c r="A241" s="550"/>
      <c r="B241" s="550"/>
      <c r="C241" s="550"/>
      <c r="D241" s="519"/>
      <c r="E241" s="519"/>
      <c r="F241" s="519"/>
      <c r="G241" s="519"/>
      <c r="H241" s="519"/>
      <c r="I241" s="519"/>
      <c r="J241" s="519"/>
      <c r="K241" s="519"/>
      <c r="L241" s="519"/>
      <c r="M241" s="519"/>
      <c r="N241" s="519"/>
      <c r="O241" s="519"/>
    </row>
    <row r="242" spans="1:15" ht="15">
      <c r="A242" s="550"/>
      <c r="B242" s="550"/>
      <c r="C242" s="550"/>
      <c r="D242" s="519"/>
      <c r="E242" s="519"/>
      <c r="F242" s="519"/>
      <c r="G242" s="519"/>
      <c r="H242" s="519"/>
      <c r="I242" s="519"/>
      <c r="J242" s="519"/>
      <c r="K242" s="519"/>
      <c r="L242" s="519"/>
      <c r="M242" s="519"/>
      <c r="N242" s="519"/>
      <c r="O242" s="519"/>
    </row>
    <row r="243" spans="1:15" ht="15">
      <c r="A243" s="550"/>
      <c r="B243" s="550"/>
      <c r="C243" s="550"/>
      <c r="D243" s="519"/>
      <c r="E243" s="519"/>
      <c r="F243" s="519"/>
      <c r="G243" s="519"/>
      <c r="H243" s="519"/>
      <c r="I243" s="519"/>
      <c r="J243" s="519"/>
      <c r="K243" s="519"/>
      <c r="L243" s="519"/>
      <c r="M243" s="519"/>
      <c r="N243" s="519"/>
      <c r="O243" s="519"/>
    </row>
    <row r="244" spans="1:15" ht="15">
      <c r="A244" s="550"/>
      <c r="B244" s="550"/>
      <c r="C244" s="550"/>
      <c r="D244" s="519"/>
      <c r="E244" s="519"/>
      <c r="F244" s="519"/>
      <c r="G244" s="519"/>
      <c r="H244" s="519"/>
      <c r="I244" s="519"/>
      <c r="J244" s="519"/>
      <c r="K244" s="519"/>
      <c r="L244" s="519"/>
      <c r="M244" s="519"/>
      <c r="N244" s="519"/>
      <c r="O244" s="519"/>
    </row>
    <row r="245" spans="1:15" ht="15">
      <c r="A245" s="550"/>
      <c r="B245" s="550"/>
      <c r="C245" s="550"/>
      <c r="D245" s="519"/>
      <c r="E245" s="519"/>
      <c r="F245" s="519"/>
      <c r="G245" s="519"/>
      <c r="H245" s="519"/>
      <c r="I245" s="519"/>
      <c r="J245" s="519"/>
      <c r="K245" s="519"/>
      <c r="L245" s="519"/>
      <c r="M245" s="519"/>
      <c r="N245" s="519"/>
      <c r="O245" s="519"/>
    </row>
    <row r="246" spans="1:15" ht="15">
      <c r="A246" s="550"/>
      <c r="B246" s="550"/>
      <c r="C246" s="550"/>
      <c r="D246" s="519"/>
      <c r="E246" s="519"/>
      <c r="F246" s="519"/>
      <c r="G246" s="519"/>
      <c r="H246" s="519"/>
      <c r="I246" s="519"/>
      <c r="J246" s="519"/>
      <c r="K246" s="519"/>
      <c r="L246" s="519"/>
      <c r="M246" s="519"/>
      <c r="N246" s="519"/>
      <c r="O246" s="519"/>
    </row>
    <row r="247" spans="1:15" ht="15">
      <c r="A247" s="550"/>
      <c r="B247" s="550"/>
      <c r="C247" s="550"/>
      <c r="D247" s="519"/>
      <c r="E247" s="519"/>
      <c r="F247" s="519"/>
      <c r="G247" s="519"/>
      <c r="H247" s="519"/>
      <c r="I247" s="519"/>
      <c r="J247" s="519"/>
      <c r="K247" s="519"/>
      <c r="L247" s="519"/>
      <c r="M247" s="519"/>
      <c r="N247" s="519"/>
      <c r="O247" s="519"/>
    </row>
    <row r="248" spans="1:15" ht="15">
      <c r="A248" s="550"/>
      <c r="B248" s="550"/>
      <c r="C248" s="550"/>
      <c r="D248" s="519"/>
      <c r="E248" s="519"/>
      <c r="F248" s="519"/>
      <c r="G248" s="519"/>
      <c r="H248" s="519"/>
      <c r="I248" s="519"/>
      <c r="J248" s="519"/>
      <c r="K248" s="519"/>
      <c r="L248" s="519"/>
      <c r="M248" s="519"/>
      <c r="N248" s="519"/>
      <c r="O248" s="519"/>
    </row>
    <row r="249" spans="1:15" ht="15">
      <c r="A249" s="550"/>
      <c r="B249" s="550"/>
      <c r="C249" s="550"/>
      <c r="D249" s="519"/>
      <c r="E249" s="519"/>
      <c r="F249" s="519"/>
      <c r="G249" s="519"/>
      <c r="H249" s="519"/>
      <c r="I249" s="519"/>
      <c r="J249" s="519"/>
      <c r="K249" s="519"/>
      <c r="L249" s="519"/>
      <c r="M249" s="519"/>
      <c r="N249" s="519"/>
      <c r="O249" s="519"/>
    </row>
    <row r="250" spans="1:15" ht="15">
      <c r="A250" s="550"/>
      <c r="B250" s="550"/>
      <c r="C250" s="550"/>
      <c r="D250" s="519"/>
      <c r="E250" s="519"/>
      <c r="F250" s="519"/>
      <c r="G250" s="519"/>
      <c r="H250" s="519"/>
      <c r="I250" s="519"/>
      <c r="J250" s="519"/>
      <c r="K250" s="519"/>
      <c r="L250" s="519"/>
      <c r="M250" s="519"/>
      <c r="N250" s="519"/>
      <c r="O250" s="519"/>
    </row>
    <row r="251" spans="1:15" ht="15">
      <c r="A251" s="550"/>
      <c r="B251" s="550"/>
      <c r="C251" s="550"/>
      <c r="D251" s="519"/>
      <c r="E251" s="519"/>
      <c r="F251" s="519"/>
      <c r="G251" s="519"/>
      <c r="H251" s="519"/>
      <c r="I251" s="519"/>
      <c r="J251" s="519"/>
      <c r="K251" s="519"/>
      <c r="L251" s="519"/>
      <c r="M251" s="519"/>
      <c r="N251" s="519"/>
      <c r="O251" s="519"/>
    </row>
    <row r="252" spans="1:15" ht="15">
      <c r="A252" s="550"/>
      <c r="B252" s="550"/>
      <c r="C252" s="550"/>
      <c r="D252" s="519"/>
      <c r="E252" s="519"/>
      <c r="F252" s="519"/>
      <c r="G252" s="519"/>
      <c r="H252" s="519"/>
      <c r="I252" s="519"/>
      <c r="J252" s="519"/>
      <c r="K252" s="519"/>
      <c r="L252" s="519"/>
      <c r="M252" s="519"/>
      <c r="N252" s="519"/>
      <c r="O252" s="519"/>
    </row>
    <row r="253" spans="1:15" ht="15">
      <c r="A253" s="550"/>
      <c r="B253" s="550"/>
      <c r="C253" s="550"/>
      <c r="D253" s="519"/>
      <c r="E253" s="519"/>
      <c r="F253" s="519"/>
      <c r="G253" s="519"/>
      <c r="H253" s="519"/>
      <c r="I253" s="519"/>
      <c r="J253" s="519"/>
      <c r="K253" s="519"/>
      <c r="L253" s="519"/>
      <c r="M253" s="519"/>
      <c r="N253" s="519"/>
      <c r="O253" s="519"/>
    </row>
    <row r="254" spans="1:15" ht="15">
      <c r="A254" s="550"/>
      <c r="B254" s="550"/>
      <c r="C254" s="550"/>
      <c r="D254" s="519"/>
      <c r="E254" s="519"/>
      <c r="F254" s="519"/>
      <c r="G254" s="519"/>
      <c r="H254" s="519"/>
      <c r="I254" s="519"/>
      <c r="J254" s="519"/>
      <c r="K254" s="519"/>
      <c r="L254" s="519"/>
      <c r="M254" s="519"/>
      <c r="N254" s="519"/>
      <c r="O254" s="519"/>
    </row>
    <row r="255" spans="1:15" ht="15">
      <c r="A255" s="550"/>
      <c r="B255" s="550"/>
      <c r="C255" s="550"/>
      <c r="D255" s="519"/>
      <c r="E255" s="519"/>
      <c r="F255" s="519"/>
      <c r="G255" s="519"/>
      <c r="H255" s="519"/>
      <c r="I255" s="519"/>
      <c r="J255" s="519"/>
      <c r="K255" s="519"/>
      <c r="L255" s="519"/>
      <c r="M255" s="519"/>
      <c r="N255" s="519"/>
      <c r="O255" s="519"/>
    </row>
    <row r="256" spans="1:15" ht="15">
      <c r="A256" s="550"/>
      <c r="B256" s="550"/>
      <c r="C256" s="550"/>
      <c r="D256" s="519"/>
      <c r="E256" s="519"/>
      <c r="F256" s="519"/>
      <c r="G256" s="519"/>
      <c r="H256" s="519"/>
      <c r="I256" s="519"/>
      <c r="J256" s="519"/>
      <c r="K256" s="519"/>
      <c r="L256" s="519"/>
      <c r="M256" s="519"/>
      <c r="N256" s="519"/>
      <c r="O256" s="519"/>
    </row>
    <row r="257" spans="1:15" ht="15">
      <c r="A257" s="550"/>
      <c r="B257" s="550"/>
      <c r="C257" s="550"/>
      <c r="D257" s="519"/>
      <c r="E257" s="519"/>
      <c r="F257" s="519"/>
      <c r="G257" s="519"/>
      <c r="H257" s="519"/>
      <c r="I257" s="519"/>
      <c r="J257" s="519"/>
      <c r="K257" s="519"/>
      <c r="L257" s="519"/>
      <c r="M257" s="519"/>
      <c r="N257" s="519"/>
      <c r="O257" s="519"/>
    </row>
    <row r="258" spans="1:15" ht="15">
      <c r="A258" s="550"/>
      <c r="B258" s="550"/>
      <c r="C258" s="550"/>
      <c r="D258" s="519"/>
      <c r="E258" s="519"/>
      <c r="F258" s="519"/>
      <c r="G258" s="519"/>
      <c r="H258" s="519"/>
      <c r="I258" s="519"/>
      <c r="J258" s="519"/>
      <c r="K258" s="519"/>
      <c r="L258" s="519"/>
      <c r="M258" s="519"/>
      <c r="N258" s="519"/>
      <c r="O258" s="519"/>
    </row>
    <row r="259" spans="1:15" ht="15">
      <c r="A259" s="550"/>
      <c r="B259" s="550"/>
      <c r="C259" s="550"/>
      <c r="D259" s="519"/>
      <c r="E259" s="519"/>
      <c r="F259" s="519"/>
      <c r="G259" s="519"/>
      <c r="H259" s="519"/>
      <c r="I259" s="519"/>
      <c r="J259" s="519"/>
      <c r="K259" s="519"/>
      <c r="L259" s="519"/>
      <c r="M259" s="519"/>
      <c r="N259" s="519"/>
      <c r="O259" s="519"/>
    </row>
    <row r="260" spans="1:15" ht="15">
      <c r="A260" s="550"/>
      <c r="B260" s="550"/>
      <c r="C260" s="550"/>
      <c r="D260" s="519"/>
      <c r="E260" s="519"/>
      <c r="F260" s="519"/>
      <c r="G260" s="519"/>
      <c r="H260" s="519"/>
      <c r="I260" s="519"/>
      <c r="J260" s="519"/>
      <c r="K260" s="519"/>
      <c r="L260" s="519"/>
      <c r="M260" s="519"/>
      <c r="N260" s="519"/>
      <c r="O260" s="519"/>
    </row>
  </sheetData>
  <sheetProtection/>
  <mergeCells count="122">
    <mergeCell ref="A1:N1"/>
    <mergeCell ref="A223:N223"/>
    <mergeCell ref="A2:A4"/>
    <mergeCell ref="C2:C4"/>
    <mergeCell ref="D2:D4"/>
    <mergeCell ref="E2:F3"/>
    <mergeCell ref="B6:O6"/>
    <mergeCell ref="B8:O8"/>
    <mergeCell ref="B9:O9"/>
    <mergeCell ref="B164:O164"/>
    <mergeCell ref="A237:O237"/>
    <mergeCell ref="K3:L3"/>
    <mergeCell ref="A234:O234"/>
    <mergeCell ref="A235:O235"/>
    <mergeCell ref="B217:H217"/>
    <mergeCell ref="B2:B4"/>
    <mergeCell ref="A166:A172"/>
    <mergeCell ref="B165:O165"/>
    <mergeCell ref="O3:O4"/>
    <mergeCell ref="I3:J3"/>
    <mergeCell ref="G2:N2"/>
    <mergeCell ref="M3:N3"/>
    <mergeCell ref="A208:A214"/>
    <mergeCell ref="B208:B214"/>
    <mergeCell ref="C208:C214"/>
    <mergeCell ref="B201:B207"/>
    <mergeCell ref="A201:A207"/>
    <mergeCell ref="B7:N7"/>
    <mergeCell ref="G3:H3"/>
    <mergeCell ref="B218:H218"/>
    <mergeCell ref="A173:A179"/>
    <mergeCell ref="A136:A142"/>
    <mergeCell ref="B136:B142"/>
    <mergeCell ref="A194:A200"/>
    <mergeCell ref="B194:B200"/>
    <mergeCell ref="B24:B30"/>
    <mergeCell ref="A24:A30"/>
    <mergeCell ref="A180:A186"/>
    <mergeCell ref="B180:B186"/>
    <mergeCell ref="C201:C207"/>
    <mergeCell ref="O201:O214"/>
    <mergeCell ref="O194:O200"/>
    <mergeCell ref="O187:O193"/>
    <mergeCell ref="B187:B193"/>
    <mergeCell ref="A187:A193"/>
    <mergeCell ref="B220:H220"/>
    <mergeCell ref="B221:H221"/>
    <mergeCell ref="O122:O128"/>
    <mergeCell ref="O115:O121"/>
    <mergeCell ref="B173:B179"/>
    <mergeCell ref="A231:O231"/>
    <mergeCell ref="A232:O232"/>
    <mergeCell ref="A229:O229"/>
    <mergeCell ref="A230:O230"/>
    <mergeCell ref="A225:O225"/>
    <mergeCell ref="A226:O226"/>
    <mergeCell ref="A227:O227"/>
    <mergeCell ref="A228:O228"/>
    <mergeCell ref="O166:O186"/>
    <mergeCell ref="C101:C128"/>
    <mergeCell ref="B157:B163"/>
    <mergeCell ref="O157:O163"/>
    <mergeCell ref="B166:B172"/>
    <mergeCell ref="C136:C142"/>
    <mergeCell ref="C129:C135"/>
    <mergeCell ref="O10:O16"/>
    <mergeCell ref="O17:O23"/>
    <mergeCell ref="A31:A37"/>
    <mergeCell ref="C157:C163"/>
    <mergeCell ref="B31:B37"/>
    <mergeCell ref="B10:B16"/>
    <mergeCell ref="A10:A16"/>
    <mergeCell ref="B17:B23"/>
    <mergeCell ref="A17:A23"/>
    <mergeCell ref="O31:O37"/>
    <mergeCell ref="O38:O44"/>
    <mergeCell ref="O45:O51"/>
    <mergeCell ref="O24:O30"/>
    <mergeCell ref="B38:B44"/>
    <mergeCell ref="A38:A44"/>
    <mergeCell ref="B45:B51"/>
    <mergeCell ref="A45:A51"/>
    <mergeCell ref="B52:B58"/>
    <mergeCell ref="A52:A58"/>
    <mergeCell ref="O52:O58"/>
    <mergeCell ref="B59:B65"/>
    <mergeCell ref="O59:O65"/>
    <mergeCell ref="O66:O72"/>
    <mergeCell ref="O73:O79"/>
    <mergeCell ref="O80:O86"/>
    <mergeCell ref="O87:O93"/>
    <mergeCell ref="B73:B79"/>
    <mergeCell ref="B80:B86"/>
    <mergeCell ref="B87:B93"/>
    <mergeCell ref="A59:A93"/>
    <mergeCell ref="B66:B72"/>
    <mergeCell ref="O94:O100"/>
    <mergeCell ref="A157:A163"/>
    <mergeCell ref="A129:A135"/>
    <mergeCell ref="O129:O135"/>
    <mergeCell ref="B129:B135"/>
    <mergeCell ref="B94:B100"/>
    <mergeCell ref="B101:B107"/>
    <mergeCell ref="B108:B114"/>
    <mergeCell ref="B115:B121"/>
    <mergeCell ref="B122:B128"/>
    <mergeCell ref="A238:O238"/>
    <mergeCell ref="O136:O142"/>
    <mergeCell ref="O108:O114"/>
    <mergeCell ref="O101:O107"/>
    <mergeCell ref="A94:A128"/>
    <mergeCell ref="A233:O233"/>
    <mergeCell ref="B219:H219"/>
    <mergeCell ref="A236:O236"/>
    <mergeCell ref="C150:C156"/>
    <mergeCell ref="B150:B156"/>
    <mergeCell ref="A150:A156"/>
    <mergeCell ref="O150:O156"/>
    <mergeCell ref="C143:C149"/>
    <mergeCell ref="B143:B149"/>
    <mergeCell ref="A143:A149"/>
    <mergeCell ref="O143:O149"/>
  </mergeCells>
  <printOptions/>
  <pageMargins left="0.4330708661417323" right="0.2755905511811024" top="0.4330708661417323" bottom="0.35433070866141736" header="0.31496062992125984" footer="0.31496062992125984"/>
  <pageSetup horizontalDpi="600" verticalDpi="600" orientation="portrait" paperSize="9" scale="50" r:id="rId1"/>
  <rowBreaks count="2" manualBreakCount="2">
    <brk id="100" max="14" man="1"/>
    <brk id="182" max="14" man="1"/>
  </rowBreaks>
</worksheet>
</file>

<file path=xl/worksheets/sheet11.xml><?xml version="1.0" encoding="utf-8"?>
<worksheet xmlns="http://schemas.openxmlformats.org/spreadsheetml/2006/main" xmlns:r="http://schemas.openxmlformats.org/officeDocument/2006/relationships">
  <sheetPr>
    <tabColor rgb="FFFF0000"/>
  </sheetPr>
  <dimension ref="A1:N80"/>
  <sheetViews>
    <sheetView view="pageBreakPreview" zoomScaleSheetLayoutView="100" zoomScalePageLayoutView="0" workbookViewId="0" topLeftCell="A52">
      <selection activeCell="F30" sqref="F30"/>
    </sheetView>
  </sheetViews>
  <sheetFormatPr defaultColWidth="9.140625" defaultRowHeight="15"/>
  <cols>
    <col min="1" max="1" width="18.00390625" style="60" customWidth="1"/>
    <col min="2" max="2" width="12.7109375" style="60" customWidth="1"/>
    <col min="3" max="14" width="13.57421875" style="60" customWidth="1"/>
  </cols>
  <sheetData>
    <row r="1" spans="1:14" ht="15">
      <c r="A1" s="299" t="s">
        <v>736</v>
      </c>
      <c r="B1" s="299"/>
      <c r="C1" s="299"/>
      <c r="D1" s="299"/>
      <c r="E1" s="299"/>
      <c r="F1" s="299"/>
      <c r="G1" s="299"/>
      <c r="H1" s="299"/>
      <c r="I1" s="299"/>
      <c r="J1" s="299"/>
      <c r="K1" s="299"/>
      <c r="L1" s="299"/>
      <c r="M1" s="299"/>
      <c r="N1" s="299"/>
    </row>
    <row r="2" spans="1:14" ht="15">
      <c r="A2" s="374" t="s">
        <v>653</v>
      </c>
      <c r="B2" s="374"/>
      <c r="C2" s="374"/>
      <c r="D2" s="374"/>
      <c r="E2" s="374"/>
      <c r="F2" s="374"/>
      <c r="G2" s="374"/>
      <c r="H2" s="374"/>
      <c r="I2" s="374"/>
      <c r="J2" s="374"/>
      <c r="K2" s="374"/>
      <c r="L2" s="374"/>
      <c r="M2" s="374"/>
      <c r="N2" s="374"/>
    </row>
    <row r="3" spans="1:14" ht="30">
      <c r="A3" s="43" t="s">
        <v>654</v>
      </c>
      <c r="B3" s="99" t="s">
        <v>655</v>
      </c>
      <c r="C3" s="99"/>
      <c r="D3" s="99"/>
      <c r="E3" s="99"/>
      <c r="F3" s="99"/>
      <c r="G3" s="99"/>
      <c r="H3" s="99"/>
      <c r="I3" s="99"/>
      <c r="J3" s="99"/>
      <c r="K3" s="99"/>
      <c r="L3" s="99"/>
      <c r="M3" s="99"/>
      <c r="N3" s="99"/>
    </row>
    <row r="4" spans="1:14" ht="45">
      <c r="A4" s="43" t="s">
        <v>656</v>
      </c>
      <c r="B4" s="99" t="s">
        <v>657</v>
      </c>
      <c r="C4" s="99"/>
      <c r="D4" s="99"/>
      <c r="E4" s="99"/>
      <c r="F4" s="99"/>
      <c r="G4" s="99"/>
      <c r="H4" s="99"/>
      <c r="I4" s="99"/>
      <c r="J4" s="99"/>
      <c r="K4" s="99"/>
      <c r="L4" s="99"/>
      <c r="M4" s="99"/>
      <c r="N4" s="99"/>
    </row>
    <row r="5" spans="1:14" ht="14.25" customHeight="1">
      <c r="A5" s="296" t="s">
        <v>658</v>
      </c>
      <c r="B5" s="99" t="s">
        <v>737</v>
      </c>
      <c r="C5" s="99"/>
      <c r="D5" s="99"/>
      <c r="E5" s="99"/>
      <c r="F5" s="99"/>
      <c r="G5" s="99"/>
      <c r="H5" s="99"/>
      <c r="I5" s="99"/>
      <c r="J5" s="99"/>
      <c r="K5" s="99"/>
      <c r="L5" s="99"/>
      <c r="M5" s="99"/>
      <c r="N5" s="99"/>
    </row>
    <row r="6" spans="1:14" ht="14.25" customHeight="1">
      <c r="A6" s="296"/>
      <c r="B6" s="99" t="s">
        <v>738</v>
      </c>
      <c r="C6" s="99"/>
      <c r="D6" s="99"/>
      <c r="E6" s="99"/>
      <c r="F6" s="99"/>
      <c r="G6" s="99"/>
      <c r="H6" s="99"/>
      <c r="I6" s="99"/>
      <c r="J6" s="99"/>
      <c r="K6" s="99"/>
      <c r="L6" s="99"/>
      <c r="M6" s="99"/>
      <c r="N6" s="99"/>
    </row>
    <row r="7" spans="1:14" ht="14.25" customHeight="1">
      <c r="A7" s="296"/>
      <c r="B7" s="99" t="s">
        <v>739</v>
      </c>
      <c r="C7" s="99"/>
      <c r="D7" s="99"/>
      <c r="E7" s="99"/>
      <c r="F7" s="99"/>
      <c r="G7" s="99"/>
      <c r="H7" s="99"/>
      <c r="I7" s="99"/>
      <c r="J7" s="99"/>
      <c r="K7" s="99"/>
      <c r="L7" s="99"/>
      <c r="M7" s="99"/>
      <c r="N7" s="99"/>
    </row>
    <row r="8" spans="1:14" ht="14.25" customHeight="1">
      <c r="A8" s="296"/>
      <c r="B8" s="99" t="s">
        <v>740</v>
      </c>
      <c r="C8" s="99"/>
      <c r="D8" s="99"/>
      <c r="E8" s="99"/>
      <c r="F8" s="99"/>
      <c r="G8" s="99"/>
      <c r="H8" s="99"/>
      <c r="I8" s="99"/>
      <c r="J8" s="99"/>
      <c r="K8" s="99"/>
      <c r="L8" s="99"/>
      <c r="M8" s="99"/>
      <c r="N8" s="99"/>
    </row>
    <row r="9" spans="1:14" ht="14.25" customHeight="1">
      <c r="A9" s="296"/>
      <c r="B9" s="99" t="s">
        <v>741</v>
      </c>
      <c r="C9" s="99"/>
      <c r="D9" s="99"/>
      <c r="E9" s="99"/>
      <c r="F9" s="99"/>
      <c r="G9" s="99"/>
      <c r="H9" s="99"/>
      <c r="I9" s="99"/>
      <c r="J9" s="99"/>
      <c r="K9" s="99"/>
      <c r="L9" s="99"/>
      <c r="M9" s="99"/>
      <c r="N9" s="99"/>
    </row>
    <row r="10" spans="1:14" ht="14.25" customHeight="1">
      <c r="A10" s="296"/>
      <c r="B10" s="99" t="s">
        <v>742</v>
      </c>
      <c r="C10" s="99"/>
      <c r="D10" s="99"/>
      <c r="E10" s="99"/>
      <c r="F10" s="99"/>
      <c r="G10" s="99"/>
      <c r="H10" s="99"/>
      <c r="I10" s="99"/>
      <c r="J10" s="99"/>
      <c r="K10" s="99"/>
      <c r="L10" s="99"/>
      <c r="M10" s="99"/>
      <c r="N10" s="99"/>
    </row>
    <row r="11" spans="1:14" ht="14.25" customHeight="1">
      <c r="A11" s="296"/>
      <c r="B11" s="99" t="s">
        <v>743</v>
      </c>
      <c r="C11" s="99"/>
      <c r="D11" s="99"/>
      <c r="E11" s="99"/>
      <c r="F11" s="99"/>
      <c r="G11" s="99"/>
      <c r="H11" s="99"/>
      <c r="I11" s="99"/>
      <c r="J11" s="99"/>
      <c r="K11" s="99"/>
      <c r="L11" s="99"/>
      <c r="M11" s="99"/>
      <c r="N11" s="99"/>
    </row>
    <row r="12" spans="1:14" ht="30" customHeight="1">
      <c r="A12" s="61" t="s">
        <v>659</v>
      </c>
      <c r="B12" s="286" t="s">
        <v>744</v>
      </c>
      <c r="C12" s="286"/>
      <c r="D12" s="286"/>
      <c r="E12" s="286"/>
      <c r="F12" s="286"/>
      <c r="G12" s="286"/>
      <c r="H12" s="286"/>
      <c r="I12" s="286"/>
      <c r="J12" s="286"/>
      <c r="K12" s="286"/>
      <c r="L12" s="286"/>
      <c r="M12" s="286"/>
      <c r="N12" s="286"/>
    </row>
    <row r="13" spans="1:14" ht="15" customHeight="1">
      <c r="A13" s="296" t="s">
        <v>660</v>
      </c>
      <c r="B13" s="99" t="s">
        <v>745</v>
      </c>
      <c r="C13" s="99"/>
      <c r="D13" s="99"/>
      <c r="E13" s="99"/>
      <c r="F13" s="99"/>
      <c r="G13" s="99"/>
      <c r="H13" s="99"/>
      <c r="I13" s="99"/>
      <c r="J13" s="99"/>
      <c r="K13" s="99"/>
      <c r="L13" s="99"/>
      <c r="M13" s="99"/>
      <c r="N13" s="99"/>
    </row>
    <row r="14" spans="1:14" ht="15">
      <c r="A14" s="296"/>
      <c r="B14" s="99" t="s">
        <v>36</v>
      </c>
      <c r="C14" s="99"/>
      <c r="D14" s="99"/>
      <c r="E14" s="99"/>
      <c r="F14" s="99"/>
      <c r="G14" s="99"/>
      <c r="H14" s="99"/>
      <c r="I14" s="99"/>
      <c r="J14" s="99"/>
      <c r="K14" s="99"/>
      <c r="L14" s="99"/>
      <c r="M14" s="99"/>
      <c r="N14" s="99"/>
    </row>
    <row r="15" spans="1:14" ht="15">
      <c r="A15" s="296"/>
      <c r="B15" s="99" t="s">
        <v>37</v>
      </c>
      <c r="C15" s="99"/>
      <c r="D15" s="99"/>
      <c r="E15" s="99"/>
      <c r="F15" s="99"/>
      <c r="G15" s="99"/>
      <c r="H15" s="99"/>
      <c r="I15" s="99"/>
      <c r="J15" s="99"/>
      <c r="K15" s="99"/>
      <c r="L15" s="99"/>
      <c r="M15" s="99"/>
      <c r="N15" s="99"/>
    </row>
    <row r="17" spans="1:14" ht="15">
      <c r="A17" s="372" t="s">
        <v>455</v>
      </c>
      <c r="B17" s="314" t="s">
        <v>662</v>
      </c>
      <c r="C17" s="319" t="s">
        <v>601</v>
      </c>
      <c r="D17" s="319"/>
      <c r="E17" s="319" t="s">
        <v>602</v>
      </c>
      <c r="F17" s="319"/>
      <c r="G17" s="319" t="s">
        <v>603</v>
      </c>
      <c r="H17" s="319"/>
      <c r="I17" s="319" t="s">
        <v>614</v>
      </c>
      <c r="J17" s="319"/>
      <c r="K17" s="319" t="s">
        <v>624</v>
      </c>
      <c r="L17" s="319"/>
      <c r="M17" s="319" t="s">
        <v>625</v>
      </c>
      <c r="N17" s="319"/>
    </row>
    <row r="18" spans="1:14" ht="45.75" customHeight="1">
      <c r="A18" s="373"/>
      <c r="B18" s="315"/>
      <c r="C18" s="82" t="s">
        <v>630</v>
      </c>
      <c r="D18" s="82" t="s">
        <v>631</v>
      </c>
      <c r="E18" s="82" t="s">
        <v>630</v>
      </c>
      <c r="F18" s="82" t="s">
        <v>631</v>
      </c>
      <c r="G18" s="82" t="s">
        <v>630</v>
      </c>
      <c r="H18" s="82" t="s">
        <v>631</v>
      </c>
      <c r="I18" s="82" t="s">
        <v>630</v>
      </c>
      <c r="J18" s="82" t="s">
        <v>631</v>
      </c>
      <c r="K18" s="82" t="s">
        <v>630</v>
      </c>
      <c r="L18" s="82" t="s">
        <v>631</v>
      </c>
      <c r="M18" s="82" t="s">
        <v>630</v>
      </c>
      <c r="N18" s="82" t="s">
        <v>631</v>
      </c>
    </row>
    <row r="19" spans="1:14" ht="15" customHeight="1">
      <c r="A19" s="370" t="s">
        <v>389</v>
      </c>
      <c r="B19" s="371"/>
      <c r="C19" s="371"/>
      <c r="D19" s="371"/>
      <c r="E19" s="371"/>
      <c r="F19" s="371"/>
      <c r="G19" s="371"/>
      <c r="H19" s="371"/>
      <c r="I19" s="371"/>
      <c r="J19" s="371"/>
      <c r="K19" s="371"/>
      <c r="L19" s="371"/>
      <c r="M19" s="371"/>
      <c r="N19" s="371"/>
    </row>
    <row r="20" spans="1:14" ht="15" customHeight="1">
      <c r="A20" s="678" t="s">
        <v>454</v>
      </c>
      <c r="B20" s="679"/>
      <c r="C20" s="679"/>
      <c r="D20" s="679"/>
      <c r="E20" s="679"/>
      <c r="F20" s="679"/>
      <c r="G20" s="679"/>
      <c r="H20" s="679"/>
      <c r="I20" s="679"/>
      <c r="J20" s="679"/>
      <c r="K20" s="679"/>
      <c r="L20" s="679"/>
      <c r="M20" s="679"/>
      <c r="N20" s="679"/>
    </row>
    <row r="21" spans="1:14" ht="56.25">
      <c r="A21" s="521" t="s">
        <v>746</v>
      </c>
      <c r="B21" s="507">
        <f>ЗОЖ_п!F7</f>
        <v>0</v>
      </c>
      <c r="C21" s="507">
        <f>ЗОЖ_п!G7</f>
        <v>4240</v>
      </c>
      <c r="D21" s="507">
        <f>ЗОЖ_п!H7</f>
        <v>3214</v>
      </c>
      <c r="E21" s="507">
        <f>ЗОЖ_п!I7</f>
        <v>5000</v>
      </c>
      <c r="F21" s="507">
        <f>ЗОЖ_п!J7</f>
        <v>3743</v>
      </c>
      <c r="G21" s="507">
        <f>ЗОЖ_п!K7</f>
        <v>6000</v>
      </c>
      <c r="H21" s="507">
        <f>ЗОЖ_п!L7</f>
        <v>4500</v>
      </c>
      <c r="I21" s="507">
        <f>ЗОЖ_п!M7</f>
        <v>6100</v>
      </c>
      <c r="J21" s="507">
        <f>ЗОЖ_п!N7</f>
        <v>4635</v>
      </c>
      <c r="K21" s="507">
        <f>ЗОЖ_п!O7</f>
        <v>6300</v>
      </c>
      <c r="L21" s="507">
        <f>ЗОЖ_п!P7</f>
        <v>4750</v>
      </c>
      <c r="M21" s="507">
        <f>ЗОЖ_п!Q7</f>
        <v>6600</v>
      </c>
      <c r="N21" s="507">
        <f>ЗОЖ_п!R7</f>
        <v>4900</v>
      </c>
    </row>
    <row r="22" spans="1:14" ht="15">
      <c r="A22" s="532" t="s">
        <v>664</v>
      </c>
      <c r="B22" s="533"/>
      <c r="C22" s="533"/>
      <c r="D22" s="533"/>
      <c r="E22" s="533"/>
      <c r="F22" s="533"/>
      <c r="G22" s="533"/>
      <c r="H22" s="533"/>
      <c r="I22" s="533"/>
      <c r="J22" s="533"/>
      <c r="K22" s="533"/>
      <c r="L22" s="533"/>
      <c r="M22" s="533"/>
      <c r="N22" s="533"/>
    </row>
    <row r="23" spans="1:14" ht="15">
      <c r="A23" s="680" t="s">
        <v>666</v>
      </c>
      <c r="B23" s="681"/>
      <c r="C23" s="681"/>
      <c r="D23" s="681"/>
      <c r="E23" s="681"/>
      <c r="F23" s="681"/>
      <c r="G23" s="681"/>
      <c r="H23" s="681"/>
      <c r="I23" s="681"/>
      <c r="J23" s="681"/>
      <c r="K23" s="681"/>
      <c r="L23" s="681"/>
      <c r="M23" s="681"/>
      <c r="N23" s="681"/>
    </row>
    <row r="24" spans="1:14" ht="15" customHeight="1">
      <c r="A24" s="678" t="s">
        <v>622</v>
      </c>
      <c r="B24" s="679"/>
      <c r="C24" s="679"/>
      <c r="D24" s="679"/>
      <c r="E24" s="679"/>
      <c r="F24" s="679"/>
      <c r="G24" s="679"/>
      <c r="H24" s="679"/>
      <c r="I24" s="679"/>
      <c r="J24" s="679"/>
      <c r="K24" s="679"/>
      <c r="L24" s="679"/>
      <c r="M24" s="679"/>
      <c r="N24" s="679"/>
    </row>
    <row r="25" spans="1:14" ht="15">
      <c r="A25" s="678" t="s">
        <v>819</v>
      </c>
      <c r="B25" s="679"/>
      <c r="C25" s="679"/>
      <c r="D25" s="679"/>
      <c r="E25" s="679"/>
      <c r="F25" s="679"/>
      <c r="G25" s="679"/>
      <c r="H25" s="679"/>
      <c r="I25" s="679"/>
      <c r="J25" s="679"/>
      <c r="K25" s="679"/>
      <c r="L25" s="679"/>
      <c r="M25" s="679"/>
      <c r="N25" s="679"/>
    </row>
    <row r="26" spans="1:14" ht="93" customHeight="1">
      <c r="A26" s="521" t="s">
        <v>747</v>
      </c>
      <c r="B26" s="507">
        <f>ЗОЖ_п!F8</f>
        <v>0</v>
      </c>
      <c r="C26" s="507">
        <f>ЗОЖ_п!G8</f>
        <v>2240</v>
      </c>
      <c r="D26" s="507">
        <f>ЗОЖ_п!H8</f>
        <v>1630</v>
      </c>
      <c r="E26" s="507">
        <f>ЗОЖ_п!I8</f>
        <v>2800</v>
      </c>
      <c r="F26" s="507">
        <f>ЗОЖ_п!J8</f>
        <v>2036</v>
      </c>
      <c r="G26" s="507">
        <f>ЗОЖ_п!K8</f>
        <v>3000</v>
      </c>
      <c r="H26" s="507">
        <f>ЗОЖ_п!L8</f>
        <v>2700</v>
      </c>
      <c r="I26" s="507">
        <f>ЗОЖ_п!M8</f>
        <v>3600</v>
      </c>
      <c r="J26" s="507">
        <f>ЗОЖ_п!N8</f>
        <v>3100</v>
      </c>
      <c r="K26" s="507">
        <f>ЗОЖ_п!O8</f>
        <v>3600</v>
      </c>
      <c r="L26" s="507">
        <f>ЗОЖ_п!P8</f>
        <v>3200</v>
      </c>
      <c r="M26" s="507">
        <f>ЗОЖ_п!Q8</f>
        <v>3700</v>
      </c>
      <c r="N26" s="507">
        <f>ЗОЖ_п!R8</f>
        <v>3300</v>
      </c>
    </row>
    <row r="27" spans="1:14" ht="15">
      <c r="A27" s="682" t="s">
        <v>667</v>
      </c>
      <c r="B27" s="681"/>
      <c r="C27" s="681"/>
      <c r="D27" s="681"/>
      <c r="E27" s="681"/>
      <c r="F27" s="681"/>
      <c r="G27" s="681"/>
      <c r="H27" s="681"/>
      <c r="I27" s="681"/>
      <c r="J27" s="681"/>
      <c r="K27" s="681"/>
      <c r="L27" s="681"/>
      <c r="M27" s="681"/>
      <c r="N27" s="681"/>
    </row>
    <row r="28" spans="1:14" ht="15" customHeight="1">
      <c r="A28" s="678" t="s">
        <v>623</v>
      </c>
      <c r="B28" s="679"/>
      <c r="C28" s="679"/>
      <c r="D28" s="679"/>
      <c r="E28" s="679"/>
      <c r="F28" s="679"/>
      <c r="G28" s="679"/>
      <c r="H28" s="679"/>
      <c r="I28" s="679"/>
      <c r="J28" s="679"/>
      <c r="K28" s="679"/>
      <c r="L28" s="679"/>
      <c r="M28" s="679"/>
      <c r="N28" s="679"/>
    </row>
    <row r="29" spans="1:14" ht="15">
      <c r="A29" s="683" t="s">
        <v>821</v>
      </c>
      <c r="B29" s="684"/>
      <c r="C29" s="684"/>
      <c r="D29" s="684"/>
      <c r="E29" s="684"/>
      <c r="F29" s="684"/>
      <c r="G29" s="684"/>
      <c r="H29" s="684"/>
      <c r="I29" s="684"/>
      <c r="J29" s="684"/>
      <c r="K29" s="684"/>
      <c r="L29" s="684"/>
      <c r="M29" s="684"/>
      <c r="N29" s="684"/>
    </row>
    <row r="30" spans="1:14" ht="98.25" customHeight="1">
      <c r="A30" s="521" t="s">
        <v>748</v>
      </c>
      <c r="B30" s="507">
        <f>ЗОЖ_п!F17</f>
        <v>0</v>
      </c>
      <c r="C30" s="507">
        <f>ЗОЖ_п!G17</f>
        <v>11</v>
      </c>
      <c r="D30" s="507">
        <f>ЗОЖ_п!H17</f>
        <v>8</v>
      </c>
      <c r="E30" s="507">
        <f>ЗОЖ_п!I17</f>
        <v>11</v>
      </c>
      <c r="F30" s="507">
        <f>ЗОЖ_п!J17</f>
        <v>6</v>
      </c>
      <c r="G30" s="507">
        <f>ЗОЖ_п!K17</f>
        <v>11</v>
      </c>
      <c r="H30" s="507">
        <f>ЗОЖ_п!L17</f>
        <v>6</v>
      </c>
      <c r="I30" s="507">
        <f>ЗОЖ_п!M17</f>
        <v>11</v>
      </c>
      <c r="J30" s="507">
        <f>ЗОЖ_п!N17</f>
        <v>6</v>
      </c>
      <c r="K30" s="507">
        <f>ЗОЖ_п!O17</f>
        <v>11</v>
      </c>
      <c r="L30" s="507">
        <f>ЗОЖ_п!P17</f>
        <v>6</v>
      </c>
      <c r="M30" s="507">
        <f>ЗОЖ_п!Q17</f>
        <v>11</v>
      </c>
      <c r="N30" s="507">
        <f>ЗОЖ_п!R17</f>
        <v>6</v>
      </c>
    </row>
    <row r="31" spans="1:14" s="2" customFormat="1" ht="15">
      <c r="A31" s="522"/>
      <c r="B31" s="685"/>
      <c r="C31" s="685"/>
      <c r="D31" s="685"/>
      <c r="E31" s="685"/>
      <c r="F31" s="685"/>
      <c r="G31" s="685"/>
      <c r="H31" s="685"/>
      <c r="I31" s="685"/>
      <c r="J31" s="685"/>
      <c r="K31" s="685"/>
      <c r="L31" s="685"/>
      <c r="M31" s="685"/>
      <c r="N31" s="685"/>
    </row>
    <row r="32" spans="1:14" ht="51" customHeight="1">
      <c r="A32" s="549" t="s">
        <v>670</v>
      </c>
      <c r="B32" s="500" t="s">
        <v>645</v>
      </c>
      <c r="C32" s="509" t="s">
        <v>647</v>
      </c>
      <c r="D32" s="509"/>
      <c r="E32" s="509" t="s">
        <v>648</v>
      </c>
      <c r="F32" s="509"/>
      <c r="G32" s="509" t="s">
        <v>649</v>
      </c>
      <c r="H32" s="509"/>
      <c r="I32" s="509" t="s">
        <v>650</v>
      </c>
      <c r="J32" s="509"/>
      <c r="K32" s="509" t="s">
        <v>651</v>
      </c>
      <c r="L32" s="509"/>
      <c r="M32" s="686"/>
      <c r="N32" s="686"/>
    </row>
    <row r="33" spans="1:14" ht="15">
      <c r="A33" s="549"/>
      <c r="B33" s="506"/>
      <c r="C33" s="507" t="s">
        <v>598</v>
      </c>
      <c r="D33" s="507" t="s">
        <v>599</v>
      </c>
      <c r="E33" s="507" t="s">
        <v>598</v>
      </c>
      <c r="F33" s="507" t="s">
        <v>599</v>
      </c>
      <c r="G33" s="507" t="s">
        <v>598</v>
      </c>
      <c r="H33" s="507" t="s">
        <v>599</v>
      </c>
      <c r="I33" s="507" t="s">
        <v>598</v>
      </c>
      <c r="J33" s="507" t="s">
        <v>599</v>
      </c>
      <c r="K33" s="507" t="s">
        <v>598</v>
      </c>
      <c r="L33" s="507" t="s">
        <v>646</v>
      </c>
      <c r="M33" s="686"/>
      <c r="N33" s="686"/>
    </row>
    <row r="34" spans="1:14" ht="15">
      <c r="A34" s="549"/>
      <c r="B34" s="507">
        <v>2015</v>
      </c>
      <c r="C34" s="510">
        <f>E34+G34+I34+K34</f>
        <v>2541.8</v>
      </c>
      <c r="D34" s="510">
        <f>F34+H34+J34+L34</f>
        <v>387.6</v>
      </c>
      <c r="E34" s="510">
        <f>ЗОЖ_пер!H412</f>
        <v>2541.8</v>
      </c>
      <c r="F34" s="510">
        <f>ЗОЖ_пер!I412</f>
        <v>387.6</v>
      </c>
      <c r="G34" s="510">
        <f>ЗОЖ_пер!J412</f>
        <v>0</v>
      </c>
      <c r="H34" s="510">
        <f>ЗОЖ_пер!K412</f>
        <v>0</v>
      </c>
      <c r="I34" s="510">
        <f>ЗОЖ_пер!L412</f>
        <v>0</v>
      </c>
      <c r="J34" s="510">
        <f>ЗОЖ_пер!M412</f>
        <v>0</v>
      </c>
      <c r="K34" s="510">
        <f>ЗОЖ_пер!N412</f>
        <v>0</v>
      </c>
      <c r="L34" s="510">
        <f>ЗОЖ_пер!O412</f>
        <v>0</v>
      </c>
      <c r="M34" s="686"/>
      <c r="N34" s="686"/>
    </row>
    <row r="35" spans="1:14" ht="15">
      <c r="A35" s="549"/>
      <c r="B35" s="507">
        <v>2016</v>
      </c>
      <c r="C35" s="510">
        <f aca="true" t="shared" si="0" ref="C35:D39">E35+G35+I35+K35</f>
        <v>2521.9</v>
      </c>
      <c r="D35" s="510">
        <f t="shared" si="0"/>
        <v>371.48</v>
      </c>
      <c r="E35" s="510">
        <f>ЗОЖ_пер!H421</f>
        <v>2521.9</v>
      </c>
      <c r="F35" s="510">
        <f>ЗОЖ_пер!I421</f>
        <v>371.48</v>
      </c>
      <c r="G35" s="510">
        <f>ЗОЖ_пер!J421</f>
        <v>0</v>
      </c>
      <c r="H35" s="510">
        <f>ЗОЖ_пер!K421</f>
        <v>0</v>
      </c>
      <c r="I35" s="510">
        <f>ЗОЖ_пер!L421</f>
        <v>0</v>
      </c>
      <c r="J35" s="510">
        <f>ЗОЖ_пер!M421</f>
        <v>0</v>
      </c>
      <c r="K35" s="510">
        <f>ЗОЖ_пер!N421</f>
        <v>0</v>
      </c>
      <c r="L35" s="510">
        <f>ЗОЖ_пер!O421</f>
        <v>0</v>
      </c>
      <c r="M35" s="686"/>
      <c r="N35" s="686"/>
    </row>
    <row r="36" spans="1:14" ht="15">
      <c r="A36" s="549"/>
      <c r="B36" s="507">
        <v>2017</v>
      </c>
      <c r="C36" s="510">
        <f t="shared" si="0"/>
        <v>2522</v>
      </c>
      <c r="D36" s="510">
        <f t="shared" si="0"/>
        <v>358.6136</v>
      </c>
      <c r="E36" s="510">
        <f>ЗОЖ_пер!H430</f>
        <v>2522</v>
      </c>
      <c r="F36" s="510">
        <f>ЗОЖ_пер!I430</f>
        <v>358.6136</v>
      </c>
      <c r="G36" s="510">
        <f>ЗОЖ_пер!J430</f>
        <v>0</v>
      </c>
      <c r="H36" s="510">
        <f>ЗОЖ_пер!K430</f>
        <v>0</v>
      </c>
      <c r="I36" s="510">
        <f>ЗОЖ_пер!L430</f>
        <v>0</v>
      </c>
      <c r="J36" s="510">
        <f>ЗОЖ_пер!M430</f>
        <v>0</v>
      </c>
      <c r="K36" s="510">
        <f>ЗОЖ_пер!N430</f>
        <v>0</v>
      </c>
      <c r="L36" s="510">
        <f>ЗОЖ_пер!O430</f>
        <v>0</v>
      </c>
      <c r="M36" s="686"/>
      <c r="N36" s="686"/>
    </row>
    <row r="37" spans="1:14" ht="15">
      <c r="A37" s="549"/>
      <c r="B37" s="507">
        <v>2018</v>
      </c>
      <c r="C37" s="510">
        <f t="shared" si="0"/>
        <v>2529.1</v>
      </c>
      <c r="D37" s="510">
        <f t="shared" si="0"/>
        <v>350.6</v>
      </c>
      <c r="E37" s="510">
        <f>ЗОЖ_пер!H439</f>
        <v>2529.1</v>
      </c>
      <c r="F37" s="510">
        <f>ЗОЖ_пер!I439</f>
        <v>350.6</v>
      </c>
      <c r="G37" s="510">
        <f>ЗОЖ_пер!J439</f>
        <v>0</v>
      </c>
      <c r="H37" s="510">
        <f>ЗОЖ_пер!K439</f>
        <v>0</v>
      </c>
      <c r="I37" s="510">
        <f>ЗОЖ_пер!L439</f>
        <v>0</v>
      </c>
      <c r="J37" s="510">
        <f>ЗОЖ_пер!M439</f>
        <v>0</v>
      </c>
      <c r="K37" s="510">
        <f>ЗОЖ_пер!N439</f>
        <v>0</v>
      </c>
      <c r="L37" s="510">
        <f>ЗОЖ_пер!O439</f>
        <v>0</v>
      </c>
      <c r="M37" s="686"/>
      <c r="N37" s="686"/>
    </row>
    <row r="38" spans="1:14" ht="15">
      <c r="A38" s="549"/>
      <c r="B38" s="507">
        <v>2019</v>
      </c>
      <c r="C38" s="510">
        <f t="shared" si="0"/>
        <v>2360.1</v>
      </c>
      <c r="D38" s="510">
        <f t="shared" si="0"/>
        <v>367.6</v>
      </c>
      <c r="E38" s="510">
        <f>ЗОЖ_пер!H448</f>
        <v>2360.1</v>
      </c>
      <c r="F38" s="510">
        <f>ЗОЖ_пер!I448</f>
        <v>367.6</v>
      </c>
      <c r="G38" s="510">
        <f>ЗОЖ_пер!J448</f>
        <v>0</v>
      </c>
      <c r="H38" s="510">
        <f>ЗОЖ_пер!K448</f>
        <v>0</v>
      </c>
      <c r="I38" s="510">
        <f>ЗОЖ_пер!L448</f>
        <v>0</v>
      </c>
      <c r="J38" s="510">
        <f>ЗОЖ_пер!M448</f>
        <v>0</v>
      </c>
      <c r="K38" s="510">
        <f>ЗОЖ_пер!N448</f>
        <v>0</v>
      </c>
      <c r="L38" s="510">
        <f>ЗОЖ_пер!O448</f>
        <v>0</v>
      </c>
      <c r="M38" s="686"/>
      <c r="N38" s="686"/>
    </row>
    <row r="39" spans="1:14" ht="15">
      <c r="A39" s="549"/>
      <c r="B39" s="507">
        <v>2020</v>
      </c>
      <c r="C39" s="510">
        <f t="shared" si="0"/>
        <v>2349.6</v>
      </c>
      <c r="D39" s="510">
        <f t="shared" si="0"/>
        <v>367.6</v>
      </c>
      <c r="E39" s="510">
        <f>ЗОЖ_пер!H457</f>
        <v>2349.6</v>
      </c>
      <c r="F39" s="510">
        <f>ЗОЖ_пер!I457</f>
        <v>367.6</v>
      </c>
      <c r="G39" s="510">
        <f>ЗОЖ_пер!J457</f>
        <v>0</v>
      </c>
      <c r="H39" s="510">
        <f>ЗОЖ_пер!K457</f>
        <v>0</v>
      </c>
      <c r="I39" s="510">
        <f>ЗОЖ_пер!L457</f>
        <v>0</v>
      </c>
      <c r="J39" s="510">
        <f>ЗОЖ_пер!M457</f>
        <v>0</v>
      </c>
      <c r="K39" s="510">
        <f>ЗОЖ_пер!N457</f>
        <v>0</v>
      </c>
      <c r="L39" s="510">
        <f>ЗОЖ_пер!O457</f>
        <v>0</v>
      </c>
      <c r="M39" s="686"/>
      <c r="N39" s="686"/>
    </row>
    <row r="40" spans="1:14" s="4" customFormat="1" ht="15">
      <c r="A40" s="687"/>
      <c r="B40" s="688" t="s">
        <v>652</v>
      </c>
      <c r="C40" s="689">
        <f aca="true" t="shared" si="1" ref="C40:L40">SUM(C34:C39)</f>
        <v>14824.500000000002</v>
      </c>
      <c r="D40" s="689">
        <f t="shared" si="1"/>
        <v>2203.4936</v>
      </c>
      <c r="E40" s="689">
        <f t="shared" si="1"/>
        <v>14824.500000000002</v>
      </c>
      <c r="F40" s="689">
        <f t="shared" si="1"/>
        <v>2203.4936</v>
      </c>
      <c r="G40" s="689">
        <f t="shared" si="1"/>
        <v>0</v>
      </c>
      <c r="H40" s="689">
        <f t="shared" si="1"/>
        <v>0</v>
      </c>
      <c r="I40" s="689">
        <f t="shared" si="1"/>
        <v>0</v>
      </c>
      <c r="J40" s="689">
        <f t="shared" si="1"/>
        <v>0</v>
      </c>
      <c r="K40" s="689">
        <f t="shared" si="1"/>
        <v>0</v>
      </c>
      <c r="L40" s="689">
        <f t="shared" si="1"/>
        <v>0</v>
      </c>
      <c r="M40" s="690"/>
      <c r="N40" s="690"/>
    </row>
    <row r="41" spans="1:14" s="107" customFormat="1" ht="24.75" customHeight="1">
      <c r="A41" s="691" t="s">
        <v>117</v>
      </c>
      <c r="B41" s="692"/>
      <c r="C41" s="693"/>
      <c r="D41" s="691" t="s">
        <v>16</v>
      </c>
      <c r="E41" s="692"/>
      <c r="F41" s="692"/>
      <c r="G41" s="692"/>
      <c r="H41" s="692"/>
      <c r="I41" s="692"/>
      <c r="J41" s="692"/>
      <c r="K41" s="692"/>
      <c r="L41" s="692"/>
      <c r="M41" s="692"/>
      <c r="N41" s="692"/>
    </row>
    <row r="42" spans="1:14" ht="47.25" customHeight="1">
      <c r="A42" s="694" t="s">
        <v>199</v>
      </c>
      <c r="B42" s="695"/>
      <c r="C42" s="696"/>
      <c r="D42" s="672" t="s">
        <v>62</v>
      </c>
      <c r="E42" s="672"/>
      <c r="F42" s="672"/>
      <c r="G42" s="672"/>
      <c r="H42" s="672"/>
      <c r="I42" s="672"/>
      <c r="J42" s="672"/>
      <c r="K42" s="672"/>
      <c r="L42" s="672"/>
      <c r="M42" s="672"/>
      <c r="N42" s="672"/>
    </row>
    <row r="43" spans="1:14" ht="15" customHeight="1">
      <c r="A43" s="694" t="s">
        <v>672</v>
      </c>
      <c r="B43" s="695"/>
      <c r="C43" s="695"/>
      <c r="D43" s="695"/>
      <c r="E43" s="695"/>
      <c r="F43" s="695"/>
      <c r="G43" s="695"/>
      <c r="H43" s="695"/>
      <c r="I43" s="695"/>
      <c r="J43" s="695"/>
      <c r="K43" s="695"/>
      <c r="L43" s="695"/>
      <c r="M43" s="695"/>
      <c r="N43" s="695"/>
    </row>
    <row r="44" spans="1:14" ht="15">
      <c r="A44" s="694" t="s">
        <v>673</v>
      </c>
      <c r="B44" s="695"/>
      <c r="C44" s="696"/>
      <c r="D44" s="672" t="s">
        <v>585</v>
      </c>
      <c r="E44" s="672"/>
      <c r="F44" s="672"/>
      <c r="G44" s="672"/>
      <c r="H44" s="672"/>
      <c r="I44" s="672"/>
      <c r="J44" s="672"/>
      <c r="K44" s="672"/>
      <c r="L44" s="672"/>
      <c r="M44" s="672"/>
      <c r="N44" s="672"/>
    </row>
    <row r="45" spans="1:14" ht="15" customHeight="1">
      <c r="A45" s="697" t="s">
        <v>749</v>
      </c>
      <c r="B45" s="698"/>
      <c r="C45" s="699"/>
      <c r="D45" s="672" t="s">
        <v>345</v>
      </c>
      <c r="E45" s="672"/>
      <c r="F45" s="672"/>
      <c r="G45" s="672"/>
      <c r="H45" s="672"/>
      <c r="I45" s="672"/>
      <c r="J45" s="672"/>
      <c r="K45" s="672"/>
      <c r="L45" s="672"/>
      <c r="M45" s="672"/>
      <c r="N45" s="672"/>
    </row>
    <row r="46" spans="1:14" ht="15" customHeight="1">
      <c r="A46" s="700"/>
      <c r="B46" s="701"/>
      <c r="C46" s="702"/>
      <c r="D46" s="672" t="s">
        <v>750</v>
      </c>
      <c r="E46" s="672"/>
      <c r="F46" s="672"/>
      <c r="G46" s="672"/>
      <c r="H46" s="672"/>
      <c r="I46" s="672"/>
      <c r="J46" s="672"/>
      <c r="K46" s="672"/>
      <c r="L46" s="672"/>
      <c r="M46" s="672"/>
      <c r="N46" s="672"/>
    </row>
    <row r="47" spans="1:14" ht="15" customHeight="1">
      <c r="A47" s="700"/>
      <c r="B47" s="701"/>
      <c r="C47" s="702"/>
      <c r="D47" s="672" t="s">
        <v>738</v>
      </c>
      <c r="E47" s="672"/>
      <c r="F47" s="672"/>
      <c r="G47" s="672"/>
      <c r="H47" s="672"/>
      <c r="I47" s="672"/>
      <c r="J47" s="672"/>
      <c r="K47" s="672"/>
      <c r="L47" s="672"/>
      <c r="M47" s="672"/>
      <c r="N47" s="672"/>
    </row>
    <row r="48" spans="1:14" ht="15" customHeight="1">
      <c r="A48" s="700"/>
      <c r="B48" s="701"/>
      <c r="C48" s="702"/>
      <c r="D48" s="672" t="s">
        <v>739</v>
      </c>
      <c r="E48" s="672"/>
      <c r="F48" s="672"/>
      <c r="G48" s="672"/>
      <c r="H48" s="672"/>
      <c r="I48" s="672"/>
      <c r="J48" s="672"/>
      <c r="K48" s="672"/>
      <c r="L48" s="672"/>
      <c r="M48" s="672"/>
      <c r="N48" s="672"/>
    </row>
    <row r="49" spans="1:14" ht="15" customHeight="1">
      <c r="A49" s="700"/>
      <c r="B49" s="701"/>
      <c r="C49" s="702"/>
      <c r="D49" s="672" t="s">
        <v>740</v>
      </c>
      <c r="E49" s="672"/>
      <c r="F49" s="672"/>
      <c r="G49" s="672"/>
      <c r="H49" s="672"/>
      <c r="I49" s="672"/>
      <c r="J49" s="672"/>
      <c r="K49" s="672"/>
      <c r="L49" s="672"/>
      <c r="M49" s="672"/>
      <c r="N49" s="672"/>
    </row>
    <row r="50" spans="1:14" ht="15" customHeight="1">
      <c r="A50" s="700"/>
      <c r="B50" s="701"/>
      <c r="C50" s="702"/>
      <c r="D50" s="672" t="s">
        <v>741</v>
      </c>
      <c r="E50" s="672"/>
      <c r="F50" s="672"/>
      <c r="G50" s="672"/>
      <c r="H50" s="672"/>
      <c r="I50" s="672"/>
      <c r="J50" s="672"/>
      <c r="K50" s="672"/>
      <c r="L50" s="672"/>
      <c r="M50" s="672"/>
      <c r="N50" s="672"/>
    </row>
    <row r="51" spans="1:14" ht="15" customHeight="1">
      <c r="A51" s="700"/>
      <c r="B51" s="701"/>
      <c r="C51" s="702"/>
      <c r="D51" s="672" t="s">
        <v>742</v>
      </c>
      <c r="E51" s="672"/>
      <c r="F51" s="672"/>
      <c r="G51" s="672"/>
      <c r="H51" s="672"/>
      <c r="I51" s="672"/>
      <c r="J51" s="672"/>
      <c r="K51" s="672"/>
      <c r="L51" s="672"/>
      <c r="M51" s="672"/>
      <c r="N51" s="672"/>
    </row>
    <row r="52" spans="1:14" ht="15" customHeight="1">
      <c r="A52" s="703"/>
      <c r="B52" s="704"/>
      <c r="C52" s="705"/>
      <c r="D52" s="672" t="s">
        <v>743</v>
      </c>
      <c r="E52" s="672"/>
      <c r="F52" s="672"/>
      <c r="G52" s="672"/>
      <c r="H52" s="672"/>
      <c r="I52" s="672"/>
      <c r="J52" s="672"/>
      <c r="K52" s="672"/>
      <c r="L52" s="672"/>
      <c r="M52" s="672"/>
      <c r="N52" s="672"/>
    </row>
    <row r="53" spans="1:14" ht="5.25" customHeight="1">
      <c r="A53" s="706"/>
      <c r="B53" s="706"/>
      <c r="C53" s="706"/>
      <c r="D53" s="706"/>
      <c r="E53" s="706"/>
      <c r="F53" s="706"/>
      <c r="G53" s="706"/>
      <c r="H53" s="706"/>
      <c r="I53" s="706"/>
      <c r="J53" s="706"/>
      <c r="K53" s="706"/>
      <c r="L53" s="706"/>
      <c r="M53" s="706"/>
      <c r="N53" s="706"/>
    </row>
    <row r="54" spans="1:14" ht="15">
      <c r="A54" s="675" t="s">
        <v>492</v>
      </c>
      <c r="B54" s="675"/>
      <c r="C54" s="675"/>
      <c r="D54" s="675"/>
      <c r="E54" s="675"/>
      <c r="F54" s="675"/>
      <c r="G54" s="675"/>
      <c r="H54" s="675"/>
      <c r="I54" s="675"/>
      <c r="J54" s="675"/>
      <c r="K54" s="675"/>
      <c r="L54" s="675"/>
      <c r="M54" s="675"/>
      <c r="N54" s="675"/>
    </row>
    <row r="55" spans="1:14" ht="6" customHeight="1">
      <c r="A55" s="537"/>
      <c r="B55" s="706"/>
      <c r="C55" s="706"/>
      <c r="D55" s="706"/>
      <c r="E55" s="706"/>
      <c r="F55" s="706"/>
      <c r="G55" s="706"/>
      <c r="H55" s="706"/>
      <c r="I55" s="706"/>
      <c r="J55" s="706"/>
      <c r="K55" s="706"/>
      <c r="L55" s="706"/>
      <c r="M55" s="706"/>
      <c r="N55" s="706"/>
    </row>
    <row r="56" spans="1:14" ht="29.25" customHeight="1">
      <c r="A56" s="535" t="s">
        <v>581</v>
      </c>
      <c r="B56" s="535"/>
      <c r="C56" s="535"/>
      <c r="D56" s="535"/>
      <c r="E56" s="535"/>
      <c r="F56" s="535"/>
      <c r="G56" s="535"/>
      <c r="H56" s="535"/>
      <c r="I56" s="535"/>
      <c r="J56" s="535"/>
      <c r="K56" s="535"/>
      <c r="L56" s="535"/>
      <c r="M56" s="535"/>
      <c r="N56" s="535"/>
    </row>
    <row r="57" spans="1:14" ht="15">
      <c r="A57" s="535" t="s">
        <v>582</v>
      </c>
      <c r="B57" s="535"/>
      <c r="C57" s="535"/>
      <c r="D57" s="535"/>
      <c r="E57" s="535"/>
      <c r="F57" s="535"/>
      <c r="G57" s="535"/>
      <c r="H57" s="535"/>
      <c r="I57" s="535"/>
      <c r="J57" s="535"/>
      <c r="K57" s="535"/>
      <c r="L57" s="535"/>
      <c r="M57" s="535"/>
      <c r="N57" s="535"/>
    </row>
    <row r="58" spans="1:14" ht="47.25" customHeight="1">
      <c r="A58" s="535" t="s">
        <v>583</v>
      </c>
      <c r="B58" s="535"/>
      <c r="C58" s="535"/>
      <c r="D58" s="535"/>
      <c r="E58" s="535"/>
      <c r="F58" s="535"/>
      <c r="G58" s="535"/>
      <c r="H58" s="535"/>
      <c r="I58" s="535"/>
      <c r="J58" s="535"/>
      <c r="K58" s="535"/>
      <c r="L58" s="535"/>
      <c r="M58" s="535"/>
      <c r="N58" s="535"/>
    </row>
    <row r="59" spans="1:14" ht="33.75" customHeight="1">
      <c r="A59" s="535" t="s">
        <v>584</v>
      </c>
      <c r="B59" s="535"/>
      <c r="C59" s="535"/>
      <c r="D59" s="535"/>
      <c r="E59" s="535"/>
      <c r="F59" s="535"/>
      <c r="G59" s="535"/>
      <c r="H59" s="535"/>
      <c r="I59" s="535"/>
      <c r="J59" s="535"/>
      <c r="K59" s="535"/>
      <c r="L59" s="535"/>
      <c r="M59" s="535"/>
      <c r="N59" s="535"/>
    </row>
    <row r="60" spans="1:14" ht="43.5" customHeight="1">
      <c r="A60" s="535" t="s">
        <v>418</v>
      </c>
      <c r="B60" s="535"/>
      <c r="C60" s="535"/>
      <c r="D60" s="535"/>
      <c r="E60" s="535"/>
      <c r="F60" s="535"/>
      <c r="G60" s="535"/>
      <c r="H60" s="535"/>
      <c r="I60" s="535"/>
      <c r="J60" s="535"/>
      <c r="K60" s="535"/>
      <c r="L60" s="535"/>
      <c r="M60" s="535"/>
      <c r="N60" s="535"/>
    </row>
    <row r="61" spans="1:14" ht="15">
      <c r="A61" s="535" t="s">
        <v>419</v>
      </c>
      <c r="B61" s="535"/>
      <c r="C61" s="535"/>
      <c r="D61" s="535"/>
      <c r="E61" s="535"/>
      <c r="F61" s="535"/>
      <c r="G61" s="535"/>
      <c r="H61" s="535"/>
      <c r="I61" s="535"/>
      <c r="J61" s="535"/>
      <c r="K61" s="535"/>
      <c r="L61" s="535"/>
      <c r="M61" s="535"/>
      <c r="N61" s="535"/>
    </row>
    <row r="62" spans="1:14" ht="15">
      <c r="A62" s="677" t="s">
        <v>420</v>
      </c>
      <c r="B62" s="677"/>
      <c r="C62" s="677"/>
      <c r="D62" s="677"/>
      <c r="E62" s="677"/>
      <c r="F62" s="677"/>
      <c r="G62" s="677"/>
      <c r="H62" s="677"/>
      <c r="I62" s="677"/>
      <c r="J62" s="677"/>
      <c r="K62" s="677"/>
      <c r="L62" s="677"/>
      <c r="M62" s="677"/>
      <c r="N62" s="677"/>
    </row>
    <row r="63" spans="1:14" ht="30" customHeight="1">
      <c r="A63" s="540" t="s">
        <v>204</v>
      </c>
      <c r="B63" s="540"/>
      <c r="C63" s="540"/>
      <c r="D63" s="540"/>
      <c r="E63" s="540"/>
      <c r="F63" s="540"/>
      <c r="G63" s="540"/>
      <c r="H63" s="540"/>
      <c r="I63" s="540"/>
      <c r="J63" s="540"/>
      <c r="K63" s="540"/>
      <c r="L63" s="540"/>
      <c r="M63" s="540"/>
      <c r="N63" s="540"/>
    </row>
    <row r="64" spans="1:14" ht="15">
      <c r="A64" s="707" t="s">
        <v>420</v>
      </c>
      <c r="B64" s="707"/>
      <c r="C64" s="707"/>
      <c r="D64" s="707"/>
      <c r="E64" s="707"/>
      <c r="F64" s="707"/>
      <c r="G64" s="707"/>
      <c r="H64" s="707"/>
      <c r="I64" s="707"/>
      <c r="J64" s="707"/>
      <c r="K64" s="707"/>
      <c r="L64" s="707"/>
      <c r="M64" s="707"/>
      <c r="N64" s="707"/>
    </row>
    <row r="65" spans="1:14" ht="21.75" customHeight="1">
      <c r="A65" s="707" t="s">
        <v>163</v>
      </c>
      <c r="B65" s="707"/>
      <c r="C65" s="707"/>
      <c r="D65" s="707"/>
      <c r="E65" s="707"/>
      <c r="F65" s="706"/>
      <c r="G65" s="706"/>
      <c r="H65" s="706"/>
      <c r="I65" s="706"/>
      <c r="J65" s="706"/>
      <c r="K65" s="706"/>
      <c r="L65" s="706"/>
      <c r="M65" s="706"/>
      <c r="N65" s="706"/>
    </row>
    <row r="66" spans="1:14" ht="15" customHeight="1">
      <c r="A66" s="708" t="s">
        <v>156</v>
      </c>
      <c r="B66" s="708"/>
      <c r="C66" s="708"/>
      <c r="D66" s="708"/>
      <c r="E66" s="708"/>
      <c r="F66" s="708"/>
      <c r="G66" s="708"/>
      <c r="H66" s="708" t="s">
        <v>157</v>
      </c>
      <c r="I66" s="708"/>
      <c r="J66" s="708"/>
      <c r="K66" s="708"/>
      <c r="L66" s="708"/>
      <c r="M66" s="708"/>
      <c r="N66" s="708"/>
    </row>
    <row r="67" spans="1:14" ht="46.5" customHeight="1">
      <c r="A67" s="672" t="s">
        <v>158</v>
      </c>
      <c r="B67" s="672"/>
      <c r="C67" s="672"/>
      <c r="D67" s="672"/>
      <c r="E67" s="672"/>
      <c r="F67" s="672"/>
      <c r="G67" s="672"/>
      <c r="H67" s="709" t="s">
        <v>1</v>
      </c>
      <c r="I67" s="709"/>
      <c r="J67" s="709"/>
      <c r="K67" s="709"/>
      <c r="L67" s="709"/>
      <c r="M67" s="709"/>
      <c r="N67" s="709"/>
    </row>
    <row r="68" spans="1:14" ht="15" customHeight="1">
      <c r="A68" s="672" t="s">
        <v>159</v>
      </c>
      <c r="B68" s="672"/>
      <c r="C68" s="672"/>
      <c r="D68" s="672"/>
      <c r="E68" s="672"/>
      <c r="F68" s="672"/>
      <c r="G68" s="672"/>
      <c r="H68" s="709" t="s">
        <v>160</v>
      </c>
      <c r="I68" s="709"/>
      <c r="J68" s="709"/>
      <c r="K68" s="709"/>
      <c r="L68" s="709"/>
      <c r="M68" s="709"/>
      <c r="N68" s="709"/>
    </row>
    <row r="69" spans="1:14" ht="30.75" customHeight="1">
      <c r="A69" s="672"/>
      <c r="B69" s="672"/>
      <c r="C69" s="672"/>
      <c r="D69" s="672"/>
      <c r="E69" s="672"/>
      <c r="F69" s="672"/>
      <c r="G69" s="672"/>
      <c r="H69" s="709" t="s">
        <v>161</v>
      </c>
      <c r="I69" s="709"/>
      <c r="J69" s="709"/>
      <c r="K69" s="709"/>
      <c r="L69" s="709"/>
      <c r="M69" s="709"/>
      <c r="N69" s="709"/>
    </row>
    <row r="70" spans="1:14" ht="15">
      <c r="A70" s="706"/>
      <c r="B70" s="706"/>
      <c r="C70" s="706"/>
      <c r="D70" s="706"/>
      <c r="E70" s="706"/>
      <c r="F70" s="706"/>
      <c r="G70" s="706"/>
      <c r="H70" s="706"/>
      <c r="I70" s="706"/>
      <c r="J70" s="706"/>
      <c r="K70" s="706"/>
      <c r="L70" s="706"/>
      <c r="M70" s="706"/>
      <c r="N70" s="706"/>
    </row>
    <row r="71" spans="1:14" ht="15">
      <c r="A71" s="706"/>
      <c r="B71" s="706"/>
      <c r="C71" s="706"/>
      <c r="D71" s="706"/>
      <c r="E71" s="706"/>
      <c r="F71" s="706"/>
      <c r="G71" s="706"/>
      <c r="H71" s="706"/>
      <c r="I71" s="706"/>
      <c r="J71" s="706"/>
      <c r="K71" s="706"/>
      <c r="L71" s="706"/>
      <c r="M71" s="706"/>
      <c r="N71" s="706"/>
    </row>
    <row r="72" spans="1:14" ht="15">
      <c r="A72" s="706"/>
      <c r="B72" s="706"/>
      <c r="C72" s="706"/>
      <c r="D72" s="706"/>
      <c r="E72" s="706"/>
      <c r="F72" s="706"/>
      <c r="G72" s="706"/>
      <c r="H72" s="706"/>
      <c r="I72" s="706"/>
      <c r="J72" s="706"/>
      <c r="K72" s="706"/>
      <c r="L72" s="706"/>
      <c r="M72" s="706"/>
      <c r="N72" s="706"/>
    </row>
    <row r="73" spans="1:14" ht="15">
      <c r="A73" s="706"/>
      <c r="B73" s="706"/>
      <c r="C73" s="706"/>
      <c r="D73" s="706"/>
      <c r="E73" s="706"/>
      <c r="F73" s="706"/>
      <c r="G73" s="706"/>
      <c r="H73" s="706"/>
      <c r="I73" s="706"/>
      <c r="J73" s="706"/>
      <c r="K73" s="706"/>
      <c r="L73" s="706"/>
      <c r="M73" s="706"/>
      <c r="N73" s="706"/>
    </row>
    <row r="74" spans="1:14" ht="15">
      <c r="A74" s="706"/>
      <c r="B74" s="706"/>
      <c r="C74" s="706"/>
      <c r="D74" s="706"/>
      <c r="E74" s="706"/>
      <c r="F74" s="706"/>
      <c r="G74" s="706"/>
      <c r="H74" s="706"/>
      <c r="I74" s="706"/>
      <c r="J74" s="706"/>
      <c r="K74" s="706"/>
      <c r="L74" s="706"/>
      <c r="M74" s="706"/>
      <c r="N74" s="706"/>
    </row>
    <row r="75" spans="1:14" ht="15">
      <c r="A75" s="706"/>
      <c r="B75" s="706"/>
      <c r="C75" s="706"/>
      <c r="D75" s="706"/>
      <c r="E75" s="706"/>
      <c r="F75" s="706"/>
      <c r="G75" s="706"/>
      <c r="H75" s="706"/>
      <c r="I75" s="706"/>
      <c r="J75" s="706"/>
      <c r="K75" s="706"/>
      <c r="L75" s="706"/>
      <c r="M75" s="706"/>
      <c r="N75" s="706"/>
    </row>
    <row r="76" spans="1:14" ht="15">
      <c r="A76" s="706"/>
      <c r="B76" s="706"/>
      <c r="C76" s="706"/>
      <c r="D76" s="706"/>
      <c r="E76" s="706"/>
      <c r="F76" s="706"/>
      <c r="G76" s="706"/>
      <c r="H76" s="706"/>
      <c r="I76" s="706"/>
      <c r="J76" s="706"/>
      <c r="K76" s="706"/>
      <c r="L76" s="706"/>
      <c r="M76" s="706"/>
      <c r="N76" s="706"/>
    </row>
    <row r="77" spans="1:14" ht="15">
      <c r="A77" s="706"/>
      <c r="B77" s="706"/>
      <c r="C77" s="706"/>
      <c r="D77" s="706"/>
      <c r="E77" s="706"/>
      <c r="F77" s="706"/>
      <c r="G77" s="706"/>
      <c r="H77" s="706"/>
      <c r="I77" s="706"/>
      <c r="J77" s="706"/>
      <c r="K77" s="706"/>
      <c r="L77" s="706"/>
      <c r="M77" s="706"/>
      <c r="N77" s="706"/>
    </row>
    <row r="78" spans="1:14" ht="15">
      <c r="A78" s="706"/>
      <c r="B78" s="706"/>
      <c r="C78" s="706"/>
      <c r="D78" s="706"/>
      <c r="E78" s="706"/>
      <c r="F78" s="706"/>
      <c r="G78" s="706"/>
      <c r="H78" s="706"/>
      <c r="I78" s="706"/>
      <c r="J78" s="706"/>
      <c r="K78" s="706"/>
      <c r="L78" s="706"/>
      <c r="M78" s="706"/>
      <c r="N78" s="706"/>
    </row>
    <row r="79" spans="1:14" ht="15">
      <c r="A79" s="706"/>
      <c r="B79" s="706"/>
      <c r="C79" s="706"/>
      <c r="D79" s="706"/>
      <c r="E79" s="706"/>
      <c r="F79" s="706"/>
      <c r="G79" s="706"/>
      <c r="H79" s="706"/>
      <c r="I79" s="706"/>
      <c r="J79" s="706"/>
      <c r="K79" s="706"/>
      <c r="L79" s="706"/>
      <c r="M79" s="706"/>
      <c r="N79" s="706"/>
    </row>
    <row r="80" spans="1:14" ht="15">
      <c r="A80" s="706"/>
      <c r="B80" s="706"/>
      <c r="C80" s="706"/>
      <c r="D80" s="706"/>
      <c r="E80" s="706"/>
      <c r="F80" s="706"/>
      <c r="G80" s="706"/>
      <c r="H80" s="706"/>
      <c r="I80" s="706"/>
      <c r="J80" s="706"/>
      <c r="K80" s="706"/>
      <c r="L80" s="706"/>
      <c r="M80" s="706"/>
      <c r="N80" s="706"/>
    </row>
  </sheetData>
  <sheetProtection/>
  <mergeCells count="75">
    <mergeCell ref="A1:N1"/>
    <mergeCell ref="B12:N12"/>
    <mergeCell ref="B13:N13"/>
    <mergeCell ref="B3:N3"/>
    <mergeCell ref="B4:N4"/>
    <mergeCell ref="A2:N2"/>
    <mergeCell ref="B8:N8"/>
    <mergeCell ref="D49:N49"/>
    <mergeCell ref="D50:N50"/>
    <mergeCell ref="B10:N10"/>
    <mergeCell ref="A24:N24"/>
    <mergeCell ref="C32:D32"/>
    <mergeCell ref="G32:H32"/>
    <mergeCell ref="B15:N15"/>
    <mergeCell ref="K17:L17"/>
    <mergeCell ref="B9:N9"/>
    <mergeCell ref="I32:J32"/>
    <mergeCell ref="D44:N44"/>
    <mergeCell ref="K32:L32"/>
    <mergeCell ref="A23:N23"/>
    <mergeCell ref="A32:A40"/>
    <mergeCell ref="A25:N25"/>
    <mergeCell ref="B32:B33"/>
    <mergeCell ref="D41:N41"/>
    <mergeCell ref="A5:A11"/>
    <mergeCell ref="A13:A15"/>
    <mergeCell ref="M17:N17"/>
    <mergeCell ref="A63:N63"/>
    <mergeCell ref="A27:N27"/>
    <mergeCell ref="A28:N28"/>
    <mergeCell ref="A29:N29"/>
    <mergeCell ref="E32:F32"/>
    <mergeCell ref="B5:N5"/>
    <mergeCell ref="B6:N6"/>
    <mergeCell ref="A22:N22"/>
    <mergeCell ref="A56:N56"/>
    <mergeCell ref="B7:N7"/>
    <mergeCell ref="A61:N61"/>
    <mergeCell ref="D45:N45"/>
    <mergeCell ref="D46:N46"/>
    <mergeCell ref="A44:C44"/>
    <mergeCell ref="A43:N43"/>
    <mergeCell ref="B11:N11"/>
    <mergeCell ref="A19:N19"/>
    <mergeCell ref="B14:N14"/>
    <mergeCell ref="B17:B18"/>
    <mergeCell ref="A20:N20"/>
    <mergeCell ref="C17:D17"/>
    <mergeCell ref="I17:J17"/>
    <mergeCell ref="A17:A18"/>
    <mergeCell ref="G17:H17"/>
    <mergeCell ref="E17:F17"/>
    <mergeCell ref="A59:N59"/>
    <mergeCell ref="D42:N42"/>
    <mergeCell ref="A64:N64"/>
    <mergeCell ref="D51:N51"/>
    <mergeCell ref="A62:N62"/>
    <mergeCell ref="A60:N60"/>
    <mergeCell ref="A54:N54"/>
    <mergeCell ref="D47:N47"/>
    <mergeCell ref="D48:N48"/>
    <mergeCell ref="D52:N52"/>
    <mergeCell ref="A41:C41"/>
    <mergeCell ref="A42:C42"/>
    <mergeCell ref="A45:C52"/>
    <mergeCell ref="A58:N58"/>
    <mergeCell ref="A57:N57"/>
    <mergeCell ref="A67:G67"/>
    <mergeCell ref="A68:G69"/>
    <mergeCell ref="A66:G66"/>
    <mergeCell ref="A65:E65"/>
    <mergeCell ref="H67:N67"/>
    <mergeCell ref="H68:N68"/>
    <mergeCell ref="H69:N69"/>
    <mergeCell ref="H66:N66"/>
  </mergeCells>
  <printOptions/>
  <pageMargins left="0.3937007874015748" right="0.35433070866141736" top="0.7480314960629921" bottom="0.35433070866141736" header="0.31496062992125984" footer="0.31496062992125984"/>
  <pageSetup horizontalDpi="600" verticalDpi="600" orientation="landscape" paperSize="9" scale="65" r:id="rId1"/>
  <rowBreaks count="1" manualBreakCount="1">
    <brk id="30" max="255" man="1"/>
  </rowBreaks>
</worksheet>
</file>

<file path=xl/worksheets/sheet12.xml><?xml version="1.0" encoding="utf-8"?>
<worksheet xmlns="http://schemas.openxmlformats.org/spreadsheetml/2006/main" xmlns:r="http://schemas.openxmlformats.org/officeDocument/2006/relationships">
  <sheetPr>
    <tabColor rgb="FFFF0000"/>
  </sheetPr>
  <dimension ref="A1:S38"/>
  <sheetViews>
    <sheetView view="pageBreakPreview" zoomScale="106" zoomScaleSheetLayoutView="106" zoomScalePageLayoutView="0" workbookViewId="0" topLeftCell="D13">
      <selection activeCell="T13" sqref="T13"/>
    </sheetView>
  </sheetViews>
  <sheetFormatPr defaultColWidth="9.140625" defaultRowHeight="15"/>
  <cols>
    <col min="1" max="1" width="7.140625" style="41" customWidth="1"/>
    <col min="2" max="2" width="19.8515625" style="41" customWidth="1"/>
    <col min="3" max="3" width="26.421875" style="41" customWidth="1"/>
    <col min="4" max="4" width="13.8515625" style="42" customWidth="1"/>
    <col min="5" max="5" width="10.57421875" style="42" customWidth="1"/>
    <col min="6" max="6" width="11.28125" style="15" customWidth="1"/>
    <col min="7" max="18" width="9.00390625" style="15" customWidth="1"/>
  </cols>
  <sheetData>
    <row r="1" spans="1:18" ht="15">
      <c r="A1" s="376" t="s">
        <v>440</v>
      </c>
      <c r="B1" s="376"/>
      <c r="C1" s="376"/>
      <c r="D1" s="376"/>
      <c r="E1" s="376"/>
      <c r="F1" s="376"/>
      <c r="G1" s="376"/>
      <c r="H1" s="376"/>
      <c r="I1" s="376"/>
      <c r="J1" s="376"/>
      <c r="K1" s="376"/>
      <c r="L1" s="376"/>
      <c r="M1" s="376"/>
      <c r="N1" s="376"/>
      <c r="O1" s="376"/>
      <c r="P1" s="376"/>
      <c r="Q1" s="376"/>
      <c r="R1" s="376"/>
    </row>
    <row r="2" spans="1:18" ht="15">
      <c r="A2" s="375" t="s">
        <v>751</v>
      </c>
      <c r="B2" s="375"/>
      <c r="C2" s="375"/>
      <c r="D2" s="375"/>
      <c r="E2" s="375"/>
      <c r="F2" s="375"/>
      <c r="G2" s="375"/>
      <c r="H2" s="375"/>
      <c r="I2" s="375"/>
      <c r="J2" s="375"/>
      <c r="K2" s="375"/>
      <c r="L2" s="375"/>
      <c r="M2" s="375"/>
      <c r="N2" s="375"/>
      <c r="O2" s="375"/>
      <c r="P2" s="375"/>
      <c r="Q2" s="375"/>
      <c r="R2" s="375"/>
    </row>
    <row r="3" spans="1:19" ht="15" customHeight="1">
      <c r="A3" s="377" t="s">
        <v>676</v>
      </c>
      <c r="B3" s="377" t="s">
        <v>456</v>
      </c>
      <c r="C3" s="377" t="s">
        <v>458</v>
      </c>
      <c r="D3" s="377" t="s">
        <v>390</v>
      </c>
      <c r="E3" s="377" t="s">
        <v>678</v>
      </c>
      <c r="F3" s="710" t="s">
        <v>679</v>
      </c>
      <c r="G3" s="525" t="s">
        <v>680</v>
      </c>
      <c r="H3" s="525"/>
      <c r="I3" s="525"/>
      <c r="J3" s="525"/>
      <c r="K3" s="525"/>
      <c r="L3" s="525"/>
      <c r="M3" s="525"/>
      <c r="N3" s="525"/>
      <c r="O3" s="525"/>
      <c r="P3" s="525"/>
      <c r="Q3" s="525"/>
      <c r="R3" s="525"/>
      <c r="S3" s="711"/>
    </row>
    <row r="4" spans="1:19" ht="15">
      <c r="A4" s="378"/>
      <c r="B4" s="378"/>
      <c r="C4" s="378"/>
      <c r="D4" s="378"/>
      <c r="E4" s="378"/>
      <c r="F4" s="712"/>
      <c r="G4" s="713" t="s">
        <v>601</v>
      </c>
      <c r="H4" s="714"/>
      <c r="I4" s="713" t="s">
        <v>602</v>
      </c>
      <c r="J4" s="714"/>
      <c r="K4" s="713" t="s">
        <v>603</v>
      </c>
      <c r="L4" s="714"/>
      <c r="M4" s="713" t="s">
        <v>614</v>
      </c>
      <c r="N4" s="714"/>
      <c r="O4" s="713" t="s">
        <v>624</v>
      </c>
      <c r="P4" s="714"/>
      <c r="Q4" s="713" t="s">
        <v>625</v>
      </c>
      <c r="R4" s="714"/>
      <c r="S4" s="711"/>
    </row>
    <row r="5" spans="1:19" ht="36.75" customHeight="1">
      <c r="A5" s="379"/>
      <c r="B5" s="379"/>
      <c r="C5" s="379"/>
      <c r="D5" s="379"/>
      <c r="E5" s="379"/>
      <c r="F5" s="715"/>
      <c r="G5" s="527" t="s">
        <v>630</v>
      </c>
      <c r="H5" s="527" t="s">
        <v>631</v>
      </c>
      <c r="I5" s="527" t="s">
        <v>630</v>
      </c>
      <c r="J5" s="527" t="s">
        <v>631</v>
      </c>
      <c r="K5" s="527" t="s">
        <v>630</v>
      </c>
      <c r="L5" s="527" t="s">
        <v>631</v>
      </c>
      <c r="M5" s="527" t="s">
        <v>630</v>
      </c>
      <c r="N5" s="527" t="s">
        <v>631</v>
      </c>
      <c r="O5" s="527" t="s">
        <v>630</v>
      </c>
      <c r="P5" s="527" t="s">
        <v>631</v>
      </c>
      <c r="Q5" s="527" t="s">
        <v>630</v>
      </c>
      <c r="R5" s="527" t="s">
        <v>631</v>
      </c>
      <c r="S5" s="711"/>
    </row>
    <row r="6" spans="1:19" ht="15">
      <c r="A6" s="178">
        <v>1</v>
      </c>
      <c r="B6" s="178">
        <v>2</v>
      </c>
      <c r="C6" s="178">
        <v>3</v>
      </c>
      <c r="D6" s="178">
        <v>4</v>
      </c>
      <c r="E6" s="168">
        <v>5</v>
      </c>
      <c r="F6" s="716">
        <v>6</v>
      </c>
      <c r="G6" s="716">
        <v>7</v>
      </c>
      <c r="H6" s="716">
        <v>8</v>
      </c>
      <c r="I6" s="716">
        <v>9</v>
      </c>
      <c r="J6" s="716">
        <v>10</v>
      </c>
      <c r="K6" s="716">
        <v>11</v>
      </c>
      <c r="L6" s="716">
        <v>12</v>
      </c>
      <c r="M6" s="716">
        <v>13</v>
      </c>
      <c r="N6" s="716">
        <v>14</v>
      </c>
      <c r="O6" s="716">
        <v>15</v>
      </c>
      <c r="P6" s="716">
        <v>16</v>
      </c>
      <c r="Q6" s="716">
        <v>17</v>
      </c>
      <c r="R6" s="717">
        <v>18</v>
      </c>
      <c r="S6" s="711"/>
    </row>
    <row r="7" spans="1:19" ht="36.75" customHeight="1">
      <c r="A7" s="245" t="s">
        <v>795</v>
      </c>
      <c r="B7" s="236" t="s">
        <v>389</v>
      </c>
      <c r="C7" s="258" t="s">
        <v>746</v>
      </c>
      <c r="D7" s="244" t="s">
        <v>433</v>
      </c>
      <c r="E7" s="244" t="s">
        <v>752</v>
      </c>
      <c r="F7" s="507">
        <v>0</v>
      </c>
      <c r="G7" s="507">
        <v>4240</v>
      </c>
      <c r="H7" s="507">
        <v>3214</v>
      </c>
      <c r="I7" s="507">
        <v>5000</v>
      </c>
      <c r="J7" s="507">
        <v>3743</v>
      </c>
      <c r="K7" s="507">
        <v>6000</v>
      </c>
      <c r="L7" s="507">
        <v>4500</v>
      </c>
      <c r="M7" s="507">
        <v>6100</v>
      </c>
      <c r="N7" s="507">
        <v>4635</v>
      </c>
      <c r="O7" s="507">
        <v>6300</v>
      </c>
      <c r="P7" s="507">
        <v>4750</v>
      </c>
      <c r="Q7" s="507">
        <v>6600</v>
      </c>
      <c r="R7" s="507">
        <v>4900</v>
      </c>
      <c r="S7" s="711"/>
    </row>
    <row r="8" spans="1:19" ht="61.5" customHeight="1">
      <c r="A8" s="131" t="s">
        <v>730</v>
      </c>
      <c r="B8" s="236" t="s">
        <v>753</v>
      </c>
      <c r="C8" s="145" t="s">
        <v>747</v>
      </c>
      <c r="D8" s="131" t="s">
        <v>433</v>
      </c>
      <c r="E8" s="131" t="s">
        <v>752</v>
      </c>
      <c r="F8" s="507">
        <v>0</v>
      </c>
      <c r="G8" s="507">
        <v>2240</v>
      </c>
      <c r="H8" s="507">
        <v>1630</v>
      </c>
      <c r="I8" s="507">
        <v>2800</v>
      </c>
      <c r="J8" s="507">
        <v>2036</v>
      </c>
      <c r="K8" s="507">
        <v>3000</v>
      </c>
      <c r="L8" s="507">
        <v>2700</v>
      </c>
      <c r="M8" s="507">
        <v>3600</v>
      </c>
      <c r="N8" s="507">
        <v>3100</v>
      </c>
      <c r="O8" s="507">
        <v>3600</v>
      </c>
      <c r="P8" s="507">
        <v>3200</v>
      </c>
      <c r="Q8" s="507">
        <v>3700</v>
      </c>
      <c r="R8" s="507">
        <v>3300</v>
      </c>
      <c r="S8" s="711"/>
    </row>
    <row r="9" spans="1:19" s="4" customFormat="1" ht="12.75" customHeight="1">
      <c r="A9" s="380" t="s">
        <v>683</v>
      </c>
      <c r="B9" s="384" t="s">
        <v>754</v>
      </c>
      <c r="C9" s="380" t="s">
        <v>755</v>
      </c>
      <c r="D9" s="380" t="s">
        <v>433</v>
      </c>
      <c r="E9" s="259" t="s">
        <v>600</v>
      </c>
      <c r="F9" s="528">
        <v>0</v>
      </c>
      <c r="G9" s="528">
        <f>SUM(G10:G16)</f>
        <v>22</v>
      </c>
      <c r="H9" s="528">
        <f aca="true" t="shared" si="0" ref="H9:R9">SUM(H10:H16)</f>
        <v>22</v>
      </c>
      <c r="I9" s="528">
        <f t="shared" si="0"/>
        <v>22</v>
      </c>
      <c r="J9" s="528">
        <f t="shared" si="0"/>
        <v>13</v>
      </c>
      <c r="K9" s="528">
        <f t="shared" si="0"/>
        <v>22</v>
      </c>
      <c r="L9" s="528">
        <f t="shared" si="0"/>
        <v>14</v>
      </c>
      <c r="M9" s="528">
        <f t="shared" si="0"/>
        <v>22</v>
      </c>
      <c r="N9" s="528">
        <f t="shared" si="0"/>
        <v>11</v>
      </c>
      <c r="O9" s="528">
        <f t="shared" si="0"/>
        <v>22</v>
      </c>
      <c r="P9" s="528">
        <f t="shared" si="0"/>
        <v>11</v>
      </c>
      <c r="Q9" s="528">
        <f t="shared" si="0"/>
        <v>23</v>
      </c>
      <c r="R9" s="528">
        <f t="shared" si="0"/>
        <v>11</v>
      </c>
      <c r="S9" s="718"/>
    </row>
    <row r="10" spans="1:19" ht="15">
      <c r="A10" s="381"/>
      <c r="B10" s="385"/>
      <c r="C10" s="381"/>
      <c r="D10" s="381"/>
      <c r="E10" s="131" t="s">
        <v>621</v>
      </c>
      <c r="F10" s="507">
        <v>0</v>
      </c>
      <c r="G10" s="507">
        <v>3</v>
      </c>
      <c r="H10" s="507">
        <v>3</v>
      </c>
      <c r="I10" s="507">
        <v>3</v>
      </c>
      <c r="J10" s="507">
        <v>3</v>
      </c>
      <c r="K10" s="507">
        <v>3</v>
      </c>
      <c r="L10" s="507">
        <v>3</v>
      </c>
      <c r="M10" s="507">
        <v>3</v>
      </c>
      <c r="N10" s="507">
        <v>0</v>
      </c>
      <c r="O10" s="507">
        <v>3</v>
      </c>
      <c r="P10" s="507">
        <v>0</v>
      </c>
      <c r="Q10" s="507">
        <v>4</v>
      </c>
      <c r="R10" s="507">
        <v>0</v>
      </c>
      <c r="S10" s="711"/>
    </row>
    <row r="11" spans="1:19" ht="15">
      <c r="A11" s="381"/>
      <c r="B11" s="385"/>
      <c r="C11" s="381"/>
      <c r="D11" s="381"/>
      <c r="E11" s="131" t="s">
        <v>620</v>
      </c>
      <c r="F11" s="507">
        <v>0</v>
      </c>
      <c r="G11" s="507">
        <v>4</v>
      </c>
      <c r="H11" s="507">
        <v>4</v>
      </c>
      <c r="I11" s="507">
        <v>4</v>
      </c>
      <c r="J11" s="507">
        <v>0</v>
      </c>
      <c r="K11" s="507">
        <v>4</v>
      </c>
      <c r="L11" s="507">
        <v>0</v>
      </c>
      <c r="M11" s="507">
        <v>4</v>
      </c>
      <c r="N11" s="507">
        <v>0</v>
      </c>
      <c r="O11" s="507">
        <v>4</v>
      </c>
      <c r="P11" s="507">
        <v>0</v>
      </c>
      <c r="Q11" s="507">
        <v>4</v>
      </c>
      <c r="R11" s="507">
        <v>0</v>
      </c>
      <c r="S11" s="711"/>
    </row>
    <row r="12" spans="1:19" ht="15">
      <c r="A12" s="381"/>
      <c r="B12" s="385"/>
      <c r="C12" s="381"/>
      <c r="D12" s="381"/>
      <c r="E12" s="131" t="s">
        <v>756</v>
      </c>
      <c r="F12" s="507">
        <v>0</v>
      </c>
      <c r="G12" s="507">
        <v>4</v>
      </c>
      <c r="H12" s="507">
        <v>4</v>
      </c>
      <c r="I12" s="507">
        <v>4</v>
      </c>
      <c r="J12" s="507">
        <v>0</v>
      </c>
      <c r="K12" s="507">
        <v>4</v>
      </c>
      <c r="L12" s="507">
        <v>0</v>
      </c>
      <c r="M12" s="507">
        <v>4</v>
      </c>
      <c r="N12" s="507">
        <v>0</v>
      </c>
      <c r="O12" s="507">
        <v>4</v>
      </c>
      <c r="P12" s="507">
        <v>0</v>
      </c>
      <c r="Q12" s="507">
        <v>4</v>
      </c>
      <c r="R12" s="507">
        <v>0</v>
      </c>
      <c r="S12" s="711"/>
    </row>
    <row r="13" spans="1:19" ht="15">
      <c r="A13" s="381"/>
      <c r="B13" s="385"/>
      <c r="C13" s="381"/>
      <c r="D13" s="381"/>
      <c r="E13" s="131" t="s">
        <v>757</v>
      </c>
      <c r="F13" s="507">
        <v>0</v>
      </c>
      <c r="G13" s="507">
        <v>3</v>
      </c>
      <c r="H13" s="507">
        <v>3</v>
      </c>
      <c r="I13" s="507">
        <v>3</v>
      </c>
      <c r="J13" s="507">
        <v>3</v>
      </c>
      <c r="K13" s="507">
        <v>3</v>
      </c>
      <c r="L13" s="507">
        <v>3</v>
      </c>
      <c r="M13" s="507">
        <v>3</v>
      </c>
      <c r="N13" s="507">
        <v>3</v>
      </c>
      <c r="O13" s="507">
        <v>3</v>
      </c>
      <c r="P13" s="507">
        <v>3</v>
      </c>
      <c r="Q13" s="507">
        <v>3</v>
      </c>
      <c r="R13" s="507">
        <v>3</v>
      </c>
      <c r="S13" s="711"/>
    </row>
    <row r="14" spans="1:19" ht="15">
      <c r="A14" s="381"/>
      <c r="B14" s="385"/>
      <c r="C14" s="381"/>
      <c r="D14" s="381"/>
      <c r="E14" s="131" t="s">
        <v>758</v>
      </c>
      <c r="F14" s="507">
        <v>0</v>
      </c>
      <c r="G14" s="507">
        <v>3</v>
      </c>
      <c r="H14" s="507">
        <v>3</v>
      </c>
      <c r="I14" s="507">
        <v>3</v>
      </c>
      <c r="J14" s="507">
        <v>3</v>
      </c>
      <c r="K14" s="507">
        <v>3</v>
      </c>
      <c r="L14" s="507">
        <v>3</v>
      </c>
      <c r="M14" s="507">
        <v>3</v>
      </c>
      <c r="N14" s="507">
        <v>3</v>
      </c>
      <c r="O14" s="507">
        <v>3</v>
      </c>
      <c r="P14" s="507">
        <v>3</v>
      </c>
      <c r="Q14" s="507">
        <v>3</v>
      </c>
      <c r="R14" s="507">
        <v>3</v>
      </c>
      <c r="S14" s="711"/>
    </row>
    <row r="15" spans="1:19" ht="15" customHeight="1">
      <c r="A15" s="381"/>
      <c r="B15" s="385"/>
      <c r="C15" s="381"/>
      <c r="D15" s="381"/>
      <c r="E15" s="131" t="s">
        <v>759</v>
      </c>
      <c r="F15" s="507">
        <v>0</v>
      </c>
      <c r="G15" s="507">
        <v>2</v>
      </c>
      <c r="H15" s="507">
        <v>2</v>
      </c>
      <c r="I15" s="507">
        <v>2</v>
      </c>
      <c r="J15" s="507">
        <v>2</v>
      </c>
      <c r="K15" s="507">
        <v>2</v>
      </c>
      <c r="L15" s="507">
        <v>2</v>
      </c>
      <c r="M15" s="507">
        <v>2</v>
      </c>
      <c r="N15" s="507">
        <v>2</v>
      </c>
      <c r="O15" s="507">
        <v>2</v>
      </c>
      <c r="P15" s="507">
        <v>2</v>
      </c>
      <c r="Q15" s="507">
        <v>2</v>
      </c>
      <c r="R15" s="507">
        <v>2</v>
      </c>
      <c r="S15" s="711"/>
    </row>
    <row r="16" spans="1:19" ht="17.25" customHeight="1" hidden="1">
      <c r="A16" s="382"/>
      <c r="B16" s="386"/>
      <c r="C16" s="382"/>
      <c r="D16" s="382"/>
      <c r="E16" s="131" t="s">
        <v>760</v>
      </c>
      <c r="F16" s="507">
        <v>0</v>
      </c>
      <c r="G16" s="507">
        <v>3</v>
      </c>
      <c r="H16" s="507">
        <v>3</v>
      </c>
      <c r="I16" s="507">
        <v>3</v>
      </c>
      <c r="J16" s="507">
        <v>2</v>
      </c>
      <c r="K16" s="507">
        <v>3</v>
      </c>
      <c r="L16" s="507">
        <v>3</v>
      </c>
      <c r="M16" s="507">
        <v>3</v>
      </c>
      <c r="N16" s="507">
        <v>3</v>
      </c>
      <c r="O16" s="507">
        <v>3</v>
      </c>
      <c r="P16" s="507">
        <v>3</v>
      </c>
      <c r="Q16" s="507">
        <v>3</v>
      </c>
      <c r="R16" s="507">
        <v>3</v>
      </c>
      <c r="S16" s="711"/>
    </row>
    <row r="17" spans="1:19" ht="15">
      <c r="A17" s="380" t="s">
        <v>686</v>
      </c>
      <c r="B17" s="380" t="s">
        <v>761</v>
      </c>
      <c r="C17" s="380" t="s">
        <v>748</v>
      </c>
      <c r="D17" s="380" t="s">
        <v>433</v>
      </c>
      <c r="E17" s="259" t="s">
        <v>600</v>
      </c>
      <c r="F17" s="528">
        <f>SUM(F18:F25)</f>
        <v>0</v>
      </c>
      <c r="G17" s="528">
        <f aca="true" t="shared" si="1" ref="G17:R17">SUM(G18:G25)</f>
        <v>11</v>
      </c>
      <c r="H17" s="528">
        <f t="shared" si="1"/>
        <v>8</v>
      </c>
      <c r="I17" s="528">
        <f t="shared" si="1"/>
        <v>11</v>
      </c>
      <c r="J17" s="528">
        <f t="shared" si="1"/>
        <v>6</v>
      </c>
      <c r="K17" s="528">
        <f t="shared" si="1"/>
        <v>11</v>
      </c>
      <c r="L17" s="528">
        <f t="shared" si="1"/>
        <v>6</v>
      </c>
      <c r="M17" s="528">
        <f t="shared" si="1"/>
        <v>11</v>
      </c>
      <c r="N17" s="528">
        <f t="shared" si="1"/>
        <v>6</v>
      </c>
      <c r="O17" s="528">
        <f t="shared" si="1"/>
        <v>11</v>
      </c>
      <c r="P17" s="528">
        <f t="shared" si="1"/>
        <v>6</v>
      </c>
      <c r="Q17" s="528">
        <f t="shared" si="1"/>
        <v>11</v>
      </c>
      <c r="R17" s="528">
        <f t="shared" si="1"/>
        <v>6</v>
      </c>
      <c r="S17" s="711"/>
    </row>
    <row r="18" spans="1:19" ht="15" customHeight="1">
      <c r="A18" s="381"/>
      <c r="B18" s="381"/>
      <c r="C18" s="381"/>
      <c r="D18" s="381"/>
      <c r="E18" s="131" t="s">
        <v>621</v>
      </c>
      <c r="F18" s="507">
        <v>0</v>
      </c>
      <c r="G18" s="507">
        <v>2</v>
      </c>
      <c r="H18" s="507">
        <v>1</v>
      </c>
      <c r="I18" s="507">
        <v>2</v>
      </c>
      <c r="J18" s="507">
        <v>1</v>
      </c>
      <c r="K18" s="507">
        <v>2</v>
      </c>
      <c r="L18" s="507">
        <v>1</v>
      </c>
      <c r="M18" s="507">
        <v>2</v>
      </c>
      <c r="N18" s="507">
        <v>1</v>
      </c>
      <c r="O18" s="507">
        <v>2</v>
      </c>
      <c r="P18" s="507">
        <v>1</v>
      </c>
      <c r="Q18" s="507">
        <v>2</v>
      </c>
      <c r="R18" s="507">
        <v>1</v>
      </c>
      <c r="S18" s="711"/>
    </row>
    <row r="19" spans="1:19" ht="15">
      <c r="A19" s="381"/>
      <c r="B19" s="381"/>
      <c r="C19" s="381"/>
      <c r="D19" s="381"/>
      <c r="E19" s="131" t="s">
        <v>620</v>
      </c>
      <c r="F19" s="507">
        <v>0</v>
      </c>
      <c r="G19" s="507">
        <v>2</v>
      </c>
      <c r="H19" s="507">
        <v>1</v>
      </c>
      <c r="I19" s="507">
        <v>2</v>
      </c>
      <c r="J19" s="507">
        <v>0</v>
      </c>
      <c r="K19" s="507">
        <v>2</v>
      </c>
      <c r="L19" s="507">
        <v>0</v>
      </c>
      <c r="M19" s="507">
        <v>2</v>
      </c>
      <c r="N19" s="507">
        <v>0</v>
      </c>
      <c r="O19" s="507">
        <v>2</v>
      </c>
      <c r="P19" s="507">
        <v>0</v>
      </c>
      <c r="Q19" s="507">
        <v>2</v>
      </c>
      <c r="R19" s="507">
        <v>0</v>
      </c>
      <c r="S19" s="711"/>
    </row>
    <row r="20" spans="1:19" ht="15">
      <c r="A20" s="381"/>
      <c r="B20" s="381"/>
      <c r="C20" s="381"/>
      <c r="D20" s="381"/>
      <c r="E20" s="131" t="s">
        <v>756</v>
      </c>
      <c r="F20" s="507">
        <v>0</v>
      </c>
      <c r="G20" s="507">
        <v>1</v>
      </c>
      <c r="H20" s="507">
        <v>1</v>
      </c>
      <c r="I20" s="507">
        <v>1</v>
      </c>
      <c r="J20" s="507">
        <v>0</v>
      </c>
      <c r="K20" s="507">
        <v>1</v>
      </c>
      <c r="L20" s="507">
        <v>0</v>
      </c>
      <c r="M20" s="507">
        <v>1</v>
      </c>
      <c r="N20" s="507">
        <v>0</v>
      </c>
      <c r="O20" s="507">
        <v>1</v>
      </c>
      <c r="P20" s="507">
        <v>0</v>
      </c>
      <c r="Q20" s="507">
        <v>1</v>
      </c>
      <c r="R20" s="507">
        <v>0</v>
      </c>
      <c r="S20" s="711"/>
    </row>
    <row r="21" spans="1:19" ht="15">
      <c r="A21" s="381"/>
      <c r="B21" s="381"/>
      <c r="C21" s="381"/>
      <c r="D21" s="381"/>
      <c r="E21" s="131" t="s">
        <v>757</v>
      </c>
      <c r="F21" s="507">
        <v>0</v>
      </c>
      <c r="G21" s="507">
        <v>1</v>
      </c>
      <c r="H21" s="507">
        <v>1</v>
      </c>
      <c r="I21" s="507">
        <v>1</v>
      </c>
      <c r="J21" s="507">
        <v>1</v>
      </c>
      <c r="K21" s="507">
        <v>1</v>
      </c>
      <c r="L21" s="507">
        <v>1</v>
      </c>
      <c r="M21" s="507">
        <v>1</v>
      </c>
      <c r="N21" s="507">
        <v>1</v>
      </c>
      <c r="O21" s="507">
        <v>1</v>
      </c>
      <c r="P21" s="507">
        <v>1</v>
      </c>
      <c r="Q21" s="507">
        <v>1</v>
      </c>
      <c r="R21" s="507">
        <v>1</v>
      </c>
      <c r="S21" s="711"/>
    </row>
    <row r="22" spans="1:19" ht="15">
      <c r="A22" s="381"/>
      <c r="B22" s="381"/>
      <c r="C22" s="381"/>
      <c r="D22" s="381"/>
      <c r="E22" s="131" t="s">
        <v>758</v>
      </c>
      <c r="F22" s="507">
        <v>0</v>
      </c>
      <c r="G22" s="507">
        <v>1</v>
      </c>
      <c r="H22" s="507">
        <v>1</v>
      </c>
      <c r="I22" s="507">
        <v>1</v>
      </c>
      <c r="J22" s="507">
        <v>1</v>
      </c>
      <c r="K22" s="507">
        <v>1</v>
      </c>
      <c r="L22" s="507">
        <v>1</v>
      </c>
      <c r="M22" s="507">
        <v>1</v>
      </c>
      <c r="N22" s="507">
        <v>1</v>
      </c>
      <c r="O22" s="507">
        <v>1</v>
      </c>
      <c r="P22" s="507">
        <v>1</v>
      </c>
      <c r="Q22" s="507">
        <v>1</v>
      </c>
      <c r="R22" s="507">
        <v>1</v>
      </c>
      <c r="S22" s="711"/>
    </row>
    <row r="23" spans="1:19" ht="15">
      <c r="A23" s="381"/>
      <c r="B23" s="381"/>
      <c r="C23" s="381"/>
      <c r="D23" s="381"/>
      <c r="E23" s="131" t="s">
        <v>759</v>
      </c>
      <c r="F23" s="507">
        <v>0</v>
      </c>
      <c r="G23" s="507">
        <v>1</v>
      </c>
      <c r="H23" s="507">
        <v>1</v>
      </c>
      <c r="I23" s="507">
        <v>1</v>
      </c>
      <c r="J23" s="507">
        <v>1</v>
      </c>
      <c r="K23" s="507">
        <v>1</v>
      </c>
      <c r="L23" s="507">
        <v>1</v>
      </c>
      <c r="M23" s="507">
        <v>1</v>
      </c>
      <c r="N23" s="507">
        <v>1</v>
      </c>
      <c r="O23" s="507">
        <v>1</v>
      </c>
      <c r="P23" s="507">
        <v>1</v>
      </c>
      <c r="Q23" s="507">
        <v>1</v>
      </c>
      <c r="R23" s="507">
        <v>1</v>
      </c>
      <c r="S23" s="711"/>
    </row>
    <row r="24" spans="1:19" ht="15">
      <c r="A24" s="381"/>
      <c r="B24" s="381"/>
      <c r="C24" s="381"/>
      <c r="D24" s="381"/>
      <c r="E24" s="131" t="s">
        <v>760</v>
      </c>
      <c r="F24" s="507">
        <v>0</v>
      </c>
      <c r="G24" s="507">
        <v>1</v>
      </c>
      <c r="H24" s="507">
        <v>1</v>
      </c>
      <c r="I24" s="507">
        <v>1</v>
      </c>
      <c r="J24" s="507">
        <v>1</v>
      </c>
      <c r="K24" s="507">
        <v>1</v>
      </c>
      <c r="L24" s="507">
        <v>1</v>
      </c>
      <c r="M24" s="507">
        <v>1</v>
      </c>
      <c r="N24" s="507">
        <v>1</v>
      </c>
      <c r="O24" s="507">
        <v>1</v>
      </c>
      <c r="P24" s="507">
        <v>1</v>
      </c>
      <c r="Q24" s="507">
        <v>1</v>
      </c>
      <c r="R24" s="507">
        <v>1</v>
      </c>
      <c r="S24" s="711"/>
    </row>
    <row r="25" spans="1:19" ht="15">
      <c r="A25" s="382"/>
      <c r="B25" s="382"/>
      <c r="C25" s="382"/>
      <c r="D25" s="382"/>
      <c r="E25" s="131" t="s">
        <v>763</v>
      </c>
      <c r="F25" s="507">
        <v>0</v>
      </c>
      <c r="G25" s="507">
        <v>2</v>
      </c>
      <c r="H25" s="507">
        <v>1</v>
      </c>
      <c r="I25" s="507">
        <v>2</v>
      </c>
      <c r="J25" s="507">
        <v>1</v>
      </c>
      <c r="K25" s="507">
        <v>2</v>
      </c>
      <c r="L25" s="507">
        <v>1</v>
      </c>
      <c r="M25" s="507">
        <v>2</v>
      </c>
      <c r="N25" s="507">
        <v>1</v>
      </c>
      <c r="O25" s="507">
        <v>2</v>
      </c>
      <c r="P25" s="507">
        <v>1</v>
      </c>
      <c r="Q25" s="507">
        <v>2</v>
      </c>
      <c r="R25" s="507">
        <v>1</v>
      </c>
      <c r="S25" s="711"/>
    </row>
    <row r="26" spans="1:19" ht="68.25" customHeight="1">
      <c r="A26" s="131" t="s">
        <v>692</v>
      </c>
      <c r="B26" s="236" t="s">
        <v>762</v>
      </c>
      <c r="C26" s="131" t="s">
        <v>5</v>
      </c>
      <c r="D26" s="131" t="s">
        <v>433</v>
      </c>
      <c r="E26" s="131" t="s">
        <v>752</v>
      </c>
      <c r="F26" s="332" t="s">
        <v>6</v>
      </c>
      <c r="G26" s="333"/>
      <c r="H26" s="333"/>
      <c r="I26" s="333"/>
      <c r="J26" s="333"/>
      <c r="K26" s="333"/>
      <c r="L26" s="334"/>
      <c r="M26" s="507">
        <v>2500</v>
      </c>
      <c r="N26" s="507">
        <v>1535</v>
      </c>
      <c r="O26" s="507">
        <v>2700</v>
      </c>
      <c r="P26" s="507">
        <v>1550</v>
      </c>
      <c r="Q26" s="507">
        <v>2900</v>
      </c>
      <c r="R26" s="507">
        <v>1600</v>
      </c>
      <c r="S26" s="711"/>
    </row>
    <row r="27" spans="1:19" ht="14.25" customHeight="1">
      <c r="A27" s="142"/>
      <c r="B27" s="142"/>
      <c r="C27" s="142"/>
      <c r="D27" s="260"/>
      <c r="E27" s="260"/>
      <c r="F27" s="519"/>
      <c r="G27" s="519"/>
      <c r="H27" s="519"/>
      <c r="I27" s="519"/>
      <c r="J27" s="519"/>
      <c r="K27" s="519"/>
      <c r="L27" s="519"/>
      <c r="M27" s="519"/>
      <c r="N27" s="519"/>
      <c r="O27" s="519"/>
      <c r="P27" s="519"/>
      <c r="Q27" s="519"/>
      <c r="R27" s="519"/>
      <c r="S27" s="711"/>
    </row>
    <row r="28" spans="1:18" ht="15">
      <c r="A28" s="261" t="s">
        <v>833</v>
      </c>
      <c r="B28" s="136"/>
      <c r="C28" s="142"/>
      <c r="D28" s="260"/>
      <c r="E28" s="260"/>
      <c r="F28" s="136"/>
      <c r="G28" s="136"/>
      <c r="H28" s="136"/>
      <c r="I28" s="136"/>
      <c r="J28" s="136"/>
      <c r="K28" s="136"/>
      <c r="L28" s="136"/>
      <c r="M28" s="136"/>
      <c r="N28" s="136"/>
      <c r="O28" s="136"/>
      <c r="P28" s="136"/>
      <c r="Q28" s="136"/>
      <c r="R28" s="136"/>
    </row>
    <row r="29" spans="1:18" ht="9" customHeight="1">
      <c r="A29" s="262"/>
      <c r="B29" s="136"/>
      <c r="C29" s="142"/>
      <c r="D29" s="260"/>
      <c r="E29" s="260"/>
      <c r="F29" s="136"/>
      <c r="G29" s="136"/>
      <c r="H29" s="136"/>
      <c r="I29" s="136"/>
      <c r="J29" s="136"/>
      <c r="K29" s="136"/>
      <c r="L29" s="136"/>
      <c r="M29" s="136"/>
      <c r="N29" s="136"/>
      <c r="O29" s="136"/>
      <c r="P29" s="136"/>
      <c r="Q29" s="136"/>
      <c r="R29" s="136"/>
    </row>
    <row r="30" spans="1:18" ht="15" customHeight="1">
      <c r="A30" s="114" t="s">
        <v>621</v>
      </c>
      <c r="B30" s="387" t="s">
        <v>585</v>
      </c>
      <c r="C30" s="388"/>
      <c r="D30" s="388"/>
      <c r="E30" s="388"/>
      <c r="F30" s="388"/>
      <c r="G30" s="388"/>
      <c r="H30" s="388"/>
      <c r="I30" s="388"/>
      <c r="J30" s="389"/>
      <c r="K30" s="136"/>
      <c r="L30" s="136"/>
      <c r="M30" s="136"/>
      <c r="N30" s="136"/>
      <c r="O30" s="136"/>
      <c r="P30" s="136"/>
      <c r="Q30" s="136"/>
      <c r="R30" s="136"/>
    </row>
    <row r="31" spans="1:18" ht="15" customHeight="1">
      <c r="A31" s="263" t="s">
        <v>620</v>
      </c>
      <c r="B31" s="387" t="s">
        <v>743</v>
      </c>
      <c r="C31" s="388"/>
      <c r="D31" s="388"/>
      <c r="E31" s="388"/>
      <c r="F31" s="388"/>
      <c r="G31" s="388"/>
      <c r="H31" s="388"/>
      <c r="I31" s="388"/>
      <c r="J31" s="389"/>
      <c r="K31" s="136"/>
      <c r="L31" s="136"/>
      <c r="M31" s="136"/>
      <c r="N31" s="136"/>
      <c r="O31" s="136"/>
      <c r="P31" s="136"/>
      <c r="Q31" s="136"/>
      <c r="R31" s="136"/>
    </row>
    <row r="32" spans="1:18" ht="15" customHeight="1">
      <c r="A32" s="263" t="s">
        <v>756</v>
      </c>
      <c r="B32" s="387" t="s">
        <v>586</v>
      </c>
      <c r="C32" s="388"/>
      <c r="D32" s="388"/>
      <c r="E32" s="388"/>
      <c r="F32" s="388"/>
      <c r="G32" s="388"/>
      <c r="H32" s="388"/>
      <c r="I32" s="388"/>
      <c r="J32" s="389"/>
      <c r="K32" s="136"/>
      <c r="L32" s="136"/>
      <c r="M32" s="136"/>
      <c r="N32" s="136"/>
      <c r="O32" s="136"/>
      <c r="P32" s="136"/>
      <c r="Q32" s="136"/>
      <c r="R32" s="136"/>
    </row>
    <row r="33" spans="1:18" ht="15" customHeight="1">
      <c r="A33" s="263" t="s">
        <v>757</v>
      </c>
      <c r="B33" s="387" t="s">
        <v>587</v>
      </c>
      <c r="C33" s="388"/>
      <c r="D33" s="388"/>
      <c r="E33" s="388"/>
      <c r="F33" s="388"/>
      <c r="G33" s="388"/>
      <c r="H33" s="388"/>
      <c r="I33" s="388"/>
      <c r="J33" s="389"/>
      <c r="K33" s="136"/>
      <c r="L33" s="136"/>
      <c r="M33" s="136"/>
      <c r="N33" s="136"/>
      <c r="O33" s="136"/>
      <c r="P33" s="136"/>
      <c r="Q33" s="136"/>
      <c r="R33" s="136"/>
    </row>
    <row r="34" spans="1:18" ht="15" customHeight="1">
      <c r="A34" s="263" t="s">
        <v>758</v>
      </c>
      <c r="B34" s="387" t="s">
        <v>588</v>
      </c>
      <c r="C34" s="388"/>
      <c r="D34" s="388"/>
      <c r="E34" s="388"/>
      <c r="F34" s="388"/>
      <c r="G34" s="388"/>
      <c r="H34" s="388"/>
      <c r="I34" s="388"/>
      <c r="J34" s="389"/>
      <c r="K34" s="136"/>
      <c r="L34" s="136"/>
      <c r="M34" s="136"/>
      <c r="N34" s="136"/>
      <c r="O34" s="136"/>
      <c r="P34" s="136"/>
      <c r="Q34" s="136"/>
      <c r="R34" s="136"/>
    </row>
    <row r="35" spans="1:18" ht="15" customHeight="1">
      <c r="A35" s="263" t="s">
        <v>759</v>
      </c>
      <c r="B35" s="387" t="s">
        <v>589</v>
      </c>
      <c r="C35" s="388"/>
      <c r="D35" s="388"/>
      <c r="E35" s="388"/>
      <c r="F35" s="388"/>
      <c r="G35" s="388"/>
      <c r="H35" s="388"/>
      <c r="I35" s="388"/>
      <c r="J35" s="389"/>
      <c r="K35" s="136"/>
      <c r="L35" s="136"/>
      <c r="M35" s="136"/>
      <c r="N35" s="136"/>
      <c r="O35" s="136"/>
      <c r="P35" s="136"/>
      <c r="Q35" s="136"/>
      <c r="R35" s="136"/>
    </row>
    <row r="36" spans="1:18" ht="15" customHeight="1">
      <c r="A36" s="263" t="s">
        <v>760</v>
      </c>
      <c r="B36" s="387" t="s">
        <v>590</v>
      </c>
      <c r="C36" s="388"/>
      <c r="D36" s="388"/>
      <c r="E36" s="388"/>
      <c r="F36" s="388"/>
      <c r="G36" s="388"/>
      <c r="H36" s="388"/>
      <c r="I36" s="388"/>
      <c r="J36" s="389"/>
      <c r="K36" s="136"/>
      <c r="L36" s="136"/>
      <c r="M36" s="136"/>
      <c r="N36" s="136"/>
      <c r="O36" s="136"/>
      <c r="P36" s="136"/>
      <c r="Q36" s="136"/>
      <c r="R36" s="136"/>
    </row>
    <row r="37" spans="1:18" ht="15" customHeight="1">
      <c r="A37" s="263" t="s">
        <v>763</v>
      </c>
      <c r="B37" s="387" t="s">
        <v>591</v>
      </c>
      <c r="C37" s="388"/>
      <c r="D37" s="388"/>
      <c r="E37" s="388"/>
      <c r="F37" s="388"/>
      <c r="G37" s="388"/>
      <c r="H37" s="388"/>
      <c r="I37" s="388"/>
      <c r="J37" s="389"/>
      <c r="K37" s="136"/>
      <c r="L37" s="136"/>
      <c r="M37" s="136"/>
      <c r="N37" s="136"/>
      <c r="O37" s="136"/>
      <c r="P37" s="136"/>
      <c r="Q37" s="136"/>
      <c r="R37" s="136"/>
    </row>
    <row r="38" spans="1:2" ht="15">
      <c r="A38" s="35"/>
      <c r="B38" s="15"/>
    </row>
  </sheetData>
  <sheetProtection/>
  <mergeCells count="32">
    <mergeCell ref="B36:J36"/>
    <mergeCell ref="B37:J37"/>
    <mergeCell ref="B30:J30"/>
    <mergeCell ref="B31:J31"/>
    <mergeCell ref="B32:J32"/>
    <mergeCell ref="B33:J33"/>
    <mergeCell ref="B34:J34"/>
    <mergeCell ref="B35:J35"/>
    <mergeCell ref="F26:L26"/>
    <mergeCell ref="M4:N4"/>
    <mergeCell ref="A9:A16"/>
    <mergeCell ref="B9:B16"/>
    <mergeCell ref="C9:C16"/>
    <mergeCell ref="D9:D16"/>
    <mergeCell ref="E3:E5"/>
    <mergeCell ref="D17:D25"/>
    <mergeCell ref="A3:A5"/>
    <mergeCell ref="B3:B5"/>
    <mergeCell ref="C3:C5"/>
    <mergeCell ref="C17:C25"/>
    <mergeCell ref="A17:A25"/>
    <mergeCell ref="B17:B25"/>
    <mergeCell ref="A2:R2"/>
    <mergeCell ref="A1:R1"/>
    <mergeCell ref="G3:R3"/>
    <mergeCell ref="D3:D5"/>
    <mergeCell ref="F3:F5"/>
    <mergeCell ref="G4:H4"/>
    <mergeCell ref="I4:J4"/>
    <mergeCell ref="K4:L4"/>
    <mergeCell ref="O4:P4"/>
    <mergeCell ref="Q4:R4"/>
  </mergeCells>
  <printOptions/>
  <pageMargins left="0.35433070866141736" right="0.3937007874015748"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rgb="FFFF0000"/>
  </sheetPr>
  <dimension ref="A1:P495"/>
  <sheetViews>
    <sheetView view="pageBreakPreview" zoomScaleNormal="93" zoomScaleSheetLayoutView="100" zoomScalePageLayoutView="0" workbookViewId="0" topLeftCell="A7">
      <pane ySplit="4" topLeftCell="BM11" activePane="bottomLeft" state="frozen"/>
      <selection pane="topLeft" activeCell="A7" sqref="A7"/>
      <selection pane="bottomLeft" activeCell="P15" sqref="P15:P63"/>
    </sheetView>
  </sheetViews>
  <sheetFormatPr defaultColWidth="9.140625" defaultRowHeight="15"/>
  <cols>
    <col min="1" max="1" width="7.140625" style="219" customWidth="1"/>
    <col min="2" max="2" width="15.57421875" style="15" customWidth="1"/>
    <col min="3" max="3" width="9.140625" style="15" customWidth="1"/>
    <col min="4" max="4" width="8.00390625" style="15" customWidth="1"/>
    <col min="5" max="5" width="14.8515625" style="15" customWidth="1"/>
    <col min="6" max="7" width="11.140625" style="58" customWidth="1"/>
    <col min="8" max="9" width="11.140625" style="59" customWidth="1"/>
    <col min="10" max="15" width="11.140625" style="26" customWidth="1"/>
    <col min="16" max="16" width="14.140625" style="15" customWidth="1"/>
  </cols>
  <sheetData>
    <row r="1" spans="1:16" ht="20.25" customHeight="1">
      <c r="A1" s="347" t="s">
        <v>559</v>
      </c>
      <c r="B1" s="347"/>
      <c r="C1" s="347"/>
      <c r="D1" s="347"/>
      <c r="E1" s="347"/>
      <c r="F1" s="347"/>
      <c r="G1" s="347"/>
      <c r="H1" s="347"/>
      <c r="I1" s="347"/>
      <c r="J1" s="347"/>
      <c r="K1" s="347"/>
      <c r="L1" s="347"/>
      <c r="M1" s="347"/>
      <c r="N1" s="347"/>
      <c r="O1" s="347"/>
      <c r="P1" s="347"/>
    </row>
    <row r="2" spans="1:16" ht="32.25" customHeight="1">
      <c r="A2" s="216" t="s">
        <v>441</v>
      </c>
      <c r="B2" s="216"/>
      <c r="C2" s="216"/>
      <c r="D2" s="216"/>
      <c r="E2" s="216"/>
      <c r="F2" s="216"/>
      <c r="G2" s="216"/>
      <c r="H2" s="216"/>
      <c r="I2" s="216"/>
      <c r="J2" s="216"/>
      <c r="K2" s="216"/>
      <c r="L2" s="216"/>
      <c r="M2" s="216"/>
      <c r="N2" s="216"/>
      <c r="O2" s="216"/>
      <c r="P2" s="216"/>
    </row>
    <row r="3" spans="1:16" ht="29.25" customHeight="1">
      <c r="A3" s="216" t="s">
        <v>223</v>
      </c>
      <c r="B3" s="216"/>
      <c r="C3" s="216"/>
      <c r="D3" s="216"/>
      <c r="E3" s="216"/>
      <c r="F3" s="216"/>
      <c r="G3" s="216"/>
      <c r="H3" s="216"/>
      <c r="I3" s="216"/>
      <c r="J3" s="216"/>
      <c r="K3" s="216"/>
      <c r="L3" s="216"/>
      <c r="M3" s="216"/>
      <c r="N3" s="216"/>
      <c r="O3" s="216"/>
      <c r="P3" s="216"/>
    </row>
    <row r="4" spans="1:16" ht="30.75" customHeight="1">
      <c r="A4" s="217" t="s">
        <v>224</v>
      </c>
      <c r="B4" s="217"/>
      <c r="C4" s="217"/>
      <c r="D4" s="217"/>
      <c r="E4" s="217"/>
      <c r="F4" s="217"/>
      <c r="G4" s="217"/>
      <c r="H4" s="217"/>
      <c r="I4" s="217"/>
      <c r="J4" s="217"/>
      <c r="K4" s="217"/>
      <c r="L4" s="217"/>
      <c r="M4" s="217"/>
      <c r="N4" s="217"/>
      <c r="O4" s="217"/>
      <c r="P4" s="217"/>
    </row>
    <row r="6" spans="1:16" ht="21" customHeight="1">
      <c r="A6" s="390" t="s">
        <v>764</v>
      </c>
      <c r="B6" s="390"/>
      <c r="C6" s="390"/>
      <c r="D6" s="390"/>
      <c r="E6" s="390"/>
      <c r="F6" s="390"/>
      <c r="G6" s="390"/>
      <c r="H6" s="390"/>
      <c r="I6" s="390"/>
      <c r="J6" s="390"/>
      <c r="K6" s="390"/>
      <c r="L6" s="390"/>
      <c r="M6" s="390"/>
      <c r="N6" s="390"/>
      <c r="O6" s="390"/>
      <c r="P6" s="390"/>
    </row>
    <row r="7" spans="1:16" ht="15" customHeight="1">
      <c r="A7" s="356" t="s">
        <v>676</v>
      </c>
      <c r="B7" s="357" t="s">
        <v>611</v>
      </c>
      <c r="C7" s="306" t="s">
        <v>715</v>
      </c>
      <c r="D7" s="306" t="s">
        <v>592</v>
      </c>
      <c r="E7" s="357" t="s">
        <v>658</v>
      </c>
      <c r="F7" s="392" t="s">
        <v>593</v>
      </c>
      <c r="G7" s="392"/>
      <c r="H7" s="306" t="s">
        <v>594</v>
      </c>
      <c r="I7" s="306"/>
      <c r="J7" s="306"/>
      <c r="K7" s="306"/>
      <c r="L7" s="306"/>
      <c r="M7" s="306"/>
      <c r="N7" s="306"/>
      <c r="O7" s="306"/>
      <c r="P7" s="22"/>
    </row>
    <row r="8" spans="1:16" ht="28.5" customHeight="1">
      <c r="A8" s="356"/>
      <c r="B8" s="358"/>
      <c r="C8" s="306"/>
      <c r="D8" s="306"/>
      <c r="E8" s="358"/>
      <c r="F8" s="392"/>
      <c r="G8" s="392"/>
      <c r="H8" s="392" t="s">
        <v>716</v>
      </c>
      <c r="I8" s="392"/>
      <c r="J8" s="306" t="s">
        <v>595</v>
      </c>
      <c r="K8" s="306"/>
      <c r="L8" s="306" t="s">
        <v>596</v>
      </c>
      <c r="M8" s="306"/>
      <c r="N8" s="306" t="s">
        <v>597</v>
      </c>
      <c r="O8" s="306"/>
      <c r="P8" s="357" t="s">
        <v>765</v>
      </c>
    </row>
    <row r="9" spans="1:16" ht="61.5" customHeight="1">
      <c r="A9" s="356"/>
      <c r="B9" s="359"/>
      <c r="C9" s="306"/>
      <c r="D9" s="306"/>
      <c r="E9" s="359"/>
      <c r="F9" s="63" t="s">
        <v>598</v>
      </c>
      <c r="G9" s="64" t="s">
        <v>599</v>
      </c>
      <c r="H9" s="63" t="s">
        <v>598</v>
      </c>
      <c r="I9" s="63" t="s">
        <v>599</v>
      </c>
      <c r="J9" s="21" t="s">
        <v>598</v>
      </c>
      <c r="K9" s="21" t="s">
        <v>599</v>
      </c>
      <c r="L9" s="21" t="s">
        <v>598</v>
      </c>
      <c r="M9" s="21" t="s">
        <v>599</v>
      </c>
      <c r="N9" s="21" t="s">
        <v>598</v>
      </c>
      <c r="O9" s="21" t="s">
        <v>646</v>
      </c>
      <c r="P9" s="359"/>
    </row>
    <row r="10" spans="1:16" ht="15">
      <c r="A10" s="39">
        <v>1</v>
      </c>
      <c r="B10" s="21">
        <v>2</v>
      </c>
      <c r="C10" s="21">
        <v>3</v>
      </c>
      <c r="D10" s="21">
        <v>4</v>
      </c>
      <c r="E10" s="22"/>
      <c r="F10" s="63">
        <v>5</v>
      </c>
      <c r="G10" s="63">
        <v>6</v>
      </c>
      <c r="H10" s="63">
        <v>7</v>
      </c>
      <c r="I10" s="63">
        <v>8</v>
      </c>
      <c r="J10" s="21">
        <v>9</v>
      </c>
      <c r="K10" s="21">
        <v>10</v>
      </c>
      <c r="L10" s="21">
        <v>11</v>
      </c>
      <c r="M10" s="21">
        <v>12</v>
      </c>
      <c r="N10" s="21">
        <v>13</v>
      </c>
      <c r="O10" s="21">
        <v>14</v>
      </c>
      <c r="P10" s="21">
        <v>15</v>
      </c>
    </row>
    <row r="11" spans="1:16" ht="15.75" customHeight="1">
      <c r="A11" s="719" t="s">
        <v>389</v>
      </c>
      <c r="B11" s="719"/>
      <c r="C11" s="719"/>
      <c r="D11" s="719"/>
      <c r="E11" s="719"/>
      <c r="F11" s="719"/>
      <c r="G11" s="719"/>
      <c r="H11" s="719"/>
      <c r="I11" s="719"/>
      <c r="J11" s="719"/>
      <c r="K11" s="719"/>
      <c r="L11" s="719"/>
      <c r="M11" s="719"/>
      <c r="N11" s="719"/>
      <c r="O11" s="719"/>
      <c r="P11" s="719"/>
    </row>
    <row r="12" spans="1:16" ht="25.5" customHeight="1">
      <c r="A12" s="719" t="s">
        <v>766</v>
      </c>
      <c r="B12" s="719"/>
      <c r="C12" s="719"/>
      <c r="D12" s="719"/>
      <c r="E12" s="719"/>
      <c r="F12" s="719"/>
      <c r="G12" s="719"/>
      <c r="H12" s="719"/>
      <c r="I12" s="719"/>
      <c r="J12" s="719"/>
      <c r="K12" s="719"/>
      <c r="L12" s="719"/>
      <c r="M12" s="719"/>
      <c r="N12" s="719"/>
      <c r="O12" s="719"/>
      <c r="P12" s="719"/>
    </row>
    <row r="13" spans="1:16" ht="15.75" customHeight="1">
      <c r="A13" s="720" t="s">
        <v>795</v>
      </c>
      <c r="B13" s="719" t="s">
        <v>753</v>
      </c>
      <c r="C13" s="719"/>
      <c r="D13" s="719"/>
      <c r="E13" s="719"/>
      <c r="F13" s="719"/>
      <c r="G13" s="719"/>
      <c r="H13" s="719"/>
      <c r="I13" s="719"/>
      <c r="J13" s="719"/>
      <c r="K13" s="719"/>
      <c r="L13" s="719"/>
      <c r="M13" s="719"/>
      <c r="N13" s="719"/>
      <c r="O13" s="719"/>
      <c r="P13" s="719"/>
    </row>
    <row r="14" spans="1:16" ht="25.5" customHeight="1">
      <c r="A14" s="720"/>
      <c r="B14" s="719" t="s">
        <v>767</v>
      </c>
      <c r="C14" s="719"/>
      <c r="D14" s="719"/>
      <c r="E14" s="719"/>
      <c r="F14" s="719"/>
      <c r="G14" s="719"/>
      <c r="H14" s="719"/>
      <c r="I14" s="719"/>
      <c r="J14" s="719"/>
      <c r="K14" s="719"/>
      <c r="L14" s="719"/>
      <c r="M14" s="719"/>
      <c r="N14" s="719"/>
      <c r="O14" s="719"/>
      <c r="P14" s="719"/>
    </row>
    <row r="15" spans="1:16" s="5" customFormat="1" ht="15" customHeight="1">
      <c r="A15" s="637" t="s">
        <v>730</v>
      </c>
      <c r="B15" s="652" t="s">
        <v>768</v>
      </c>
      <c r="C15" s="721"/>
      <c r="D15" s="647" t="s">
        <v>618</v>
      </c>
      <c r="E15" s="639" t="s">
        <v>785</v>
      </c>
      <c r="F15" s="640">
        <f>SUM(F16:F21)</f>
        <v>658</v>
      </c>
      <c r="G15" s="640">
        <f aca="true" t="shared" si="0" ref="G15:O15">SUM(G16:G21)</f>
        <v>162.91312</v>
      </c>
      <c r="H15" s="640">
        <f t="shared" si="0"/>
        <v>658</v>
      </c>
      <c r="I15" s="640">
        <f t="shared" si="0"/>
        <v>162.91312</v>
      </c>
      <c r="J15" s="640">
        <f t="shared" si="0"/>
        <v>0</v>
      </c>
      <c r="K15" s="640">
        <f t="shared" si="0"/>
        <v>0</v>
      </c>
      <c r="L15" s="640">
        <f t="shared" si="0"/>
        <v>0</v>
      </c>
      <c r="M15" s="640">
        <f t="shared" si="0"/>
        <v>0</v>
      </c>
      <c r="N15" s="640">
        <f t="shared" si="0"/>
        <v>0</v>
      </c>
      <c r="O15" s="640">
        <f t="shared" si="0"/>
        <v>0</v>
      </c>
      <c r="P15" s="652" t="s">
        <v>784</v>
      </c>
    </row>
    <row r="16" spans="1:16" ht="15">
      <c r="A16" s="642"/>
      <c r="B16" s="654"/>
      <c r="C16" s="721"/>
      <c r="D16" s="647"/>
      <c r="E16" s="630" t="s">
        <v>756</v>
      </c>
      <c r="F16" s="626">
        <f>H16+J16+L16+N16</f>
        <v>120</v>
      </c>
      <c r="G16" s="626">
        <f>I16+K16+M16+O16</f>
        <v>0</v>
      </c>
      <c r="H16" s="626">
        <f>H23+H30+H37+H44+H51+H58</f>
        <v>120</v>
      </c>
      <c r="I16" s="626">
        <f aca="true" t="shared" si="1" ref="I16:O16">I23+I30+I37+I44+I51+I58</f>
        <v>0</v>
      </c>
      <c r="J16" s="626">
        <f t="shared" si="1"/>
        <v>0</v>
      </c>
      <c r="K16" s="626">
        <f t="shared" si="1"/>
        <v>0</v>
      </c>
      <c r="L16" s="626">
        <f t="shared" si="1"/>
        <v>0</v>
      </c>
      <c r="M16" s="626">
        <f t="shared" si="1"/>
        <v>0</v>
      </c>
      <c r="N16" s="626">
        <f t="shared" si="1"/>
        <v>0</v>
      </c>
      <c r="O16" s="626">
        <f t="shared" si="1"/>
        <v>0</v>
      </c>
      <c r="P16" s="654"/>
    </row>
    <row r="17" spans="1:16" ht="15">
      <c r="A17" s="642"/>
      <c r="B17" s="654"/>
      <c r="C17" s="721"/>
      <c r="D17" s="647"/>
      <c r="E17" s="630" t="s">
        <v>757</v>
      </c>
      <c r="F17" s="626">
        <f aca="true" t="shared" si="2" ref="F17:G21">H17+J17+L17+N17</f>
        <v>100</v>
      </c>
      <c r="G17" s="626">
        <f t="shared" si="2"/>
        <v>55.3644</v>
      </c>
      <c r="H17" s="626">
        <f aca="true" t="shared" si="3" ref="H17:O21">H24+H31+H38+H45+H52+H59</f>
        <v>100</v>
      </c>
      <c r="I17" s="626">
        <f t="shared" si="3"/>
        <v>55.3644</v>
      </c>
      <c r="J17" s="626">
        <f t="shared" si="3"/>
        <v>0</v>
      </c>
      <c r="K17" s="626">
        <f t="shared" si="3"/>
        <v>0</v>
      </c>
      <c r="L17" s="626">
        <f t="shared" si="3"/>
        <v>0</v>
      </c>
      <c r="M17" s="626">
        <f t="shared" si="3"/>
        <v>0</v>
      </c>
      <c r="N17" s="626">
        <f t="shared" si="3"/>
        <v>0</v>
      </c>
      <c r="O17" s="626">
        <f t="shared" si="3"/>
        <v>0</v>
      </c>
      <c r="P17" s="654"/>
    </row>
    <row r="18" spans="1:16" ht="15">
      <c r="A18" s="642"/>
      <c r="B18" s="654"/>
      <c r="C18" s="721"/>
      <c r="D18" s="647"/>
      <c r="E18" s="630" t="s">
        <v>758</v>
      </c>
      <c r="F18" s="626">
        <f t="shared" si="2"/>
        <v>98</v>
      </c>
      <c r="G18" s="626">
        <f t="shared" si="2"/>
        <v>57.54872</v>
      </c>
      <c r="H18" s="626">
        <f t="shared" si="3"/>
        <v>98</v>
      </c>
      <c r="I18" s="626">
        <f t="shared" si="3"/>
        <v>57.54872</v>
      </c>
      <c r="J18" s="626">
        <f t="shared" si="3"/>
        <v>0</v>
      </c>
      <c r="K18" s="626">
        <f t="shared" si="3"/>
        <v>0</v>
      </c>
      <c r="L18" s="626">
        <f t="shared" si="3"/>
        <v>0</v>
      </c>
      <c r="M18" s="626">
        <f t="shared" si="3"/>
        <v>0</v>
      </c>
      <c r="N18" s="626">
        <f t="shared" si="3"/>
        <v>0</v>
      </c>
      <c r="O18" s="626">
        <f t="shared" si="3"/>
        <v>0</v>
      </c>
      <c r="P18" s="654"/>
    </row>
    <row r="19" spans="1:16" ht="15">
      <c r="A19" s="642"/>
      <c r="B19" s="654"/>
      <c r="C19" s="721"/>
      <c r="D19" s="647"/>
      <c r="E19" s="630" t="s">
        <v>760</v>
      </c>
      <c r="F19" s="626">
        <f t="shared" si="2"/>
        <v>100</v>
      </c>
      <c r="G19" s="626">
        <f t="shared" si="2"/>
        <v>50</v>
      </c>
      <c r="H19" s="626">
        <f t="shared" si="3"/>
        <v>100</v>
      </c>
      <c r="I19" s="626">
        <f t="shared" si="3"/>
        <v>50</v>
      </c>
      <c r="J19" s="626">
        <f t="shared" si="3"/>
        <v>0</v>
      </c>
      <c r="K19" s="626">
        <f t="shared" si="3"/>
        <v>0</v>
      </c>
      <c r="L19" s="626">
        <f t="shared" si="3"/>
        <v>0</v>
      </c>
      <c r="M19" s="626">
        <f t="shared" si="3"/>
        <v>0</v>
      </c>
      <c r="N19" s="626">
        <f t="shared" si="3"/>
        <v>0</v>
      </c>
      <c r="O19" s="626">
        <f t="shared" si="3"/>
        <v>0</v>
      </c>
      <c r="P19" s="654"/>
    </row>
    <row r="20" spans="1:16" ht="15">
      <c r="A20" s="642"/>
      <c r="B20" s="654"/>
      <c r="C20" s="721"/>
      <c r="D20" s="647"/>
      <c r="E20" s="630" t="s">
        <v>620</v>
      </c>
      <c r="F20" s="626">
        <f t="shared" si="2"/>
        <v>120</v>
      </c>
      <c r="G20" s="626">
        <f t="shared" si="2"/>
        <v>0</v>
      </c>
      <c r="H20" s="626">
        <f t="shared" si="3"/>
        <v>120</v>
      </c>
      <c r="I20" s="626">
        <f t="shared" si="3"/>
        <v>0</v>
      </c>
      <c r="J20" s="626">
        <f t="shared" si="3"/>
        <v>0</v>
      </c>
      <c r="K20" s="626">
        <f t="shared" si="3"/>
        <v>0</v>
      </c>
      <c r="L20" s="626">
        <f t="shared" si="3"/>
        <v>0</v>
      </c>
      <c r="M20" s="626">
        <f t="shared" si="3"/>
        <v>0</v>
      </c>
      <c r="N20" s="626">
        <f t="shared" si="3"/>
        <v>0</v>
      </c>
      <c r="O20" s="626">
        <f t="shared" si="3"/>
        <v>0</v>
      </c>
      <c r="P20" s="654"/>
    </row>
    <row r="21" spans="1:16" ht="15">
      <c r="A21" s="642"/>
      <c r="B21" s="654"/>
      <c r="C21" s="721"/>
      <c r="D21" s="647"/>
      <c r="E21" s="630" t="s">
        <v>410</v>
      </c>
      <c r="F21" s="626">
        <f t="shared" si="2"/>
        <v>120</v>
      </c>
      <c r="G21" s="626">
        <f t="shared" si="2"/>
        <v>0</v>
      </c>
      <c r="H21" s="626">
        <f t="shared" si="3"/>
        <v>120</v>
      </c>
      <c r="I21" s="626">
        <f t="shared" si="3"/>
        <v>0</v>
      </c>
      <c r="J21" s="626">
        <f t="shared" si="3"/>
        <v>0</v>
      </c>
      <c r="K21" s="626">
        <f t="shared" si="3"/>
        <v>0</v>
      </c>
      <c r="L21" s="626">
        <f t="shared" si="3"/>
        <v>0</v>
      </c>
      <c r="M21" s="626">
        <f t="shared" si="3"/>
        <v>0</v>
      </c>
      <c r="N21" s="626">
        <f t="shared" si="3"/>
        <v>0</v>
      </c>
      <c r="O21" s="626">
        <f t="shared" si="3"/>
        <v>0</v>
      </c>
      <c r="P21" s="654"/>
    </row>
    <row r="22" spans="1:16" ht="15">
      <c r="A22" s="642"/>
      <c r="B22" s="654"/>
      <c r="C22" s="653"/>
      <c r="D22" s="647">
        <v>2015</v>
      </c>
      <c r="E22" s="653"/>
      <c r="F22" s="626">
        <f>SUM(F23:F28)</f>
        <v>120</v>
      </c>
      <c r="G22" s="626">
        <f aca="true" t="shared" si="4" ref="G22:N22">SUM(G23:G28)</f>
        <v>31.12372</v>
      </c>
      <c r="H22" s="626">
        <f t="shared" si="4"/>
        <v>120</v>
      </c>
      <c r="I22" s="626">
        <f t="shared" si="4"/>
        <v>31.12372</v>
      </c>
      <c r="J22" s="626">
        <f t="shared" si="4"/>
        <v>0</v>
      </c>
      <c r="K22" s="626">
        <f t="shared" si="4"/>
        <v>0</v>
      </c>
      <c r="L22" s="626">
        <f t="shared" si="4"/>
        <v>0</v>
      </c>
      <c r="M22" s="626">
        <f t="shared" si="4"/>
        <v>0</v>
      </c>
      <c r="N22" s="626">
        <f t="shared" si="4"/>
        <v>0</v>
      </c>
      <c r="O22" s="626">
        <f>SUM(O23:O28)</f>
        <v>0</v>
      </c>
      <c r="P22" s="654"/>
    </row>
    <row r="23" spans="1:16" ht="15">
      <c r="A23" s="642"/>
      <c r="B23" s="654"/>
      <c r="C23" s="653"/>
      <c r="D23" s="647"/>
      <c r="E23" s="630" t="s">
        <v>756</v>
      </c>
      <c r="F23" s="626">
        <f>H23+J23+L23+N23</f>
        <v>20</v>
      </c>
      <c r="G23" s="626">
        <f>I23+K23+M23+O23</f>
        <v>0</v>
      </c>
      <c r="H23" s="626">
        <v>20</v>
      </c>
      <c r="I23" s="626">
        <v>0</v>
      </c>
      <c r="J23" s="626"/>
      <c r="K23" s="626"/>
      <c r="L23" s="626"/>
      <c r="M23" s="626"/>
      <c r="N23" s="626"/>
      <c r="O23" s="626"/>
      <c r="P23" s="654"/>
    </row>
    <row r="24" spans="1:16" ht="15">
      <c r="A24" s="642"/>
      <c r="B24" s="654"/>
      <c r="C24" s="653"/>
      <c r="D24" s="647"/>
      <c r="E24" s="630" t="s">
        <v>757</v>
      </c>
      <c r="F24" s="626">
        <f aca="true" t="shared" si="5" ref="F24:G28">H24+J24+L24+N24</f>
        <v>20</v>
      </c>
      <c r="G24" s="626">
        <f t="shared" si="5"/>
        <v>9.765</v>
      </c>
      <c r="H24" s="626">
        <v>20</v>
      </c>
      <c r="I24" s="626">
        <v>9.765</v>
      </c>
      <c r="J24" s="626"/>
      <c r="K24" s="626"/>
      <c r="L24" s="626"/>
      <c r="M24" s="626"/>
      <c r="N24" s="626"/>
      <c r="O24" s="626"/>
      <c r="P24" s="654"/>
    </row>
    <row r="25" spans="1:16" ht="15">
      <c r="A25" s="642"/>
      <c r="B25" s="654"/>
      <c r="C25" s="653"/>
      <c r="D25" s="647"/>
      <c r="E25" s="630" t="s">
        <v>758</v>
      </c>
      <c r="F25" s="626">
        <f t="shared" si="5"/>
        <v>20</v>
      </c>
      <c r="G25" s="626">
        <f t="shared" si="5"/>
        <v>11.35872</v>
      </c>
      <c r="H25" s="626">
        <v>20</v>
      </c>
      <c r="I25" s="626">
        <v>11.35872</v>
      </c>
      <c r="J25" s="626"/>
      <c r="K25" s="626"/>
      <c r="L25" s="626"/>
      <c r="M25" s="626"/>
      <c r="N25" s="626"/>
      <c r="O25" s="626"/>
      <c r="P25" s="654"/>
    </row>
    <row r="26" spans="1:16" ht="15">
      <c r="A26" s="642"/>
      <c r="B26" s="654"/>
      <c r="C26" s="653"/>
      <c r="D26" s="647"/>
      <c r="E26" s="630" t="s">
        <v>760</v>
      </c>
      <c r="F26" s="626">
        <f t="shared" si="5"/>
        <v>20</v>
      </c>
      <c r="G26" s="626">
        <f t="shared" si="5"/>
        <v>10</v>
      </c>
      <c r="H26" s="626">
        <v>20</v>
      </c>
      <c r="I26" s="626">
        <v>10</v>
      </c>
      <c r="J26" s="626"/>
      <c r="K26" s="626"/>
      <c r="L26" s="626"/>
      <c r="M26" s="626"/>
      <c r="N26" s="626"/>
      <c r="O26" s="626"/>
      <c r="P26" s="654"/>
    </row>
    <row r="27" spans="1:16" ht="15">
      <c r="A27" s="642"/>
      <c r="B27" s="654"/>
      <c r="C27" s="653"/>
      <c r="D27" s="647"/>
      <c r="E27" s="630" t="s">
        <v>620</v>
      </c>
      <c r="F27" s="626">
        <f t="shared" si="5"/>
        <v>20</v>
      </c>
      <c r="G27" s="626">
        <f t="shared" si="5"/>
        <v>0</v>
      </c>
      <c r="H27" s="626">
        <v>20</v>
      </c>
      <c r="I27" s="626">
        <v>0</v>
      </c>
      <c r="J27" s="626"/>
      <c r="K27" s="626"/>
      <c r="L27" s="626"/>
      <c r="M27" s="626"/>
      <c r="N27" s="626"/>
      <c r="O27" s="626"/>
      <c r="P27" s="654"/>
    </row>
    <row r="28" spans="1:16" ht="15">
      <c r="A28" s="642"/>
      <c r="B28" s="654"/>
      <c r="C28" s="653"/>
      <c r="D28" s="647"/>
      <c r="E28" s="630" t="s">
        <v>410</v>
      </c>
      <c r="F28" s="626">
        <f t="shared" si="5"/>
        <v>20</v>
      </c>
      <c r="G28" s="626">
        <f t="shared" si="5"/>
        <v>0</v>
      </c>
      <c r="H28" s="626">
        <v>20</v>
      </c>
      <c r="I28" s="626">
        <v>0</v>
      </c>
      <c r="J28" s="626"/>
      <c r="K28" s="626"/>
      <c r="L28" s="626"/>
      <c r="M28" s="626"/>
      <c r="N28" s="626"/>
      <c r="O28" s="626"/>
      <c r="P28" s="654"/>
    </row>
    <row r="29" spans="1:16" ht="15">
      <c r="A29" s="642"/>
      <c r="B29" s="654"/>
      <c r="C29" s="653"/>
      <c r="D29" s="647">
        <v>2016</v>
      </c>
      <c r="E29" s="653"/>
      <c r="F29" s="626">
        <f>SUM(F30:F35)</f>
        <v>120</v>
      </c>
      <c r="G29" s="626">
        <f aca="true" t="shared" si="6" ref="G29:O29">SUM(G30:G35)</f>
        <v>16.59</v>
      </c>
      <c r="H29" s="626">
        <f t="shared" si="6"/>
        <v>120</v>
      </c>
      <c r="I29" s="626">
        <f t="shared" si="6"/>
        <v>16.59</v>
      </c>
      <c r="J29" s="626">
        <f t="shared" si="6"/>
        <v>0</v>
      </c>
      <c r="K29" s="626">
        <f t="shared" si="6"/>
        <v>0</v>
      </c>
      <c r="L29" s="626">
        <f t="shared" si="6"/>
        <v>0</v>
      </c>
      <c r="M29" s="626">
        <f t="shared" si="6"/>
        <v>0</v>
      </c>
      <c r="N29" s="626">
        <f t="shared" si="6"/>
        <v>0</v>
      </c>
      <c r="O29" s="626">
        <f t="shared" si="6"/>
        <v>0</v>
      </c>
      <c r="P29" s="654"/>
    </row>
    <row r="30" spans="1:16" ht="15">
      <c r="A30" s="642"/>
      <c r="B30" s="654"/>
      <c r="C30" s="653"/>
      <c r="D30" s="647"/>
      <c r="E30" s="630" t="s">
        <v>756</v>
      </c>
      <c r="F30" s="626">
        <f>H30+J30+L30+N30</f>
        <v>20</v>
      </c>
      <c r="G30" s="626">
        <f>I30+K30+M30+O30</f>
        <v>0</v>
      </c>
      <c r="H30" s="626">
        <v>20</v>
      </c>
      <c r="I30" s="626">
        <v>0</v>
      </c>
      <c r="J30" s="626"/>
      <c r="K30" s="626"/>
      <c r="L30" s="626"/>
      <c r="M30" s="626"/>
      <c r="N30" s="626"/>
      <c r="O30" s="626"/>
      <c r="P30" s="654"/>
    </row>
    <row r="31" spans="1:16" ht="25.5">
      <c r="A31" s="642"/>
      <c r="B31" s="654"/>
      <c r="C31" s="630" t="s">
        <v>769</v>
      </c>
      <c r="D31" s="647"/>
      <c r="E31" s="630" t="s">
        <v>757</v>
      </c>
      <c r="F31" s="626">
        <f aca="true" t="shared" si="7" ref="F31:G35">H31+J31+L31+N31</f>
        <v>20</v>
      </c>
      <c r="G31" s="626">
        <f t="shared" si="7"/>
        <v>6.9</v>
      </c>
      <c r="H31" s="626">
        <v>20</v>
      </c>
      <c r="I31" s="626">
        <v>6.9</v>
      </c>
      <c r="J31" s="626"/>
      <c r="K31" s="626"/>
      <c r="L31" s="626"/>
      <c r="M31" s="626"/>
      <c r="N31" s="626"/>
      <c r="O31" s="626"/>
      <c r="P31" s="654"/>
    </row>
    <row r="32" spans="1:16" ht="25.5">
      <c r="A32" s="642"/>
      <c r="B32" s="654"/>
      <c r="C32" s="630" t="s">
        <v>769</v>
      </c>
      <c r="D32" s="647"/>
      <c r="E32" s="630" t="s">
        <v>758</v>
      </c>
      <c r="F32" s="626">
        <f t="shared" si="7"/>
        <v>20</v>
      </c>
      <c r="G32" s="626">
        <f t="shared" si="7"/>
        <v>9.69</v>
      </c>
      <c r="H32" s="626">
        <v>20</v>
      </c>
      <c r="I32" s="626">
        <v>9.69</v>
      </c>
      <c r="J32" s="626"/>
      <c r="K32" s="626"/>
      <c r="L32" s="626"/>
      <c r="M32" s="626"/>
      <c r="N32" s="626"/>
      <c r="O32" s="626"/>
      <c r="P32" s="654"/>
    </row>
    <row r="33" spans="1:16" ht="15">
      <c r="A33" s="642"/>
      <c r="B33" s="654"/>
      <c r="C33" s="653"/>
      <c r="D33" s="647"/>
      <c r="E33" s="630" t="s">
        <v>760</v>
      </c>
      <c r="F33" s="626">
        <f t="shared" si="7"/>
        <v>20</v>
      </c>
      <c r="G33" s="626">
        <f t="shared" si="7"/>
        <v>0</v>
      </c>
      <c r="H33" s="626">
        <v>20</v>
      </c>
      <c r="I33" s="626">
        <v>0</v>
      </c>
      <c r="J33" s="626"/>
      <c r="K33" s="626"/>
      <c r="L33" s="626"/>
      <c r="M33" s="626"/>
      <c r="N33" s="626"/>
      <c r="O33" s="626"/>
      <c r="P33" s="654"/>
    </row>
    <row r="34" spans="1:16" ht="15">
      <c r="A34" s="642"/>
      <c r="B34" s="654"/>
      <c r="C34" s="653"/>
      <c r="D34" s="647"/>
      <c r="E34" s="630" t="s">
        <v>620</v>
      </c>
      <c r="F34" s="626">
        <f t="shared" si="7"/>
        <v>20</v>
      </c>
      <c r="G34" s="626">
        <f t="shared" si="7"/>
        <v>0</v>
      </c>
      <c r="H34" s="626">
        <v>20</v>
      </c>
      <c r="I34" s="626">
        <v>0</v>
      </c>
      <c r="J34" s="626"/>
      <c r="K34" s="626"/>
      <c r="L34" s="626"/>
      <c r="M34" s="626"/>
      <c r="N34" s="626"/>
      <c r="O34" s="626"/>
      <c r="P34" s="654"/>
    </row>
    <row r="35" spans="1:16" ht="15">
      <c r="A35" s="642"/>
      <c r="B35" s="654"/>
      <c r="C35" s="653"/>
      <c r="D35" s="647"/>
      <c r="E35" s="630" t="s">
        <v>410</v>
      </c>
      <c r="F35" s="626">
        <f>H35+J35+L35+N35</f>
        <v>20</v>
      </c>
      <c r="G35" s="626">
        <f t="shared" si="7"/>
        <v>0</v>
      </c>
      <c r="H35" s="626">
        <v>20</v>
      </c>
      <c r="I35" s="626">
        <v>0</v>
      </c>
      <c r="J35" s="626"/>
      <c r="K35" s="626"/>
      <c r="L35" s="626"/>
      <c r="M35" s="626"/>
      <c r="N35" s="626"/>
      <c r="O35" s="626"/>
      <c r="P35" s="654"/>
    </row>
    <row r="36" spans="1:16" ht="15">
      <c r="A36" s="642"/>
      <c r="B36" s="654"/>
      <c r="C36" s="653"/>
      <c r="D36" s="647">
        <v>2017</v>
      </c>
      <c r="E36" s="653"/>
      <c r="F36" s="626">
        <f>SUM(F37:F42)</f>
        <v>120</v>
      </c>
      <c r="G36" s="626">
        <f aca="true" t="shared" si="8" ref="G36:O36">SUM(G37:G42)</f>
        <v>27.8644</v>
      </c>
      <c r="H36" s="626">
        <f t="shared" si="8"/>
        <v>120</v>
      </c>
      <c r="I36" s="626">
        <f t="shared" si="8"/>
        <v>27.8644</v>
      </c>
      <c r="J36" s="626">
        <f t="shared" si="8"/>
        <v>0</v>
      </c>
      <c r="K36" s="626">
        <f t="shared" si="8"/>
        <v>0</v>
      </c>
      <c r="L36" s="626">
        <f t="shared" si="8"/>
        <v>0</v>
      </c>
      <c r="M36" s="626">
        <f t="shared" si="8"/>
        <v>0</v>
      </c>
      <c r="N36" s="626">
        <f t="shared" si="8"/>
        <v>0</v>
      </c>
      <c r="O36" s="626">
        <f t="shared" si="8"/>
        <v>0</v>
      </c>
      <c r="P36" s="654"/>
    </row>
    <row r="37" spans="1:16" ht="15">
      <c r="A37" s="642"/>
      <c r="B37" s="654"/>
      <c r="C37" s="653"/>
      <c r="D37" s="647"/>
      <c r="E37" s="630" t="s">
        <v>756</v>
      </c>
      <c r="F37" s="626">
        <f>H37+J37+L37+N37</f>
        <v>20</v>
      </c>
      <c r="G37" s="626">
        <f>I37+K37+M37+O37</f>
        <v>0</v>
      </c>
      <c r="H37" s="626">
        <v>20</v>
      </c>
      <c r="I37" s="626">
        <v>0</v>
      </c>
      <c r="J37" s="626"/>
      <c r="K37" s="626"/>
      <c r="L37" s="626"/>
      <c r="M37" s="626"/>
      <c r="N37" s="626"/>
      <c r="O37" s="626"/>
      <c r="P37" s="654"/>
    </row>
    <row r="38" spans="1:16" ht="25.5">
      <c r="A38" s="642"/>
      <c r="B38" s="654"/>
      <c r="C38" s="630" t="s">
        <v>769</v>
      </c>
      <c r="D38" s="647"/>
      <c r="E38" s="630" t="s">
        <v>757</v>
      </c>
      <c r="F38" s="626">
        <f aca="true" t="shared" si="9" ref="F38:G42">H38+J38+L38+N38</f>
        <v>20</v>
      </c>
      <c r="G38" s="626">
        <f t="shared" si="9"/>
        <v>8.8644</v>
      </c>
      <c r="H38" s="626">
        <v>20</v>
      </c>
      <c r="I38" s="626">
        <v>8.8644</v>
      </c>
      <c r="J38" s="626"/>
      <c r="K38" s="626"/>
      <c r="L38" s="626"/>
      <c r="M38" s="626"/>
      <c r="N38" s="626"/>
      <c r="O38" s="626"/>
      <c r="P38" s="654"/>
    </row>
    <row r="39" spans="1:16" ht="25.5">
      <c r="A39" s="642"/>
      <c r="B39" s="654"/>
      <c r="C39" s="630" t="s">
        <v>769</v>
      </c>
      <c r="D39" s="647"/>
      <c r="E39" s="630" t="s">
        <v>758</v>
      </c>
      <c r="F39" s="626">
        <f t="shared" si="9"/>
        <v>20</v>
      </c>
      <c r="G39" s="626">
        <f t="shared" si="9"/>
        <v>9</v>
      </c>
      <c r="H39" s="626">
        <v>20</v>
      </c>
      <c r="I39" s="626">
        <v>9</v>
      </c>
      <c r="J39" s="626"/>
      <c r="K39" s="626"/>
      <c r="L39" s="626"/>
      <c r="M39" s="626"/>
      <c r="N39" s="626"/>
      <c r="O39" s="626"/>
      <c r="P39" s="654"/>
    </row>
    <row r="40" spans="1:16" ht="25.5">
      <c r="A40" s="642"/>
      <c r="B40" s="654"/>
      <c r="C40" s="630" t="s">
        <v>769</v>
      </c>
      <c r="D40" s="647"/>
      <c r="E40" s="630" t="s">
        <v>760</v>
      </c>
      <c r="F40" s="626">
        <f t="shared" si="9"/>
        <v>20</v>
      </c>
      <c r="G40" s="626">
        <f t="shared" si="9"/>
        <v>10</v>
      </c>
      <c r="H40" s="626">
        <v>20</v>
      </c>
      <c r="I40" s="626">
        <v>10</v>
      </c>
      <c r="J40" s="626"/>
      <c r="K40" s="626"/>
      <c r="L40" s="626"/>
      <c r="M40" s="626"/>
      <c r="N40" s="626"/>
      <c r="O40" s="626"/>
      <c r="P40" s="654"/>
    </row>
    <row r="41" spans="1:16" ht="15">
      <c r="A41" s="642"/>
      <c r="B41" s="654"/>
      <c r="C41" s="653"/>
      <c r="D41" s="647"/>
      <c r="E41" s="630" t="s">
        <v>620</v>
      </c>
      <c r="F41" s="626">
        <f t="shared" si="9"/>
        <v>20</v>
      </c>
      <c r="G41" s="626">
        <f t="shared" si="9"/>
        <v>0</v>
      </c>
      <c r="H41" s="626">
        <v>20</v>
      </c>
      <c r="I41" s="626">
        <v>0</v>
      </c>
      <c r="J41" s="626"/>
      <c r="K41" s="626"/>
      <c r="L41" s="626"/>
      <c r="M41" s="626"/>
      <c r="N41" s="626"/>
      <c r="O41" s="626"/>
      <c r="P41" s="654"/>
    </row>
    <row r="42" spans="1:16" ht="15">
      <c r="A42" s="642"/>
      <c r="B42" s="654"/>
      <c r="C42" s="653"/>
      <c r="D42" s="647"/>
      <c r="E42" s="630" t="s">
        <v>410</v>
      </c>
      <c r="F42" s="626">
        <f t="shared" si="9"/>
        <v>20</v>
      </c>
      <c r="G42" s="626">
        <f t="shared" si="9"/>
        <v>0</v>
      </c>
      <c r="H42" s="626">
        <v>20</v>
      </c>
      <c r="I42" s="626">
        <v>0</v>
      </c>
      <c r="J42" s="626"/>
      <c r="K42" s="626"/>
      <c r="L42" s="626"/>
      <c r="M42" s="626"/>
      <c r="N42" s="626"/>
      <c r="O42" s="626"/>
      <c r="P42" s="654"/>
    </row>
    <row r="43" spans="1:16" ht="15">
      <c r="A43" s="642"/>
      <c r="B43" s="654"/>
      <c r="C43" s="653"/>
      <c r="D43" s="647">
        <v>2018</v>
      </c>
      <c r="E43" s="653"/>
      <c r="F43" s="626">
        <f>SUM(F44:F49)</f>
        <v>120</v>
      </c>
      <c r="G43" s="626">
        <f aca="true" t="shared" si="10" ref="G43:N43">SUM(G44:G49)</f>
        <v>29.335</v>
      </c>
      <c r="H43" s="626">
        <f t="shared" si="10"/>
        <v>120</v>
      </c>
      <c r="I43" s="626">
        <f t="shared" si="10"/>
        <v>29.335</v>
      </c>
      <c r="J43" s="626">
        <f t="shared" si="10"/>
        <v>0</v>
      </c>
      <c r="K43" s="626">
        <f t="shared" si="10"/>
        <v>0</v>
      </c>
      <c r="L43" s="626">
        <f t="shared" si="10"/>
        <v>0</v>
      </c>
      <c r="M43" s="626">
        <f t="shared" si="10"/>
        <v>0</v>
      </c>
      <c r="N43" s="626">
        <f t="shared" si="10"/>
        <v>0</v>
      </c>
      <c r="O43" s="626">
        <f>SUM(O44:O49)</f>
        <v>0</v>
      </c>
      <c r="P43" s="654"/>
    </row>
    <row r="44" spans="1:16" ht="15">
      <c r="A44" s="642"/>
      <c r="B44" s="654"/>
      <c r="C44" s="653"/>
      <c r="D44" s="647"/>
      <c r="E44" s="630" t="s">
        <v>756</v>
      </c>
      <c r="F44" s="626">
        <f>H44+J44+L44+N44</f>
        <v>20</v>
      </c>
      <c r="G44" s="626">
        <f>I44+K44+M44+O44</f>
        <v>0</v>
      </c>
      <c r="H44" s="626">
        <v>20</v>
      </c>
      <c r="I44" s="626">
        <v>0</v>
      </c>
      <c r="J44" s="626"/>
      <c r="K44" s="626"/>
      <c r="L44" s="626"/>
      <c r="M44" s="626"/>
      <c r="N44" s="626"/>
      <c r="O44" s="626"/>
      <c r="P44" s="654"/>
    </row>
    <row r="45" spans="1:16" ht="25.5">
      <c r="A45" s="642"/>
      <c r="B45" s="654"/>
      <c r="C45" s="630" t="s">
        <v>769</v>
      </c>
      <c r="D45" s="647"/>
      <c r="E45" s="630" t="s">
        <v>757</v>
      </c>
      <c r="F45" s="626">
        <f aca="true" t="shared" si="11" ref="F45:G49">H45+J45+L45+N45</f>
        <v>20</v>
      </c>
      <c r="G45" s="626">
        <f t="shared" si="11"/>
        <v>9.835</v>
      </c>
      <c r="H45" s="626">
        <v>20</v>
      </c>
      <c r="I45" s="626">
        <v>9.835</v>
      </c>
      <c r="J45" s="626"/>
      <c r="K45" s="626"/>
      <c r="L45" s="626"/>
      <c r="M45" s="626"/>
      <c r="N45" s="626"/>
      <c r="O45" s="626"/>
      <c r="P45" s="654"/>
    </row>
    <row r="46" spans="1:16" ht="25.5">
      <c r="A46" s="642"/>
      <c r="B46" s="654"/>
      <c r="C46" s="630" t="s">
        <v>769</v>
      </c>
      <c r="D46" s="647"/>
      <c r="E46" s="630" t="s">
        <v>758</v>
      </c>
      <c r="F46" s="626">
        <f t="shared" si="11"/>
        <v>20</v>
      </c>
      <c r="G46" s="626">
        <f t="shared" si="11"/>
        <v>9.5</v>
      </c>
      <c r="H46" s="626">
        <v>20</v>
      </c>
      <c r="I46" s="626">
        <v>9.5</v>
      </c>
      <c r="J46" s="626"/>
      <c r="K46" s="626"/>
      <c r="L46" s="626"/>
      <c r="M46" s="626"/>
      <c r="N46" s="626"/>
      <c r="O46" s="626"/>
      <c r="P46" s="654"/>
    </row>
    <row r="47" spans="1:16" ht="25.5">
      <c r="A47" s="642"/>
      <c r="B47" s="654"/>
      <c r="C47" s="630" t="s">
        <v>769</v>
      </c>
      <c r="D47" s="647"/>
      <c r="E47" s="630" t="s">
        <v>760</v>
      </c>
      <c r="F47" s="626">
        <f t="shared" si="11"/>
        <v>20</v>
      </c>
      <c r="G47" s="626">
        <f t="shared" si="11"/>
        <v>10</v>
      </c>
      <c r="H47" s="626">
        <v>20</v>
      </c>
      <c r="I47" s="626">
        <v>10</v>
      </c>
      <c r="J47" s="626"/>
      <c r="K47" s="626"/>
      <c r="L47" s="626"/>
      <c r="M47" s="626"/>
      <c r="N47" s="626"/>
      <c r="O47" s="626"/>
      <c r="P47" s="654"/>
    </row>
    <row r="48" spans="1:16" ht="15">
      <c r="A48" s="642"/>
      <c r="B48" s="654"/>
      <c r="C48" s="653"/>
      <c r="D48" s="647"/>
      <c r="E48" s="630" t="s">
        <v>620</v>
      </c>
      <c r="F48" s="626">
        <f t="shared" si="11"/>
        <v>20</v>
      </c>
      <c r="G48" s="626">
        <f t="shared" si="11"/>
        <v>0</v>
      </c>
      <c r="H48" s="626">
        <v>20</v>
      </c>
      <c r="I48" s="626">
        <v>0</v>
      </c>
      <c r="J48" s="626"/>
      <c r="K48" s="626"/>
      <c r="L48" s="626"/>
      <c r="M48" s="626"/>
      <c r="N48" s="626"/>
      <c r="O48" s="626"/>
      <c r="P48" s="654"/>
    </row>
    <row r="49" spans="1:16" ht="15">
      <c r="A49" s="642"/>
      <c r="B49" s="654"/>
      <c r="C49" s="653"/>
      <c r="D49" s="647"/>
      <c r="E49" s="630" t="s">
        <v>410</v>
      </c>
      <c r="F49" s="626">
        <f t="shared" si="11"/>
        <v>20</v>
      </c>
      <c r="G49" s="626">
        <f t="shared" si="11"/>
        <v>0</v>
      </c>
      <c r="H49" s="626">
        <v>20</v>
      </c>
      <c r="I49" s="626">
        <v>0</v>
      </c>
      <c r="J49" s="626"/>
      <c r="K49" s="626"/>
      <c r="L49" s="626"/>
      <c r="M49" s="626"/>
      <c r="N49" s="626"/>
      <c r="O49" s="626"/>
      <c r="P49" s="654"/>
    </row>
    <row r="50" spans="1:16" ht="15">
      <c r="A50" s="642"/>
      <c r="B50" s="654"/>
      <c r="C50" s="653"/>
      <c r="D50" s="647">
        <v>2019</v>
      </c>
      <c r="E50" s="653"/>
      <c r="F50" s="626">
        <f>SUM(F51:F56)</f>
        <v>89</v>
      </c>
      <c r="G50" s="626">
        <f aca="true" t="shared" si="12" ref="G50:O50">SUM(G51:G56)</f>
        <v>29</v>
      </c>
      <c r="H50" s="626">
        <f t="shared" si="12"/>
        <v>89</v>
      </c>
      <c r="I50" s="626">
        <f t="shared" si="12"/>
        <v>29</v>
      </c>
      <c r="J50" s="626">
        <f t="shared" si="12"/>
        <v>0</v>
      </c>
      <c r="K50" s="626">
        <f t="shared" si="12"/>
        <v>0</v>
      </c>
      <c r="L50" s="626">
        <f t="shared" si="12"/>
        <v>0</v>
      </c>
      <c r="M50" s="626">
        <f t="shared" si="12"/>
        <v>0</v>
      </c>
      <c r="N50" s="626">
        <f t="shared" si="12"/>
        <v>0</v>
      </c>
      <c r="O50" s="626">
        <f t="shared" si="12"/>
        <v>0</v>
      </c>
      <c r="P50" s="654"/>
    </row>
    <row r="51" spans="1:16" ht="15">
      <c r="A51" s="642"/>
      <c r="B51" s="654"/>
      <c r="C51" s="653"/>
      <c r="D51" s="647"/>
      <c r="E51" s="630" t="s">
        <v>756</v>
      </c>
      <c r="F51" s="626">
        <f>H51+J51+L51+N51</f>
        <v>20</v>
      </c>
      <c r="G51" s="626">
        <f>I51+K51+M51+O51</f>
        <v>0</v>
      </c>
      <c r="H51" s="626">
        <v>20</v>
      </c>
      <c r="I51" s="626">
        <v>0</v>
      </c>
      <c r="J51" s="626"/>
      <c r="K51" s="626"/>
      <c r="L51" s="626"/>
      <c r="M51" s="626"/>
      <c r="N51" s="626"/>
      <c r="O51" s="626"/>
      <c r="P51" s="654"/>
    </row>
    <row r="52" spans="1:16" ht="25.5">
      <c r="A52" s="642"/>
      <c r="B52" s="654"/>
      <c r="C52" s="630" t="s">
        <v>769</v>
      </c>
      <c r="D52" s="647"/>
      <c r="E52" s="630" t="s">
        <v>757</v>
      </c>
      <c r="F52" s="626">
        <f aca="true" t="shared" si="13" ref="F52:G56">H52+J52+L52+N52</f>
        <v>10</v>
      </c>
      <c r="G52" s="626">
        <f t="shared" si="13"/>
        <v>10</v>
      </c>
      <c r="H52" s="626">
        <v>10</v>
      </c>
      <c r="I52" s="626">
        <v>10</v>
      </c>
      <c r="J52" s="626"/>
      <c r="K52" s="626"/>
      <c r="L52" s="626"/>
      <c r="M52" s="626"/>
      <c r="N52" s="626"/>
      <c r="O52" s="626"/>
      <c r="P52" s="654"/>
    </row>
    <row r="53" spans="1:16" ht="25.5">
      <c r="A53" s="642"/>
      <c r="B53" s="654"/>
      <c r="C53" s="630" t="s">
        <v>769</v>
      </c>
      <c r="D53" s="647"/>
      <c r="E53" s="630" t="s">
        <v>758</v>
      </c>
      <c r="F53" s="626">
        <f t="shared" si="13"/>
        <v>9</v>
      </c>
      <c r="G53" s="626">
        <f t="shared" si="13"/>
        <v>9</v>
      </c>
      <c r="H53" s="626">
        <v>9</v>
      </c>
      <c r="I53" s="626">
        <v>9</v>
      </c>
      <c r="J53" s="626"/>
      <c r="K53" s="626"/>
      <c r="L53" s="626"/>
      <c r="M53" s="626"/>
      <c r="N53" s="626"/>
      <c r="O53" s="626"/>
      <c r="P53" s="654"/>
    </row>
    <row r="54" spans="1:16" ht="25.5">
      <c r="A54" s="642"/>
      <c r="B54" s="654"/>
      <c r="C54" s="630" t="s">
        <v>769</v>
      </c>
      <c r="D54" s="647"/>
      <c r="E54" s="630" t="s">
        <v>760</v>
      </c>
      <c r="F54" s="626">
        <f t="shared" si="13"/>
        <v>10</v>
      </c>
      <c r="G54" s="626">
        <f t="shared" si="13"/>
        <v>10</v>
      </c>
      <c r="H54" s="626">
        <v>10</v>
      </c>
      <c r="I54" s="626">
        <v>10</v>
      </c>
      <c r="J54" s="626"/>
      <c r="K54" s="626"/>
      <c r="L54" s="626"/>
      <c r="M54" s="626"/>
      <c r="N54" s="626"/>
      <c r="O54" s="626"/>
      <c r="P54" s="654"/>
    </row>
    <row r="55" spans="1:16" ht="15">
      <c r="A55" s="642"/>
      <c r="B55" s="654"/>
      <c r="C55" s="653"/>
      <c r="D55" s="647"/>
      <c r="E55" s="630" t="s">
        <v>620</v>
      </c>
      <c r="F55" s="626">
        <f t="shared" si="13"/>
        <v>20</v>
      </c>
      <c r="G55" s="626">
        <f t="shared" si="13"/>
        <v>0</v>
      </c>
      <c r="H55" s="626">
        <v>20</v>
      </c>
      <c r="I55" s="626">
        <v>0</v>
      </c>
      <c r="J55" s="626"/>
      <c r="K55" s="626"/>
      <c r="L55" s="626"/>
      <c r="M55" s="626"/>
      <c r="N55" s="626"/>
      <c r="O55" s="626"/>
      <c r="P55" s="654"/>
    </row>
    <row r="56" spans="1:16" ht="15">
      <c r="A56" s="642"/>
      <c r="B56" s="654"/>
      <c r="C56" s="653"/>
      <c r="D56" s="647"/>
      <c r="E56" s="630" t="s">
        <v>410</v>
      </c>
      <c r="F56" s="626">
        <f t="shared" si="13"/>
        <v>20</v>
      </c>
      <c r="G56" s="626">
        <f t="shared" si="13"/>
        <v>0</v>
      </c>
      <c r="H56" s="626">
        <v>20</v>
      </c>
      <c r="I56" s="626">
        <v>0</v>
      </c>
      <c r="J56" s="626"/>
      <c r="K56" s="626"/>
      <c r="L56" s="626"/>
      <c r="M56" s="626"/>
      <c r="N56" s="626"/>
      <c r="O56" s="626"/>
      <c r="P56" s="654"/>
    </row>
    <row r="57" spans="1:16" ht="15">
      <c r="A57" s="642"/>
      <c r="B57" s="654"/>
      <c r="C57" s="653"/>
      <c r="D57" s="647">
        <v>2020</v>
      </c>
      <c r="E57" s="653"/>
      <c r="F57" s="626">
        <f>SUM(F58:F63)</f>
        <v>89</v>
      </c>
      <c r="G57" s="626">
        <f aca="true" t="shared" si="14" ref="G57:O57">SUM(G58:G63)</f>
        <v>29</v>
      </c>
      <c r="H57" s="626">
        <f t="shared" si="14"/>
        <v>89</v>
      </c>
      <c r="I57" s="626">
        <f t="shared" si="14"/>
        <v>29</v>
      </c>
      <c r="J57" s="626">
        <f t="shared" si="14"/>
        <v>0</v>
      </c>
      <c r="K57" s="626">
        <f t="shared" si="14"/>
        <v>0</v>
      </c>
      <c r="L57" s="626">
        <f t="shared" si="14"/>
        <v>0</v>
      </c>
      <c r="M57" s="626">
        <f t="shared" si="14"/>
        <v>0</v>
      </c>
      <c r="N57" s="626">
        <f t="shared" si="14"/>
        <v>0</v>
      </c>
      <c r="O57" s="626">
        <f t="shared" si="14"/>
        <v>0</v>
      </c>
      <c r="P57" s="654"/>
    </row>
    <row r="58" spans="1:16" ht="15">
      <c r="A58" s="642"/>
      <c r="B58" s="654"/>
      <c r="C58" s="653"/>
      <c r="D58" s="647"/>
      <c r="E58" s="630" t="s">
        <v>756</v>
      </c>
      <c r="F58" s="626">
        <f>H58+J58+L58+N58</f>
        <v>20</v>
      </c>
      <c r="G58" s="626">
        <f>I58+K58+M58+O58</f>
        <v>0</v>
      </c>
      <c r="H58" s="626">
        <v>20</v>
      </c>
      <c r="I58" s="626">
        <v>0</v>
      </c>
      <c r="J58" s="626"/>
      <c r="K58" s="626"/>
      <c r="L58" s="626"/>
      <c r="M58" s="626"/>
      <c r="N58" s="626"/>
      <c r="O58" s="626"/>
      <c r="P58" s="654"/>
    </row>
    <row r="59" spans="1:16" ht="25.5">
      <c r="A59" s="642"/>
      <c r="B59" s="654"/>
      <c r="C59" s="630" t="s">
        <v>769</v>
      </c>
      <c r="D59" s="647"/>
      <c r="E59" s="630" t="s">
        <v>757</v>
      </c>
      <c r="F59" s="626">
        <f aca="true" t="shared" si="15" ref="F59:G63">H59+J59+L59+N59</f>
        <v>10</v>
      </c>
      <c r="G59" s="626">
        <f t="shared" si="15"/>
        <v>10</v>
      </c>
      <c r="H59" s="626">
        <v>10</v>
      </c>
      <c r="I59" s="626">
        <v>10</v>
      </c>
      <c r="J59" s="626"/>
      <c r="K59" s="626"/>
      <c r="L59" s="626"/>
      <c r="M59" s="626"/>
      <c r="N59" s="626"/>
      <c r="O59" s="626"/>
      <c r="P59" s="654"/>
    </row>
    <row r="60" spans="1:16" ht="25.5">
      <c r="A60" s="642"/>
      <c r="B60" s="654"/>
      <c r="C60" s="630" t="s">
        <v>769</v>
      </c>
      <c r="D60" s="647"/>
      <c r="E60" s="630" t="s">
        <v>758</v>
      </c>
      <c r="F60" s="626">
        <f t="shared" si="15"/>
        <v>9</v>
      </c>
      <c r="G60" s="626">
        <f t="shared" si="15"/>
        <v>9</v>
      </c>
      <c r="H60" s="626">
        <v>9</v>
      </c>
      <c r="I60" s="626">
        <v>9</v>
      </c>
      <c r="J60" s="626"/>
      <c r="K60" s="626"/>
      <c r="L60" s="626"/>
      <c r="M60" s="626"/>
      <c r="N60" s="626"/>
      <c r="O60" s="626"/>
      <c r="P60" s="654"/>
    </row>
    <row r="61" spans="1:16" ht="25.5">
      <c r="A61" s="642"/>
      <c r="B61" s="654"/>
      <c r="C61" s="630" t="s">
        <v>769</v>
      </c>
      <c r="D61" s="647"/>
      <c r="E61" s="630" t="s">
        <v>760</v>
      </c>
      <c r="F61" s="626">
        <f t="shared" si="15"/>
        <v>10</v>
      </c>
      <c r="G61" s="626">
        <f t="shared" si="15"/>
        <v>10</v>
      </c>
      <c r="H61" s="626">
        <v>10</v>
      </c>
      <c r="I61" s="626">
        <v>10</v>
      </c>
      <c r="J61" s="626"/>
      <c r="K61" s="626"/>
      <c r="L61" s="626"/>
      <c r="M61" s="626"/>
      <c r="N61" s="626"/>
      <c r="O61" s="626"/>
      <c r="P61" s="654"/>
    </row>
    <row r="62" spans="1:16" ht="15">
      <c r="A62" s="642"/>
      <c r="B62" s="654"/>
      <c r="C62" s="653"/>
      <c r="D62" s="647"/>
      <c r="E62" s="630" t="s">
        <v>620</v>
      </c>
      <c r="F62" s="626">
        <f t="shared" si="15"/>
        <v>20</v>
      </c>
      <c r="G62" s="626">
        <f t="shared" si="15"/>
        <v>0</v>
      </c>
      <c r="H62" s="626">
        <v>20</v>
      </c>
      <c r="I62" s="626">
        <v>0</v>
      </c>
      <c r="J62" s="626"/>
      <c r="K62" s="626"/>
      <c r="L62" s="626"/>
      <c r="M62" s="626"/>
      <c r="N62" s="626"/>
      <c r="O62" s="626"/>
      <c r="P62" s="654"/>
    </row>
    <row r="63" spans="1:16" ht="15">
      <c r="A63" s="642"/>
      <c r="B63" s="654"/>
      <c r="C63" s="653"/>
      <c r="D63" s="647"/>
      <c r="E63" s="630" t="s">
        <v>410</v>
      </c>
      <c r="F63" s="626">
        <f t="shared" si="15"/>
        <v>20</v>
      </c>
      <c r="G63" s="626">
        <f t="shared" si="15"/>
        <v>0</v>
      </c>
      <c r="H63" s="626">
        <v>20</v>
      </c>
      <c r="I63" s="626">
        <v>0</v>
      </c>
      <c r="J63" s="626"/>
      <c r="K63" s="626"/>
      <c r="L63" s="626"/>
      <c r="M63" s="626"/>
      <c r="N63" s="626"/>
      <c r="O63" s="626"/>
      <c r="P63" s="654"/>
    </row>
    <row r="64" spans="1:16" s="4" customFormat="1" ht="15" customHeight="1">
      <c r="A64" s="637" t="s">
        <v>686</v>
      </c>
      <c r="B64" s="652" t="s">
        <v>770</v>
      </c>
      <c r="C64" s="721"/>
      <c r="D64" s="647" t="s">
        <v>600</v>
      </c>
      <c r="E64" s="639" t="s">
        <v>785</v>
      </c>
      <c r="F64" s="640">
        <f>SUM(F65:F70)</f>
        <v>694.4</v>
      </c>
      <c r="G64" s="640">
        <f aca="true" t="shared" si="16" ref="G64:O64">SUM(G65:G70)</f>
        <v>272.1227</v>
      </c>
      <c r="H64" s="640">
        <f t="shared" si="16"/>
        <v>694.4</v>
      </c>
      <c r="I64" s="640">
        <f t="shared" si="16"/>
        <v>272.1227</v>
      </c>
      <c r="J64" s="640">
        <f t="shared" si="16"/>
        <v>0</v>
      </c>
      <c r="K64" s="640">
        <f t="shared" si="16"/>
        <v>0</v>
      </c>
      <c r="L64" s="640">
        <f t="shared" si="16"/>
        <v>0</v>
      </c>
      <c r="M64" s="640">
        <f t="shared" si="16"/>
        <v>0</v>
      </c>
      <c r="N64" s="640">
        <f t="shared" si="16"/>
        <v>0</v>
      </c>
      <c r="O64" s="640">
        <f t="shared" si="16"/>
        <v>0</v>
      </c>
      <c r="P64" s="652" t="s">
        <v>783</v>
      </c>
    </row>
    <row r="65" spans="1:16" ht="15">
      <c r="A65" s="642"/>
      <c r="B65" s="654"/>
      <c r="C65" s="721"/>
      <c r="D65" s="647"/>
      <c r="E65" s="630" t="s">
        <v>756</v>
      </c>
      <c r="F65" s="626">
        <f>H65+J65+L65+N65</f>
        <v>120</v>
      </c>
      <c r="G65" s="626">
        <f>I65+K65+M65+O65</f>
        <v>0</v>
      </c>
      <c r="H65" s="115">
        <f>H72+H79+H86+H93+H100+H107</f>
        <v>120</v>
      </c>
      <c r="I65" s="115">
        <f aca="true" t="shared" si="17" ref="I65:O65">I72+I79+I86+I93+I100+I107</f>
        <v>0</v>
      </c>
      <c r="J65" s="115">
        <f t="shared" si="17"/>
        <v>0</v>
      </c>
      <c r="K65" s="115">
        <f t="shared" si="17"/>
        <v>0</v>
      </c>
      <c r="L65" s="115">
        <f t="shared" si="17"/>
        <v>0</v>
      </c>
      <c r="M65" s="115">
        <f t="shared" si="17"/>
        <v>0</v>
      </c>
      <c r="N65" s="115">
        <f t="shared" si="17"/>
        <v>0</v>
      </c>
      <c r="O65" s="115">
        <f t="shared" si="17"/>
        <v>0</v>
      </c>
      <c r="P65" s="654"/>
    </row>
    <row r="66" spans="1:16" ht="15">
      <c r="A66" s="642"/>
      <c r="B66" s="654"/>
      <c r="C66" s="721"/>
      <c r="D66" s="647"/>
      <c r="E66" s="630" t="s">
        <v>757</v>
      </c>
      <c r="F66" s="626">
        <f aca="true" t="shared" si="18" ref="F66:G70">H66+J66+L66+N66</f>
        <v>101.4</v>
      </c>
      <c r="G66" s="626">
        <f t="shared" si="18"/>
        <v>64.5747</v>
      </c>
      <c r="H66" s="115">
        <f aca="true" t="shared" si="19" ref="H66:O70">H73+H80+H87+H94+H101+H108</f>
        <v>101.4</v>
      </c>
      <c r="I66" s="115">
        <f t="shared" si="19"/>
        <v>64.5747</v>
      </c>
      <c r="J66" s="115">
        <f t="shared" si="19"/>
        <v>0</v>
      </c>
      <c r="K66" s="115">
        <f t="shared" si="19"/>
        <v>0</v>
      </c>
      <c r="L66" s="115">
        <f t="shared" si="19"/>
        <v>0</v>
      </c>
      <c r="M66" s="115">
        <f t="shared" si="19"/>
        <v>0</v>
      </c>
      <c r="N66" s="115">
        <f t="shared" si="19"/>
        <v>0</v>
      </c>
      <c r="O66" s="115">
        <f t="shared" si="19"/>
        <v>0</v>
      </c>
      <c r="P66" s="654"/>
    </row>
    <row r="67" spans="1:16" ht="15">
      <c r="A67" s="642"/>
      <c r="B67" s="654"/>
      <c r="C67" s="721"/>
      <c r="D67" s="647"/>
      <c r="E67" s="630" t="s">
        <v>758</v>
      </c>
      <c r="F67" s="626">
        <f t="shared" si="18"/>
        <v>98</v>
      </c>
      <c r="G67" s="626">
        <f t="shared" si="18"/>
        <v>57.548</v>
      </c>
      <c r="H67" s="115">
        <f t="shared" si="19"/>
        <v>98</v>
      </c>
      <c r="I67" s="115">
        <f t="shared" si="19"/>
        <v>57.548</v>
      </c>
      <c r="J67" s="115">
        <f t="shared" si="19"/>
        <v>0</v>
      </c>
      <c r="K67" s="115">
        <f t="shared" si="19"/>
        <v>0</v>
      </c>
      <c r="L67" s="115">
        <f t="shared" si="19"/>
        <v>0</v>
      </c>
      <c r="M67" s="115">
        <f t="shared" si="19"/>
        <v>0</v>
      </c>
      <c r="N67" s="115">
        <f t="shared" si="19"/>
        <v>0</v>
      </c>
      <c r="O67" s="115">
        <f t="shared" si="19"/>
        <v>0</v>
      </c>
      <c r="P67" s="654"/>
    </row>
    <row r="68" spans="1:16" ht="15">
      <c r="A68" s="642"/>
      <c r="B68" s="654"/>
      <c r="C68" s="721"/>
      <c r="D68" s="647"/>
      <c r="E68" s="630" t="s">
        <v>760</v>
      </c>
      <c r="F68" s="626">
        <f t="shared" si="18"/>
        <v>135</v>
      </c>
      <c r="G68" s="626">
        <f t="shared" si="18"/>
        <v>150</v>
      </c>
      <c r="H68" s="115">
        <f t="shared" si="19"/>
        <v>135</v>
      </c>
      <c r="I68" s="115">
        <f t="shared" si="19"/>
        <v>150</v>
      </c>
      <c r="J68" s="115">
        <f t="shared" si="19"/>
        <v>0</v>
      </c>
      <c r="K68" s="115">
        <f t="shared" si="19"/>
        <v>0</v>
      </c>
      <c r="L68" s="115">
        <f t="shared" si="19"/>
        <v>0</v>
      </c>
      <c r="M68" s="115">
        <f t="shared" si="19"/>
        <v>0</v>
      </c>
      <c r="N68" s="115">
        <f t="shared" si="19"/>
        <v>0</v>
      </c>
      <c r="O68" s="115">
        <f t="shared" si="19"/>
        <v>0</v>
      </c>
      <c r="P68" s="654"/>
    </row>
    <row r="69" spans="1:16" ht="15">
      <c r="A69" s="642"/>
      <c r="B69" s="654"/>
      <c r="C69" s="721"/>
      <c r="D69" s="647"/>
      <c r="E69" s="630" t="s">
        <v>620</v>
      </c>
      <c r="F69" s="626">
        <f t="shared" si="18"/>
        <v>120</v>
      </c>
      <c r="G69" s="626">
        <f t="shared" si="18"/>
        <v>0</v>
      </c>
      <c r="H69" s="115">
        <f t="shared" si="19"/>
        <v>120</v>
      </c>
      <c r="I69" s="115">
        <f t="shared" si="19"/>
        <v>0</v>
      </c>
      <c r="J69" s="115">
        <f t="shared" si="19"/>
        <v>0</v>
      </c>
      <c r="K69" s="115">
        <f t="shared" si="19"/>
        <v>0</v>
      </c>
      <c r="L69" s="115">
        <f t="shared" si="19"/>
        <v>0</v>
      </c>
      <c r="M69" s="115">
        <f t="shared" si="19"/>
        <v>0</v>
      </c>
      <c r="N69" s="115">
        <f t="shared" si="19"/>
        <v>0</v>
      </c>
      <c r="O69" s="115">
        <f t="shared" si="19"/>
        <v>0</v>
      </c>
      <c r="P69" s="654"/>
    </row>
    <row r="70" spans="1:16" ht="15">
      <c r="A70" s="642"/>
      <c r="B70" s="654"/>
      <c r="C70" s="721"/>
      <c r="D70" s="647"/>
      <c r="E70" s="630" t="s">
        <v>410</v>
      </c>
      <c r="F70" s="626">
        <f t="shared" si="18"/>
        <v>120</v>
      </c>
      <c r="G70" s="626">
        <f t="shared" si="18"/>
        <v>0</v>
      </c>
      <c r="H70" s="115">
        <f t="shared" si="19"/>
        <v>120</v>
      </c>
      <c r="I70" s="115">
        <f t="shared" si="19"/>
        <v>0</v>
      </c>
      <c r="J70" s="115">
        <f t="shared" si="19"/>
        <v>0</v>
      </c>
      <c r="K70" s="115">
        <f t="shared" si="19"/>
        <v>0</v>
      </c>
      <c r="L70" s="115">
        <f t="shared" si="19"/>
        <v>0</v>
      </c>
      <c r="M70" s="115">
        <f t="shared" si="19"/>
        <v>0</v>
      </c>
      <c r="N70" s="115">
        <f t="shared" si="19"/>
        <v>0</v>
      </c>
      <c r="O70" s="115">
        <f t="shared" si="19"/>
        <v>0</v>
      </c>
      <c r="P70" s="654"/>
    </row>
    <row r="71" spans="1:16" ht="15">
      <c r="A71" s="642"/>
      <c r="B71" s="654"/>
      <c r="C71" s="653"/>
      <c r="D71" s="647">
        <v>2015</v>
      </c>
      <c r="E71" s="653"/>
      <c r="F71" s="626">
        <f>SUM(F72:F77)</f>
        <v>120</v>
      </c>
      <c r="G71" s="626">
        <f>SUM(G72:G77)</f>
        <v>51.347</v>
      </c>
      <c r="H71" s="626">
        <f>SUM(H72:H77)</f>
        <v>120</v>
      </c>
      <c r="I71" s="626">
        <f>SUM(I72:I77)</f>
        <v>51.347</v>
      </c>
      <c r="J71" s="626">
        <f aca="true" t="shared" si="20" ref="J71:O71">SUM(J72:J77)</f>
        <v>0</v>
      </c>
      <c r="K71" s="626">
        <f t="shared" si="20"/>
        <v>0</v>
      </c>
      <c r="L71" s="626">
        <f t="shared" si="20"/>
        <v>0</v>
      </c>
      <c r="M71" s="626">
        <f t="shared" si="20"/>
        <v>0</v>
      </c>
      <c r="N71" s="626">
        <f t="shared" si="20"/>
        <v>0</v>
      </c>
      <c r="O71" s="626">
        <f t="shared" si="20"/>
        <v>0</v>
      </c>
      <c r="P71" s="654"/>
    </row>
    <row r="72" spans="1:16" ht="15">
      <c r="A72" s="642"/>
      <c r="B72" s="654"/>
      <c r="C72" s="653"/>
      <c r="D72" s="647"/>
      <c r="E72" s="630" t="s">
        <v>756</v>
      </c>
      <c r="F72" s="626">
        <f>H72+J72+L72+N72</f>
        <v>20</v>
      </c>
      <c r="G72" s="626">
        <f>I72+K72+M72+O72</f>
        <v>0</v>
      </c>
      <c r="H72" s="626">
        <v>20</v>
      </c>
      <c r="I72" s="626">
        <v>0</v>
      </c>
      <c r="J72" s="626"/>
      <c r="K72" s="626"/>
      <c r="L72" s="626"/>
      <c r="M72" s="626"/>
      <c r="N72" s="626"/>
      <c r="O72" s="626"/>
      <c r="P72" s="654"/>
    </row>
    <row r="73" spans="1:16" ht="15">
      <c r="A73" s="642"/>
      <c r="B73" s="654"/>
      <c r="C73" s="653"/>
      <c r="D73" s="647"/>
      <c r="E73" s="630" t="s">
        <v>757</v>
      </c>
      <c r="F73" s="626">
        <f aca="true" t="shared" si="21" ref="F73:G77">H73+J73+L73+N73</f>
        <v>20</v>
      </c>
      <c r="G73" s="626">
        <f t="shared" si="21"/>
        <v>14.989</v>
      </c>
      <c r="H73" s="626">
        <v>20</v>
      </c>
      <c r="I73" s="626">
        <v>14.989</v>
      </c>
      <c r="J73" s="626"/>
      <c r="K73" s="626"/>
      <c r="L73" s="626"/>
      <c r="M73" s="626"/>
      <c r="N73" s="626"/>
      <c r="O73" s="626"/>
      <c r="P73" s="654"/>
    </row>
    <row r="74" spans="1:16" ht="15">
      <c r="A74" s="642"/>
      <c r="B74" s="654"/>
      <c r="C74" s="653"/>
      <c r="D74" s="647"/>
      <c r="E74" s="630" t="s">
        <v>758</v>
      </c>
      <c r="F74" s="626">
        <f t="shared" si="21"/>
        <v>20</v>
      </c>
      <c r="G74" s="626">
        <f t="shared" si="21"/>
        <v>11.358</v>
      </c>
      <c r="H74" s="626">
        <v>20</v>
      </c>
      <c r="I74" s="626">
        <v>11.358</v>
      </c>
      <c r="J74" s="626"/>
      <c r="K74" s="626"/>
      <c r="L74" s="626"/>
      <c r="M74" s="626"/>
      <c r="N74" s="626"/>
      <c r="O74" s="626"/>
      <c r="P74" s="654"/>
    </row>
    <row r="75" spans="1:16" ht="15">
      <c r="A75" s="642"/>
      <c r="B75" s="654"/>
      <c r="C75" s="653"/>
      <c r="D75" s="647"/>
      <c r="E75" s="630" t="s">
        <v>760</v>
      </c>
      <c r="F75" s="626">
        <f t="shared" si="21"/>
        <v>20</v>
      </c>
      <c r="G75" s="626">
        <f t="shared" si="21"/>
        <v>25</v>
      </c>
      <c r="H75" s="626">
        <v>20</v>
      </c>
      <c r="I75" s="626">
        <v>25</v>
      </c>
      <c r="J75" s="626"/>
      <c r="K75" s="626"/>
      <c r="L75" s="626"/>
      <c r="M75" s="626"/>
      <c r="N75" s="626"/>
      <c r="O75" s="626"/>
      <c r="P75" s="654"/>
    </row>
    <row r="76" spans="1:16" ht="15">
      <c r="A76" s="642"/>
      <c r="B76" s="654"/>
      <c r="C76" s="653"/>
      <c r="D76" s="647"/>
      <c r="E76" s="630" t="s">
        <v>620</v>
      </c>
      <c r="F76" s="626">
        <f t="shared" si="21"/>
        <v>20</v>
      </c>
      <c r="G76" s="626">
        <f t="shared" si="21"/>
        <v>0</v>
      </c>
      <c r="H76" s="626">
        <v>20</v>
      </c>
      <c r="I76" s="626">
        <v>0</v>
      </c>
      <c r="J76" s="626"/>
      <c r="K76" s="626"/>
      <c r="L76" s="626"/>
      <c r="M76" s="626"/>
      <c r="N76" s="626"/>
      <c r="O76" s="626"/>
      <c r="P76" s="654"/>
    </row>
    <row r="77" spans="1:16" ht="15">
      <c r="A77" s="642"/>
      <c r="B77" s="654"/>
      <c r="C77" s="653"/>
      <c r="D77" s="647"/>
      <c r="E77" s="630" t="s">
        <v>410</v>
      </c>
      <c r="F77" s="626">
        <f t="shared" si="21"/>
        <v>20</v>
      </c>
      <c r="G77" s="626">
        <f t="shared" si="21"/>
        <v>0</v>
      </c>
      <c r="H77" s="626">
        <v>20</v>
      </c>
      <c r="I77" s="626">
        <v>0</v>
      </c>
      <c r="J77" s="626"/>
      <c r="K77" s="626"/>
      <c r="L77" s="626"/>
      <c r="M77" s="626"/>
      <c r="N77" s="626"/>
      <c r="O77" s="626"/>
      <c r="P77" s="654"/>
    </row>
    <row r="78" spans="1:16" ht="15">
      <c r="A78" s="642"/>
      <c r="B78" s="654"/>
      <c r="C78" s="653"/>
      <c r="D78" s="647">
        <v>2016</v>
      </c>
      <c r="E78" s="653"/>
      <c r="F78" s="626">
        <f>SUM(F79:F84)</f>
        <v>120</v>
      </c>
      <c r="G78" s="626">
        <f aca="true" t="shared" si="22" ref="G78:O78">SUM(G79:G84)</f>
        <v>43.19</v>
      </c>
      <c r="H78" s="626">
        <f t="shared" si="22"/>
        <v>120</v>
      </c>
      <c r="I78" s="626">
        <f t="shared" si="22"/>
        <v>43.19</v>
      </c>
      <c r="J78" s="626">
        <f t="shared" si="22"/>
        <v>0</v>
      </c>
      <c r="K78" s="626">
        <f t="shared" si="22"/>
        <v>0</v>
      </c>
      <c r="L78" s="626">
        <f t="shared" si="22"/>
        <v>0</v>
      </c>
      <c r="M78" s="626">
        <f t="shared" si="22"/>
        <v>0</v>
      </c>
      <c r="N78" s="626">
        <f t="shared" si="22"/>
        <v>0</v>
      </c>
      <c r="O78" s="626">
        <f t="shared" si="22"/>
        <v>0</v>
      </c>
      <c r="P78" s="654"/>
    </row>
    <row r="79" spans="1:16" ht="15">
      <c r="A79" s="642"/>
      <c r="B79" s="654"/>
      <c r="C79" s="653"/>
      <c r="D79" s="647"/>
      <c r="E79" s="630" t="s">
        <v>756</v>
      </c>
      <c r="F79" s="626">
        <f>H79+J79+L79+N79</f>
        <v>20</v>
      </c>
      <c r="G79" s="626">
        <f>I79+K79+M79+O79</f>
        <v>0</v>
      </c>
      <c r="H79" s="626">
        <v>20</v>
      </c>
      <c r="I79" s="626">
        <v>0</v>
      </c>
      <c r="J79" s="626"/>
      <c r="K79" s="626"/>
      <c r="L79" s="626"/>
      <c r="M79" s="626"/>
      <c r="N79" s="626"/>
      <c r="O79" s="626"/>
      <c r="P79" s="654"/>
    </row>
    <row r="80" spans="1:16" ht="25.5">
      <c r="A80" s="642"/>
      <c r="B80" s="654"/>
      <c r="C80" s="630" t="s">
        <v>769</v>
      </c>
      <c r="D80" s="647"/>
      <c r="E80" s="630" t="s">
        <v>757</v>
      </c>
      <c r="F80" s="626">
        <f aca="true" t="shared" si="23" ref="F80:G84">H80+J80+L80+N80</f>
        <v>20</v>
      </c>
      <c r="G80" s="626">
        <f t="shared" si="23"/>
        <v>8.5</v>
      </c>
      <c r="H80" s="626">
        <v>20</v>
      </c>
      <c r="I80" s="626">
        <v>8.5</v>
      </c>
      <c r="J80" s="626"/>
      <c r="K80" s="626"/>
      <c r="L80" s="626"/>
      <c r="M80" s="626"/>
      <c r="N80" s="626"/>
      <c r="O80" s="626"/>
      <c r="P80" s="654"/>
    </row>
    <row r="81" spans="1:16" ht="25.5">
      <c r="A81" s="642"/>
      <c r="B81" s="654"/>
      <c r="C81" s="630" t="s">
        <v>769</v>
      </c>
      <c r="D81" s="647"/>
      <c r="E81" s="630" t="s">
        <v>758</v>
      </c>
      <c r="F81" s="626">
        <f t="shared" si="23"/>
        <v>20</v>
      </c>
      <c r="G81" s="626">
        <f t="shared" si="23"/>
        <v>9.69</v>
      </c>
      <c r="H81" s="626">
        <v>20</v>
      </c>
      <c r="I81" s="626">
        <v>9.69</v>
      </c>
      <c r="J81" s="626"/>
      <c r="K81" s="626"/>
      <c r="L81" s="626"/>
      <c r="M81" s="626"/>
      <c r="N81" s="626"/>
      <c r="O81" s="626"/>
      <c r="P81" s="654"/>
    </row>
    <row r="82" spans="1:16" ht="25.5">
      <c r="A82" s="642"/>
      <c r="B82" s="654"/>
      <c r="C82" s="630" t="s">
        <v>769</v>
      </c>
      <c r="D82" s="647"/>
      <c r="E82" s="630" t="s">
        <v>760</v>
      </c>
      <c r="F82" s="626">
        <f t="shared" si="23"/>
        <v>20</v>
      </c>
      <c r="G82" s="626">
        <f t="shared" si="23"/>
        <v>25</v>
      </c>
      <c r="H82" s="626">
        <v>20</v>
      </c>
      <c r="I82" s="626">
        <v>25</v>
      </c>
      <c r="J82" s="626"/>
      <c r="K82" s="626"/>
      <c r="L82" s="626"/>
      <c r="M82" s="626"/>
      <c r="N82" s="626"/>
      <c r="O82" s="626"/>
      <c r="P82" s="654"/>
    </row>
    <row r="83" spans="1:16" ht="15">
      <c r="A83" s="642"/>
      <c r="B83" s="654"/>
      <c r="C83" s="653"/>
      <c r="D83" s="647"/>
      <c r="E83" s="630" t="s">
        <v>620</v>
      </c>
      <c r="F83" s="626">
        <f t="shared" si="23"/>
        <v>20</v>
      </c>
      <c r="G83" s="626">
        <f t="shared" si="23"/>
        <v>0</v>
      </c>
      <c r="H83" s="626">
        <v>20</v>
      </c>
      <c r="I83" s="626">
        <v>0</v>
      </c>
      <c r="J83" s="626"/>
      <c r="K83" s="626"/>
      <c r="L83" s="626"/>
      <c r="M83" s="626"/>
      <c r="N83" s="626"/>
      <c r="O83" s="626"/>
      <c r="P83" s="654"/>
    </row>
    <row r="84" spans="1:16" ht="15">
      <c r="A84" s="642"/>
      <c r="B84" s="654"/>
      <c r="C84" s="653"/>
      <c r="D84" s="647"/>
      <c r="E84" s="630" t="s">
        <v>410</v>
      </c>
      <c r="F84" s="626">
        <f t="shared" si="23"/>
        <v>20</v>
      </c>
      <c r="G84" s="626">
        <f t="shared" si="23"/>
        <v>0</v>
      </c>
      <c r="H84" s="626">
        <v>20</v>
      </c>
      <c r="I84" s="626">
        <v>0</v>
      </c>
      <c r="J84" s="626"/>
      <c r="K84" s="626"/>
      <c r="L84" s="626"/>
      <c r="M84" s="626"/>
      <c r="N84" s="626"/>
      <c r="O84" s="626"/>
      <c r="P84" s="654"/>
    </row>
    <row r="85" spans="1:16" ht="15">
      <c r="A85" s="642"/>
      <c r="B85" s="654"/>
      <c r="C85" s="653"/>
      <c r="D85" s="647">
        <v>2017</v>
      </c>
      <c r="E85" s="653"/>
      <c r="F85" s="626">
        <f>SUM(F86:F91)</f>
        <v>120</v>
      </c>
      <c r="G85" s="626">
        <f aca="true" t="shared" si="24" ref="G85:O85">SUM(G86:G91)</f>
        <v>43.1507</v>
      </c>
      <c r="H85" s="626">
        <f t="shared" si="24"/>
        <v>120</v>
      </c>
      <c r="I85" s="626">
        <f t="shared" si="24"/>
        <v>43.1507</v>
      </c>
      <c r="J85" s="626">
        <f t="shared" si="24"/>
        <v>0</v>
      </c>
      <c r="K85" s="626">
        <f t="shared" si="24"/>
        <v>0</v>
      </c>
      <c r="L85" s="626">
        <f t="shared" si="24"/>
        <v>0</v>
      </c>
      <c r="M85" s="626">
        <f t="shared" si="24"/>
        <v>0</v>
      </c>
      <c r="N85" s="626">
        <f t="shared" si="24"/>
        <v>0</v>
      </c>
      <c r="O85" s="626">
        <f t="shared" si="24"/>
        <v>0</v>
      </c>
      <c r="P85" s="654"/>
    </row>
    <row r="86" spans="1:16" ht="15">
      <c r="A86" s="642"/>
      <c r="B86" s="654"/>
      <c r="C86" s="653"/>
      <c r="D86" s="647"/>
      <c r="E86" s="630" t="s">
        <v>756</v>
      </c>
      <c r="F86" s="626">
        <f>H86+J86+L86+N86</f>
        <v>20</v>
      </c>
      <c r="G86" s="626">
        <f>I86+K86+M86+O86</f>
        <v>0</v>
      </c>
      <c r="H86" s="626">
        <v>20</v>
      </c>
      <c r="I86" s="626">
        <v>0</v>
      </c>
      <c r="J86" s="626"/>
      <c r="K86" s="626"/>
      <c r="L86" s="626"/>
      <c r="M86" s="626"/>
      <c r="N86" s="626"/>
      <c r="O86" s="626"/>
      <c r="P86" s="654"/>
    </row>
    <row r="87" spans="1:16" ht="25.5">
      <c r="A87" s="642"/>
      <c r="B87" s="654"/>
      <c r="C87" s="630" t="s">
        <v>769</v>
      </c>
      <c r="D87" s="647"/>
      <c r="E87" s="630" t="s">
        <v>757</v>
      </c>
      <c r="F87" s="626">
        <f aca="true" t="shared" si="25" ref="F87:G91">H87+J87+L87+N87</f>
        <v>20</v>
      </c>
      <c r="G87" s="626">
        <f t="shared" si="25"/>
        <v>9.1507</v>
      </c>
      <c r="H87" s="626">
        <v>20</v>
      </c>
      <c r="I87" s="626">
        <v>9.1507</v>
      </c>
      <c r="J87" s="626"/>
      <c r="K87" s="626"/>
      <c r="L87" s="626"/>
      <c r="M87" s="626"/>
      <c r="N87" s="626"/>
      <c r="O87" s="626"/>
      <c r="P87" s="654"/>
    </row>
    <row r="88" spans="1:16" ht="25.5">
      <c r="A88" s="642"/>
      <c r="B88" s="654"/>
      <c r="C88" s="630" t="s">
        <v>769</v>
      </c>
      <c r="D88" s="647"/>
      <c r="E88" s="630" t="s">
        <v>758</v>
      </c>
      <c r="F88" s="626">
        <f t="shared" si="25"/>
        <v>20</v>
      </c>
      <c r="G88" s="626">
        <f t="shared" si="25"/>
        <v>9</v>
      </c>
      <c r="H88" s="626">
        <v>20</v>
      </c>
      <c r="I88" s="626">
        <v>9</v>
      </c>
      <c r="J88" s="626"/>
      <c r="K88" s="626"/>
      <c r="L88" s="626"/>
      <c r="M88" s="626"/>
      <c r="N88" s="626"/>
      <c r="O88" s="626"/>
      <c r="P88" s="654"/>
    </row>
    <row r="89" spans="1:16" ht="25.5">
      <c r="A89" s="642"/>
      <c r="B89" s="654"/>
      <c r="C89" s="630" t="s">
        <v>769</v>
      </c>
      <c r="D89" s="647"/>
      <c r="E89" s="630" t="s">
        <v>760</v>
      </c>
      <c r="F89" s="626">
        <f t="shared" si="25"/>
        <v>20</v>
      </c>
      <c r="G89" s="626">
        <f t="shared" si="25"/>
        <v>25</v>
      </c>
      <c r="H89" s="626">
        <v>20</v>
      </c>
      <c r="I89" s="626">
        <v>25</v>
      </c>
      <c r="J89" s="626"/>
      <c r="K89" s="626"/>
      <c r="L89" s="626"/>
      <c r="M89" s="626"/>
      <c r="N89" s="626"/>
      <c r="O89" s="626"/>
      <c r="P89" s="654"/>
    </row>
    <row r="90" spans="1:16" ht="15">
      <c r="A90" s="642"/>
      <c r="B90" s="654"/>
      <c r="C90" s="653"/>
      <c r="D90" s="647"/>
      <c r="E90" s="630" t="s">
        <v>620</v>
      </c>
      <c r="F90" s="626">
        <f t="shared" si="25"/>
        <v>20</v>
      </c>
      <c r="G90" s="626">
        <f t="shared" si="25"/>
        <v>0</v>
      </c>
      <c r="H90" s="626">
        <v>20</v>
      </c>
      <c r="I90" s="626">
        <v>0</v>
      </c>
      <c r="J90" s="626"/>
      <c r="K90" s="626"/>
      <c r="L90" s="626"/>
      <c r="M90" s="626"/>
      <c r="N90" s="626"/>
      <c r="O90" s="626"/>
      <c r="P90" s="654"/>
    </row>
    <row r="91" spans="1:16" ht="15">
      <c r="A91" s="642"/>
      <c r="B91" s="654"/>
      <c r="C91" s="653"/>
      <c r="D91" s="647"/>
      <c r="E91" s="630" t="s">
        <v>410</v>
      </c>
      <c r="F91" s="626">
        <f t="shared" si="25"/>
        <v>20</v>
      </c>
      <c r="G91" s="626">
        <f t="shared" si="25"/>
        <v>0</v>
      </c>
      <c r="H91" s="626">
        <v>20</v>
      </c>
      <c r="I91" s="626">
        <v>0</v>
      </c>
      <c r="J91" s="626"/>
      <c r="K91" s="626"/>
      <c r="L91" s="626"/>
      <c r="M91" s="626"/>
      <c r="N91" s="626"/>
      <c r="O91" s="626"/>
      <c r="P91" s="654"/>
    </row>
    <row r="92" spans="1:16" ht="15">
      <c r="A92" s="642"/>
      <c r="B92" s="654"/>
      <c r="C92" s="653"/>
      <c r="D92" s="647">
        <v>2018</v>
      </c>
      <c r="E92" s="653"/>
      <c r="F92" s="626">
        <f>SUM(F93:F98)</f>
        <v>125</v>
      </c>
      <c r="G92" s="626">
        <f aca="true" t="shared" si="26" ref="G92:O92">SUM(G93:G98)</f>
        <v>45.035</v>
      </c>
      <c r="H92" s="626">
        <f t="shared" si="26"/>
        <v>125</v>
      </c>
      <c r="I92" s="626">
        <f t="shared" si="26"/>
        <v>45.035</v>
      </c>
      <c r="J92" s="626">
        <f t="shared" si="26"/>
        <v>0</v>
      </c>
      <c r="K92" s="626">
        <f t="shared" si="26"/>
        <v>0</v>
      </c>
      <c r="L92" s="626">
        <f t="shared" si="26"/>
        <v>0</v>
      </c>
      <c r="M92" s="626">
        <f t="shared" si="26"/>
        <v>0</v>
      </c>
      <c r="N92" s="626">
        <f t="shared" si="26"/>
        <v>0</v>
      </c>
      <c r="O92" s="626">
        <f t="shared" si="26"/>
        <v>0</v>
      </c>
      <c r="P92" s="654"/>
    </row>
    <row r="93" spans="1:16" ht="15">
      <c r="A93" s="642"/>
      <c r="B93" s="654"/>
      <c r="C93" s="653"/>
      <c r="D93" s="647"/>
      <c r="E93" s="630" t="s">
        <v>756</v>
      </c>
      <c r="F93" s="626">
        <f>H93+J93+L93+N93</f>
        <v>20</v>
      </c>
      <c r="G93" s="626">
        <f>I93+K93+M93+O93</f>
        <v>0</v>
      </c>
      <c r="H93" s="626">
        <v>20</v>
      </c>
      <c r="I93" s="626">
        <v>0</v>
      </c>
      <c r="J93" s="626"/>
      <c r="K93" s="626"/>
      <c r="L93" s="626"/>
      <c r="M93" s="626"/>
      <c r="N93" s="626"/>
      <c r="O93" s="626"/>
      <c r="P93" s="654"/>
    </row>
    <row r="94" spans="1:16" ht="25.5">
      <c r="A94" s="642"/>
      <c r="B94" s="654"/>
      <c r="C94" s="630" t="s">
        <v>769</v>
      </c>
      <c r="D94" s="647"/>
      <c r="E94" s="630" t="s">
        <v>757</v>
      </c>
      <c r="F94" s="626">
        <f aca="true" t="shared" si="27" ref="F94:G98">H94+J94+L94+N94</f>
        <v>20</v>
      </c>
      <c r="G94" s="626">
        <f t="shared" si="27"/>
        <v>10.535</v>
      </c>
      <c r="H94" s="626">
        <v>20</v>
      </c>
      <c r="I94" s="626">
        <v>10.535</v>
      </c>
      <c r="J94" s="626"/>
      <c r="K94" s="626"/>
      <c r="L94" s="626"/>
      <c r="M94" s="626"/>
      <c r="N94" s="626"/>
      <c r="O94" s="626"/>
      <c r="P94" s="654"/>
    </row>
    <row r="95" spans="1:16" ht="25.5">
      <c r="A95" s="642"/>
      <c r="B95" s="654"/>
      <c r="C95" s="630" t="s">
        <v>769</v>
      </c>
      <c r="D95" s="647"/>
      <c r="E95" s="630" t="s">
        <v>758</v>
      </c>
      <c r="F95" s="626">
        <f t="shared" si="27"/>
        <v>20</v>
      </c>
      <c r="G95" s="626">
        <f t="shared" si="27"/>
        <v>9.5</v>
      </c>
      <c r="H95" s="626">
        <v>20</v>
      </c>
      <c r="I95" s="626">
        <v>9.5</v>
      </c>
      <c r="J95" s="626"/>
      <c r="K95" s="626"/>
      <c r="L95" s="626"/>
      <c r="M95" s="626"/>
      <c r="N95" s="626"/>
      <c r="O95" s="626"/>
      <c r="P95" s="654"/>
    </row>
    <row r="96" spans="1:16" ht="25.5">
      <c r="A96" s="642"/>
      <c r="B96" s="654"/>
      <c r="C96" s="630" t="s">
        <v>769</v>
      </c>
      <c r="D96" s="647"/>
      <c r="E96" s="630" t="s">
        <v>760</v>
      </c>
      <c r="F96" s="626">
        <f t="shared" si="27"/>
        <v>25</v>
      </c>
      <c r="G96" s="626">
        <f t="shared" si="27"/>
        <v>25</v>
      </c>
      <c r="H96" s="626">
        <v>25</v>
      </c>
      <c r="I96" s="626">
        <v>25</v>
      </c>
      <c r="J96" s="626"/>
      <c r="K96" s="626"/>
      <c r="L96" s="626"/>
      <c r="M96" s="626"/>
      <c r="N96" s="626"/>
      <c r="O96" s="626"/>
      <c r="P96" s="654"/>
    </row>
    <row r="97" spans="1:16" ht="15">
      <c r="A97" s="642"/>
      <c r="B97" s="654"/>
      <c r="C97" s="653"/>
      <c r="D97" s="647"/>
      <c r="E97" s="630" t="s">
        <v>620</v>
      </c>
      <c r="F97" s="626">
        <f t="shared" si="27"/>
        <v>20</v>
      </c>
      <c r="G97" s="626">
        <f t="shared" si="27"/>
        <v>0</v>
      </c>
      <c r="H97" s="626">
        <v>20</v>
      </c>
      <c r="I97" s="626">
        <v>0</v>
      </c>
      <c r="J97" s="626"/>
      <c r="K97" s="626"/>
      <c r="L97" s="626"/>
      <c r="M97" s="626"/>
      <c r="N97" s="626"/>
      <c r="O97" s="626"/>
      <c r="P97" s="654"/>
    </row>
    <row r="98" spans="1:16" ht="15">
      <c r="A98" s="642"/>
      <c r="B98" s="654"/>
      <c r="C98" s="653"/>
      <c r="D98" s="647"/>
      <c r="E98" s="630" t="s">
        <v>410</v>
      </c>
      <c r="F98" s="626">
        <f t="shared" si="27"/>
        <v>20</v>
      </c>
      <c r="G98" s="626">
        <f t="shared" si="27"/>
        <v>0</v>
      </c>
      <c r="H98" s="626">
        <v>20</v>
      </c>
      <c r="I98" s="626">
        <v>0</v>
      </c>
      <c r="J98" s="626"/>
      <c r="K98" s="626"/>
      <c r="L98" s="626"/>
      <c r="M98" s="626"/>
      <c r="N98" s="626"/>
      <c r="O98" s="626"/>
      <c r="P98" s="654"/>
    </row>
    <row r="99" spans="1:16" ht="15">
      <c r="A99" s="642"/>
      <c r="B99" s="654"/>
      <c r="C99" s="653"/>
      <c r="D99" s="647">
        <v>2019</v>
      </c>
      <c r="E99" s="653"/>
      <c r="F99" s="626">
        <f>SUM(F100:F105)</f>
        <v>104.7</v>
      </c>
      <c r="G99" s="626">
        <f aca="true" t="shared" si="28" ref="G99:O99">SUM(G100:G105)</f>
        <v>44.7</v>
      </c>
      <c r="H99" s="626">
        <f t="shared" si="28"/>
        <v>104.7</v>
      </c>
      <c r="I99" s="626">
        <f t="shared" si="28"/>
        <v>44.7</v>
      </c>
      <c r="J99" s="626">
        <f t="shared" si="28"/>
        <v>0</v>
      </c>
      <c r="K99" s="626">
        <f t="shared" si="28"/>
        <v>0</v>
      </c>
      <c r="L99" s="626">
        <f t="shared" si="28"/>
        <v>0</v>
      </c>
      <c r="M99" s="626">
        <f t="shared" si="28"/>
        <v>0</v>
      </c>
      <c r="N99" s="626">
        <f t="shared" si="28"/>
        <v>0</v>
      </c>
      <c r="O99" s="626">
        <f t="shared" si="28"/>
        <v>0</v>
      </c>
      <c r="P99" s="654"/>
    </row>
    <row r="100" spans="1:16" ht="15">
      <c r="A100" s="642"/>
      <c r="B100" s="654"/>
      <c r="C100" s="653"/>
      <c r="D100" s="647"/>
      <c r="E100" s="630" t="s">
        <v>756</v>
      </c>
      <c r="F100" s="626">
        <f>H100+J100+L100+N100</f>
        <v>20</v>
      </c>
      <c r="G100" s="626">
        <f>I100+K100+M100+O100</f>
        <v>0</v>
      </c>
      <c r="H100" s="626">
        <v>20</v>
      </c>
      <c r="I100" s="626">
        <v>0</v>
      </c>
      <c r="J100" s="626"/>
      <c r="K100" s="626"/>
      <c r="L100" s="626"/>
      <c r="M100" s="626"/>
      <c r="N100" s="626"/>
      <c r="O100" s="626"/>
      <c r="P100" s="654"/>
    </row>
    <row r="101" spans="1:16" ht="25.5">
      <c r="A101" s="642"/>
      <c r="B101" s="654"/>
      <c r="C101" s="630" t="s">
        <v>769</v>
      </c>
      <c r="D101" s="647"/>
      <c r="E101" s="630" t="s">
        <v>757</v>
      </c>
      <c r="F101" s="626">
        <f aca="true" t="shared" si="29" ref="F101:G105">H101+J101+L101+N101</f>
        <v>10.7</v>
      </c>
      <c r="G101" s="626">
        <f t="shared" si="29"/>
        <v>10.7</v>
      </c>
      <c r="H101" s="626">
        <v>10.7</v>
      </c>
      <c r="I101" s="626">
        <v>10.7</v>
      </c>
      <c r="J101" s="626"/>
      <c r="K101" s="626"/>
      <c r="L101" s="626"/>
      <c r="M101" s="626"/>
      <c r="N101" s="626"/>
      <c r="O101" s="626"/>
      <c r="P101" s="654"/>
    </row>
    <row r="102" spans="1:16" ht="25.5">
      <c r="A102" s="642"/>
      <c r="B102" s="654"/>
      <c r="C102" s="630" t="s">
        <v>769</v>
      </c>
      <c r="D102" s="647"/>
      <c r="E102" s="630" t="s">
        <v>758</v>
      </c>
      <c r="F102" s="626">
        <f t="shared" si="29"/>
        <v>9</v>
      </c>
      <c r="G102" s="626">
        <f t="shared" si="29"/>
        <v>9</v>
      </c>
      <c r="H102" s="626">
        <v>9</v>
      </c>
      <c r="I102" s="626">
        <v>9</v>
      </c>
      <c r="J102" s="626"/>
      <c r="K102" s="626"/>
      <c r="L102" s="626"/>
      <c r="M102" s="626"/>
      <c r="N102" s="626"/>
      <c r="O102" s="626"/>
      <c r="P102" s="654"/>
    </row>
    <row r="103" spans="1:16" ht="25.5">
      <c r="A103" s="642"/>
      <c r="B103" s="654"/>
      <c r="C103" s="630" t="s">
        <v>769</v>
      </c>
      <c r="D103" s="647"/>
      <c r="E103" s="630" t="s">
        <v>760</v>
      </c>
      <c r="F103" s="626">
        <f t="shared" si="29"/>
        <v>25</v>
      </c>
      <c r="G103" s="626">
        <f t="shared" si="29"/>
        <v>25</v>
      </c>
      <c r="H103" s="626">
        <v>25</v>
      </c>
      <c r="I103" s="626">
        <v>25</v>
      </c>
      <c r="J103" s="626"/>
      <c r="K103" s="626"/>
      <c r="L103" s="626"/>
      <c r="M103" s="626"/>
      <c r="N103" s="626"/>
      <c r="O103" s="626"/>
      <c r="P103" s="654"/>
    </row>
    <row r="104" spans="1:16" ht="15">
      <c r="A104" s="642"/>
      <c r="B104" s="654"/>
      <c r="C104" s="653"/>
      <c r="D104" s="647"/>
      <c r="E104" s="630" t="s">
        <v>620</v>
      </c>
      <c r="F104" s="626">
        <f t="shared" si="29"/>
        <v>20</v>
      </c>
      <c r="G104" s="626">
        <f t="shared" si="29"/>
        <v>0</v>
      </c>
      <c r="H104" s="626">
        <v>20</v>
      </c>
      <c r="I104" s="626">
        <v>0</v>
      </c>
      <c r="J104" s="626"/>
      <c r="K104" s="626"/>
      <c r="L104" s="626"/>
      <c r="M104" s="626"/>
      <c r="N104" s="626"/>
      <c r="O104" s="626"/>
      <c r="P104" s="654"/>
    </row>
    <row r="105" spans="1:16" ht="15">
      <c r="A105" s="642"/>
      <c r="B105" s="654"/>
      <c r="C105" s="653"/>
      <c r="D105" s="647"/>
      <c r="E105" s="630" t="s">
        <v>410</v>
      </c>
      <c r="F105" s="626">
        <f t="shared" si="29"/>
        <v>20</v>
      </c>
      <c r="G105" s="626">
        <f t="shared" si="29"/>
        <v>0</v>
      </c>
      <c r="H105" s="626">
        <v>20</v>
      </c>
      <c r="I105" s="626">
        <v>0</v>
      </c>
      <c r="J105" s="626"/>
      <c r="K105" s="626"/>
      <c r="L105" s="626"/>
      <c r="M105" s="626"/>
      <c r="N105" s="626"/>
      <c r="O105" s="626"/>
      <c r="P105" s="654"/>
    </row>
    <row r="106" spans="1:16" ht="15">
      <c r="A106" s="642"/>
      <c r="B106" s="654"/>
      <c r="C106" s="653"/>
      <c r="D106" s="647">
        <v>2020</v>
      </c>
      <c r="E106" s="653"/>
      <c r="F106" s="626">
        <f>SUM(F107:F112)</f>
        <v>104.7</v>
      </c>
      <c r="G106" s="626">
        <f aca="true" t="shared" si="30" ref="G106:O106">SUM(G107:G112)</f>
        <v>44.7</v>
      </c>
      <c r="H106" s="626">
        <f t="shared" si="30"/>
        <v>104.7</v>
      </c>
      <c r="I106" s="626">
        <f t="shared" si="30"/>
        <v>44.7</v>
      </c>
      <c r="J106" s="626">
        <f t="shared" si="30"/>
        <v>0</v>
      </c>
      <c r="K106" s="626">
        <f t="shared" si="30"/>
        <v>0</v>
      </c>
      <c r="L106" s="626">
        <f t="shared" si="30"/>
        <v>0</v>
      </c>
      <c r="M106" s="626">
        <f t="shared" si="30"/>
        <v>0</v>
      </c>
      <c r="N106" s="626">
        <f t="shared" si="30"/>
        <v>0</v>
      </c>
      <c r="O106" s="626">
        <f t="shared" si="30"/>
        <v>0</v>
      </c>
      <c r="P106" s="654"/>
    </row>
    <row r="107" spans="1:16" ht="15">
      <c r="A107" s="642"/>
      <c r="B107" s="654"/>
      <c r="C107" s="653"/>
      <c r="D107" s="647"/>
      <c r="E107" s="630" t="s">
        <v>756</v>
      </c>
      <c r="F107" s="626">
        <f>H107+J107+L107+N107</f>
        <v>20</v>
      </c>
      <c r="G107" s="626">
        <f>I107+K107+M107+O107</f>
        <v>0</v>
      </c>
      <c r="H107" s="626">
        <v>20</v>
      </c>
      <c r="I107" s="626">
        <v>0</v>
      </c>
      <c r="J107" s="626"/>
      <c r="K107" s="626"/>
      <c r="L107" s="626"/>
      <c r="M107" s="626"/>
      <c r="N107" s="626"/>
      <c r="O107" s="626"/>
      <c r="P107" s="654"/>
    </row>
    <row r="108" spans="1:16" ht="25.5">
      <c r="A108" s="642"/>
      <c r="B108" s="654"/>
      <c r="C108" s="630" t="s">
        <v>769</v>
      </c>
      <c r="D108" s="647"/>
      <c r="E108" s="630" t="s">
        <v>757</v>
      </c>
      <c r="F108" s="626">
        <f aca="true" t="shared" si="31" ref="F108:G112">H108+J108+L108+N108</f>
        <v>10.7</v>
      </c>
      <c r="G108" s="626">
        <f t="shared" si="31"/>
        <v>10.7</v>
      </c>
      <c r="H108" s="626">
        <v>10.7</v>
      </c>
      <c r="I108" s="626">
        <v>10.7</v>
      </c>
      <c r="J108" s="626"/>
      <c r="K108" s="626"/>
      <c r="L108" s="626"/>
      <c r="M108" s="626"/>
      <c r="N108" s="626"/>
      <c r="O108" s="626"/>
      <c r="P108" s="654"/>
    </row>
    <row r="109" spans="1:16" ht="25.5">
      <c r="A109" s="642"/>
      <c r="B109" s="654"/>
      <c r="C109" s="630" t="s">
        <v>769</v>
      </c>
      <c r="D109" s="647"/>
      <c r="E109" s="630" t="s">
        <v>758</v>
      </c>
      <c r="F109" s="626">
        <f t="shared" si="31"/>
        <v>9</v>
      </c>
      <c r="G109" s="626">
        <f t="shared" si="31"/>
        <v>9</v>
      </c>
      <c r="H109" s="626">
        <v>9</v>
      </c>
      <c r="I109" s="626">
        <v>9</v>
      </c>
      <c r="J109" s="626"/>
      <c r="K109" s="626"/>
      <c r="L109" s="626"/>
      <c r="M109" s="626"/>
      <c r="N109" s="626"/>
      <c r="O109" s="626"/>
      <c r="P109" s="654"/>
    </row>
    <row r="110" spans="1:16" ht="25.5">
      <c r="A110" s="642"/>
      <c r="B110" s="654"/>
      <c r="C110" s="630" t="s">
        <v>769</v>
      </c>
      <c r="D110" s="647"/>
      <c r="E110" s="630" t="s">
        <v>760</v>
      </c>
      <c r="F110" s="626">
        <f t="shared" si="31"/>
        <v>25</v>
      </c>
      <c r="G110" s="626">
        <f t="shared" si="31"/>
        <v>25</v>
      </c>
      <c r="H110" s="626">
        <v>25</v>
      </c>
      <c r="I110" s="626">
        <v>25</v>
      </c>
      <c r="J110" s="626"/>
      <c r="K110" s="626"/>
      <c r="L110" s="626"/>
      <c r="M110" s="626"/>
      <c r="N110" s="626"/>
      <c r="O110" s="626"/>
      <c r="P110" s="654"/>
    </row>
    <row r="111" spans="1:16" ht="15">
      <c r="A111" s="642"/>
      <c r="B111" s="654"/>
      <c r="C111" s="653"/>
      <c r="D111" s="647"/>
      <c r="E111" s="630" t="s">
        <v>620</v>
      </c>
      <c r="F111" s="626">
        <f t="shared" si="31"/>
        <v>20</v>
      </c>
      <c r="G111" s="626">
        <f t="shared" si="31"/>
        <v>0</v>
      </c>
      <c r="H111" s="626">
        <v>20</v>
      </c>
      <c r="I111" s="626">
        <v>0</v>
      </c>
      <c r="J111" s="626"/>
      <c r="K111" s="626"/>
      <c r="L111" s="626"/>
      <c r="M111" s="626"/>
      <c r="N111" s="626"/>
      <c r="O111" s="626"/>
      <c r="P111" s="654"/>
    </row>
    <row r="112" spans="1:16" ht="15">
      <c r="A112" s="642"/>
      <c r="B112" s="654"/>
      <c r="C112" s="653"/>
      <c r="D112" s="647"/>
      <c r="E112" s="630" t="s">
        <v>410</v>
      </c>
      <c r="F112" s="626">
        <f t="shared" si="31"/>
        <v>20</v>
      </c>
      <c r="G112" s="626">
        <f t="shared" si="31"/>
        <v>0</v>
      </c>
      <c r="H112" s="626">
        <v>20</v>
      </c>
      <c r="I112" s="626">
        <v>0</v>
      </c>
      <c r="J112" s="626"/>
      <c r="K112" s="626"/>
      <c r="L112" s="626"/>
      <c r="M112" s="626"/>
      <c r="N112" s="626"/>
      <c r="O112" s="626"/>
      <c r="P112" s="654"/>
    </row>
    <row r="113" spans="1:16" ht="15" customHeight="1">
      <c r="A113" s="637" t="s">
        <v>780</v>
      </c>
      <c r="B113" s="652" t="s">
        <v>771</v>
      </c>
      <c r="C113" s="721"/>
      <c r="D113" s="647" t="s">
        <v>600</v>
      </c>
      <c r="E113" s="639" t="s">
        <v>785</v>
      </c>
      <c r="F113" s="640">
        <f>SUM(F114:F118)</f>
        <v>608.5</v>
      </c>
      <c r="G113" s="640">
        <f aca="true" t="shared" si="32" ref="G113:O113">SUM(G114:G118)</f>
        <v>189.65</v>
      </c>
      <c r="H113" s="640">
        <f t="shared" si="32"/>
        <v>608.5</v>
      </c>
      <c r="I113" s="640">
        <f t="shared" si="32"/>
        <v>189.65</v>
      </c>
      <c r="J113" s="640">
        <f t="shared" si="32"/>
        <v>0</v>
      </c>
      <c r="K113" s="640">
        <f t="shared" si="32"/>
        <v>0</v>
      </c>
      <c r="L113" s="640">
        <f t="shared" si="32"/>
        <v>0</v>
      </c>
      <c r="M113" s="640">
        <f t="shared" si="32"/>
        <v>0</v>
      </c>
      <c r="N113" s="640">
        <f t="shared" si="32"/>
        <v>0</v>
      </c>
      <c r="O113" s="640">
        <f t="shared" si="32"/>
        <v>0</v>
      </c>
      <c r="P113" s="652" t="s">
        <v>782</v>
      </c>
    </row>
    <row r="114" spans="1:16" ht="15">
      <c r="A114" s="642"/>
      <c r="B114" s="654"/>
      <c r="C114" s="721"/>
      <c r="D114" s="647"/>
      <c r="E114" s="630" t="s">
        <v>756</v>
      </c>
      <c r="F114" s="626">
        <f>H114+J114+L114+N114</f>
        <v>120</v>
      </c>
      <c r="G114" s="626">
        <f>I114+K114+M114+O114</f>
        <v>0</v>
      </c>
      <c r="H114" s="115">
        <f>H120+H126+H132+H138+H144+H150</f>
        <v>120</v>
      </c>
      <c r="I114" s="115">
        <f aca="true" t="shared" si="33" ref="I114:O114">I120+I126+I132+I138+I144+I150</f>
        <v>0</v>
      </c>
      <c r="J114" s="115">
        <f t="shared" si="33"/>
        <v>0</v>
      </c>
      <c r="K114" s="115">
        <f t="shared" si="33"/>
        <v>0</v>
      </c>
      <c r="L114" s="115">
        <f t="shared" si="33"/>
        <v>0</v>
      </c>
      <c r="M114" s="115">
        <f t="shared" si="33"/>
        <v>0</v>
      </c>
      <c r="N114" s="115">
        <f t="shared" si="33"/>
        <v>0</v>
      </c>
      <c r="O114" s="115">
        <f t="shared" si="33"/>
        <v>0</v>
      </c>
      <c r="P114" s="654"/>
    </row>
    <row r="115" spans="1:16" ht="15">
      <c r="A115" s="642"/>
      <c r="B115" s="654"/>
      <c r="C115" s="721"/>
      <c r="D115" s="647"/>
      <c r="E115" s="630" t="s">
        <v>758</v>
      </c>
      <c r="F115" s="626">
        <f aca="true" t="shared" si="34" ref="F115:G118">H115+J115+L115+N115</f>
        <v>109</v>
      </c>
      <c r="G115" s="626">
        <f t="shared" si="34"/>
        <v>57.65</v>
      </c>
      <c r="H115" s="115">
        <f aca="true" t="shared" si="35" ref="H115:O118">H121+H127+H133+H139+H145+H151</f>
        <v>109</v>
      </c>
      <c r="I115" s="115">
        <f t="shared" si="35"/>
        <v>57.65</v>
      </c>
      <c r="J115" s="115">
        <f t="shared" si="35"/>
        <v>0</v>
      </c>
      <c r="K115" s="115">
        <f t="shared" si="35"/>
        <v>0</v>
      </c>
      <c r="L115" s="115">
        <f t="shared" si="35"/>
        <v>0</v>
      </c>
      <c r="M115" s="115">
        <f t="shared" si="35"/>
        <v>0</v>
      </c>
      <c r="N115" s="115">
        <f t="shared" si="35"/>
        <v>0</v>
      </c>
      <c r="O115" s="115">
        <f t="shared" si="35"/>
        <v>0</v>
      </c>
      <c r="P115" s="654"/>
    </row>
    <row r="116" spans="1:16" ht="15">
      <c r="A116" s="642"/>
      <c r="B116" s="654"/>
      <c r="C116" s="721"/>
      <c r="D116" s="647"/>
      <c r="E116" s="630" t="s">
        <v>759</v>
      </c>
      <c r="F116" s="626">
        <f t="shared" si="34"/>
        <v>139.5</v>
      </c>
      <c r="G116" s="626">
        <f t="shared" si="34"/>
        <v>132</v>
      </c>
      <c r="H116" s="115">
        <f t="shared" si="35"/>
        <v>139.5</v>
      </c>
      <c r="I116" s="115">
        <f t="shared" si="35"/>
        <v>132</v>
      </c>
      <c r="J116" s="115">
        <f t="shared" si="35"/>
        <v>0</v>
      </c>
      <c r="K116" s="115">
        <f t="shared" si="35"/>
        <v>0</v>
      </c>
      <c r="L116" s="115">
        <f t="shared" si="35"/>
        <v>0</v>
      </c>
      <c r="M116" s="115">
        <f t="shared" si="35"/>
        <v>0</v>
      </c>
      <c r="N116" s="115">
        <f t="shared" si="35"/>
        <v>0</v>
      </c>
      <c r="O116" s="115">
        <f t="shared" si="35"/>
        <v>0</v>
      </c>
      <c r="P116" s="654"/>
    </row>
    <row r="117" spans="1:16" ht="15">
      <c r="A117" s="642"/>
      <c r="B117" s="654"/>
      <c r="C117" s="721"/>
      <c r="D117" s="647"/>
      <c r="E117" s="630" t="s">
        <v>620</v>
      </c>
      <c r="F117" s="626">
        <f t="shared" si="34"/>
        <v>120</v>
      </c>
      <c r="G117" s="626">
        <f t="shared" si="34"/>
        <v>0</v>
      </c>
      <c r="H117" s="115">
        <f t="shared" si="35"/>
        <v>120</v>
      </c>
      <c r="I117" s="115">
        <f t="shared" si="35"/>
        <v>0</v>
      </c>
      <c r="J117" s="115">
        <f t="shared" si="35"/>
        <v>0</v>
      </c>
      <c r="K117" s="115">
        <f t="shared" si="35"/>
        <v>0</v>
      </c>
      <c r="L117" s="115">
        <f t="shared" si="35"/>
        <v>0</v>
      </c>
      <c r="M117" s="115">
        <f t="shared" si="35"/>
        <v>0</v>
      </c>
      <c r="N117" s="115">
        <f t="shared" si="35"/>
        <v>0</v>
      </c>
      <c r="O117" s="115">
        <f t="shared" si="35"/>
        <v>0</v>
      </c>
      <c r="P117" s="654"/>
    </row>
    <row r="118" spans="1:16" ht="15">
      <c r="A118" s="642"/>
      <c r="B118" s="654"/>
      <c r="C118" s="721"/>
      <c r="D118" s="647"/>
      <c r="E118" s="630" t="s">
        <v>410</v>
      </c>
      <c r="F118" s="626">
        <f t="shared" si="34"/>
        <v>120</v>
      </c>
      <c r="G118" s="626">
        <f t="shared" si="34"/>
        <v>0</v>
      </c>
      <c r="H118" s="115">
        <f t="shared" si="35"/>
        <v>120</v>
      </c>
      <c r="I118" s="115">
        <f t="shared" si="35"/>
        <v>0</v>
      </c>
      <c r="J118" s="115">
        <f t="shared" si="35"/>
        <v>0</v>
      </c>
      <c r="K118" s="115">
        <f t="shared" si="35"/>
        <v>0</v>
      </c>
      <c r="L118" s="115">
        <f t="shared" si="35"/>
        <v>0</v>
      </c>
      <c r="M118" s="115">
        <f t="shared" si="35"/>
        <v>0</v>
      </c>
      <c r="N118" s="115">
        <f t="shared" si="35"/>
        <v>0</v>
      </c>
      <c r="O118" s="115">
        <f t="shared" si="35"/>
        <v>0</v>
      </c>
      <c r="P118" s="654"/>
    </row>
    <row r="119" spans="1:16" ht="15">
      <c r="A119" s="642"/>
      <c r="B119" s="654"/>
      <c r="C119" s="653"/>
      <c r="D119" s="647">
        <v>2015</v>
      </c>
      <c r="E119" s="653"/>
      <c r="F119" s="626">
        <f>SUM(F120:F124)</f>
        <v>115</v>
      </c>
      <c r="G119" s="626">
        <f aca="true" t="shared" si="36" ref="G119:O119">SUM(G120:G124)</f>
        <v>46.4</v>
      </c>
      <c r="H119" s="626">
        <f t="shared" si="36"/>
        <v>115</v>
      </c>
      <c r="I119" s="626">
        <f t="shared" si="36"/>
        <v>46.4</v>
      </c>
      <c r="J119" s="626">
        <f t="shared" si="36"/>
        <v>0</v>
      </c>
      <c r="K119" s="626">
        <f t="shared" si="36"/>
        <v>0</v>
      </c>
      <c r="L119" s="626">
        <f t="shared" si="36"/>
        <v>0</v>
      </c>
      <c r="M119" s="626">
        <f t="shared" si="36"/>
        <v>0</v>
      </c>
      <c r="N119" s="626">
        <f t="shared" si="36"/>
        <v>0</v>
      </c>
      <c r="O119" s="626">
        <f t="shared" si="36"/>
        <v>0</v>
      </c>
      <c r="P119" s="654"/>
    </row>
    <row r="120" spans="1:16" ht="15">
      <c r="A120" s="642"/>
      <c r="B120" s="654"/>
      <c r="C120" s="653"/>
      <c r="D120" s="647"/>
      <c r="E120" s="630" t="s">
        <v>756</v>
      </c>
      <c r="F120" s="626">
        <f>H120+J120+L120+N120</f>
        <v>20</v>
      </c>
      <c r="G120" s="626">
        <f>I120+K120+M120+O120</f>
        <v>0</v>
      </c>
      <c r="H120" s="626">
        <v>20</v>
      </c>
      <c r="I120" s="626">
        <v>0</v>
      </c>
      <c r="J120" s="626"/>
      <c r="K120" s="626"/>
      <c r="L120" s="626"/>
      <c r="M120" s="626"/>
      <c r="N120" s="626"/>
      <c r="O120" s="626"/>
      <c r="P120" s="654"/>
    </row>
    <row r="121" spans="1:16" ht="15">
      <c r="A121" s="642"/>
      <c r="B121" s="654"/>
      <c r="C121" s="653"/>
      <c r="D121" s="647"/>
      <c r="E121" s="630" t="s">
        <v>758</v>
      </c>
      <c r="F121" s="626">
        <f aca="true" t="shared" si="37" ref="F121:G124">H121+J121+L121+N121</f>
        <v>20</v>
      </c>
      <c r="G121" s="626">
        <f t="shared" si="37"/>
        <v>11.4</v>
      </c>
      <c r="H121" s="626">
        <v>20</v>
      </c>
      <c r="I121" s="626">
        <v>11.4</v>
      </c>
      <c r="J121" s="626"/>
      <c r="K121" s="626"/>
      <c r="L121" s="626"/>
      <c r="M121" s="626"/>
      <c r="N121" s="626"/>
      <c r="O121" s="626"/>
      <c r="P121" s="654"/>
    </row>
    <row r="122" spans="1:16" ht="15">
      <c r="A122" s="642"/>
      <c r="B122" s="654"/>
      <c r="C122" s="653"/>
      <c r="D122" s="647"/>
      <c r="E122" s="630" t="s">
        <v>759</v>
      </c>
      <c r="F122" s="626">
        <f t="shared" si="37"/>
        <v>35</v>
      </c>
      <c r="G122" s="626">
        <f t="shared" si="37"/>
        <v>35</v>
      </c>
      <c r="H122" s="626">
        <v>35</v>
      </c>
      <c r="I122" s="626">
        <v>35</v>
      </c>
      <c r="J122" s="626"/>
      <c r="K122" s="626"/>
      <c r="L122" s="626"/>
      <c r="M122" s="626"/>
      <c r="N122" s="626"/>
      <c r="O122" s="626"/>
      <c r="P122" s="654"/>
    </row>
    <row r="123" spans="1:16" ht="15">
      <c r="A123" s="642"/>
      <c r="B123" s="654"/>
      <c r="C123" s="653"/>
      <c r="D123" s="647"/>
      <c r="E123" s="630" t="s">
        <v>620</v>
      </c>
      <c r="F123" s="626">
        <f t="shared" si="37"/>
        <v>20</v>
      </c>
      <c r="G123" s="626">
        <f t="shared" si="37"/>
        <v>0</v>
      </c>
      <c r="H123" s="626">
        <v>20</v>
      </c>
      <c r="I123" s="626">
        <v>0</v>
      </c>
      <c r="J123" s="626"/>
      <c r="K123" s="626"/>
      <c r="L123" s="626"/>
      <c r="M123" s="626"/>
      <c r="N123" s="626"/>
      <c r="O123" s="626"/>
      <c r="P123" s="654"/>
    </row>
    <row r="124" spans="1:16" ht="15">
      <c r="A124" s="642"/>
      <c r="B124" s="654"/>
      <c r="C124" s="653"/>
      <c r="D124" s="647"/>
      <c r="E124" s="630" t="s">
        <v>410</v>
      </c>
      <c r="F124" s="626">
        <f t="shared" si="37"/>
        <v>20</v>
      </c>
      <c r="G124" s="626">
        <f t="shared" si="37"/>
        <v>0</v>
      </c>
      <c r="H124" s="626">
        <v>20</v>
      </c>
      <c r="I124" s="626">
        <v>0</v>
      </c>
      <c r="J124" s="626"/>
      <c r="K124" s="626"/>
      <c r="L124" s="626"/>
      <c r="M124" s="626"/>
      <c r="N124" s="626"/>
      <c r="O124" s="626"/>
      <c r="P124" s="654"/>
    </row>
    <row r="125" spans="1:16" ht="15">
      <c r="A125" s="642"/>
      <c r="B125" s="654"/>
      <c r="C125" s="653"/>
      <c r="D125" s="647">
        <v>2016</v>
      </c>
      <c r="E125" s="653"/>
      <c r="F125" s="626">
        <f>SUM(F126:F130)</f>
        <v>100</v>
      </c>
      <c r="G125" s="626">
        <f aca="true" t="shared" si="38" ref="G125:O125">SUM(G126:G130)</f>
        <v>29.5</v>
      </c>
      <c r="H125" s="626">
        <f t="shared" si="38"/>
        <v>100</v>
      </c>
      <c r="I125" s="626">
        <f t="shared" si="38"/>
        <v>29.5</v>
      </c>
      <c r="J125" s="626">
        <f t="shared" si="38"/>
        <v>0</v>
      </c>
      <c r="K125" s="626">
        <f t="shared" si="38"/>
        <v>0</v>
      </c>
      <c r="L125" s="626">
        <f t="shared" si="38"/>
        <v>0</v>
      </c>
      <c r="M125" s="626">
        <f t="shared" si="38"/>
        <v>0</v>
      </c>
      <c r="N125" s="626">
        <f t="shared" si="38"/>
        <v>0</v>
      </c>
      <c r="O125" s="626">
        <f t="shared" si="38"/>
        <v>0</v>
      </c>
      <c r="P125" s="654"/>
    </row>
    <row r="126" spans="1:16" ht="15">
      <c r="A126" s="642"/>
      <c r="B126" s="654"/>
      <c r="C126" s="653"/>
      <c r="D126" s="647"/>
      <c r="E126" s="630" t="s">
        <v>756</v>
      </c>
      <c r="F126" s="626">
        <f>H126+J126+L126+N126</f>
        <v>20</v>
      </c>
      <c r="G126" s="626">
        <f>I126+K126+M126+O126</f>
        <v>0</v>
      </c>
      <c r="H126" s="626">
        <v>20</v>
      </c>
      <c r="I126" s="626">
        <v>0</v>
      </c>
      <c r="J126" s="626"/>
      <c r="K126" s="626"/>
      <c r="L126" s="626"/>
      <c r="M126" s="626"/>
      <c r="N126" s="626"/>
      <c r="O126" s="626"/>
      <c r="P126" s="654"/>
    </row>
    <row r="127" spans="1:16" ht="25.5">
      <c r="A127" s="642"/>
      <c r="B127" s="654"/>
      <c r="C127" s="630" t="s">
        <v>769</v>
      </c>
      <c r="D127" s="647"/>
      <c r="E127" s="630" t="s">
        <v>758</v>
      </c>
      <c r="F127" s="626">
        <f aca="true" t="shared" si="39" ref="F127:G130">H127+J127+L127+N127</f>
        <v>20</v>
      </c>
      <c r="G127" s="626">
        <f t="shared" si="39"/>
        <v>10</v>
      </c>
      <c r="H127" s="626">
        <v>20</v>
      </c>
      <c r="I127" s="626">
        <v>10</v>
      </c>
      <c r="J127" s="626"/>
      <c r="K127" s="626"/>
      <c r="L127" s="626"/>
      <c r="M127" s="626"/>
      <c r="N127" s="626"/>
      <c r="O127" s="626"/>
      <c r="P127" s="654"/>
    </row>
    <row r="128" spans="1:16" ht="25.5">
      <c r="A128" s="642"/>
      <c r="B128" s="654"/>
      <c r="C128" s="630" t="s">
        <v>769</v>
      </c>
      <c r="D128" s="647"/>
      <c r="E128" s="630" t="s">
        <v>759</v>
      </c>
      <c r="F128" s="626">
        <f t="shared" si="39"/>
        <v>20</v>
      </c>
      <c r="G128" s="626">
        <f t="shared" si="39"/>
        <v>19.5</v>
      </c>
      <c r="H128" s="626">
        <v>20</v>
      </c>
      <c r="I128" s="626">
        <v>19.5</v>
      </c>
      <c r="J128" s="626"/>
      <c r="K128" s="626"/>
      <c r="L128" s="626"/>
      <c r="M128" s="626"/>
      <c r="N128" s="626"/>
      <c r="O128" s="626"/>
      <c r="P128" s="654"/>
    </row>
    <row r="129" spans="1:16" ht="15">
      <c r="A129" s="642"/>
      <c r="B129" s="654"/>
      <c r="C129" s="653"/>
      <c r="D129" s="647"/>
      <c r="E129" s="630" t="s">
        <v>620</v>
      </c>
      <c r="F129" s="626">
        <f t="shared" si="39"/>
        <v>20</v>
      </c>
      <c r="G129" s="626">
        <f t="shared" si="39"/>
        <v>0</v>
      </c>
      <c r="H129" s="626">
        <v>20</v>
      </c>
      <c r="I129" s="626">
        <v>0</v>
      </c>
      <c r="J129" s="626"/>
      <c r="K129" s="626"/>
      <c r="L129" s="626"/>
      <c r="M129" s="626"/>
      <c r="N129" s="626"/>
      <c r="O129" s="626"/>
      <c r="P129" s="654"/>
    </row>
    <row r="130" spans="1:16" ht="15">
      <c r="A130" s="642"/>
      <c r="B130" s="654"/>
      <c r="C130" s="653"/>
      <c r="D130" s="647"/>
      <c r="E130" s="630" t="s">
        <v>410</v>
      </c>
      <c r="F130" s="626">
        <f t="shared" si="39"/>
        <v>20</v>
      </c>
      <c r="G130" s="626">
        <f t="shared" si="39"/>
        <v>0</v>
      </c>
      <c r="H130" s="626">
        <v>20</v>
      </c>
      <c r="I130" s="626">
        <v>0</v>
      </c>
      <c r="J130" s="626"/>
      <c r="K130" s="626"/>
      <c r="L130" s="626"/>
      <c r="M130" s="626"/>
      <c r="N130" s="626"/>
      <c r="O130" s="626"/>
      <c r="P130" s="654"/>
    </row>
    <row r="131" spans="1:16" ht="15">
      <c r="A131" s="642"/>
      <c r="B131" s="654"/>
      <c r="C131" s="653"/>
      <c r="D131" s="647">
        <v>2017</v>
      </c>
      <c r="E131" s="653"/>
      <c r="F131" s="626">
        <f>SUM(F132:F136)</f>
        <v>100</v>
      </c>
      <c r="G131" s="626">
        <f aca="true" t="shared" si="40" ref="G131:O131">SUM(G132:G136)</f>
        <v>28.5</v>
      </c>
      <c r="H131" s="626">
        <f t="shared" si="40"/>
        <v>100</v>
      </c>
      <c r="I131" s="626">
        <f t="shared" si="40"/>
        <v>28.5</v>
      </c>
      <c r="J131" s="626">
        <f t="shared" si="40"/>
        <v>0</v>
      </c>
      <c r="K131" s="626">
        <f t="shared" si="40"/>
        <v>0</v>
      </c>
      <c r="L131" s="626">
        <f t="shared" si="40"/>
        <v>0</v>
      </c>
      <c r="M131" s="626">
        <f t="shared" si="40"/>
        <v>0</v>
      </c>
      <c r="N131" s="626">
        <f t="shared" si="40"/>
        <v>0</v>
      </c>
      <c r="O131" s="626">
        <f t="shared" si="40"/>
        <v>0</v>
      </c>
      <c r="P131" s="654"/>
    </row>
    <row r="132" spans="1:16" ht="15">
      <c r="A132" s="642"/>
      <c r="B132" s="654"/>
      <c r="C132" s="653"/>
      <c r="D132" s="647"/>
      <c r="E132" s="630" t="s">
        <v>756</v>
      </c>
      <c r="F132" s="626">
        <f>H132+J132+L132+N132</f>
        <v>20</v>
      </c>
      <c r="G132" s="626">
        <f>I132+K132+M132+O132</f>
        <v>0</v>
      </c>
      <c r="H132" s="626">
        <v>20</v>
      </c>
      <c r="I132" s="626">
        <v>0</v>
      </c>
      <c r="J132" s="626"/>
      <c r="K132" s="626"/>
      <c r="L132" s="626"/>
      <c r="M132" s="626"/>
      <c r="N132" s="626"/>
      <c r="O132" s="626"/>
      <c r="P132" s="654"/>
    </row>
    <row r="133" spans="1:16" ht="25.5">
      <c r="A133" s="642"/>
      <c r="B133" s="654"/>
      <c r="C133" s="630" t="s">
        <v>769</v>
      </c>
      <c r="D133" s="647"/>
      <c r="E133" s="630" t="s">
        <v>758</v>
      </c>
      <c r="F133" s="626">
        <f aca="true" t="shared" si="41" ref="F133:G136">H133+J133+L133+N133</f>
        <v>20</v>
      </c>
      <c r="G133" s="626">
        <f t="shared" si="41"/>
        <v>9</v>
      </c>
      <c r="H133" s="626">
        <v>20</v>
      </c>
      <c r="I133" s="626">
        <v>9</v>
      </c>
      <c r="J133" s="626"/>
      <c r="K133" s="626"/>
      <c r="L133" s="626"/>
      <c r="M133" s="626"/>
      <c r="N133" s="626"/>
      <c r="O133" s="626"/>
      <c r="P133" s="654"/>
    </row>
    <row r="134" spans="1:16" ht="25.5">
      <c r="A134" s="642"/>
      <c r="B134" s="654"/>
      <c r="C134" s="630" t="s">
        <v>769</v>
      </c>
      <c r="D134" s="647"/>
      <c r="E134" s="630" t="s">
        <v>759</v>
      </c>
      <c r="F134" s="626">
        <f t="shared" si="41"/>
        <v>20</v>
      </c>
      <c r="G134" s="626">
        <f t="shared" si="41"/>
        <v>19.5</v>
      </c>
      <c r="H134" s="626">
        <v>20</v>
      </c>
      <c r="I134" s="626">
        <v>19.5</v>
      </c>
      <c r="J134" s="626"/>
      <c r="K134" s="626"/>
      <c r="L134" s="626"/>
      <c r="M134" s="626"/>
      <c r="N134" s="626"/>
      <c r="O134" s="626"/>
      <c r="P134" s="654"/>
    </row>
    <row r="135" spans="1:16" ht="15">
      <c r="A135" s="642"/>
      <c r="B135" s="654"/>
      <c r="C135" s="653"/>
      <c r="D135" s="647"/>
      <c r="E135" s="630" t="s">
        <v>620</v>
      </c>
      <c r="F135" s="626">
        <f t="shared" si="41"/>
        <v>20</v>
      </c>
      <c r="G135" s="626">
        <f t="shared" si="41"/>
        <v>0</v>
      </c>
      <c r="H135" s="626">
        <v>20</v>
      </c>
      <c r="I135" s="626">
        <v>0</v>
      </c>
      <c r="J135" s="626"/>
      <c r="K135" s="626"/>
      <c r="L135" s="626"/>
      <c r="M135" s="626"/>
      <c r="N135" s="626"/>
      <c r="O135" s="626"/>
      <c r="P135" s="654"/>
    </row>
    <row r="136" spans="1:16" ht="15">
      <c r="A136" s="642"/>
      <c r="B136" s="654"/>
      <c r="C136" s="653"/>
      <c r="D136" s="647"/>
      <c r="E136" s="630" t="s">
        <v>410</v>
      </c>
      <c r="F136" s="626">
        <f t="shared" si="41"/>
        <v>20</v>
      </c>
      <c r="G136" s="626">
        <f t="shared" si="41"/>
        <v>0</v>
      </c>
      <c r="H136" s="626">
        <v>20</v>
      </c>
      <c r="I136" s="626">
        <v>0</v>
      </c>
      <c r="J136" s="626"/>
      <c r="K136" s="626"/>
      <c r="L136" s="626"/>
      <c r="M136" s="626"/>
      <c r="N136" s="626"/>
      <c r="O136" s="626"/>
      <c r="P136" s="654"/>
    </row>
    <row r="137" spans="1:16" ht="15">
      <c r="A137" s="642"/>
      <c r="B137" s="654"/>
      <c r="C137" s="653"/>
      <c r="D137" s="647">
        <v>2018</v>
      </c>
      <c r="E137" s="653"/>
      <c r="F137" s="626">
        <f>SUM(F138:F142)</f>
        <v>105</v>
      </c>
      <c r="G137" s="626">
        <f aca="true" t="shared" si="42" ref="G137:O137">SUM(G138:G142)</f>
        <v>28.25</v>
      </c>
      <c r="H137" s="626">
        <f t="shared" si="42"/>
        <v>105</v>
      </c>
      <c r="I137" s="626">
        <f t="shared" si="42"/>
        <v>28.25</v>
      </c>
      <c r="J137" s="626">
        <f t="shared" si="42"/>
        <v>0</v>
      </c>
      <c r="K137" s="626">
        <f t="shared" si="42"/>
        <v>0</v>
      </c>
      <c r="L137" s="626">
        <f t="shared" si="42"/>
        <v>0</v>
      </c>
      <c r="M137" s="626">
        <f t="shared" si="42"/>
        <v>0</v>
      </c>
      <c r="N137" s="626">
        <f t="shared" si="42"/>
        <v>0</v>
      </c>
      <c r="O137" s="626">
        <f t="shared" si="42"/>
        <v>0</v>
      </c>
      <c r="P137" s="654"/>
    </row>
    <row r="138" spans="1:16" ht="15">
      <c r="A138" s="642"/>
      <c r="B138" s="654"/>
      <c r="C138" s="653"/>
      <c r="D138" s="647"/>
      <c r="E138" s="630" t="s">
        <v>756</v>
      </c>
      <c r="F138" s="626">
        <f>H138+J138+L138+N138</f>
        <v>20</v>
      </c>
      <c r="G138" s="626">
        <f>I138+K138+M138+O138</f>
        <v>0</v>
      </c>
      <c r="H138" s="626">
        <v>20</v>
      </c>
      <c r="I138" s="626">
        <v>0</v>
      </c>
      <c r="J138" s="626"/>
      <c r="K138" s="626"/>
      <c r="L138" s="626"/>
      <c r="M138" s="626"/>
      <c r="N138" s="626"/>
      <c r="O138" s="626"/>
      <c r="P138" s="654"/>
    </row>
    <row r="139" spans="1:16" ht="25.5">
      <c r="A139" s="642"/>
      <c r="B139" s="654"/>
      <c r="C139" s="630" t="s">
        <v>769</v>
      </c>
      <c r="D139" s="647"/>
      <c r="E139" s="630" t="s">
        <v>758</v>
      </c>
      <c r="F139" s="626">
        <f aca="true" t="shared" si="43" ref="F139:G142">H139+J139+L139+N139</f>
        <v>20</v>
      </c>
      <c r="G139" s="626">
        <f t="shared" si="43"/>
        <v>9.25</v>
      </c>
      <c r="H139" s="626">
        <v>20</v>
      </c>
      <c r="I139" s="626">
        <v>9.25</v>
      </c>
      <c r="J139" s="626"/>
      <c r="K139" s="626"/>
      <c r="L139" s="626"/>
      <c r="M139" s="626"/>
      <c r="N139" s="626"/>
      <c r="O139" s="626"/>
      <c r="P139" s="654"/>
    </row>
    <row r="140" spans="1:16" ht="25.5">
      <c r="A140" s="642"/>
      <c r="B140" s="654"/>
      <c r="C140" s="630" t="s">
        <v>769</v>
      </c>
      <c r="D140" s="647"/>
      <c r="E140" s="630" t="s">
        <v>759</v>
      </c>
      <c r="F140" s="626">
        <f t="shared" si="43"/>
        <v>25</v>
      </c>
      <c r="G140" s="626">
        <f t="shared" si="43"/>
        <v>19</v>
      </c>
      <c r="H140" s="626">
        <v>25</v>
      </c>
      <c r="I140" s="626">
        <v>19</v>
      </c>
      <c r="J140" s="626"/>
      <c r="K140" s="626"/>
      <c r="L140" s="626"/>
      <c r="M140" s="626"/>
      <c r="N140" s="626"/>
      <c r="O140" s="626"/>
      <c r="P140" s="654"/>
    </row>
    <row r="141" spans="1:16" ht="15">
      <c r="A141" s="642"/>
      <c r="B141" s="654"/>
      <c r="C141" s="653"/>
      <c r="D141" s="647"/>
      <c r="E141" s="630" t="s">
        <v>620</v>
      </c>
      <c r="F141" s="626">
        <f t="shared" si="43"/>
        <v>20</v>
      </c>
      <c r="G141" s="626">
        <f t="shared" si="43"/>
        <v>0</v>
      </c>
      <c r="H141" s="626">
        <v>20</v>
      </c>
      <c r="I141" s="626">
        <v>0</v>
      </c>
      <c r="J141" s="626"/>
      <c r="K141" s="626"/>
      <c r="L141" s="626"/>
      <c r="M141" s="626"/>
      <c r="N141" s="626"/>
      <c r="O141" s="626"/>
      <c r="P141" s="654"/>
    </row>
    <row r="142" spans="1:16" ht="15">
      <c r="A142" s="642"/>
      <c r="B142" s="654"/>
      <c r="C142" s="653"/>
      <c r="D142" s="647"/>
      <c r="E142" s="630" t="s">
        <v>410</v>
      </c>
      <c r="F142" s="626">
        <f t="shared" si="43"/>
        <v>20</v>
      </c>
      <c r="G142" s="626">
        <f t="shared" si="43"/>
        <v>0</v>
      </c>
      <c r="H142" s="626">
        <v>20</v>
      </c>
      <c r="I142" s="626">
        <v>0</v>
      </c>
      <c r="J142" s="626"/>
      <c r="K142" s="626"/>
      <c r="L142" s="626"/>
      <c r="M142" s="626"/>
      <c r="N142" s="626"/>
      <c r="O142" s="626"/>
      <c r="P142" s="654"/>
    </row>
    <row r="143" spans="1:16" ht="15">
      <c r="A143" s="642"/>
      <c r="B143" s="654"/>
      <c r="C143" s="653"/>
      <c r="D143" s="647">
        <v>2019</v>
      </c>
      <c r="E143" s="653"/>
      <c r="F143" s="626">
        <f>SUM(F144:F148)</f>
        <v>99.5</v>
      </c>
      <c r="G143" s="626">
        <f aca="true" t="shared" si="44" ref="G143:O143">SUM(G144:G148)</f>
        <v>28.5</v>
      </c>
      <c r="H143" s="626">
        <f t="shared" si="44"/>
        <v>99.5</v>
      </c>
      <c r="I143" s="626">
        <f t="shared" si="44"/>
        <v>28.5</v>
      </c>
      <c r="J143" s="626">
        <f t="shared" si="44"/>
        <v>0</v>
      </c>
      <c r="K143" s="626">
        <f t="shared" si="44"/>
        <v>0</v>
      </c>
      <c r="L143" s="626">
        <f t="shared" si="44"/>
        <v>0</v>
      </c>
      <c r="M143" s="626">
        <f t="shared" si="44"/>
        <v>0</v>
      </c>
      <c r="N143" s="626">
        <f t="shared" si="44"/>
        <v>0</v>
      </c>
      <c r="O143" s="626">
        <f t="shared" si="44"/>
        <v>0</v>
      </c>
      <c r="P143" s="654"/>
    </row>
    <row r="144" spans="1:16" ht="15">
      <c r="A144" s="642"/>
      <c r="B144" s="654"/>
      <c r="C144" s="653"/>
      <c r="D144" s="647"/>
      <c r="E144" s="630" t="s">
        <v>756</v>
      </c>
      <c r="F144" s="626">
        <f>H144+J144+L144+N144</f>
        <v>20</v>
      </c>
      <c r="G144" s="626">
        <f>I144+K144+M144+O144</f>
        <v>0</v>
      </c>
      <c r="H144" s="626">
        <v>20</v>
      </c>
      <c r="I144" s="626">
        <v>0</v>
      </c>
      <c r="J144" s="626"/>
      <c r="K144" s="626"/>
      <c r="L144" s="626"/>
      <c r="M144" s="626"/>
      <c r="N144" s="626"/>
      <c r="O144" s="626"/>
      <c r="P144" s="654"/>
    </row>
    <row r="145" spans="1:16" ht="25.5">
      <c r="A145" s="642"/>
      <c r="B145" s="654"/>
      <c r="C145" s="630" t="s">
        <v>769</v>
      </c>
      <c r="D145" s="647"/>
      <c r="E145" s="630" t="s">
        <v>758</v>
      </c>
      <c r="F145" s="626">
        <f aca="true" t="shared" si="45" ref="F145:G148">H145+J145+L145+N145</f>
        <v>20</v>
      </c>
      <c r="G145" s="626">
        <f t="shared" si="45"/>
        <v>9</v>
      </c>
      <c r="H145" s="626">
        <v>20</v>
      </c>
      <c r="I145" s="626">
        <v>9</v>
      </c>
      <c r="J145" s="626"/>
      <c r="K145" s="626"/>
      <c r="L145" s="626"/>
      <c r="M145" s="626"/>
      <c r="N145" s="626"/>
      <c r="O145" s="626"/>
      <c r="P145" s="654"/>
    </row>
    <row r="146" spans="1:16" ht="25.5">
      <c r="A146" s="642"/>
      <c r="B146" s="654"/>
      <c r="C146" s="630" t="s">
        <v>769</v>
      </c>
      <c r="D146" s="647"/>
      <c r="E146" s="630" t="s">
        <v>759</v>
      </c>
      <c r="F146" s="626">
        <f t="shared" si="45"/>
        <v>19.5</v>
      </c>
      <c r="G146" s="626">
        <f t="shared" si="45"/>
        <v>19.5</v>
      </c>
      <c r="H146" s="626">
        <v>19.5</v>
      </c>
      <c r="I146" s="626">
        <v>19.5</v>
      </c>
      <c r="J146" s="626"/>
      <c r="K146" s="626"/>
      <c r="L146" s="626"/>
      <c r="M146" s="626"/>
      <c r="N146" s="626"/>
      <c r="O146" s="626"/>
      <c r="P146" s="654"/>
    </row>
    <row r="147" spans="1:16" ht="15">
      <c r="A147" s="642"/>
      <c r="B147" s="654"/>
      <c r="C147" s="653"/>
      <c r="D147" s="647"/>
      <c r="E147" s="630" t="s">
        <v>620</v>
      </c>
      <c r="F147" s="626">
        <f t="shared" si="45"/>
        <v>20</v>
      </c>
      <c r="G147" s="626">
        <f t="shared" si="45"/>
        <v>0</v>
      </c>
      <c r="H147" s="626">
        <v>20</v>
      </c>
      <c r="I147" s="626">
        <v>0</v>
      </c>
      <c r="J147" s="626"/>
      <c r="K147" s="626"/>
      <c r="L147" s="626"/>
      <c r="M147" s="626"/>
      <c r="N147" s="626"/>
      <c r="O147" s="626"/>
      <c r="P147" s="654"/>
    </row>
    <row r="148" spans="1:16" ht="15">
      <c r="A148" s="642"/>
      <c r="B148" s="654"/>
      <c r="C148" s="653"/>
      <c r="D148" s="647"/>
      <c r="E148" s="630" t="s">
        <v>410</v>
      </c>
      <c r="F148" s="626">
        <f t="shared" si="45"/>
        <v>20</v>
      </c>
      <c r="G148" s="626">
        <f t="shared" si="45"/>
        <v>0</v>
      </c>
      <c r="H148" s="626">
        <v>20</v>
      </c>
      <c r="I148" s="626">
        <v>0</v>
      </c>
      <c r="J148" s="626"/>
      <c r="K148" s="626"/>
      <c r="L148" s="626"/>
      <c r="M148" s="626"/>
      <c r="N148" s="626"/>
      <c r="O148" s="626"/>
      <c r="P148" s="654"/>
    </row>
    <row r="149" spans="1:16" ht="15">
      <c r="A149" s="642"/>
      <c r="B149" s="654"/>
      <c r="C149" s="653"/>
      <c r="D149" s="647">
        <v>2020</v>
      </c>
      <c r="E149" s="653"/>
      <c r="F149" s="626">
        <f>SUM(F150:F154)</f>
        <v>89</v>
      </c>
      <c r="G149" s="626">
        <f aca="true" t="shared" si="46" ref="G149:O149">SUM(G150:G154)</f>
        <v>28.5</v>
      </c>
      <c r="H149" s="626">
        <f t="shared" si="46"/>
        <v>89</v>
      </c>
      <c r="I149" s="626">
        <f t="shared" si="46"/>
        <v>28.5</v>
      </c>
      <c r="J149" s="626">
        <f t="shared" si="46"/>
        <v>0</v>
      </c>
      <c r="K149" s="626">
        <f t="shared" si="46"/>
        <v>0</v>
      </c>
      <c r="L149" s="626">
        <f t="shared" si="46"/>
        <v>0</v>
      </c>
      <c r="M149" s="626">
        <f t="shared" si="46"/>
        <v>0</v>
      </c>
      <c r="N149" s="626">
        <f t="shared" si="46"/>
        <v>0</v>
      </c>
      <c r="O149" s="626">
        <f t="shared" si="46"/>
        <v>0</v>
      </c>
      <c r="P149" s="654"/>
    </row>
    <row r="150" spans="1:16" ht="15">
      <c r="A150" s="642"/>
      <c r="B150" s="654"/>
      <c r="C150" s="653"/>
      <c r="D150" s="647"/>
      <c r="E150" s="630" t="s">
        <v>756</v>
      </c>
      <c r="F150" s="626">
        <f>H150+J150+L150+N150</f>
        <v>20</v>
      </c>
      <c r="G150" s="626">
        <f>I150+K150+M150+O150</f>
        <v>0</v>
      </c>
      <c r="H150" s="626">
        <v>20</v>
      </c>
      <c r="I150" s="626">
        <v>0</v>
      </c>
      <c r="J150" s="626"/>
      <c r="K150" s="626"/>
      <c r="L150" s="626"/>
      <c r="M150" s="626"/>
      <c r="N150" s="626"/>
      <c r="O150" s="626"/>
      <c r="P150" s="654"/>
    </row>
    <row r="151" spans="1:16" ht="25.5">
      <c r="A151" s="642"/>
      <c r="B151" s="654"/>
      <c r="C151" s="630" t="s">
        <v>769</v>
      </c>
      <c r="D151" s="647"/>
      <c r="E151" s="630" t="s">
        <v>758</v>
      </c>
      <c r="F151" s="626">
        <f aca="true" t="shared" si="47" ref="F151:G154">H151+J151+L151+N151</f>
        <v>9</v>
      </c>
      <c r="G151" s="626">
        <f t="shared" si="47"/>
        <v>9</v>
      </c>
      <c r="H151" s="626">
        <v>9</v>
      </c>
      <c r="I151" s="626">
        <v>9</v>
      </c>
      <c r="J151" s="626"/>
      <c r="K151" s="626"/>
      <c r="L151" s="626"/>
      <c r="M151" s="626"/>
      <c r="N151" s="626"/>
      <c r="O151" s="626"/>
      <c r="P151" s="654"/>
    </row>
    <row r="152" spans="1:16" ht="25.5">
      <c r="A152" s="642"/>
      <c r="B152" s="654"/>
      <c r="C152" s="630" t="s">
        <v>769</v>
      </c>
      <c r="D152" s="647"/>
      <c r="E152" s="630" t="s">
        <v>759</v>
      </c>
      <c r="F152" s="626">
        <f t="shared" si="47"/>
        <v>20</v>
      </c>
      <c r="G152" s="626">
        <f t="shared" si="47"/>
        <v>19.5</v>
      </c>
      <c r="H152" s="626">
        <v>20</v>
      </c>
      <c r="I152" s="626">
        <v>19.5</v>
      </c>
      <c r="J152" s="626"/>
      <c r="K152" s="626"/>
      <c r="L152" s="626"/>
      <c r="M152" s="626"/>
      <c r="N152" s="626"/>
      <c r="O152" s="626"/>
      <c r="P152" s="654"/>
    </row>
    <row r="153" spans="1:16" ht="15">
      <c r="A153" s="642"/>
      <c r="B153" s="654"/>
      <c r="C153" s="653"/>
      <c r="D153" s="647"/>
      <c r="E153" s="630" t="s">
        <v>620</v>
      </c>
      <c r="F153" s="626">
        <f t="shared" si="47"/>
        <v>20</v>
      </c>
      <c r="G153" s="626">
        <f t="shared" si="47"/>
        <v>0</v>
      </c>
      <c r="H153" s="626">
        <v>20</v>
      </c>
      <c r="I153" s="626">
        <v>0</v>
      </c>
      <c r="J153" s="626"/>
      <c r="K153" s="626"/>
      <c r="L153" s="626"/>
      <c r="M153" s="626"/>
      <c r="N153" s="626"/>
      <c r="O153" s="626"/>
      <c r="P153" s="654"/>
    </row>
    <row r="154" spans="1:16" ht="15">
      <c r="A154" s="642"/>
      <c r="B154" s="654"/>
      <c r="C154" s="653"/>
      <c r="D154" s="647"/>
      <c r="E154" s="630" t="s">
        <v>410</v>
      </c>
      <c r="F154" s="626">
        <f t="shared" si="47"/>
        <v>20</v>
      </c>
      <c r="G154" s="626">
        <f t="shared" si="47"/>
        <v>0</v>
      </c>
      <c r="H154" s="626">
        <v>20</v>
      </c>
      <c r="I154" s="626">
        <v>0</v>
      </c>
      <c r="J154" s="626"/>
      <c r="K154" s="626"/>
      <c r="L154" s="626"/>
      <c r="M154" s="626"/>
      <c r="N154" s="626"/>
      <c r="O154" s="626"/>
      <c r="P154" s="654"/>
    </row>
    <row r="155" spans="1:16" s="1" customFormat="1" ht="15.75" customHeight="1">
      <c r="A155" s="637" t="s">
        <v>781</v>
      </c>
      <c r="B155" s="652" t="s">
        <v>772</v>
      </c>
      <c r="C155" s="721"/>
      <c r="D155" s="722" t="s">
        <v>600</v>
      </c>
      <c r="E155" s="723"/>
      <c r="F155" s="640">
        <f>SUM(F156:F160)</f>
        <v>562.1</v>
      </c>
      <c r="G155" s="640">
        <f aca="true" t="shared" si="48" ref="G155:O155">SUM(G156:G160)</f>
        <v>233.335</v>
      </c>
      <c r="H155" s="640">
        <f t="shared" si="48"/>
        <v>562.1</v>
      </c>
      <c r="I155" s="640">
        <f t="shared" si="48"/>
        <v>233.335</v>
      </c>
      <c r="J155" s="640">
        <f t="shared" si="48"/>
        <v>0</v>
      </c>
      <c r="K155" s="640">
        <f t="shared" si="48"/>
        <v>0</v>
      </c>
      <c r="L155" s="640">
        <f t="shared" si="48"/>
        <v>0</v>
      </c>
      <c r="M155" s="640">
        <f t="shared" si="48"/>
        <v>0</v>
      </c>
      <c r="N155" s="640">
        <f t="shared" si="48"/>
        <v>0</v>
      </c>
      <c r="O155" s="640">
        <f t="shared" si="48"/>
        <v>0</v>
      </c>
      <c r="P155" s="652" t="s">
        <v>773</v>
      </c>
    </row>
    <row r="156" spans="1:16" ht="15">
      <c r="A156" s="642"/>
      <c r="B156" s="654"/>
      <c r="C156" s="721"/>
      <c r="D156" s="722"/>
      <c r="E156" s="630" t="s">
        <v>756</v>
      </c>
      <c r="F156" s="626">
        <f aca="true" t="shared" si="49" ref="F156:H160">F162+F168+F174+F180+F186+F192</f>
        <v>120</v>
      </c>
      <c r="G156" s="626">
        <f t="shared" si="49"/>
        <v>0</v>
      </c>
      <c r="H156" s="626">
        <f>H162+H168+H174+H180+H186+H192</f>
        <v>120</v>
      </c>
      <c r="I156" s="626">
        <f aca="true" t="shared" si="50" ref="I156:O156">I162+I168+I174+I180+I186+I192</f>
        <v>0</v>
      </c>
      <c r="J156" s="626">
        <f t="shared" si="50"/>
        <v>0</v>
      </c>
      <c r="K156" s="626">
        <f t="shared" si="50"/>
        <v>0</v>
      </c>
      <c r="L156" s="626">
        <f t="shared" si="50"/>
        <v>0</v>
      </c>
      <c r="M156" s="626">
        <f t="shared" si="50"/>
        <v>0</v>
      </c>
      <c r="N156" s="626">
        <f t="shared" si="50"/>
        <v>0</v>
      </c>
      <c r="O156" s="626">
        <f t="shared" si="50"/>
        <v>0</v>
      </c>
      <c r="P156" s="654"/>
    </row>
    <row r="157" spans="1:16" ht="15">
      <c r="A157" s="642"/>
      <c r="B157" s="654"/>
      <c r="C157" s="721"/>
      <c r="D157" s="722"/>
      <c r="E157" s="630" t="s">
        <v>757</v>
      </c>
      <c r="F157" s="626">
        <f t="shared" si="49"/>
        <v>100</v>
      </c>
      <c r="G157" s="626">
        <f t="shared" si="49"/>
        <v>57.635</v>
      </c>
      <c r="H157" s="626">
        <f t="shared" si="49"/>
        <v>100</v>
      </c>
      <c r="I157" s="626">
        <f aca="true" t="shared" si="51" ref="I157:O157">I163+I169+I175+I181+I187+I193</f>
        <v>57.635</v>
      </c>
      <c r="J157" s="626">
        <f t="shared" si="51"/>
        <v>0</v>
      </c>
      <c r="K157" s="626">
        <f t="shared" si="51"/>
        <v>0</v>
      </c>
      <c r="L157" s="626">
        <f t="shared" si="51"/>
        <v>0</v>
      </c>
      <c r="M157" s="626">
        <f t="shared" si="51"/>
        <v>0</v>
      </c>
      <c r="N157" s="626">
        <f t="shared" si="51"/>
        <v>0</v>
      </c>
      <c r="O157" s="626">
        <f t="shared" si="51"/>
        <v>0</v>
      </c>
      <c r="P157" s="654"/>
    </row>
    <row r="158" spans="1:16" ht="15">
      <c r="A158" s="642"/>
      <c r="B158" s="654"/>
      <c r="C158" s="721"/>
      <c r="D158" s="722"/>
      <c r="E158" s="630" t="s">
        <v>760</v>
      </c>
      <c r="F158" s="626">
        <f t="shared" si="49"/>
        <v>100</v>
      </c>
      <c r="G158" s="626">
        <f t="shared" si="49"/>
        <v>60</v>
      </c>
      <c r="H158" s="626">
        <f t="shared" si="49"/>
        <v>100</v>
      </c>
      <c r="I158" s="626">
        <f aca="true" t="shared" si="52" ref="I158:O158">I164+I170+I176+I182+I188+I194</f>
        <v>60</v>
      </c>
      <c r="J158" s="626">
        <f t="shared" si="52"/>
        <v>0</v>
      </c>
      <c r="K158" s="626">
        <f t="shared" si="52"/>
        <v>0</v>
      </c>
      <c r="L158" s="626">
        <f t="shared" si="52"/>
        <v>0</v>
      </c>
      <c r="M158" s="626">
        <f t="shared" si="52"/>
        <v>0</v>
      </c>
      <c r="N158" s="626">
        <f t="shared" si="52"/>
        <v>0</v>
      </c>
      <c r="O158" s="626">
        <f t="shared" si="52"/>
        <v>0</v>
      </c>
      <c r="P158" s="654"/>
    </row>
    <row r="159" spans="1:16" ht="15">
      <c r="A159" s="642"/>
      <c r="B159" s="654"/>
      <c r="C159" s="721"/>
      <c r="D159" s="722"/>
      <c r="E159" s="630" t="s">
        <v>759</v>
      </c>
      <c r="F159" s="626">
        <f t="shared" si="49"/>
        <v>122.1</v>
      </c>
      <c r="G159" s="626">
        <f t="shared" si="49"/>
        <v>115.70000000000002</v>
      </c>
      <c r="H159" s="626">
        <f t="shared" si="49"/>
        <v>122.1</v>
      </c>
      <c r="I159" s="626">
        <f aca="true" t="shared" si="53" ref="I159:O159">I165+I171+I177+I183+I189+I195</f>
        <v>115.70000000000002</v>
      </c>
      <c r="J159" s="626">
        <f t="shared" si="53"/>
        <v>0</v>
      </c>
      <c r="K159" s="626">
        <f t="shared" si="53"/>
        <v>0</v>
      </c>
      <c r="L159" s="626">
        <f t="shared" si="53"/>
        <v>0</v>
      </c>
      <c r="M159" s="626">
        <f t="shared" si="53"/>
        <v>0</v>
      </c>
      <c r="N159" s="626">
        <f t="shared" si="53"/>
        <v>0</v>
      </c>
      <c r="O159" s="626">
        <f t="shared" si="53"/>
        <v>0</v>
      </c>
      <c r="P159" s="654"/>
    </row>
    <row r="160" spans="1:16" ht="15">
      <c r="A160" s="642"/>
      <c r="B160" s="654"/>
      <c r="C160" s="721"/>
      <c r="D160" s="722"/>
      <c r="E160" s="630" t="s">
        <v>620</v>
      </c>
      <c r="F160" s="626">
        <f t="shared" si="49"/>
        <v>120</v>
      </c>
      <c r="G160" s="626">
        <f t="shared" si="49"/>
        <v>0</v>
      </c>
      <c r="H160" s="626">
        <f t="shared" si="49"/>
        <v>120</v>
      </c>
      <c r="I160" s="626">
        <f aca="true" t="shared" si="54" ref="I160:O160">I166+I172+I178+I184+I190+I196</f>
        <v>0</v>
      </c>
      <c r="J160" s="626">
        <f t="shared" si="54"/>
        <v>0</v>
      </c>
      <c r="K160" s="626">
        <f t="shared" si="54"/>
        <v>0</v>
      </c>
      <c r="L160" s="626">
        <f t="shared" si="54"/>
        <v>0</v>
      </c>
      <c r="M160" s="626">
        <f t="shared" si="54"/>
        <v>0</v>
      </c>
      <c r="N160" s="626">
        <f t="shared" si="54"/>
        <v>0</v>
      </c>
      <c r="O160" s="626">
        <f t="shared" si="54"/>
        <v>0</v>
      </c>
      <c r="P160" s="654"/>
    </row>
    <row r="161" spans="1:16" ht="15">
      <c r="A161" s="642"/>
      <c r="B161" s="654"/>
      <c r="C161" s="653"/>
      <c r="D161" s="647">
        <v>2015</v>
      </c>
      <c r="E161" s="653"/>
      <c r="F161" s="626">
        <f>SUM(F162:F166)</f>
        <v>105</v>
      </c>
      <c r="G161" s="626">
        <f>SUM(G162:G166)</f>
        <v>44.9</v>
      </c>
      <c r="H161" s="626">
        <f aca="true" t="shared" si="55" ref="H161:O161">SUM(H162:H166)</f>
        <v>105</v>
      </c>
      <c r="I161" s="626">
        <f t="shared" si="55"/>
        <v>44.9</v>
      </c>
      <c r="J161" s="626">
        <f t="shared" si="55"/>
        <v>0</v>
      </c>
      <c r="K161" s="626">
        <f t="shared" si="55"/>
        <v>0</v>
      </c>
      <c r="L161" s="626">
        <f t="shared" si="55"/>
        <v>0</v>
      </c>
      <c r="M161" s="626">
        <f t="shared" si="55"/>
        <v>0</v>
      </c>
      <c r="N161" s="626">
        <f t="shared" si="55"/>
        <v>0</v>
      </c>
      <c r="O161" s="626">
        <f t="shared" si="55"/>
        <v>0</v>
      </c>
      <c r="P161" s="654"/>
    </row>
    <row r="162" spans="1:16" ht="15">
      <c r="A162" s="642"/>
      <c r="B162" s="654"/>
      <c r="C162" s="653"/>
      <c r="D162" s="647"/>
      <c r="E162" s="630" t="s">
        <v>756</v>
      </c>
      <c r="F162" s="626">
        <f>H162+J162+L162+N162</f>
        <v>20</v>
      </c>
      <c r="G162" s="626">
        <f>I162+K162+M162+O162</f>
        <v>0</v>
      </c>
      <c r="H162" s="626">
        <v>20</v>
      </c>
      <c r="I162" s="626">
        <v>0</v>
      </c>
      <c r="J162" s="626"/>
      <c r="K162" s="626"/>
      <c r="L162" s="626"/>
      <c r="M162" s="626"/>
      <c r="N162" s="626"/>
      <c r="O162" s="626"/>
      <c r="P162" s="654"/>
    </row>
    <row r="163" spans="1:16" ht="15">
      <c r="A163" s="642"/>
      <c r="B163" s="654"/>
      <c r="C163" s="653"/>
      <c r="D163" s="647"/>
      <c r="E163" s="630" t="s">
        <v>757</v>
      </c>
      <c r="F163" s="626">
        <f aca="true" t="shared" si="56" ref="F163:G166">H163+J163+L163+N163</f>
        <v>20</v>
      </c>
      <c r="G163" s="626">
        <f t="shared" si="56"/>
        <v>9.9</v>
      </c>
      <c r="H163" s="626">
        <v>20</v>
      </c>
      <c r="I163" s="626">
        <v>9.9</v>
      </c>
      <c r="J163" s="626"/>
      <c r="K163" s="626"/>
      <c r="L163" s="626"/>
      <c r="M163" s="626"/>
      <c r="N163" s="626"/>
      <c r="O163" s="626"/>
      <c r="P163" s="654"/>
    </row>
    <row r="164" spans="1:16" ht="15">
      <c r="A164" s="642"/>
      <c r="B164" s="654"/>
      <c r="C164" s="653"/>
      <c r="D164" s="647"/>
      <c r="E164" s="630" t="s">
        <v>760</v>
      </c>
      <c r="F164" s="626">
        <f t="shared" si="56"/>
        <v>20</v>
      </c>
      <c r="G164" s="626">
        <f t="shared" si="56"/>
        <v>10</v>
      </c>
      <c r="H164" s="626">
        <v>20</v>
      </c>
      <c r="I164" s="626">
        <v>10</v>
      </c>
      <c r="J164" s="626"/>
      <c r="K164" s="626"/>
      <c r="L164" s="626"/>
      <c r="M164" s="626"/>
      <c r="N164" s="626"/>
      <c r="O164" s="626"/>
      <c r="P164" s="654"/>
    </row>
    <row r="165" spans="1:16" ht="15">
      <c r="A165" s="642"/>
      <c r="B165" s="654"/>
      <c r="C165" s="653"/>
      <c r="D165" s="647"/>
      <c r="E165" s="630" t="s">
        <v>759</v>
      </c>
      <c r="F165" s="626">
        <f t="shared" si="56"/>
        <v>25</v>
      </c>
      <c r="G165" s="626">
        <f t="shared" si="56"/>
        <v>25</v>
      </c>
      <c r="H165" s="626">
        <v>25</v>
      </c>
      <c r="I165" s="626">
        <v>25</v>
      </c>
      <c r="J165" s="626"/>
      <c r="K165" s="626"/>
      <c r="L165" s="626"/>
      <c r="M165" s="626"/>
      <c r="N165" s="626"/>
      <c r="O165" s="626"/>
      <c r="P165" s="654"/>
    </row>
    <row r="166" spans="1:16" ht="15">
      <c r="A166" s="642"/>
      <c r="B166" s="654"/>
      <c r="C166" s="653"/>
      <c r="D166" s="647"/>
      <c r="E166" s="630" t="s">
        <v>620</v>
      </c>
      <c r="F166" s="626">
        <f t="shared" si="56"/>
        <v>20</v>
      </c>
      <c r="G166" s="626">
        <f t="shared" si="56"/>
        <v>0</v>
      </c>
      <c r="H166" s="626">
        <v>20</v>
      </c>
      <c r="I166" s="626">
        <v>0</v>
      </c>
      <c r="J166" s="626"/>
      <c r="K166" s="626"/>
      <c r="L166" s="626"/>
      <c r="M166" s="626"/>
      <c r="N166" s="626"/>
      <c r="O166" s="626"/>
      <c r="P166" s="654"/>
    </row>
    <row r="167" spans="1:16" ht="15">
      <c r="A167" s="642"/>
      <c r="B167" s="654"/>
      <c r="C167" s="653"/>
      <c r="D167" s="647">
        <v>2016</v>
      </c>
      <c r="E167" s="653"/>
      <c r="F167" s="626">
        <f>SUM(F168:F172)</f>
        <v>100</v>
      </c>
      <c r="G167" s="626">
        <f aca="true" t="shared" si="57" ref="G167:O167">SUM(G168:G172)</f>
        <v>37.4</v>
      </c>
      <c r="H167" s="626">
        <f t="shared" si="57"/>
        <v>100</v>
      </c>
      <c r="I167" s="626">
        <f t="shared" si="57"/>
        <v>37.4</v>
      </c>
      <c r="J167" s="626">
        <f t="shared" si="57"/>
        <v>0</v>
      </c>
      <c r="K167" s="626">
        <f t="shared" si="57"/>
        <v>0</v>
      </c>
      <c r="L167" s="626">
        <f t="shared" si="57"/>
        <v>0</v>
      </c>
      <c r="M167" s="626">
        <f t="shared" si="57"/>
        <v>0</v>
      </c>
      <c r="N167" s="626">
        <f t="shared" si="57"/>
        <v>0</v>
      </c>
      <c r="O167" s="626">
        <f t="shared" si="57"/>
        <v>0</v>
      </c>
      <c r="P167" s="654"/>
    </row>
    <row r="168" spans="1:16" ht="15">
      <c r="A168" s="642"/>
      <c r="B168" s="654"/>
      <c r="C168" s="653"/>
      <c r="D168" s="647"/>
      <c r="E168" s="630" t="s">
        <v>756</v>
      </c>
      <c r="F168" s="626">
        <f>H168+J168+L168+N168</f>
        <v>20</v>
      </c>
      <c r="G168" s="626">
        <f>I168+K168+M168+O168</f>
        <v>0</v>
      </c>
      <c r="H168" s="626">
        <v>20</v>
      </c>
      <c r="I168" s="626">
        <v>0</v>
      </c>
      <c r="J168" s="626"/>
      <c r="K168" s="626"/>
      <c r="L168" s="626"/>
      <c r="M168" s="626"/>
      <c r="N168" s="626"/>
      <c r="O168" s="626"/>
      <c r="P168" s="654"/>
    </row>
    <row r="169" spans="1:16" ht="25.5">
      <c r="A169" s="642"/>
      <c r="B169" s="654"/>
      <c r="C169" s="630" t="s">
        <v>769</v>
      </c>
      <c r="D169" s="647"/>
      <c r="E169" s="630" t="s">
        <v>757</v>
      </c>
      <c r="F169" s="626">
        <f aca="true" t="shared" si="58" ref="F169:G172">H169+J169+L169+N169</f>
        <v>20</v>
      </c>
      <c r="G169" s="626">
        <f t="shared" si="58"/>
        <v>9</v>
      </c>
      <c r="H169" s="626">
        <v>20</v>
      </c>
      <c r="I169" s="626">
        <v>9</v>
      </c>
      <c r="J169" s="626"/>
      <c r="K169" s="626"/>
      <c r="L169" s="626"/>
      <c r="M169" s="626"/>
      <c r="N169" s="626"/>
      <c r="O169" s="626"/>
      <c r="P169" s="654"/>
    </row>
    <row r="170" spans="1:16" ht="25.5">
      <c r="A170" s="642"/>
      <c r="B170" s="654"/>
      <c r="C170" s="630" t="s">
        <v>769</v>
      </c>
      <c r="D170" s="647"/>
      <c r="E170" s="630" t="s">
        <v>760</v>
      </c>
      <c r="F170" s="626">
        <f t="shared" si="58"/>
        <v>20</v>
      </c>
      <c r="G170" s="626">
        <f t="shared" si="58"/>
        <v>10</v>
      </c>
      <c r="H170" s="626">
        <v>20</v>
      </c>
      <c r="I170" s="626">
        <v>10</v>
      </c>
      <c r="J170" s="626"/>
      <c r="K170" s="626"/>
      <c r="L170" s="626"/>
      <c r="M170" s="626"/>
      <c r="N170" s="626"/>
      <c r="O170" s="626"/>
      <c r="P170" s="654"/>
    </row>
    <row r="171" spans="1:16" ht="25.5">
      <c r="A171" s="642"/>
      <c r="B171" s="654"/>
      <c r="C171" s="630" t="s">
        <v>769</v>
      </c>
      <c r="D171" s="647"/>
      <c r="E171" s="630" t="s">
        <v>759</v>
      </c>
      <c r="F171" s="626">
        <f t="shared" si="58"/>
        <v>20</v>
      </c>
      <c r="G171" s="626">
        <f t="shared" si="58"/>
        <v>18.4</v>
      </c>
      <c r="H171" s="626">
        <v>20</v>
      </c>
      <c r="I171" s="626">
        <v>18.4</v>
      </c>
      <c r="J171" s="626"/>
      <c r="K171" s="626"/>
      <c r="L171" s="626"/>
      <c r="M171" s="626"/>
      <c r="N171" s="626"/>
      <c r="O171" s="626"/>
      <c r="P171" s="654"/>
    </row>
    <row r="172" spans="1:16" ht="15">
      <c r="A172" s="642"/>
      <c r="B172" s="654"/>
      <c r="C172" s="653"/>
      <c r="D172" s="647"/>
      <c r="E172" s="630" t="s">
        <v>620</v>
      </c>
      <c r="F172" s="626">
        <f t="shared" si="58"/>
        <v>20</v>
      </c>
      <c r="G172" s="626">
        <f t="shared" si="58"/>
        <v>0</v>
      </c>
      <c r="H172" s="626">
        <v>20</v>
      </c>
      <c r="I172" s="626">
        <v>0</v>
      </c>
      <c r="J172" s="626"/>
      <c r="K172" s="626"/>
      <c r="L172" s="626"/>
      <c r="M172" s="626"/>
      <c r="N172" s="626"/>
      <c r="O172" s="626"/>
      <c r="P172" s="654"/>
    </row>
    <row r="173" spans="1:16" ht="15">
      <c r="A173" s="642"/>
      <c r="B173" s="654"/>
      <c r="C173" s="653"/>
      <c r="D173" s="647">
        <v>2017</v>
      </c>
      <c r="E173" s="653"/>
      <c r="F173" s="626">
        <f>SUM(F174:F178)</f>
        <v>100</v>
      </c>
      <c r="G173" s="626">
        <f aca="true" t="shared" si="59" ref="G173:O173">SUM(G174:G178)</f>
        <v>37.3</v>
      </c>
      <c r="H173" s="626">
        <f t="shared" si="59"/>
        <v>100</v>
      </c>
      <c r="I173" s="626">
        <f t="shared" si="59"/>
        <v>37.3</v>
      </c>
      <c r="J173" s="626">
        <f t="shared" si="59"/>
        <v>0</v>
      </c>
      <c r="K173" s="626">
        <f t="shared" si="59"/>
        <v>0</v>
      </c>
      <c r="L173" s="626">
        <f t="shared" si="59"/>
        <v>0</v>
      </c>
      <c r="M173" s="626">
        <f t="shared" si="59"/>
        <v>0</v>
      </c>
      <c r="N173" s="626">
        <f t="shared" si="59"/>
        <v>0</v>
      </c>
      <c r="O173" s="626">
        <f t="shared" si="59"/>
        <v>0</v>
      </c>
      <c r="P173" s="654"/>
    </row>
    <row r="174" spans="1:16" ht="15">
      <c r="A174" s="642"/>
      <c r="B174" s="654"/>
      <c r="C174" s="653"/>
      <c r="D174" s="647"/>
      <c r="E174" s="630" t="s">
        <v>756</v>
      </c>
      <c r="F174" s="626">
        <f>H174+J174+L174+N174</f>
        <v>20</v>
      </c>
      <c r="G174" s="626">
        <f>I174+K174+M174+O174</f>
        <v>0</v>
      </c>
      <c r="H174" s="626">
        <v>20</v>
      </c>
      <c r="I174" s="626">
        <v>0</v>
      </c>
      <c r="J174" s="626"/>
      <c r="K174" s="626"/>
      <c r="L174" s="626"/>
      <c r="M174" s="626"/>
      <c r="N174" s="626"/>
      <c r="O174" s="626"/>
      <c r="P174" s="654"/>
    </row>
    <row r="175" spans="1:16" ht="25.5">
      <c r="A175" s="642"/>
      <c r="B175" s="654"/>
      <c r="C175" s="630" t="s">
        <v>769</v>
      </c>
      <c r="D175" s="647"/>
      <c r="E175" s="630" t="s">
        <v>757</v>
      </c>
      <c r="F175" s="626">
        <f aca="true" t="shared" si="60" ref="F175:G178">H175+J175+L175+N175</f>
        <v>20</v>
      </c>
      <c r="G175" s="626">
        <f t="shared" si="60"/>
        <v>8.9</v>
      </c>
      <c r="H175" s="626">
        <v>20</v>
      </c>
      <c r="I175" s="626">
        <v>8.9</v>
      </c>
      <c r="J175" s="626"/>
      <c r="K175" s="626"/>
      <c r="L175" s="626"/>
      <c r="M175" s="626"/>
      <c r="N175" s="626"/>
      <c r="O175" s="626"/>
      <c r="P175" s="654"/>
    </row>
    <row r="176" spans="1:16" ht="25.5">
      <c r="A176" s="642"/>
      <c r="B176" s="654"/>
      <c r="C176" s="630" t="s">
        <v>769</v>
      </c>
      <c r="D176" s="647"/>
      <c r="E176" s="630" t="s">
        <v>760</v>
      </c>
      <c r="F176" s="626">
        <f t="shared" si="60"/>
        <v>20</v>
      </c>
      <c r="G176" s="626">
        <f t="shared" si="60"/>
        <v>10</v>
      </c>
      <c r="H176" s="626">
        <v>20</v>
      </c>
      <c r="I176" s="626">
        <v>10</v>
      </c>
      <c r="J176" s="626"/>
      <c r="K176" s="626"/>
      <c r="L176" s="626"/>
      <c r="M176" s="626"/>
      <c r="N176" s="626"/>
      <c r="O176" s="626"/>
      <c r="P176" s="654"/>
    </row>
    <row r="177" spans="1:16" ht="25.5">
      <c r="A177" s="642"/>
      <c r="B177" s="654"/>
      <c r="C177" s="630" t="s">
        <v>769</v>
      </c>
      <c r="D177" s="647"/>
      <c r="E177" s="630" t="s">
        <v>759</v>
      </c>
      <c r="F177" s="626">
        <f t="shared" si="60"/>
        <v>20</v>
      </c>
      <c r="G177" s="626">
        <f t="shared" si="60"/>
        <v>18.4</v>
      </c>
      <c r="H177" s="626">
        <v>20</v>
      </c>
      <c r="I177" s="626">
        <v>18.4</v>
      </c>
      <c r="J177" s="626"/>
      <c r="K177" s="626"/>
      <c r="L177" s="626"/>
      <c r="M177" s="626"/>
      <c r="N177" s="626"/>
      <c r="O177" s="626"/>
      <c r="P177" s="654"/>
    </row>
    <row r="178" spans="1:16" ht="15">
      <c r="A178" s="642"/>
      <c r="B178" s="654"/>
      <c r="C178" s="653"/>
      <c r="D178" s="647"/>
      <c r="E178" s="630" t="s">
        <v>620</v>
      </c>
      <c r="F178" s="626">
        <f t="shared" si="60"/>
        <v>20</v>
      </c>
      <c r="G178" s="626">
        <f t="shared" si="60"/>
        <v>0</v>
      </c>
      <c r="H178" s="626">
        <v>20</v>
      </c>
      <c r="I178" s="626">
        <v>0</v>
      </c>
      <c r="J178" s="626"/>
      <c r="K178" s="626"/>
      <c r="L178" s="626"/>
      <c r="M178" s="626"/>
      <c r="N178" s="626"/>
      <c r="O178" s="626"/>
      <c r="P178" s="654"/>
    </row>
    <row r="179" spans="1:16" ht="15">
      <c r="A179" s="642"/>
      <c r="B179" s="654"/>
      <c r="C179" s="653"/>
      <c r="D179" s="647">
        <v>2018</v>
      </c>
      <c r="E179" s="653"/>
      <c r="F179" s="626">
        <f>SUM(F180:F184)</f>
        <v>97.1</v>
      </c>
      <c r="G179" s="626">
        <f aca="true" t="shared" si="61" ref="G179:O179">SUM(G180:G184)</f>
        <v>36.935</v>
      </c>
      <c r="H179" s="626">
        <f t="shared" si="61"/>
        <v>97.1</v>
      </c>
      <c r="I179" s="626">
        <f t="shared" si="61"/>
        <v>36.935</v>
      </c>
      <c r="J179" s="626">
        <f t="shared" si="61"/>
        <v>0</v>
      </c>
      <c r="K179" s="626">
        <f t="shared" si="61"/>
        <v>0</v>
      </c>
      <c r="L179" s="626">
        <f t="shared" si="61"/>
        <v>0</v>
      </c>
      <c r="M179" s="626">
        <f t="shared" si="61"/>
        <v>0</v>
      </c>
      <c r="N179" s="626">
        <f t="shared" si="61"/>
        <v>0</v>
      </c>
      <c r="O179" s="626">
        <f t="shared" si="61"/>
        <v>0</v>
      </c>
      <c r="P179" s="654"/>
    </row>
    <row r="180" spans="1:16" ht="15">
      <c r="A180" s="642"/>
      <c r="B180" s="654"/>
      <c r="C180" s="653"/>
      <c r="D180" s="647"/>
      <c r="E180" s="630" t="s">
        <v>756</v>
      </c>
      <c r="F180" s="626">
        <f>H180+J180+L180+N180</f>
        <v>20</v>
      </c>
      <c r="G180" s="626">
        <f>I180+K180+M180+O180</f>
        <v>0</v>
      </c>
      <c r="H180" s="626">
        <v>20</v>
      </c>
      <c r="I180" s="626">
        <v>0</v>
      </c>
      <c r="J180" s="626"/>
      <c r="K180" s="626"/>
      <c r="L180" s="626"/>
      <c r="M180" s="626"/>
      <c r="N180" s="626"/>
      <c r="O180" s="626"/>
      <c r="P180" s="654"/>
    </row>
    <row r="181" spans="1:16" ht="25.5">
      <c r="A181" s="642"/>
      <c r="B181" s="654"/>
      <c r="C181" s="630" t="s">
        <v>769</v>
      </c>
      <c r="D181" s="647"/>
      <c r="E181" s="630" t="s">
        <v>757</v>
      </c>
      <c r="F181" s="626">
        <f aca="true" t="shared" si="62" ref="F181:G184">H181+J181+L181+N181</f>
        <v>20</v>
      </c>
      <c r="G181" s="626">
        <f t="shared" si="62"/>
        <v>9.835</v>
      </c>
      <c r="H181" s="626">
        <v>20</v>
      </c>
      <c r="I181" s="626">
        <v>9.835</v>
      </c>
      <c r="J181" s="626"/>
      <c r="K181" s="626"/>
      <c r="L181" s="626"/>
      <c r="M181" s="626"/>
      <c r="N181" s="626"/>
      <c r="O181" s="626"/>
      <c r="P181" s="654"/>
    </row>
    <row r="182" spans="1:16" ht="25.5">
      <c r="A182" s="642"/>
      <c r="B182" s="654"/>
      <c r="C182" s="630" t="s">
        <v>769</v>
      </c>
      <c r="D182" s="647"/>
      <c r="E182" s="630" t="s">
        <v>760</v>
      </c>
      <c r="F182" s="626">
        <f t="shared" si="62"/>
        <v>20</v>
      </c>
      <c r="G182" s="626">
        <f t="shared" si="62"/>
        <v>10</v>
      </c>
      <c r="H182" s="626">
        <v>20</v>
      </c>
      <c r="I182" s="626">
        <v>10</v>
      </c>
      <c r="J182" s="626"/>
      <c r="K182" s="626"/>
      <c r="L182" s="626"/>
      <c r="M182" s="626"/>
      <c r="N182" s="626"/>
      <c r="O182" s="626"/>
      <c r="P182" s="654"/>
    </row>
    <row r="183" spans="1:16" ht="25.5">
      <c r="A183" s="642"/>
      <c r="B183" s="654"/>
      <c r="C183" s="630" t="s">
        <v>769</v>
      </c>
      <c r="D183" s="647"/>
      <c r="E183" s="630" t="s">
        <v>759</v>
      </c>
      <c r="F183" s="626">
        <f t="shared" si="62"/>
        <v>17.1</v>
      </c>
      <c r="G183" s="626">
        <f t="shared" si="62"/>
        <v>17.1</v>
      </c>
      <c r="H183" s="626">
        <v>17.1</v>
      </c>
      <c r="I183" s="626">
        <v>17.1</v>
      </c>
      <c r="J183" s="626"/>
      <c r="K183" s="626"/>
      <c r="L183" s="626"/>
      <c r="M183" s="626"/>
      <c r="N183" s="626"/>
      <c r="O183" s="626"/>
      <c r="P183" s="654"/>
    </row>
    <row r="184" spans="1:16" ht="15">
      <c r="A184" s="642"/>
      <c r="B184" s="654"/>
      <c r="C184" s="653"/>
      <c r="D184" s="647"/>
      <c r="E184" s="630" t="s">
        <v>620</v>
      </c>
      <c r="F184" s="626">
        <f t="shared" si="62"/>
        <v>20</v>
      </c>
      <c r="G184" s="626">
        <f t="shared" si="62"/>
        <v>0</v>
      </c>
      <c r="H184" s="626">
        <v>20</v>
      </c>
      <c r="I184" s="626">
        <v>0</v>
      </c>
      <c r="J184" s="626"/>
      <c r="K184" s="626"/>
      <c r="L184" s="626"/>
      <c r="M184" s="626"/>
      <c r="N184" s="626"/>
      <c r="O184" s="626"/>
      <c r="P184" s="654"/>
    </row>
    <row r="185" spans="1:16" ht="15">
      <c r="A185" s="642"/>
      <c r="B185" s="654"/>
      <c r="C185" s="653"/>
      <c r="D185" s="647">
        <v>2019</v>
      </c>
      <c r="E185" s="653"/>
      <c r="F185" s="626">
        <f>SUM(F186:F190)</f>
        <v>80</v>
      </c>
      <c r="G185" s="626">
        <f aca="true" t="shared" si="63" ref="G185:O185">SUM(G186:G190)</f>
        <v>38.4</v>
      </c>
      <c r="H185" s="626">
        <f t="shared" si="63"/>
        <v>80</v>
      </c>
      <c r="I185" s="626">
        <f t="shared" si="63"/>
        <v>38.4</v>
      </c>
      <c r="J185" s="626">
        <f t="shared" si="63"/>
        <v>0</v>
      </c>
      <c r="K185" s="626">
        <f t="shared" si="63"/>
        <v>0</v>
      </c>
      <c r="L185" s="626">
        <f t="shared" si="63"/>
        <v>0</v>
      </c>
      <c r="M185" s="626">
        <f t="shared" si="63"/>
        <v>0</v>
      </c>
      <c r="N185" s="626">
        <f t="shared" si="63"/>
        <v>0</v>
      </c>
      <c r="O185" s="626">
        <f t="shared" si="63"/>
        <v>0</v>
      </c>
      <c r="P185" s="654"/>
    </row>
    <row r="186" spans="1:16" ht="15">
      <c r="A186" s="642"/>
      <c r="B186" s="654"/>
      <c r="C186" s="653"/>
      <c r="D186" s="647"/>
      <c r="E186" s="630" t="s">
        <v>756</v>
      </c>
      <c r="F186" s="626">
        <f>H186+J186+L186+N186</f>
        <v>20</v>
      </c>
      <c r="G186" s="626">
        <f>I186+K186+M186+O186</f>
        <v>0</v>
      </c>
      <c r="H186" s="626">
        <v>20</v>
      </c>
      <c r="I186" s="626">
        <v>0</v>
      </c>
      <c r="J186" s="626"/>
      <c r="K186" s="626"/>
      <c r="L186" s="626"/>
      <c r="M186" s="626"/>
      <c r="N186" s="626"/>
      <c r="O186" s="626"/>
      <c r="P186" s="654"/>
    </row>
    <row r="187" spans="1:16" ht="25.5">
      <c r="A187" s="642"/>
      <c r="B187" s="654"/>
      <c r="C187" s="630" t="s">
        <v>769</v>
      </c>
      <c r="D187" s="647"/>
      <c r="E187" s="630" t="s">
        <v>757</v>
      </c>
      <c r="F187" s="626">
        <f aca="true" t="shared" si="64" ref="F187:G190">H187+J187+L187+N187</f>
        <v>10</v>
      </c>
      <c r="G187" s="626">
        <f t="shared" si="64"/>
        <v>10</v>
      </c>
      <c r="H187" s="626">
        <v>10</v>
      </c>
      <c r="I187" s="626">
        <v>10</v>
      </c>
      <c r="J187" s="626"/>
      <c r="K187" s="626"/>
      <c r="L187" s="626"/>
      <c r="M187" s="626"/>
      <c r="N187" s="626"/>
      <c r="O187" s="626"/>
      <c r="P187" s="654"/>
    </row>
    <row r="188" spans="1:16" ht="25.5">
      <c r="A188" s="642"/>
      <c r="B188" s="654"/>
      <c r="C188" s="630" t="s">
        <v>769</v>
      </c>
      <c r="D188" s="647"/>
      <c r="E188" s="630" t="s">
        <v>760</v>
      </c>
      <c r="F188" s="626">
        <f t="shared" si="64"/>
        <v>10</v>
      </c>
      <c r="G188" s="626">
        <f t="shared" si="64"/>
        <v>10</v>
      </c>
      <c r="H188" s="626">
        <v>10</v>
      </c>
      <c r="I188" s="626">
        <v>10</v>
      </c>
      <c r="J188" s="626"/>
      <c r="K188" s="626"/>
      <c r="L188" s="626"/>
      <c r="M188" s="626"/>
      <c r="N188" s="626"/>
      <c r="O188" s="626"/>
      <c r="P188" s="654"/>
    </row>
    <row r="189" spans="1:16" ht="25.5">
      <c r="A189" s="642"/>
      <c r="B189" s="654"/>
      <c r="C189" s="630" t="s">
        <v>769</v>
      </c>
      <c r="D189" s="647"/>
      <c r="E189" s="630" t="s">
        <v>759</v>
      </c>
      <c r="F189" s="626">
        <f t="shared" si="64"/>
        <v>20</v>
      </c>
      <c r="G189" s="626">
        <f t="shared" si="64"/>
        <v>18.4</v>
      </c>
      <c r="H189" s="626">
        <v>20</v>
      </c>
      <c r="I189" s="626">
        <v>18.4</v>
      </c>
      <c r="J189" s="626"/>
      <c r="K189" s="626"/>
      <c r="L189" s="626"/>
      <c r="M189" s="626"/>
      <c r="N189" s="626"/>
      <c r="O189" s="626"/>
      <c r="P189" s="654"/>
    </row>
    <row r="190" spans="1:16" ht="15">
      <c r="A190" s="642"/>
      <c r="B190" s="654"/>
      <c r="C190" s="653"/>
      <c r="D190" s="647"/>
      <c r="E190" s="630" t="s">
        <v>620</v>
      </c>
      <c r="F190" s="626">
        <f t="shared" si="64"/>
        <v>20</v>
      </c>
      <c r="G190" s="626">
        <f t="shared" si="64"/>
        <v>0</v>
      </c>
      <c r="H190" s="626">
        <v>20</v>
      </c>
      <c r="I190" s="626">
        <v>0</v>
      </c>
      <c r="J190" s="626"/>
      <c r="K190" s="626"/>
      <c r="L190" s="626"/>
      <c r="M190" s="626"/>
      <c r="N190" s="626"/>
      <c r="O190" s="626"/>
      <c r="P190" s="654"/>
    </row>
    <row r="191" spans="1:16" ht="15">
      <c r="A191" s="642"/>
      <c r="B191" s="654"/>
      <c r="C191" s="653"/>
      <c r="D191" s="647">
        <v>2020</v>
      </c>
      <c r="E191" s="653"/>
      <c r="F191" s="626">
        <f>SUM(F192:F196)</f>
        <v>80</v>
      </c>
      <c r="G191" s="626">
        <f aca="true" t="shared" si="65" ref="G191:N191">SUM(G192:G196)</f>
        <v>38.4</v>
      </c>
      <c r="H191" s="626">
        <f t="shared" si="65"/>
        <v>80</v>
      </c>
      <c r="I191" s="626">
        <f t="shared" si="65"/>
        <v>38.4</v>
      </c>
      <c r="J191" s="626">
        <f t="shared" si="65"/>
        <v>0</v>
      </c>
      <c r="K191" s="626">
        <f t="shared" si="65"/>
        <v>0</v>
      </c>
      <c r="L191" s="626">
        <f t="shared" si="65"/>
        <v>0</v>
      </c>
      <c r="M191" s="626">
        <f t="shared" si="65"/>
        <v>0</v>
      </c>
      <c r="N191" s="626">
        <f t="shared" si="65"/>
        <v>0</v>
      </c>
      <c r="O191" s="626">
        <f>SUM(O192:O196)</f>
        <v>0</v>
      </c>
      <c r="P191" s="654"/>
    </row>
    <row r="192" spans="1:16" ht="15">
      <c r="A192" s="642"/>
      <c r="B192" s="654"/>
      <c r="C192" s="653"/>
      <c r="D192" s="647"/>
      <c r="E192" s="630" t="s">
        <v>756</v>
      </c>
      <c r="F192" s="626">
        <f>H192+J192+L192+N192</f>
        <v>20</v>
      </c>
      <c r="G192" s="626">
        <f>I192+K192+M192+O192</f>
        <v>0</v>
      </c>
      <c r="H192" s="626">
        <v>20</v>
      </c>
      <c r="I192" s="626">
        <v>0</v>
      </c>
      <c r="J192" s="626"/>
      <c r="K192" s="626"/>
      <c r="L192" s="626"/>
      <c r="M192" s="626"/>
      <c r="N192" s="626"/>
      <c r="O192" s="626"/>
      <c r="P192" s="654"/>
    </row>
    <row r="193" spans="1:16" ht="25.5">
      <c r="A193" s="642"/>
      <c r="B193" s="654"/>
      <c r="C193" s="630" t="s">
        <v>769</v>
      </c>
      <c r="D193" s="647"/>
      <c r="E193" s="630" t="s">
        <v>757</v>
      </c>
      <c r="F193" s="626">
        <f aca="true" t="shared" si="66" ref="F193:G196">H193+J193+L193+N193</f>
        <v>10</v>
      </c>
      <c r="G193" s="626">
        <f t="shared" si="66"/>
        <v>10</v>
      </c>
      <c r="H193" s="626">
        <v>10</v>
      </c>
      <c r="I193" s="626">
        <v>10</v>
      </c>
      <c r="J193" s="626"/>
      <c r="K193" s="626"/>
      <c r="L193" s="626"/>
      <c r="M193" s="626"/>
      <c r="N193" s="626"/>
      <c r="O193" s="626"/>
      <c r="P193" s="654"/>
    </row>
    <row r="194" spans="1:16" ht="25.5">
      <c r="A194" s="642"/>
      <c r="B194" s="654"/>
      <c r="C194" s="630" t="s">
        <v>769</v>
      </c>
      <c r="D194" s="647"/>
      <c r="E194" s="630" t="s">
        <v>760</v>
      </c>
      <c r="F194" s="626">
        <f t="shared" si="66"/>
        <v>10</v>
      </c>
      <c r="G194" s="626">
        <f t="shared" si="66"/>
        <v>10</v>
      </c>
      <c r="H194" s="626">
        <v>10</v>
      </c>
      <c r="I194" s="626">
        <v>10</v>
      </c>
      <c r="J194" s="626"/>
      <c r="K194" s="626"/>
      <c r="L194" s="626"/>
      <c r="M194" s="626"/>
      <c r="N194" s="626"/>
      <c r="O194" s="626"/>
      <c r="P194" s="654"/>
    </row>
    <row r="195" spans="1:16" ht="25.5">
      <c r="A195" s="642"/>
      <c r="B195" s="654"/>
      <c r="C195" s="630" t="s">
        <v>769</v>
      </c>
      <c r="D195" s="647"/>
      <c r="E195" s="630" t="s">
        <v>759</v>
      </c>
      <c r="F195" s="626">
        <f t="shared" si="66"/>
        <v>20</v>
      </c>
      <c r="G195" s="626">
        <f t="shared" si="66"/>
        <v>18.4</v>
      </c>
      <c r="H195" s="626">
        <v>20</v>
      </c>
      <c r="I195" s="626">
        <v>18.4</v>
      </c>
      <c r="J195" s="626"/>
      <c r="K195" s="626"/>
      <c r="L195" s="626"/>
      <c r="M195" s="626"/>
      <c r="N195" s="626"/>
      <c r="O195" s="626"/>
      <c r="P195" s="654"/>
    </row>
    <row r="196" spans="1:16" ht="15">
      <c r="A196" s="642"/>
      <c r="B196" s="654"/>
      <c r="C196" s="653"/>
      <c r="D196" s="647"/>
      <c r="E196" s="630" t="s">
        <v>620</v>
      </c>
      <c r="F196" s="626">
        <f t="shared" si="66"/>
        <v>20</v>
      </c>
      <c r="G196" s="626">
        <f t="shared" si="66"/>
        <v>0</v>
      </c>
      <c r="H196" s="626">
        <v>20</v>
      </c>
      <c r="I196" s="626">
        <v>0</v>
      </c>
      <c r="J196" s="626"/>
      <c r="K196" s="626"/>
      <c r="L196" s="626"/>
      <c r="M196" s="626"/>
      <c r="N196" s="626"/>
      <c r="O196" s="626"/>
      <c r="P196" s="654"/>
    </row>
    <row r="197" spans="1:16" s="4" customFormat="1" ht="15" customHeight="1">
      <c r="A197" s="637"/>
      <c r="B197" s="724" t="s">
        <v>604</v>
      </c>
      <c r="C197" s="725"/>
      <c r="D197" s="647" t="s">
        <v>600</v>
      </c>
      <c r="E197" s="639" t="s">
        <v>785</v>
      </c>
      <c r="F197" s="640">
        <f>SUM(F198:F204)</f>
        <v>2523</v>
      </c>
      <c r="G197" s="640">
        <f aca="true" t="shared" si="67" ref="G197:O197">SUM(G198:G204)</f>
        <v>857.86682</v>
      </c>
      <c r="H197" s="640">
        <f t="shared" si="67"/>
        <v>2523</v>
      </c>
      <c r="I197" s="640">
        <f t="shared" si="67"/>
        <v>857.86682</v>
      </c>
      <c r="J197" s="640">
        <f t="shared" si="67"/>
        <v>0</v>
      </c>
      <c r="K197" s="640">
        <f t="shared" si="67"/>
        <v>0</v>
      </c>
      <c r="L197" s="640">
        <f t="shared" si="67"/>
        <v>0</v>
      </c>
      <c r="M197" s="640">
        <f t="shared" si="67"/>
        <v>0</v>
      </c>
      <c r="N197" s="640">
        <f t="shared" si="67"/>
        <v>0</v>
      </c>
      <c r="O197" s="640">
        <f t="shared" si="67"/>
        <v>0</v>
      </c>
      <c r="P197" s="652" t="s">
        <v>786</v>
      </c>
    </row>
    <row r="198" spans="1:16" ht="15">
      <c r="A198" s="642"/>
      <c r="B198" s="726"/>
      <c r="C198" s="727"/>
      <c r="D198" s="647"/>
      <c r="E198" s="630" t="s">
        <v>756</v>
      </c>
      <c r="F198" s="626">
        <f>H198+J198+L198+N198</f>
        <v>480</v>
      </c>
      <c r="G198" s="626">
        <f>I198+K198+M198+O198</f>
        <v>0</v>
      </c>
      <c r="H198" s="115">
        <f>H206+H214+H222+H230+H238+H246</f>
        <v>480</v>
      </c>
      <c r="I198" s="115">
        <f>I206+I214+I222+I230+I238+I246</f>
        <v>0</v>
      </c>
      <c r="J198" s="728"/>
      <c r="K198" s="626"/>
      <c r="L198" s="626"/>
      <c r="M198" s="626"/>
      <c r="N198" s="626"/>
      <c r="O198" s="626"/>
      <c r="P198" s="654"/>
    </row>
    <row r="199" spans="1:16" ht="15">
      <c r="A199" s="642"/>
      <c r="B199" s="726"/>
      <c r="C199" s="727"/>
      <c r="D199" s="647"/>
      <c r="E199" s="630" t="s">
        <v>757</v>
      </c>
      <c r="F199" s="626">
        <f aca="true" t="shared" si="68" ref="F199:G204">H199+J199+L199+N199</f>
        <v>301.4</v>
      </c>
      <c r="G199" s="626">
        <f t="shared" si="68"/>
        <v>177.52009999999999</v>
      </c>
      <c r="H199" s="115">
        <f aca="true" t="shared" si="69" ref="H199:I204">H207+H215+H223+H231+H239+H247</f>
        <v>301.4</v>
      </c>
      <c r="I199" s="115">
        <f t="shared" si="69"/>
        <v>177.52009999999999</v>
      </c>
      <c r="J199" s="728"/>
      <c r="K199" s="626"/>
      <c r="L199" s="626"/>
      <c r="M199" s="626"/>
      <c r="N199" s="626"/>
      <c r="O199" s="626"/>
      <c r="P199" s="654"/>
    </row>
    <row r="200" spans="1:16" ht="15">
      <c r="A200" s="642"/>
      <c r="B200" s="726"/>
      <c r="C200" s="727"/>
      <c r="D200" s="647"/>
      <c r="E200" s="630" t="s">
        <v>758</v>
      </c>
      <c r="F200" s="626">
        <f t="shared" si="68"/>
        <v>305</v>
      </c>
      <c r="G200" s="626">
        <f t="shared" si="68"/>
        <v>172.74671999999998</v>
      </c>
      <c r="H200" s="115">
        <f t="shared" si="69"/>
        <v>305</v>
      </c>
      <c r="I200" s="115">
        <f t="shared" si="69"/>
        <v>172.74671999999998</v>
      </c>
      <c r="J200" s="728"/>
      <c r="K200" s="626"/>
      <c r="L200" s="626"/>
      <c r="M200" s="626"/>
      <c r="N200" s="626"/>
      <c r="O200" s="626"/>
      <c r="P200" s="654"/>
    </row>
    <row r="201" spans="1:16" ht="15">
      <c r="A201" s="642"/>
      <c r="B201" s="726"/>
      <c r="C201" s="727"/>
      <c r="D201" s="647"/>
      <c r="E201" s="630" t="s">
        <v>760</v>
      </c>
      <c r="F201" s="626">
        <f t="shared" si="68"/>
        <v>335</v>
      </c>
      <c r="G201" s="626">
        <f t="shared" si="68"/>
        <v>260</v>
      </c>
      <c r="H201" s="115">
        <f t="shared" si="69"/>
        <v>335</v>
      </c>
      <c r="I201" s="115">
        <f t="shared" si="69"/>
        <v>260</v>
      </c>
      <c r="J201" s="728"/>
      <c r="K201" s="626"/>
      <c r="L201" s="626"/>
      <c r="M201" s="626"/>
      <c r="N201" s="626"/>
      <c r="O201" s="626"/>
      <c r="P201" s="654"/>
    </row>
    <row r="202" spans="1:16" ht="15">
      <c r="A202" s="642"/>
      <c r="B202" s="726"/>
      <c r="C202" s="727"/>
      <c r="D202" s="647"/>
      <c r="E202" s="630" t="s">
        <v>759</v>
      </c>
      <c r="F202" s="626">
        <f t="shared" si="68"/>
        <v>261.6</v>
      </c>
      <c r="G202" s="626">
        <f t="shared" si="68"/>
        <v>247.6</v>
      </c>
      <c r="H202" s="115">
        <f t="shared" si="69"/>
        <v>261.6</v>
      </c>
      <c r="I202" s="115">
        <f t="shared" si="69"/>
        <v>247.6</v>
      </c>
      <c r="J202" s="728"/>
      <c r="K202" s="626"/>
      <c r="L202" s="626"/>
      <c r="M202" s="626"/>
      <c r="N202" s="626"/>
      <c r="O202" s="626"/>
      <c r="P202" s="654"/>
    </row>
    <row r="203" spans="1:16" ht="15">
      <c r="A203" s="642"/>
      <c r="B203" s="726"/>
      <c r="C203" s="727"/>
      <c r="D203" s="647"/>
      <c r="E203" s="630" t="s">
        <v>620</v>
      </c>
      <c r="F203" s="626">
        <f t="shared" si="68"/>
        <v>480</v>
      </c>
      <c r="G203" s="626">
        <f t="shared" si="68"/>
        <v>0</v>
      </c>
      <c r="H203" s="115">
        <f t="shared" si="69"/>
        <v>480</v>
      </c>
      <c r="I203" s="115">
        <f t="shared" si="69"/>
        <v>0</v>
      </c>
      <c r="J203" s="728"/>
      <c r="K203" s="626"/>
      <c r="L203" s="626"/>
      <c r="M203" s="626"/>
      <c r="N203" s="626"/>
      <c r="O203" s="626"/>
      <c r="P203" s="654"/>
    </row>
    <row r="204" spans="1:16" ht="15">
      <c r="A204" s="642"/>
      <c r="B204" s="726"/>
      <c r="C204" s="727"/>
      <c r="D204" s="647"/>
      <c r="E204" s="630" t="s">
        <v>410</v>
      </c>
      <c r="F204" s="626">
        <f t="shared" si="68"/>
        <v>360</v>
      </c>
      <c r="G204" s="626">
        <f t="shared" si="68"/>
        <v>0</v>
      </c>
      <c r="H204" s="115">
        <f t="shared" si="69"/>
        <v>360</v>
      </c>
      <c r="I204" s="115">
        <f t="shared" si="69"/>
        <v>0</v>
      </c>
      <c r="J204" s="728"/>
      <c r="K204" s="626"/>
      <c r="L204" s="626"/>
      <c r="M204" s="626"/>
      <c r="N204" s="626"/>
      <c r="O204" s="626"/>
      <c r="P204" s="654"/>
    </row>
    <row r="205" spans="1:16" ht="15">
      <c r="A205" s="642"/>
      <c r="B205" s="726"/>
      <c r="C205" s="727"/>
      <c r="D205" s="647">
        <v>2015</v>
      </c>
      <c r="E205" s="653"/>
      <c r="F205" s="626">
        <f>SUM(F206:F212)</f>
        <v>460</v>
      </c>
      <c r="G205" s="626">
        <f aca="true" t="shared" si="70" ref="G205:O205">SUM(G206:G212)</f>
        <v>173.71672</v>
      </c>
      <c r="H205" s="626">
        <f t="shared" si="70"/>
        <v>460</v>
      </c>
      <c r="I205" s="626">
        <f t="shared" si="70"/>
        <v>173.71672</v>
      </c>
      <c r="J205" s="626">
        <f t="shared" si="70"/>
        <v>0</v>
      </c>
      <c r="K205" s="626">
        <f t="shared" si="70"/>
        <v>0</v>
      </c>
      <c r="L205" s="626">
        <f t="shared" si="70"/>
        <v>0</v>
      </c>
      <c r="M205" s="626">
        <f t="shared" si="70"/>
        <v>0</v>
      </c>
      <c r="N205" s="626">
        <f t="shared" si="70"/>
        <v>0</v>
      </c>
      <c r="O205" s="626">
        <f t="shared" si="70"/>
        <v>0</v>
      </c>
      <c r="P205" s="654"/>
    </row>
    <row r="206" spans="1:16" ht="15">
      <c r="A206" s="642"/>
      <c r="B206" s="726"/>
      <c r="C206" s="727"/>
      <c r="D206" s="647"/>
      <c r="E206" s="630" t="s">
        <v>756</v>
      </c>
      <c r="F206" s="626">
        <f>H206+J206+L206+N206</f>
        <v>80</v>
      </c>
      <c r="G206" s="626">
        <f>I206+K206+M206+O206</f>
        <v>0</v>
      </c>
      <c r="H206" s="115">
        <f aca="true" t="shared" si="71" ref="H206:O206">H23+H72+H120+H162</f>
        <v>80</v>
      </c>
      <c r="I206" s="115">
        <f t="shared" si="71"/>
        <v>0</v>
      </c>
      <c r="J206" s="626">
        <f t="shared" si="71"/>
        <v>0</v>
      </c>
      <c r="K206" s="626">
        <f t="shared" si="71"/>
        <v>0</v>
      </c>
      <c r="L206" s="626">
        <f t="shared" si="71"/>
        <v>0</v>
      </c>
      <c r="M206" s="626">
        <f t="shared" si="71"/>
        <v>0</v>
      </c>
      <c r="N206" s="626">
        <f t="shared" si="71"/>
        <v>0</v>
      </c>
      <c r="O206" s="626">
        <f t="shared" si="71"/>
        <v>0</v>
      </c>
      <c r="P206" s="654"/>
    </row>
    <row r="207" spans="1:16" ht="15">
      <c r="A207" s="642"/>
      <c r="B207" s="726"/>
      <c r="C207" s="727"/>
      <c r="D207" s="647"/>
      <c r="E207" s="630" t="s">
        <v>757</v>
      </c>
      <c r="F207" s="626">
        <f aca="true" t="shared" si="72" ref="F207:G212">H207+J207+L207+N207</f>
        <v>60</v>
      </c>
      <c r="G207" s="626">
        <f t="shared" si="72"/>
        <v>34.6</v>
      </c>
      <c r="H207" s="115">
        <f>H163+H73+H24</f>
        <v>60</v>
      </c>
      <c r="I207" s="115">
        <v>34.6</v>
      </c>
      <c r="J207" s="626">
        <f aca="true" t="shared" si="73" ref="J207:O207">J163+J73+J24</f>
        <v>0</v>
      </c>
      <c r="K207" s="626">
        <f t="shared" si="73"/>
        <v>0</v>
      </c>
      <c r="L207" s="626">
        <f t="shared" si="73"/>
        <v>0</v>
      </c>
      <c r="M207" s="626">
        <f t="shared" si="73"/>
        <v>0</v>
      </c>
      <c r="N207" s="626">
        <f t="shared" si="73"/>
        <v>0</v>
      </c>
      <c r="O207" s="626">
        <f t="shared" si="73"/>
        <v>0</v>
      </c>
      <c r="P207" s="654"/>
    </row>
    <row r="208" spans="1:16" ht="15">
      <c r="A208" s="642"/>
      <c r="B208" s="726"/>
      <c r="C208" s="727"/>
      <c r="D208" s="647"/>
      <c r="E208" s="630" t="s">
        <v>758</v>
      </c>
      <c r="F208" s="626">
        <f t="shared" si="72"/>
        <v>60</v>
      </c>
      <c r="G208" s="626">
        <f t="shared" si="72"/>
        <v>34.11672</v>
      </c>
      <c r="H208" s="115">
        <f aca="true" t="shared" si="74" ref="H208:O208">H121+H74+H25</f>
        <v>60</v>
      </c>
      <c r="I208" s="115">
        <f t="shared" si="74"/>
        <v>34.11672</v>
      </c>
      <c r="J208" s="626">
        <f t="shared" si="74"/>
        <v>0</v>
      </c>
      <c r="K208" s="626">
        <f t="shared" si="74"/>
        <v>0</v>
      </c>
      <c r="L208" s="626">
        <f t="shared" si="74"/>
        <v>0</v>
      </c>
      <c r="M208" s="626">
        <f t="shared" si="74"/>
        <v>0</v>
      </c>
      <c r="N208" s="626">
        <f t="shared" si="74"/>
        <v>0</v>
      </c>
      <c r="O208" s="626">
        <f t="shared" si="74"/>
        <v>0</v>
      </c>
      <c r="P208" s="654"/>
    </row>
    <row r="209" spans="1:16" ht="15">
      <c r="A209" s="642"/>
      <c r="B209" s="726"/>
      <c r="C209" s="727"/>
      <c r="D209" s="647"/>
      <c r="E209" s="630" t="s">
        <v>760</v>
      </c>
      <c r="F209" s="626">
        <f t="shared" si="72"/>
        <v>60</v>
      </c>
      <c r="G209" s="626">
        <f t="shared" si="72"/>
        <v>45</v>
      </c>
      <c r="H209" s="115">
        <f>'[1]ЗОЖ_пер'!$H$26+'[1]ЗОЖ_пер'!$H$75+'[1]ЗОЖ_пер'!$H$164</f>
        <v>60</v>
      </c>
      <c r="I209" s="115">
        <f aca="true" t="shared" si="75" ref="I209:O209">I164+I75+I26</f>
        <v>45</v>
      </c>
      <c r="J209" s="626">
        <f t="shared" si="75"/>
        <v>0</v>
      </c>
      <c r="K209" s="626">
        <f t="shared" si="75"/>
        <v>0</v>
      </c>
      <c r="L209" s="626">
        <f t="shared" si="75"/>
        <v>0</v>
      </c>
      <c r="M209" s="626">
        <f t="shared" si="75"/>
        <v>0</v>
      </c>
      <c r="N209" s="626">
        <f t="shared" si="75"/>
        <v>0</v>
      </c>
      <c r="O209" s="626">
        <f t="shared" si="75"/>
        <v>0</v>
      </c>
      <c r="P209" s="654"/>
    </row>
    <row r="210" spans="1:16" ht="15">
      <c r="A210" s="642"/>
      <c r="B210" s="726"/>
      <c r="C210" s="727"/>
      <c r="D210" s="647"/>
      <c r="E210" s="630" t="s">
        <v>759</v>
      </c>
      <c r="F210" s="626">
        <f t="shared" si="72"/>
        <v>60</v>
      </c>
      <c r="G210" s="626">
        <f t="shared" si="72"/>
        <v>60</v>
      </c>
      <c r="H210" s="115">
        <f aca="true" t="shared" si="76" ref="H210:O210">H165+H122</f>
        <v>60</v>
      </c>
      <c r="I210" s="115">
        <f t="shared" si="76"/>
        <v>60</v>
      </c>
      <c r="J210" s="626">
        <f t="shared" si="76"/>
        <v>0</v>
      </c>
      <c r="K210" s="626">
        <f t="shared" si="76"/>
        <v>0</v>
      </c>
      <c r="L210" s="626">
        <f t="shared" si="76"/>
        <v>0</v>
      </c>
      <c r="M210" s="626">
        <f t="shared" si="76"/>
        <v>0</v>
      </c>
      <c r="N210" s="626">
        <f t="shared" si="76"/>
        <v>0</v>
      </c>
      <c r="O210" s="626">
        <f t="shared" si="76"/>
        <v>0</v>
      </c>
      <c r="P210" s="654"/>
    </row>
    <row r="211" spans="1:16" ht="15">
      <c r="A211" s="642"/>
      <c r="B211" s="726"/>
      <c r="C211" s="727"/>
      <c r="D211" s="647"/>
      <c r="E211" s="630" t="s">
        <v>620</v>
      </c>
      <c r="F211" s="626">
        <f t="shared" si="72"/>
        <v>80</v>
      </c>
      <c r="G211" s="626">
        <f t="shared" si="72"/>
        <v>0</v>
      </c>
      <c r="H211" s="115">
        <f aca="true" t="shared" si="77" ref="H211:O211">H166+H123+H76+H27</f>
        <v>80</v>
      </c>
      <c r="I211" s="115">
        <f t="shared" si="77"/>
        <v>0</v>
      </c>
      <c r="J211" s="626">
        <f t="shared" si="77"/>
        <v>0</v>
      </c>
      <c r="K211" s="626">
        <f t="shared" si="77"/>
        <v>0</v>
      </c>
      <c r="L211" s="626">
        <f t="shared" si="77"/>
        <v>0</v>
      </c>
      <c r="M211" s="626">
        <f t="shared" si="77"/>
        <v>0</v>
      </c>
      <c r="N211" s="626">
        <f t="shared" si="77"/>
        <v>0</v>
      </c>
      <c r="O211" s="626">
        <f t="shared" si="77"/>
        <v>0</v>
      </c>
      <c r="P211" s="654"/>
    </row>
    <row r="212" spans="1:16" ht="15">
      <c r="A212" s="642"/>
      <c r="B212" s="726"/>
      <c r="C212" s="727"/>
      <c r="D212" s="647"/>
      <c r="E212" s="630" t="s">
        <v>410</v>
      </c>
      <c r="F212" s="626">
        <f t="shared" si="72"/>
        <v>60</v>
      </c>
      <c r="G212" s="626">
        <f t="shared" si="72"/>
        <v>0</v>
      </c>
      <c r="H212" s="115">
        <f aca="true" t="shared" si="78" ref="H212:O212">H124+H77+H28</f>
        <v>60</v>
      </c>
      <c r="I212" s="115">
        <f t="shared" si="78"/>
        <v>0</v>
      </c>
      <c r="J212" s="115">
        <f t="shared" si="78"/>
        <v>0</v>
      </c>
      <c r="K212" s="115">
        <f t="shared" si="78"/>
        <v>0</v>
      </c>
      <c r="L212" s="115">
        <f t="shared" si="78"/>
        <v>0</v>
      </c>
      <c r="M212" s="115">
        <f t="shared" si="78"/>
        <v>0</v>
      </c>
      <c r="N212" s="115">
        <f t="shared" si="78"/>
        <v>0</v>
      </c>
      <c r="O212" s="115">
        <f t="shared" si="78"/>
        <v>0</v>
      </c>
      <c r="P212" s="654"/>
    </row>
    <row r="213" spans="1:16" ht="15">
      <c r="A213" s="642"/>
      <c r="B213" s="726"/>
      <c r="C213" s="727"/>
      <c r="D213" s="647">
        <v>2016</v>
      </c>
      <c r="E213" s="653"/>
      <c r="F213" s="626">
        <f>SUM(F214:F220)</f>
        <v>440</v>
      </c>
      <c r="G213" s="626">
        <f aca="true" t="shared" si="79" ref="G213:O213">SUM(G214:G220)</f>
        <v>126.58</v>
      </c>
      <c r="H213" s="626">
        <f t="shared" si="79"/>
        <v>440</v>
      </c>
      <c r="I213" s="626">
        <f t="shared" si="79"/>
        <v>126.58</v>
      </c>
      <c r="J213" s="626">
        <f t="shared" si="79"/>
        <v>0</v>
      </c>
      <c r="K213" s="626">
        <f t="shared" si="79"/>
        <v>0</v>
      </c>
      <c r="L213" s="626">
        <f t="shared" si="79"/>
        <v>0</v>
      </c>
      <c r="M213" s="626">
        <f t="shared" si="79"/>
        <v>0</v>
      </c>
      <c r="N213" s="626">
        <f t="shared" si="79"/>
        <v>0</v>
      </c>
      <c r="O213" s="626">
        <f t="shared" si="79"/>
        <v>0</v>
      </c>
      <c r="P213" s="654"/>
    </row>
    <row r="214" spans="1:16" ht="15">
      <c r="A214" s="642"/>
      <c r="B214" s="726"/>
      <c r="C214" s="727"/>
      <c r="D214" s="647"/>
      <c r="E214" s="630" t="s">
        <v>756</v>
      </c>
      <c r="F214" s="626">
        <f>H214+J214+L214+N214</f>
        <v>80</v>
      </c>
      <c r="G214" s="626">
        <f>I214+K214+M214+O214</f>
        <v>0</v>
      </c>
      <c r="H214" s="115">
        <f aca="true" t="shared" si="80" ref="H214:O214">H168+H126+H79+H30</f>
        <v>80</v>
      </c>
      <c r="I214" s="115">
        <f t="shared" si="80"/>
        <v>0</v>
      </c>
      <c r="J214" s="115">
        <f t="shared" si="80"/>
        <v>0</v>
      </c>
      <c r="K214" s="115">
        <f t="shared" si="80"/>
        <v>0</v>
      </c>
      <c r="L214" s="115">
        <f t="shared" si="80"/>
        <v>0</v>
      </c>
      <c r="M214" s="115">
        <f t="shared" si="80"/>
        <v>0</v>
      </c>
      <c r="N214" s="115">
        <f t="shared" si="80"/>
        <v>0</v>
      </c>
      <c r="O214" s="115">
        <f t="shared" si="80"/>
        <v>0</v>
      </c>
      <c r="P214" s="654"/>
    </row>
    <row r="215" spans="1:16" ht="15">
      <c r="A215" s="642"/>
      <c r="B215" s="726"/>
      <c r="C215" s="727"/>
      <c r="D215" s="647"/>
      <c r="E215" s="630" t="s">
        <v>757</v>
      </c>
      <c r="F215" s="626">
        <f aca="true" t="shared" si="81" ref="F215:G220">H215+J215+L215+N215</f>
        <v>60</v>
      </c>
      <c r="G215" s="626">
        <f t="shared" si="81"/>
        <v>24.4</v>
      </c>
      <c r="H215" s="115">
        <f aca="true" t="shared" si="82" ref="H215:O215">H169+H80+H31</f>
        <v>60</v>
      </c>
      <c r="I215" s="115">
        <f t="shared" si="82"/>
        <v>24.4</v>
      </c>
      <c r="J215" s="115">
        <f t="shared" si="82"/>
        <v>0</v>
      </c>
      <c r="K215" s="115">
        <f t="shared" si="82"/>
        <v>0</v>
      </c>
      <c r="L215" s="115">
        <f t="shared" si="82"/>
        <v>0</v>
      </c>
      <c r="M215" s="115">
        <f t="shared" si="82"/>
        <v>0</v>
      </c>
      <c r="N215" s="115">
        <f t="shared" si="82"/>
        <v>0</v>
      </c>
      <c r="O215" s="115">
        <f t="shared" si="82"/>
        <v>0</v>
      </c>
      <c r="P215" s="654"/>
    </row>
    <row r="216" spans="1:16" ht="15">
      <c r="A216" s="642"/>
      <c r="B216" s="726"/>
      <c r="C216" s="727"/>
      <c r="D216" s="647"/>
      <c r="E216" s="630" t="s">
        <v>758</v>
      </c>
      <c r="F216" s="626">
        <f t="shared" si="81"/>
        <v>60</v>
      </c>
      <c r="G216" s="626">
        <f t="shared" si="81"/>
        <v>29.379999999999995</v>
      </c>
      <c r="H216" s="115">
        <f aca="true" t="shared" si="83" ref="H216:O216">H127+H81+H32</f>
        <v>60</v>
      </c>
      <c r="I216" s="115">
        <f t="shared" si="83"/>
        <v>29.379999999999995</v>
      </c>
      <c r="J216" s="115">
        <f t="shared" si="83"/>
        <v>0</v>
      </c>
      <c r="K216" s="115">
        <f t="shared" si="83"/>
        <v>0</v>
      </c>
      <c r="L216" s="115">
        <f t="shared" si="83"/>
        <v>0</v>
      </c>
      <c r="M216" s="115">
        <f t="shared" si="83"/>
        <v>0</v>
      </c>
      <c r="N216" s="115">
        <f t="shared" si="83"/>
        <v>0</v>
      </c>
      <c r="O216" s="115">
        <f t="shared" si="83"/>
        <v>0</v>
      </c>
      <c r="P216" s="654"/>
    </row>
    <row r="217" spans="1:16" ht="15">
      <c r="A217" s="642"/>
      <c r="B217" s="726"/>
      <c r="C217" s="727"/>
      <c r="D217" s="647"/>
      <c r="E217" s="630" t="s">
        <v>760</v>
      </c>
      <c r="F217" s="626">
        <f t="shared" si="81"/>
        <v>60</v>
      </c>
      <c r="G217" s="626">
        <f t="shared" si="81"/>
        <v>35</v>
      </c>
      <c r="H217" s="115">
        <f aca="true" t="shared" si="84" ref="H217:O217">H170+H82+H33</f>
        <v>60</v>
      </c>
      <c r="I217" s="115">
        <f t="shared" si="84"/>
        <v>35</v>
      </c>
      <c r="J217" s="115">
        <f t="shared" si="84"/>
        <v>0</v>
      </c>
      <c r="K217" s="115">
        <f t="shared" si="84"/>
        <v>0</v>
      </c>
      <c r="L217" s="115">
        <f t="shared" si="84"/>
        <v>0</v>
      </c>
      <c r="M217" s="115">
        <f t="shared" si="84"/>
        <v>0</v>
      </c>
      <c r="N217" s="115">
        <f t="shared" si="84"/>
        <v>0</v>
      </c>
      <c r="O217" s="115">
        <f t="shared" si="84"/>
        <v>0</v>
      </c>
      <c r="P217" s="654"/>
    </row>
    <row r="218" spans="1:16" ht="15">
      <c r="A218" s="642"/>
      <c r="B218" s="726"/>
      <c r="C218" s="727"/>
      <c r="D218" s="647"/>
      <c r="E218" s="630" t="s">
        <v>759</v>
      </c>
      <c r="F218" s="626">
        <f t="shared" si="81"/>
        <v>40</v>
      </c>
      <c r="G218" s="626">
        <f t="shared" si="81"/>
        <v>37.8</v>
      </c>
      <c r="H218" s="115">
        <f>H171+H128</f>
        <v>40</v>
      </c>
      <c r="I218" s="115">
        <v>37.8</v>
      </c>
      <c r="J218" s="115">
        <f aca="true" t="shared" si="85" ref="J218:O218">J171+J128</f>
        <v>0</v>
      </c>
      <c r="K218" s="115">
        <f t="shared" si="85"/>
        <v>0</v>
      </c>
      <c r="L218" s="115">
        <f t="shared" si="85"/>
        <v>0</v>
      </c>
      <c r="M218" s="115">
        <f t="shared" si="85"/>
        <v>0</v>
      </c>
      <c r="N218" s="115">
        <f t="shared" si="85"/>
        <v>0</v>
      </c>
      <c r="O218" s="115">
        <f t="shared" si="85"/>
        <v>0</v>
      </c>
      <c r="P218" s="654"/>
    </row>
    <row r="219" spans="1:16" ht="15">
      <c r="A219" s="642"/>
      <c r="B219" s="726"/>
      <c r="C219" s="727"/>
      <c r="D219" s="647"/>
      <c r="E219" s="630" t="s">
        <v>620</v>
      </c>
      <c r="F219" s="626">
        <f t="shared" si="81"/>
        <v>80</v>
      </c>
      <c r="G219" s="626">
        <f t="shared" si="81"/>
        <v>0</v>
      </c>
      <c r="H219" s="115">
        <f aca="true" t="shared" si="86" ref="H219:O219">H172+H129+H83+H34</f>
        <v>80</v>
      </c>
      <c r="I219" s="115">
        <f t="shared" si="86"/>
        <v>0</v>
      </c>
      <c r="J219" s="115">
        <f t="shared" si="86"/>
        <v>0</v>
      </c>
      <c r="K219" s="115">
        <f t="shared" si="86"/>
        <v>0</v>
      </c>
      <c r="L219" s="115">
        <f t="shared" si="86"/>
        <v>0</v>
      </c>
      <c r="M219" s="115">
        <f t="shared" si="86"/>
        <v>0</v>
      </c>
      <c r="N219" s="115">
        <f t="shared" si="86"/>
        <v>0</v>
      </c>
      <c r="O219" s="115">
        <f t="shared" si="86"/>
        <v>0</v>
      </c>
      <c r="P219" s="654"/>
    </row>
    <row r="220" spans="1:16" ht="15">
      <c r="A220" s="642"/>
      <c r="B220" s="726"/>
      <c r="C220" s="727"/>
      <c r="D220" s="647"/>
      <c r="E220" s="630" t="s">
        <v>410</v>
      </c>
      <c r="F220" s="626">
        <f t="shared" si="81"/>
        <v>60</v>
      </c>
      <c r="G220" s="626">
        <f t="shared" si="81"/>
        <v>0</v>
      </c>
      <c r="H220" s="115">
        <f aca="true" t="shared" si="87" ref="H220:O220">H130+H84+H35</f>
        <v>60</v>
      </c>
      <c r="I220" s="115">
        <f t="shared" si="87"/>
        <v>0</v>
      </c>
      <c r="J220" s="115">
        <f t="shared" si="87"/>
        <v>0</v>
      </c>
      <c r="K220" s="115">
        <f t="shared" si="87"/>
        <v>0</v>
      </c>
      <c r="L220" s="115">
        <f t="shared" si="87"/>
        <v>0</v>
      </c>
      <c r="M220" s="115">
        <f t="shared" si="87"/>
        <v>0</v>
      </c>
      <c r="N220" s="115">
        <f t="shared" si="87"/>
        <v>0</v>
      </c>
      <c r="O220" s="115">
        <f t="shared" si="87"/>
        <v>0</v>
      </c>
      <c r="P220" s="654"/>
    </row>
    <row r="221" spans="1:16" ht="15">
      <c r="A221" s="642"/>
      <c r="B221" s="726"/>
      <c r="C221" s="727"/>
      <c r="D221" s="647">
        <v>2017</v>
      </c>
      <c r="E221" s="653"/>
      <c r="F221" s="626">
        <f>SUM(F222:F228)</f>
        <v>440</v>
      </c>
      <c r="G221" s="626">
        <f aca="true" t="shared" si="88" ref="G221:O221">SUM(G222:G228)</f>
        <v>136.8151</v>
      </c>
      <c r="H221" s="626">
        <f t="shared" si="88"/>
        <v>440</v>
      </c>
      <c r="I221" s="626">
        <f t="shared" si="88"/>
        <v>136.8151</v>
      </c>
      <c r="J221" s="626">
        <f t="shared" si="88"/>
        <v>0</v>
      </c>
      <c r="K221" s="626">
        <f t="shared" si="88"/>
        <v>0</v>
      </c>
      <c r="L221" s="626">
        <f t="shared" si="88"/>
        <v>0</v>
      </c>
      <c r="M221" s="626">
        <f t="shared" si="88"/>
        <v>0</v>
      </c>
      <c r="N221" s="626">
        <f t="shared" si="88"/>
        <v>0</v>
      </c>
      <c r="O221" s="626">
        <f t="shared" si="88"/>
        <v>0</v>
      </c>
      <c r="P221" s="654"/>
    </row>
    <row r="222" spans="1:16" ht="15">
      <c r="A222" s="642"/>
      <c r="B222" s="726"/>
      <c r="C222" s="727"/>
      <c r="D222" s="647"/>
      <c r="E222" s="630" t="s">
        <v>756</v>
      </c>
      <c r="F222" s="626">
        <f>H222+J222+L222+N222</f>
        <v>80</v>
      </c>
      <c r="G222" s="626">
        <f>I222+K222+M222+O222</f>
        <v>0</v>
      </c>
      <c r="H222" s="115">
        <f aca="true" t="shared" si="89" ref="H222:O222">H174+H132+H86+H37</f>
        <v>80</v>
      </c>
      <c r="I222" s="115">
        <f t="shared" si="89"/>
        <v>0</v>
      </c>
      <c r="J222" s="115">
        <f t="shared" si="89"/>
        <v>0</v>
      </c>
      <c r="K222" s="115">
        <f t="shared" si="89"/>
        <v>0</v>
      </c>
      <c r="L222" s="115">
        <f t="shared" si="89"/>
        <v>0</v>
      </c>
      <c r="M222" s="115">
        <f t="shared" si="89"/>
        <v>0</v>
      </c>
      <c r="N222" s="115">
        <f t="shared" si="89"/>
        <v>0</v>
      </c>
      <c r="O222" s="115">
        <f t="shared" si="89"/>
        <v>0</v>
      </c>
      <c r="P222" s="654"/>
    </row>
    <row r="223" spans="1:16" ht="15">
      <c r="A223" s="642"/>
      <c r="B223" s="726"/>
      <c r="C223" s="727"/>
      <c r="D223" s="647"/>
      <c r="E223" s="630" t="s">
        <v>757</v>
      </c>
      <c r="F223" s="626">
        <f aca="true" t="shared" si="90" ref="F223:G228">H223+J223+L223+N223</f>
        <v>60</v>
      </c>
      <c r="G223" s="626">
        <f t="shared" si="90"/>
        <v>26.9151</v>
      </c>
      <c r="H223" s="115">
        <f aca="true" t="shared" si="91" ref="H223:O223">H175+H87+H38</f>
        <v>60</v>
      </c>
      <c r="I223" s="115">
        <f t="shared" si="91"/>
        <v>26.9151</v>
      </c>
      <c r="J223" s="115">
        <f t="shared" si="91"/>
        <v>0</v>
      </c>
      <c r="K223" s="115">
        <f t="shared" si="91"/>
        <v>0</v>
      </c>
      <c r="L223" s="115">
        <f t="shared" si="91"/>
        <v>0</v>
      </c>
      <c r="M223" s="115">
        <f t="shared" si="91"/>
        <v>0</v>
      </c>
      <c r="N223" s="115">
        <f t="shared" si="91"/>
        <v>0</v>
      </c>
      <c r="O223" s="115">
        <f t="shared" si="91"/>
        <v>0</v>
      </c>
      <c r="P223" s="654"/>
    </row>
    <row r="224" spans="1:16" ht="15">
      <c r="A224" s="642"/>
      <c r="B224" s="726"/>
      <c r="C224" s="727"/>
      <c r="D224" s="647"/>
      <c r="E224" s="630" t="s">
        <v>758</v>
      </c>
      <c r="F224" s="626">
        <f t="shared" si="90"/>
        <v>60</v>
      </c>
      <c r="G224" s="626">
        <f t="shared" si="90"/>
        <v>27</v>
      </c>
      <c r="H224" s="115">
        <f aca="true" t="shared" si="92" ref="H224:O224">H133+H88+H39</f>
        <v>60</v>
      </c>
      <c r="I224" s="115">
        <f t="shared" si="92"/>
        <v>27</v>
      </c>
      <c r="J224" s="115">
        <f t="shared" si="92"/>
        <v>0</v>
      </c>
      <c r="K224" s="115">
        <f t="shared" si="92"/>
        <v>0</v>
      </c>
      <c r="L224" s="115">
        <f t="shared" si="92"/>
        <v>0</v>
      </c>
      <c r="M224" s="115">
        <f t="shared" si="92"/>
        <v>0</v>
      </c>
      <c r="N224" s="115">
        <f t="shared" si="92"/>
        <v>0</v>
      </c>
      <c r="O224" s="115">
        <f t="shared" si="92"/>
        <v>0</v>
      </c>
      <c r="P224" s="654"/>
    </row>
    <row r="225" spans="1:16" ht="15">
      <c r="A225" s="642"/>
      <c r="B225" s="726"/>
      <c r="C225" s="727"/>
      <c r="D225" s="647"/>
      <c r="E225" s="630" t="s">
        <v>760</v>
      </c>
      <c r="F225" s="626">
        <f t="shared" si="90"/>
        <v>60</v>
      </c>
      <c r="G225" s="626">
        <f t="shared" si="90"/>
        <v>45</v>
      </c>
      <c r="H225" s="115">
        <f aca="true" t="shared" si="93" ref="H225:O225">H176+H89+H40</f>
        <v>60</v>
      </c>
      <c r="I225" s="115">
        <f t="shared" si="93"/>
        <v>45</v>
      </c>
      <c r="J225" s="115">
        <f t="shared" si="93"/>
        <v>0</v>
      </c>
      <c r="K225" s="115">
        <f t="shared" si="93"/>
        <v>0</v>
      </c>
      <c r="L225" s="115">
        <f t="shared" si="93"/>
        <v>0</v>
      </c>
      <c r="M225" s="115">
        <f t="shared" si="93"/>
        <v>0</v>
      </c>
      <c r="N225" s="115">
        <f t="shared" si="93"/>
        <v>0</v>
      </c>
      <c r="O225" s="115">
        <f t="shared" si="93"/>
        <v>0</v>
      </c>
      <c r="P225" s="654"/>
    </row>
    <row r="226" spans="1:16" ht="15">
      <c r="A226" s="642"/>
      <c r="B226" s="726"/>
      <c r="C226" s="727"/>
      <c r="D226" s="647"/>
      <c r="E226" s="630" t="s">
        <v>759</v>
      </c>
      <c r="F226" s="626">
        <f t="shared" si="90"/>
        <v>40</v>
      </c>
      <c r="G226" s="626">
        <f t="shared" si="90"/>
        <v>37.9</v>
      </c>
      <c r="H226" s="115">
        <f aca="true" t="shared" si="94" ref="H226:O226">H177+H134</f>
        <v>40</v>
      </c>
      <c r="I226" s="115">
        <f t="shared" si="94"/>
        <v>37.9</v>
      </c>
      <c r="J226" s="115">
        <f t="shared" si="94"/>
        <v>0</v>
      </c>
      <c r="K226" s="115">
        <f t="shared" si="94"/>
        <v>0</v>
      </c>
      <c r="L226" s="115">
        <f t="shared" si="94"/>
        <v>0</v>
      </c>
      <c r="M226" s="115">
        <f t="shared" si="94"/>
        <v>0</v>
      </c>
      <c r="N226" s="115">
        <f t="shared" si="94"/>
        <v>0</v>
      </c>
      <c r="O226" s="115">
        <f t="shared" si="94"/>
        <v>0</v>
      </c>
      <c r="P226" s="654"/>
    </row>
    <row r="227" spans="1:16" ht="15">
      <c r="A227" s="642"/>
      <c r="B227" s="726"/>
      <c r="C227" s="727"/>
      <c r="D227" s="647"/>
      <c r="E227" s="630" t="s">
        <v>620</v>
      </c>
      <c r="F227" s="626">
        <f t="shared" si="90"/>
        <v>80</v>
      </c>
      <c r="G227" s="626">
        <f t="shared" si="90"/>
        <v>0</v>
      </c>
      <c r="H227" s="115">
        <f aca="true" t="shared" si="95" ref="H227:O227">H178+H135+H90+H41</f>
        <v>80</v>
      </c>
      <c r="I227" s="115">
        <f t="shared" si="95"/>
        <v>0</v>
      </c>
      <c r="J227" s="115">
        <f t="shared" si="95"/>
        <v>0</v>
      </c>
      <c r="K227" s="115">
        <f t="shared" si="95"/>
        <v>0</v>
      </c>
      <c r="L227" s="115">
        <f t="shared" si="95"/>
        <v>0</v>
      </c>
      <c r="M227" s="115">
        <f t="shared" si="95"/>
        <v>0</v>
      </c>
      <c r="N227" s="115">
        <f t="shared" si="95"/>
        <v>0</v>
      </c>
      <c r="O227" s="115">
        <f t="shared" si="95"/>
        <v>0</v>
      </c>
      <c r="P227" s="654"/>
    </row>
    <row r="228" spans="1:16" ht="15">
      <c r="A228" s="642"/>
      <c r="B228" s="726"/>
      <c r="C228" s="727"/>
      <c r="D228" s="647"/>
      <c r="E228" s="630" t="s">
        <v>410</v>
      </c>
      <c r="F228" s="626">
        <f t="shared" si="90"/>
        <v>60</v>
      </c>
      <c r="G228" s="626">
        <f t="shared" si="90"/>
        <v>0</v>
      </c>
      <c r="H228" s="115">
        <f aca="true" t="shared" si="96" ref="H228:O228">H136+H91+H42</f>
        <v>60</v>
      </c>
      <c r="I228" s="115">
        <f t="shared" si="96"/>
        <v>0</v>
      </c>
      <c r="J228" s="115">
        <f t="shared" si="96"/>
        <v>0</v>
      </c>
      <c r="K228" s="115">
        <f t="shared" si="96"/>
        <v>0</v>
      </c>
      <c r="L228" s="115">
        <f t="shared" si="96"/>
        <v>0</v>
      </c>
      <c r="M228" s="115">
        <f t="shared" si="96"/>
        <v>0</v>
      </c>
      <c r="N228" s="115">
        <f t="shared" si="96"/>
        <v>0</v>
      </c>
      <c r="O228" s="115">
        <f t="shared" si="96"/>
        <v>0</v>
      </c>
      <c r="P228" s="654"/>
    </row>
    <row r="229" spans="1:16" ht="15">
      <c r="A229" s="642"/>
      <c r="B229" s="726"/>
      <c r="C229" s="727"/>
      <c r="D229" s="647">
        <v>2018</v>
      </c>
      <c r="E229" s="653"/>
      <c r="F229" s="626">
        <f>SUM(F230:F236)</f>
        <v>447.1</v>
      </c>
      <c r="G229" s="626">
        <f aca="true" t="shared" si="97" ref="G229:O229">SUM(G230:G236)</f>
        <v>139.555</v>
      </c>
      <c r="H229" s="626">
        <f t="shared" si="97"/>
        <v>447.1</v>
      </c>
      <c r="I229" s="626">
        <f>SUM(I230:I236)</f>
        <v>139.555</v>
      </c>
      <c r="J229" s="626">
        <f t="shared" si="97"/>
        <v>0</v>
      </c>
      <c r="K229" s="626">
        <f t="shared" si="97"/>
        <v>0</v>
      </c>
      <c r="L229" s="626">
        <f t="shared" si="97"/>
        <v>0</v>
      </c>
      <c r="M229" s="626">
        <f t="shared" si="97"/>
        <v>0</v>
      </c>
      <c r="N229" s="626">
        <f t="shared" si="97"/>
        <v>0</v>
      </c>
      <c r="O229" s="626">
        <f t="shared" si="97"/>
        <v>0</v>
      </c>
      <c r="P229" s="654"/>
    </row>
    <row r="230" spans="1:16" ht="15">
      <c r="A230" s="642"/>
      <c r="B230" s="726"/>
      <c r="C230" s="727"/>
      <c r="D230" s="647"/>
      <c r="E230" s="630" t="s">
        <v>756</v>
      </c>
      <c r="F230" s="626">
        <f>H230+J230+L230+N230</f>
        <v>80</v>
      </c>
      <c r="G230" s="626">
        <f>I230+K230+M230+O230</f>
        <v>0</v>
      </c>
      <c r="H230" s="115">
        <f aca="true" t="shared" si="98" ref="H230:O230">H180+H138+H93+H44</f>
        <v>80</v>
      </c>
      <c r="I230" s="115">
        <f t="shared" si="98"/>
        <v>0</v>
      </c>
      <c r="J230" s="115">
        <f t="shared" si="98"/>
        <v>0</v>
      </c>
      <c r="K230" s="115">
        <f t="shared" si="98"/>
        <v>0</v>
      </c>
      <c r="L230" s="115">
        <f t="shared" si="98"/>
        <v>0</v>
      </c>
      <c r="M230" s="115">
        <f t="shared" si="98"/>
        <v>0</v>
      </c>
      <c r="N230" s="115">
        <f t="shared" si="98"/>
        <v>0</v>
      </c>
      <c r="O230" s="115">
        <f t="shared" si="98"/>
        <v>0</v>
      </c>
      <c r="P230" s="654"/>
    </row>
    <row r="231" spans="1:16" ht="15">
      <c r="A231" s="642"/>
      <c r="B231" s="726"/>
      <c r="C231" s="727"/>
      <c r="D231" s="647"/>
      <c r="E231" s="630" t="s">
        <v>757</v>
      </c>
      <c r="F231" s="626">
        <f aca="true" t="shared" si="99" ref="F231:G236">H231+J231+L231+N231</f>
        <v>60</v>
      </c>
      <c r="G231" s="626">
        <f t="shared" si="99"/>
        <v>30.205000000000002</v>
      </c>
      <c r="H231" s="115">
        <f aca="true" t="shared" si="100" ref="H231:O231">H181+H94+H45</f>
        <v>60</v>
      </c>
      <c r="I231" s="115">
        <f t="shared" si="100"/>
        <v>30.205000000000002</v>
      </c>
      <c r="J231" s="115">
        <f t="shared" si="100"/>
        <v>0</v>
      </c>
      <c r="K231" s="115">
        <f t="shared" si="100"/>
        <v>0</v>
      </c>
      <c r="L231" s="115">
        <f t="shared" si="100"/>
        <v>0</v>
      </c>
      <c r="M231" s="115">
        <f t="shared" si="100"/>
        <v>0</v>
      </c>
      <c r="N231" s="115">
        <f t="shared" si="100"/>
        <v>0</v>
      </c>
      <c r="O231" s="115">
        <f t="shared" si="100"/>
        <v>0</v>
      </c>
      <c r="P231" s="654"/>
    </row>
    <row r="232" spans="1:16" ht="15">
      <c r="A232" s="642"/>
      <c r="B232" s="726"/>
      <c r="C232" s="727"/>
      <c r="D232" s="647"/>
      <c r="E232" s="630" t="s">
        <v>758</v>
      </c>
      <c r="F232" s="626">
        <f t="shared" si="99"/>
        <v>60</v>
      </c>
      <c r="G232" s="626">
        <f t="shared" si="99"/>
        <v>28.25</v>
      </c>
      <c r="H232" s="115">
        <f aca="true" t="shared" si="101" ref="H232:O232">H139+H95+H46</f>
        <v>60</v>
      </c>
      <c r="I232" s="115">
        <f t="shared" si="101"/>
        <v>28.25</v>
      </c>
      <c r="J232" s="115">
        <f t="shared" si="101"/>
        <v>0</v>
      </c>
      <c r="K232" s="115">
        <f t="shared" si="101"/>
        <v>0</v>
      </c>
      <c r="L232" s="115">
        <f t="shared" si="101"/>
        <v>0</v>
      </c>
      <c r="M232" s="115">
        <f t="shared" si="101"/>
        <v>0</v>
      </c>
      <c r="N232" s="115">
        <f t="shared" si="101"/>
        <v>0</v>
      </c>
      <c r="O232" s="115">
        <f t="shared" si="101"/>
        <v>0</v>
      </c>
      <c r="P232" s="654"/>
    </row>
    <row r="233" spans="1:16" ht="15">
      <c r="A233" s="642"/>
      <c r="B233" s="726"/>
      <c r="C233" s="727"/>
      <c r="D233" s="647"/>
      <c r="E233" s="630" t="s">
        <v>760</v>
      </c>
      <c r="F233" s="626">
        <f t="shared" si="99"/>
        <v>65</v>
      </c>
      <c r="G233" s="626">
        <f t="shared" si="99"/>
        <v>45</v>
      </c>
      <c r="H233" s="115">
        <f aca="true" t="shared" si="102" ref="H233:O233">H182+H96+H47</f>
        <v>65</v>
      </c>
      <c r="I233" s="115">
        <f t="shared" si="102"/>
        <v>45</v>
      </c>
      <c r="J233" s="115">
        <f t="shared" si="102"/>
        <v>0</v>
      </c>
      <c r="K233" s="115">
        <f t="shared" si="102"/>
        <v>0</v>
      </c>
      <c r="L233" s="115">
        <f t="shared" si="102"/>
        <v>0</v>
      </c>
      <c r="M233" s="115">
        <f t="shared" si="102"/>
        <v>0</v>
      </c>
      <c r="N233" s="115">
        <f t="shared" si="102"/>
        <v>0</v>
      </c>
      <c r="O233" s="115">
        <f t="shared" si="102"/>
        <v>0</v>
      </c>
      <c r="P233" s="654"/>
    </row>
    <row r="234" spans="1:16" ht="15">
      <c r="A234" s="642"/>
      <c r="B234" s="726"/>
      <c r="C234" s="727"/>
      <c r="D234" s="647"/>
      <c r="E234" s="630" t="s">
        <v>759</v>
      </c>
      <c r="F234" s="626">
        <f t="shared" si="99"/>
        <v>42.1</v>
      </c>
      <c r="G234" s="626">
        <f t="shared" si="99"/>
        <v>36.1</v>
      </c>
      <c r="H234" s="115">
        <f aca="true" t="shared" si="103" ref="H234:O234">H183+H140</f>
        <v>42.1</v>
      </c>
      <c r="I234" s="115">
        <f t="shared" si="103"/>
        <v>36.1</v>
      </c>
      <c r="J234" s="115">
        <f t="shared" si="103"/>
        <v>0</v>
      </c>
      <c r="K234" s="115">
        <f t="shared" si="103"/>
        <v>0</v>
      </c>
      <c r="L234" s="115">
        <f t="shared" si="103"/>
        <v>0</v>
      </c>
      <c r="M234" s="115">
        <f t="shared" si="103"/>
        <v>0</v>
      </c>
      <c r="N234" s="115">
        <f t="shared" si="103"/>
        <v>0</v>
      </c>
      <c r="O234" s="115">
        <f t="shared" si="103"/>
        <v>0</v>
      </c>
      <c r="P234" s="654"/>
    </row>
    <row r="235" spans="1:16" ht="15">
      <c r="A235" s="642"/>
      <c r="B235" s="726"/>
      <c r="C235" s="727"/>
      <c r="D235" s="647"/>
      <c r="E235" s="630" t="s">
        <v>620</v>
      </c>
      <c r="F235" s="626">
        <f t="shared" si="99"/>
        <v>80</v>
      </c>
      <c r="G235" s="626">
        <f t="shared" si="99"/>
        <v>0</v>
      </c>
      <c r="H235" s="115">
        <f aca="true" t="shared" si="104" ref="H235:O235">H184+H141+H97+H48</f>
        <v>80</v>
      </c>
      <c r="I235" s="115">
        <f t="shared" si="104"/>
        <v>0</v>
      </c>
      <c r="J235" s="115">
        <f t="shared" si="104"/>
        <v>0</v>
      </c>
      <c r="K235" s="115">
        <f t="shared" si="104"/>
        <v>0</v>
      </c>
      <c r="L235" s="115">
        <f t="shared" si="104"/>
        <v>0</v>
      </c>
      <c r="M235" s="115">
        <f t="shared" si="104"/>
        <v>0</v>
      </c>
      <c r="N235" s="115">
        <f t="shared" si="104"/>
        <v>0</v>
      </c>
      <c r="O235" s="115">
        <f t="shared" si="104"/>
        <v>0</v>
      </c>
      <c r="P235" s="654"/>
    </row>
    <row r="236" spans="1:16" ht="15">
      <c r="A236" s="642"/>
      <c r="B236" s="726"/>
      <c r="C236" s="727"/>
      <c r="D236" s="647"/>
      <c r="E236" s="630" t="s">
        <v>410</v>
      </c>
      <c r="F236" s="626">
        <f t="shared" si="99"/>
        <v>60</v>
      </c>
      <c r="G236" s="626">
        <f t="shared" si="99"/>
        <v>0</v>
      </c>
      <c r="H236" s="115">
        <f aca="true" t="shared" si="105" ref="H236:O236">H142+H98+H49</f>
        <v>60</v>
      </c>
      <c r="I236" s="115">
        <f t="shared" si="105"/>
        <v>0</v>
      </c>
      <c r="J236" s="115">
        <f t="shared" si="105"/>
        <v>0</v>
      </c>
      <c r="K236" s="115">
        <f t="shared" si="105"/>
        <v>0</v>
      </c>
      <c r="L236" s="115">
        <f t="shared" si="105"/>
        <v>0</v>
      </c>
      <c r="M236" s="115">
        <f t="shared" si="105"/>
        <v>0</v>
      </c>
      <c r="N236" s="115">
        <f t="shared" si="105"/>
        <v>0</v>
      </c>
      <c r="O236" s="115">
        <f t="shared" si="105"/>
        <v>0</v>
      </c>
      <c r="P236" s="654"/>
    </row>
    <row r="237" spans="1:16" ht="15">
      <c r="A237" s="642"/>
      <c r="B237" s="726"/>
      <c r="C237" s="727"/>
      <c r="D237" s="647">
        <v>2019</v>
      </c>
      <c r="E237" s="653"/>
      <c r="F237" s="626">
        <f>SUM(F238:F244)</f>
        <v>373.2</v>
      </c>
      <c r="G237" s="626">
        <f aca="true" t="shared" si="106" ref="G237:O237">SUM(G238:G244)</f>
        <v>140.6</v>
      </c>
      <c r="H237" s="626">
        <f t="shared" si="106"/>
        <v>373.2</v>
      </c>
      <c r="I237" s="626">
        <f t="shared" si="106"/>
        <v>140.6</v>
      </c>
      <c r="J237" s="626">
        <f t="shared" si="106"/>
        <v>0</v>
      </c>
      <c r="K237" s="626">
        <f t="shared" si="106"/>
        <v>0</v>
      </c>
      <c r="L237" s="626">
        <f t="shared" si="106"/>
        <v>0</v>
      </c>
      <c r="M237" s="626">
        <f t="shared" si="106"/>
        <v>0</v>
      </c>
      <c r="N237" s="626">
        <f t="shared" si="106"/>
        <v>0</v>
      </c>
      <c r="O237" s="626">
        <f t="shared" si="106"/>
        <v>0</v>
      </c>
      <c r="P237" s="654"/>
    </row>
    <row r="238" spans="1:16" ht="15">
      <c r="A238" s="642"/>
      <c r="B238" s="726"/>
      <c r="C238" s="727"/>
      <c r="D238" s="647"/>
      <c r="E238" s="630" t="s">
        <v>756</v>
      </c>
      <c r="F238" s="626">
        <f>H238+J238+L238+N238</f>
        <v>80</v>
      </c>
      <c r="G238" s="626">
        <f>I238+K238+M238+O238</f>
        <v>0</v>
      </c>
      <c r="H238" s="115">
        <f aca="true" t="shared" si="107" ref="H238:O238">H186+H144+H100+H51</f>
        <v>80</v>
      </c>
      <c r="I238" s="115">
        <f t="shared" si="107"/>
        <v>0</v>
      </c>
      <c r="J238" s="115">
        <f t="shared" si="107"/>
        <v>0</v>
      </c>
      <c r="K238" s="115">
        <f t="shared" si="107"/>
        <v>0</v>
      </c>
      <c r="L238" s="115">
        <f t="shared" si="107"/>
        <v>0</v>
      </c>
      <c r="M238" s="115">
        <f t="shared" si="107"/>
        <v>0</v>
      </c>
      <c r="N238" s="115">
        <f t="shared" si="107"/>
        <v>0</v>
      </c>
      <c r="O238" s="115">
        <f t="shared" si="107"/>
        <v>0</v>
      </c>
      <c r="P238" s="654"/>
    </row>
    <row r="239" spans="1:16" ht="15">
      <c r="A239" s="642"/>
      <c r="B239" s="726"/>
      <c r="C239" s="727"/>
      <c r="D239" s="647"/>
      <c r="E239" s="630" t="s">
        <v>757</v>
      </c>
      <c r="F239" s="626">
        <f aca="true" t="shared" si="108" ref="F239:G244">H239+J239+L239+N239</f>
        <v>30.7</v>
      </c>
      <c r="G239" s="626">
        <f t="shared" si="108"/>
        <v>30.7</v>
      </c>
      <c r="H239" s="115">
        <f aca="true" t="shared" si="109" ref="H239:O239">H187+H101+H52</f>
        <v>30.7</v>
      </c>
      <c r="I239" s="115">
        <f t="shared" si="109"/>
        <v>30.7</v>
      </c>
      <c r="J239" s="115">
        <f t="shared" si="109"/>
        <v>0</v>
      </c>
      <c r="K239" s="115">
        <f t="shared" si="109"/>
        <v>0</v>
      </c>
      <c r="L239" s="115">
        <f t="shared" si="109"/>
        <v>0</v>
      </c>
      <c r="M239" s="115">
        <f t="shared" si="109"/>
        <v>0</v>
      </c>
      <c r="N239" s="115">
        <f t="shared" si="109"/>
        <v>0</v>
      </c>
      <c r="O239" s="115">
        <f t="shared" si="109"/>
        <v>0</v>
      </c>
      <c r="P239" s="654"/>
    </row>
    <row r="240" spans="1:16" ht="15">
      <c r="A240" s="642"/>
      <c r="B240" s="726"/>
      <c r="C240" s="727"/>
      <c r="D240" s="647"/>
      <c r="E240" s="630" t="s">
        <v>758</v>
      </c>
      <c r="F240" s="626">
        <f t="shared" si="108"/>
        <v>38</v>
      </c>
      <c r="G240" s="626">
        <f t="shared" si="108"/>
        <v>27</v>
      </c>
      <c r="H240" s="115">
        <f aca="true" t="shared" si="110" ref="H240:O240">H145+H102+H53</f>
        <v>38</v>
      </c>
      <c r="I240" s="115">
        <f t="shared" si="110"/>
        <v>27</v>
      </c>
      <c r="J240" s="115">
        <f t="shared" si="110"/>
        <v>0</v>
      </c>
      <c r="K240" s="115">
        <f t="shared" si="110"/>
        <v>0</v>
      </c>
      <c r="L240" s="115">
        <f t="shared" si="110"/>
        <v>0</v>
      </c>
      <c r="M240" s="115">
        <f t="shared" si="110"/>
        <v>0</v>
      </c>
      <c r="N240" s="115">
        <f t="shared" si="110"/>
        <v>0</v>
      </c>
      <c r="O240" s="115">
        <f t="shared" si="110"/>
        <v>0</v>
      </c>
      <c r="P240" s="654"/>
    </row>
    <row r="241" spans="1:16" ht="15">
      <c r="A241" s="642"/>
      <c r="B241" s="726"/>
      <c r="C241" s="727"/>
      <c r="D241" s="647"/>
      <c r="E241" s="630" t="s">
        <v>760</v>
      </c>
      <c r="F241" s="626">
        <f t="shared" si="108"/>
        <v>45</v>
      </c>
      <c r="G241" s="626">
        <f t="shared" si="108"/>
        <v>45</v>
      </c>
      <c r="H241" s="115">
        <f aca="true" t="shared" si="111" ref="H241:O241">H188+H103+H54</f>
        <v>45</v>
      </c>
      <c r="I241" s="115">
        <f t="shared" si="111"/>
        <v>45</v>
      </c>
      <c r="J241" s="115">
        <f t="shared" si="111"/>
        <v>0</v>
      </c>
      <c r="K241" s="115">
        <f t="shared" si="111"/>
        <v>0</v>
      </c>
      <c r="L241" s="115">
        <f t="shared" si="111"/>
        <v>0</v>
      </c>
      <c r="M241" s="115">
        <f t="shared" si="111"/>
        <v>0</v>
      </c>
      <c r="N241" s="115">
        <f t="shared" si="111"/>
        <v>0</v>
      </c>
      <c r="O241" s="115">
        <f t="shared" si="111"/>
        <v>0</v>
      </c>
      <c r="P241" s="654"/>
    </row>
    <row r="242" spans="1:16" ht="15">
      <c r="A242" s="642"/>
      <c r="B242" s="726"/>
      <c r="C242" s="727"/>
      <c r="D242" s="647"/>
      <c r="E242" s="630" t="s">
        <v>759</v>
      </c>
      <c r="F242" s="626">
        <f t="shared" si="108"/>
        <v>39.5</v>
      </c>
      <c r="G242" s="626">
        <f t="shared" si="108"/>
        <v>37.9</v>
      </c>
      <c r="H242" s="115">
        <f aca="true" t="shared" si="112" ref="H242:O242">H189+H146</f>
        <v>39.5</v>
      </c>
      <c r="I242" s="115">
        <f t="shared" si="112"/>
        <v>37.9</v>
      </c>
      <c r="J242" s="115">
        <f t="shared" si="112"/>
        <v>0</v>
      </c>
      <c r="K242" s="115">
        <f t="shared" si="112"/>
        <v>0</v>
      </c>
      <c r="L242" s="115">
        <f t="shared" si="112"/>
        <v>0</v>
      </c>
      <c r="M242" s="115">
        <f t="shared" si="112"/>
        <v>0</v>
      </c>
      <c r="N242" s="115">
        <f t="shared" si="112"/>
        <v>0</v>
      </c>
      <c r="O242" s="115">
        <f t="shared" si="112"/>
        <v>0</v>
      </c>
      <c r="P242" s="654"/>
    </row>
    <row r="243" spans="1:16" ht="15">
      <c r="A243" s="642"/>
      <c r="B243" s="726"/>
      <c r="C243" s="727"/>
      <c r="D243" s="647"/>
      <c r="E243" s="630" t="s">
        <v>620</v>
      </c>
      <c r="F243" s="626">
        <f t="shared" si="108"/>
        <v>80</v>
      </c>
      <c r="G243" s="626">
        <f t="shared" si="108"/>
        <v>0</v>
      </c>
      <c r="H243" s="115">
        <f aca="true" t="shared" si="113" ref="H243:O243">H190+H147+H104+H55</f>
        <v>80</v>
      </c>
      <c r="I243" s="115">
        <f t="shared" si="113"/>
        <v>0</v>
      </c>
      <c r="J243" s="115">
        <f t="shared" si="113"/>
        <v>0</v>
      </c>
      <c r="K243" s="115">
        <f t="shared" si="113"/>
        <v>0</v>
      </c>
      <c r="L243" s="115">
        <f t="shared" si="113"/>
        <v>0</v>
      </c>
      <c r="M243" s="115">
        <f t="shared" si="113"/>
        <v>0</v>
      </c>
      <c r="N243" s="115">
        <f t="shared" si="113"/>
        <v>0</v>
      </c>
      <c r="O243" s="115">
        <f t="shared" si="113"/>
        <v>0</v>
      </c>
      <c r="P243" s="654"/>
    </row>
    <row r="244" spans="1:16" ht="15">
      <c r="A244" s="642"/>
      <c r="B244" s="726"/>
      <c r="C244" s="727"/>
      <c r="D244" s="647"/>
      <c r="E244" s="630" t="s">
        <v>410</v>
      </c>
      <c r="F244" s="626">
        <f t="shared" si="108"/>
        <v>60</v>
      </c>
      <c r="G244" s="626">
        <f t="shared" si="108"/>
        <v>0</v>
      </c>
      <c r="H244" s="115">
        <f aca="true" t="shared" si="114" ref="H244:O244">H148+H105+H56</f>
        <v>60</v>
      </c>
      <c r="I244" s="115">
        <f t="shared" si="114"/>
        <v>0</v>
      </c>
      <c r="J244" s="115">
        <f t="shared" si="114"/>
        <v>0</v>
      </c>
      <c r="K244" s="115">
        <f t="shared" si="114"/>
        <v>0</v>
      </c>
      <c r="L244" s="115">
        <f t="shared" si="114"/>
        <v>0</v>
      </c>
      <c r="M244" s="115">
        <f t="shared" si="114"/>
        <v>0</v>
      </c>
      <c r="N244" s="115">
        <f t="shared" si="114"/>
        <v>0</v>
      </c>
      <c r="O244" s="115">
        <f t="shared" si="114"/>
        <v>0</v>
      </c>
      <c r="P244" s="654"/>
    </row>
    <row r="245" spans="1:16" ht="15">
      <c r="A245" s="642"/>
      <c r="B245" s="726"/>
      <c r="C245" s="727"/>
      <c r="D245" s="647">
        <v>2020</v>
      </c>
      <c r="E245" s="653"/>
      <c r="F245" s="626">
        <f>SUM(F246:F252)</f>
        <v>362.7</v>
      </c>
      <c r="G245" s="626">
        <f aca="true" t="shared" si="115" ref="G245:O245">SUM(G246:G252)</f>
        <v>140.6</v>
      </c>
      <c r="H245" s="626">
        <f t="shared" si="115"/>
        <v>362.7</v>
      </c>
      <c r="I245" s="626">
        <f t="shared" si="115"/>
        <v>140.6</v>
      </c>
      <c r="J245" s="626">
        <f t="shared" si="115"/>
        <v>0</v>
      </c>
      <c r="K245" s="626">
        <f t="shared" si="115"/>
        <v>0</v>
      </c>
      <c r="L245" s="626">
        <f t="shared" si="115"/>
        <v>0</v>
      </c>
      <c r="M245" s="626">
        <f t="shared" si="115"/>
        <v>0</v>
      </c>
      <c r="N245" s="626">
        <f t="shared" si="115"/>
        <v>0</v>
      </c>
      <c r="O245" s="626">
        <f t="shared" si="115"/>
        <v>0</v>
      </c>
      <c r="P245" s="654"/>
    </row>
    <row r="246" spans="1:16" ht="15">
      <c r="A246" s="642"/>
      <c r="B246" s="726"/>
      <c r="C246" s="727"/>
      <c r="D246" s="647"/>
      <c r="E246" s="630" t="s">
        <v>756</v>
      </c>
      <c r="F246" s="626">
        <f>H246+J246+L246+N246</f>
        <v>80</v>
      </c>
      <c r="G246" s="626">
        <f>I246+K246+M246+O246</f>
        <v>0</v>
      </c>
      <c r="H246" s="115">
        <f aca="true" t="shared" si="116" ref="H246:O246">H192+H150+H107+H58</f>
        <v>80</v>
      </c>
      <c r="I246" s="115">
        <f t="shared" si="116"/>
        <v>0</v>
      </c>
      <c r="J246" s="115">
        <f t="shared" si="116"/>
        <v>0</v>
      </c>
      <c r="K246" s="115">
        <f t="shared" si="116"/>
        <v>0</v>
      </c>
      <c r="L246" s="115">
        <f t="shared" si="116"/>
        <v>0</v>
      </c>
      <c r="M246" s="115">
        <f t="shared" si="116"/>
        <v>0</v>
      </c>
      <c r="N246" s="115">
        <f t="shared" si="116"/>
        <v>0</v>
      </c>
      <c r="O246" s="115">
        <f t="shared" si="116"/>
        <v>0</v>
      </c>
      <c r="P246" s="654"/>
    </row>
    <row r="247" spans="1:16" ht="15">
      <c r="A247" s="642"/>
      <c r="B247" s="726"/>
      <c r="C247" s="727"/>
      <c r="D247" s="647"/>
      <c r="E247" s="630" t="s">
        <v>757</v>
      </c>
      <c r="F247" s="626">
        <f aca="true" t="shared" si="117" ref="F247:G252">H247+J247+L247+N247</f>
        <v>30.7</v>
      </c>
      <c r="G247" s="626">
        <f t="shared" si="117"/>
        <v>30.7</v>
      </c>
      <c r="H247" s="115">
        <f aca="true" t="shared" si="118" ref="H247:O247">H193+H108+H59</f>
        <v>30.7</v>
      </c>
      <c r="I247" s="115">
        <f t="shared" si="118"/>
        <v>30.7</v>
      </c>
      <c r="J247" s="115">
        <f t="shared" si="118"/>
        <v>0</v>
      </c>
      <c r="K247" s="115">
        <f t="shared" si="118"/>
        <v>0</v>
      </c>
      <c r="L247" s="115">
        <f t="shared" si="118"/>
        <v>0</v>
      </c>
      <c r="M247" s="115">
        <f t="shared" si="118"/>
        <v>0</v>
      </c>
      <c r="N247" s="115">
        <f t="shared" si="118"/>
        <v>0</v>
      </c>
      <c r="O247" s="115">
        <f t="shared" si="118"/>
        <v>0</v>
      </c>
      <c r="P247" s="654"/>
    </row>
    <row r="248" spans="1:16" ht="15">
      <c r="A248" s="642"/>
      <c r="B248" s="726"/>
      <c r="C248" s="727"/>
      <c r="D248" s="647"/>
      <c r="E248" s="630" t="s">
        <v>758</v>
      </c>
      <c r="F248" s="626">
        <f t="shared" si="117"/>
        <v>27</v>
      </c>
      <c r="G248" s="626">
        <f t="shared" si="117"/>
        <v>27</v>
      </c>
      <c r="H248" s="115">
        <f aca="true" t="shared" si="119" ref="H248:O248">H151+H109+H60</f>
        <v>27</v>
      </c>
      <c r="I248" s="115">
        <f t="shared" si="119"/>
        <v>27</v>
      </c>
      <c r="J248" s="115">
        <f t="shared" si="119"/>
        <v>0</v>
      </c>
      <c r="K248" s="115">
        <f t="shared" si="119"/>
        <v>0</v>
      </c>
      <c r="L248" s="115">
        <f t="shared" si="119"/>
        <v>0</v>
      </c>
      <c r="M248" s="115">
        <f t="shared" si="119"/>
        <v>0</v>
      </c>
      <c r="N248" s="115">
        <f t="shared" si="119"/>
        <v>0</v>
      </c>
      <c r="O248" s="115">
        <f t="shared" si="119"/>
        <v>0</v>
      </c>
      <c r="P248" s="654"/>
    </row>
    <row r="249" spans="1:16" ht="15">
      <c r="A249" s="642"/>
      <c r="B249" s="726"/>
      <c r="C249" s="727"/>
      <c r="D249" s="647"/>
      <c r="E249" s="630" t="s">
        <v>760</v>
      </c>
      <c r="F249" s="626">
        <f t="shared" si="117"/>
        <v>45</v>
      </c>
      <c r="G249" s="626">
        <f t="shared" si="117"/>
        <v>45</v>
      </c>
      <c r="H249" s="115">
        <f aca="true" t="shared" si="120" ref="H249:O249">H194+H110+H61</f>
        <v>45</v>
      </c>
      <c r="I249" s="115">
        <f t="shared" si="120"/>
        <v>45</v>
      </c>
      <c r="J249" s="115">
        <f t="shared" si="120"/>
        <v>0</v>
      </c>
      <c r="K249" s="115">
        <f t="shared" si="120"/>
        <v>0</v>
      </c>
      <c r="L249" s="115">
        <f t="shared" si="120"/>
        <v>0</v>
      </c>
      <c r="M249" s="115">
        <f t="shared" si="120"/>
        <v>0</v>
      </c>
      <c r="N249" s="115">
        <f t="shared" si="120"/>
        <v>0</v>
      </c>
      <c r="O249" s="115">
        <f t="shared" si="120"/>
        <v>0</v>
      </c>
      <c r="P249" s="654"/>
    </row>
    <row r="250" spans="1:16" ht="15">
      <c r="A250" s="642"/>
      <c r="B250" s="726"/>
      <c r="C250" s="727"/>
      <c r="D250" s="647"/>
      <c r="E250" s="630" t="s">
        <v>759</v>
      </c>
      <c r="F250" s="626">
        <f t="shared" si="117"/>
        <v>40</v>
      </c>
      <c r="G250" s="626">
        <f t="shared" si="117"/>
        <v>37.9</v>
      </c>
      <c r="H250" s="115">
        <f>H152+H195</f>
        <v>40</v>
      </c>
      <c r="I250" s="115">
        <f aca="true" t="shared" si="121" ref="I250:O250">I195+I152</f>
        <v>37.9</v>
      </c>
      <c r="J250" s="115">
        <f t="shared" si="121"/>
        <v>0</v>
      </c>
      <c r="K250" s="115">
        <f t="shared" si="121"/>
        <v>0</v>
      </c>
      <c r="L250" s="115">
        <f t="shared" si="121"/>
        <v>0</v>
      </c>
      <c r="M250" s="115">
        <f t="shared" si="121"/>
        <v>0</v>
      </c>
      <c r="N250" s="115">
        <f t="shared" si="121"/>
        <v>0</v>
      </c>
      <c r="O250" s="115">
        <f t="shared" si="121"/>
        <v>0</v>
      </c>
      <c r="P250" s="654"/>
    </row>
    <row r="251" spans="1:16" ht="15">
      <c r="A251" s="642"/>
      <c r="B251" s="726"/>
      <c r="C251" s="727"/>
      <c r="D251" s="647"/>
      <c r="E251" s="630" t="s">
        <v>620</v>
      </c>
      <c r="F251" s="626">
        <f t="shared" si="117"/>
        <v>80</v>
      </c>
      <c r="G251" s="626">
        <f t="shared" si="117"/>
        <v>0</v>
      </c>
      <c r="H251" s="115">
        <f aca="true" t="shared" si="122" ref="H251:O251">H196+H153+H111+H62</f>
        <v>80</v>
      </c>
      <c r="I251" s="115">
        <f t="shared" si="122"/>
        <v>0</v>
      </c>
      <c r="J251" s="115">
        <f t="shared" si="122"/>
        <v>0</v>
      </c>
      <c r="K251" s="115">
        <f t="shared" si="122"/>
        <v>0</v>
      </c>
      <c r="L251" s="115">
        <f t="shared" si="122"/>
        <v>0</v>
      </c>
      <c r="M251" s="115">
        <f t="shared" si="122"/>
        <v>0</v>
      </c>
      <c r="N251" s="115">
        <f t="shared" si="122"/>
        <v>0</v>
      </c>
      <c r="O251" s="115">
        <f t="shared" si="122"/>
        <v>0</v>
      </c>
      <c r="P251" s="654"/>
    </row>
    <row r="252" spans="1:16" ht="15">
      <c r="A252" s="642"/>
      <c r="B252" s="726"/>
      <c r="C252" s="727"/>
      <c r="D252" s="647"/>
      <c r="E252" s="630" t="s">
        <v>410</v>
      </c>
      <c r="F252" s="626">
        <f t="shared" si="117"/>
        <v>60</v>
      </c>
      <c r="G252" s="626">
        <f t="shared" si="117"/>
        <v>0</v>
      </c>
      <c r="H252" s="115">
        <f aca="true" t="shared" si="123" ref="H252:O252">H154+H112+H63</f>
        <v>60</v>
      </c>
      <c r="I252" s="115">
        <f t="shared" si="123"/>
        <v>0</v>
      </c>
      <c r="J252" s="115">
        <f t="shared" si="123"/>
        <v>0</v>
      </c>
      <c r="K252" s="115">
        <f t="shared" si="123"/>
        <v>0</v>
      </c>
      <c r="L252" s="115">
        <f t="shared" si="123"/>
        <v>0</v>
      </c>
      <c r="M252" s="115">
        <f t="shared" si="123"/>
        <v>0</v>
      </c>
      <c r="N252" s="115">
        <f t="shared" si="123"/>
        <v>0</v>
      </c>
      <c r="O252" s="115">
        <f t="shared" si="123"/>
        <v>0</v>
      </c>
      <c r="P252" s="654"/>
    </row>
    <row r="253" spans="1:16" ht="15">
      <c r="A253" s="633">
        <v>2</v>
      </c>
      <c r="B253" s="721" t="s">
        <v>761</v>
      </c>
      <c r="C253" s="721"/>
      <c r="D253" s="721"/>
      <c r="E253" s="721"/>
      <c r="F253" s="721"/>
      <c r="G253" s="721"/>
      <c r="H253" s="721"/>
      <c r="I253" s="721"/>
      <c r="J253" s="721"/>
      <c r="K253" s="721"/>
      <c r="L253" s="721"/>
      <c r="M253" s="721"/>
      <c r="N253" s="721"/>
      <c r="O253" s="721"/>
      <c r="P253" s="721"/>
    </row>
    <row r="254" spans="1:16" ht="25.5" customHeight="1">
      <c r="A254" s="628"/>
      <c r="B254" s="721" t="s">
        <v>774</v>
      </c>
      <c r="C254" s="721"/>
      <c r="D254" s="721"/>
      <c r="E254" s="721"/>
      <c r="F254" s="721"/>
      <c r="G254" s="721"/>
      <c r="H254" s="721"/>
      <c r="I254" s="721"/>
      <c r="J254" s="721"/>
      <c r="K254" s="721"/>
      <c r="L254" s="721"/>
      <c r="M254" s="721"/>
      <c r="N254" s="721"/>
      <c r="O254" s="721"/>
      <c r="P254" s="721"/>
    </row>
    <row r="255" spans="1:16" ht="15" customHeight="1">
      <c r="A255" s="637" t="s">
        <v>787</v>
      </c>
      <c r="B255" s="652" t="s">
        <v>775</v>
      </c>
      <c r="C255" s="653"/>
      <c r="D255" s="639" t="s">
        <v>600</v>
      </c>
      <c r="E255" s="723"/>
      <c r="F255" s="640">
        <f aca="true" t="shared" si="124" ref="F255:O255">SUM(F256:F267)</f>
        <v>432</v>
      </c>
      <c r="G255" s="640">
        <f t="shared" si="124"/>
        <v>0</v>
      </c>
      <c r="H255" s="640">
        <f t="shared" si="124"/>
        <v>432</v>
      </c>
      <c r="I255" s="640">
        <f t="shared" si="124"/>
        <v>0</v>
      </c>
      <c r="J255" s="640">
        <f t="shared" si="124"/>
        <v>0</v>
      </c>
      <c r="K255" s="640">
        <f t="shared" si="124"/>
        <v>0</v>
      </c>
      <c r="L255" s="640">
        <f t="shared" si="124"/>
        <v>0</v>
      </c>
      <c r="M255" s="640">
        <f t="shared" si="124"/>
        <v>0</v>
      </c>
      <c r="N255" s="640">
        <f t="shared" si="124"/>
        <v>0</v>
      </c>
      <c r="O255" s="640">
        <f t="shared" si="124"/>
        <v>0</v>
      </c>
      <c r="P255" s="652" t="s">
        <v>788</v>
      </c>
    </row>
    <row r="256" spans="1:16" ht="15">
      <c r="A256" s="642"/>
      <c r="B256" s="654"/>
      <c r="C256" s="653"/>
      <c r="D256" s="647">
        <v>2015</v>
      </c>
      <c r="E256" s="630" t="s">
        <v>620</v>
      </c>
      <c r="F256" s="626">
        <f>H256+J256+L256+N256</f>
        <v>36</v>
      </c>
      <c r="G256" s="626">
        <f>I256+K256+M256+O256</f>
        <v>0</v>
      </c>
      <c r="H256" s="626">
        <v>36</v>
      </c>
      <c r="I256" s="626"/>
      <c r="J256" s="626"/>
      <c r="K256" s="626"/>
      <c r="L256" s="626"/>
      <c r="M256" s="626"/>
      <c r="N256" s="626"/>
      <c r="O256" s="626"/>
      <c r="P256" s="654"/>
    </row>
    <row r="257" spans="1:16" ht="15">
      <c r="A257" s="642"/>
      <c r="B257" s="654"/>
      <c r="C257" s="653"/>
      <c r="D257" s="647"/>
      <c r="E257" s="630" t="s">
        <v>621</v>
      </c>
      <c r="F257" s="626">
        <f aca="true" t="shared" si="125" ref="F257:G267">H257+J257+L257+N257</f>
        <v>36</v>
      </c>
      <c r="G257" s="626">
        <f t="shared" si="125"/>
        <v>0</v>
      </c>
      <c r="H257" s="626">
        <v>36</v>
      </c>
      <c r="I257" s="626"/>
      <c r="J257" s="626"/>
      <c r="K257" s="626"/>
      <c r="L257" s="626"/>
      <c r="M257" s="626"/>
      <c r="N257" s="626"/>
      <c r="O257" s="626"/>
      <c r="P257" s="654"/>
    </row>
    <row r="258" spans="1:16" ht="15">
      <c r="A258" s="642"/>
      <c r="B258" s="654"/>
      <c r="C258" s="653"/>
      <c r="D258" s="647">
        <v>2016</v>
      </c>
      <c r="E258" s="630" t="s">
        <v>620</v>
      </c>
      <c r="F258" s="626">
        <f t="shared" si="125"/>
        <v>36</v>
      </c>
      <c r="G258" s="626">
        <f t="shared" si="125"/>
        <v>0</v>
      </c>
      <c r="H258" s="626">
        <v>36</v>
      </c>
      <c r="I258" s="626"/>
      <c r="J258" s="626"/>
      <c r="K258" s="626"/>
      <c r="L258" s="626"/>
      <c r="M258" s="626"/>
      <c r="N258" s="626"/>
      <c r="O258" s="626"/>
      <c r="P258" s="654"/>
    </row>
    <row r="259" spans="1:16" ht="15">
      <c r="A259" s="642"/>
      <c r="B259" s="654"/>
      <c r="C259" s="653"/>
      <c r="D259" s="647"/>
      <c r="E259" s="630" t="s">
        <v>621</v>
      </c>
      <c r="F259" s="626">
        <f t="shared" si="125"/>
        <v>36</v>
      </c>
      <c r="G259" s="626">
        <f t="shared" si="125"/>
        <v>0</v>
      </c>
      <c r="H259" s="626">
        <v>36</v>
      </c>
      <c r="I259" s="626"/>
      <c r="J259" s="626"/>
      <c r="K259" s="626"/>
      <c r="L259" s="626"/>
      <c r="M259" s="626"/>
      <c r="N259" s="626"/>
      <c r="O259" s="626"/>
      <c r="P259" s="654"/>
    </row>
    <row r="260" spans="1:16" ht="15">
      <c r="A260" s="642"/>
      <c r="B260" s="654"/>
      <c r="C260" s="653"/>
      <c r="D260" s="647">
        <v>2017</v>
      </c>
      <c r="E260" s="630" t="s">
        <v>620</v>
      </c>
      <c r="F260" s="626">
        <f t="shared" si="125"/>
        <v>36</v>
      </c>
      <c r="G260" s="626">
        <f t="shared" si="125"/>
        <v>0</v>
      </c>
      <c r="H260" s="626">
        <v>36</v>
      </c>
      <c r="I260" s="626"/>
      <c r="J260" s="626"/>
      <c r="K260" s="626"/>
      <c r="L260" s="626"/>
      <c r="M260" s="626"/>
      <c r="N260" s="626"/>
      <c r="O260" s="626"/>
      <c r="P260" s="654"/>
    </row>
    <row r="261" spans="1:16" ht="15">
      <c r="A261" s="642"/>
      <c r="B261" s="654"/>
      <c r="C261" s="653"/>
      <c r="D261" s="647"/>
      <c r="E261" s="630" t="s">
        <v>621</v>
      </c>
      <c r="F261" s="626">
        <f t="shared" si="125"/>
        <v>36</v>
      </c>
      <c r="G261" s="626">
        <f t="shared" si="125"/>
        <v>0</v>
      </c>
      <c r="H261" s="626">
        <v>36</v>
      </c>
      <c r="I261" s="626"/>
      <c r="J261" s="626"/>
      <c r="K261" s="626"/>
      <c r="L261" s="626"/>
      <c r="M261" s="626"/>
      <c r="N261" s="626"/>
      <c r="O261" s="626"/>
      <c r="P261" s="654"/>
    </row>
    <row r="262" spans="1:16" ht="15">
      <c r="A262" s="642"/>
      <c r="B262" s="654"/>
      <c r="C262" s="653"/>
      <c r="D262" s="647">
        <v>2018</v>
      </c>
      <c r="E262" s="630" t="s">
        <v>620</v>
      </c>
      <c r="F262" s="626">
        <f t="shared" si="125"/>
        <v>36</v>
      </c>
      <c r="G262" s="626">
        <f t="shared" si="125"/>
        <v>0</v>
      </c>
      <c r="H262" s="626">
        <v>36</v>
      </c>
      <c r="I262" s="626"/>
      <c r="J262" s="626"/>
      <c r="K262" s="626"/>
      <c r="L262" s="626"/>
      <c r="M262" s="626"/>
      <c r="N262" s="626"/>
      <c r="O262" s="626"/>
      <c r="P262" s="654"/>
    </row>
    <row r="263" spans="1:16" ht="15">
      <c r="A263" s="642"/>
      <c r="B263" s="654"/>
      <c r="C263" s="653"/>
      <c r="D263" s="647"/>
      <c r="E263" s="630" t="s">
        <v>621</v>
      </c>
      <c r="F263" s="626">
        <f t="shared" si="125"/>
        <v>36</v>
      </c>
      <c r="G263" s="626">
        <f t="shared" si="125"/>
        <v>0</v>
      </c>
      <c r="H263" s="626">
        <v>36</v>
      </c>
      <c r="I263" s="626"/>
      <c r="J263" s="626"/>
      <c r="K263" s="626"/>
      <c r="L263" s="626"/>
      <c r="M263" s="626"/>
      <c r="N263" s="626"/>
      <c r="O263" s="626"/>
      <c r="P263" s="654"/>
    </row>
    <row r="264" spans="1:16" ht="15">
      <c r="A264" s="642"/>
      <c r="B264" s="654"/>
      <c r="C264" s="653"/>
      <c r="D264" s="647">
        <v>2019</v>
      </c>
      <c r="E264" s="630" t="s">
        <v>620</v>
      </c>
      <c r="F264" s="626">
        <f t="shared" si="125"/>
        <v>36</v>
      </c>
      <c r="G264" s="626">
        <f t="shared" si="125"/>
        <v>0</v>
      </c>
      <c r="H264" s="626">
        <v>36</v>
      </c>
      <c r="I264" s="626"/>
      <c r="J264" s="626"/>
      <c r="K264" s="626"/>
      <c r="L264" s="626"/>
      <c r="M264" s="626"/>
      <c r="N264" s="626"/>
      <c r="O264" s="626"/>
      <c r="P264" s="654"/>
    </row>
    <row r="265" spans="1:16" ht="15">
      <c r="A265" s="642"/>
      <c r="B265" s="654"/>
      <c r="C265" s="653"/>
      <c r="D265" s="647"/>
      <c r="E265" s="630" t="s">
        <v>621</v>
      </c>
      <c r="F265" s="626">
        <f t="shared" si="125"/>
        <v>36</v>
      </c>
      <c r="G265" s="626">
        <f t="shared" si="125"/>
        <v>0</v>
      </c>
      <c r="H265" s="626">
        <v>36</v>
      </c>
      <c r="I265" s="626"/>
      <c r="J265" s="626"/>
      <c r="K265" s="626"/>
      <c r="L265" s="626"/>
      <c r="M265" s="626"/>
      <c r="N265" s="626"/>
      <c r="O265" s="626"/>
      <c r="P265" s="654"/>
    </row>
    <row r="266" spans="1:16" ht="15">
      <c r="A266" s="642"/>
      <c r="B266" s="654"/>
      <c r="C266" s="653"/>
      <c r="D266" s="647">
        <v>2020</v>
      </c>
      <c r="E266" s="630" t="s">
        <v>620</v>
      </c>
      <c r="F266" s="626">
        <f t="shared" si="125"/>
        <v>36</v>
      </c>
      <c r="G266" s="626">
        <f t="shared" si="125"/>
        <v>0</v>
      </c>
      <c r="H266" s="626">
        <v>36</v>
      </c>
      <c r="I266" s="626"/>
      <c r="J266" s="626"/>
      <c r="K266" s="626"/>
      <c r="L266" s="626"/>
      <c r="M266" s="626"/>
      <c r="N266" s="626"/>
      <c r="O266" s="626"/>
      <c r="P266" s="654"/>
    </row>
    <row r="267" spans="1:16" ht="15">
      <c r="A267" s="642"/>
      <c r="B267" s="654"/>
      <c r="C267" s="653"/>
      <c r="D267" s="647"/>
      <c r="E267" s="630" t="s">
        <v>621</v>
      </c>
      <c r="F267" s="626">
        <f t="shared" si="125"/>
        <v>36</v>
      </c>
      <c r="G267" s="626">
        <f t="shared" si="125"/>
        <v>0</v>
      </c>
      <c r="H267" s="626">
        <v>36</v>
      </c>
      <c r="I267" s="626"/>
      <c r="J267" s="626"/>
      <c r="K267" s="626"/>
      <c r="L267" s="626"/>
      <c r="M267" s="626"/>
      <c r="N267" s="626"/>
      <c r="O267" s="626"/>
      <c r="P267" s="654"/>
    </row>
    <row r="268" spans="1:16" ht="59.25" customHeight="1">
      <c r="A268" s="637" t="s">
        <v>789</v>
      </c>
      <c r="B268" s="652" t="s">
        <v>776</v>
      </c>
      <c r="C268" s="653"/>
      <c r="D268" s="639" t="s">
        <v>600</v>
      </c>
      <c r="E268" s="723"/>
      <c r="F268" s="640">
        <f aca="true" t="shared" si="126" ref="F268:O268">SUM(F269:F274)</f>
        <v>9000</v>
      </c>
      <c r="G268" s="640">
        <f t="shared" si="126"/>
        <v>0</v>
      </c>
      <c r="H268" s="640">
        <f t="shared" si="126"/>
        <v>9000</v>
      </c>
      <c r="I268" s="640">
        <f t="shared" si="126"/>
        <v>0</v>
      </c>
      <c r="J268" s="640">
        <f t="shared" si="126"/>
        <v>0</v>
      </c>
      <c r="K268" s="640">
        <f t="shared" si="126"/>
        <v>0</v>
      </c>
      <c r="L268" s="640">
        <f t="shared" si="126"/>
        <v>0</v>
      </c>
      <c r="M268" s="640">
        <f t="shared" si="126"/>
        <v>0</v>
      </c>
      <c r="N268" s="640">
        <f t="shared" si="126"/>
        <v>0</v>
      </c>
      <c r="O268" s="640">
        <f t="shared" si="126"/>
        <v>0</v>
      </c>
      <c r="P268" s="652" t="s">
        <v>763</v>
      </c>
    </row>
    <row r="269" spans="1:16" ht="44.25" customHeight="1">
      <c r="A269" s="642"/>
      <c r="B269" s="654"/>
      <c r="C269" s="653"/>
      <c r="D269" s="630">
        <v>2015</v>
      </c>
      <c r="E269" s="630" t="s">
        <v>763</v>
      </c>
      <c r="F269" s="626">
        <f>H269+J269+L269+N269</f>
        <v>1500</v>
      </c>
      <c r="G269" s="626">
        <f>I269+K269+M269+O269</f>
        <v>0</v>
      </c>
      <c r="H269" s="626">
        <v>1500</v>
      </c>
      <c r="I269" s="626"/>
      <c r="J269" s="626"/>
      <c r="K269" s="626"/>
      <c r="L269" s="626"/>
      <c r="M269" s="626"/>
      <c r="N269" s="626"/>
      <c r="O269" s="626"/>
      <c r="P269" s="654"/>
    </row>
    <row r="270" spans="1:16" ht="46.5" customHeight="1">
      <c r="A270" s="642"/>
      <c r="B270" s="654"/>
      <c r="C270" s="653"/>
      <c r="D270" s="630">
        <v>2016</v>
      </c>
      <c r="E270" s="630" t="s">
        <v>763</v>
      </c>
      <c r="F270" s="626">
        <f aca="true" t="shared" si="127" ref="F270:G274">H270+J270+L270+N270</f>
        <v>1500</v>
      </c>
      <c r="G270" s="626">
        <f t="shared" si="127"/>
        <v>0</v>
      </c>
      <c r="H270" s="626">
        <v>1500</v>
      </c>
      <c r="I270" s="626"/>
      <c r="J270" s="626"/>
      <c r="K270" s="626"/>
      <c r="L270" s="626"/>
      <c r="M270" s="626"/>
      <c r="N270" s="626"/>
      <c r="O270" s="626"/>
      <c r="P270" s="654"/>
    </row>
    <row r="271" spans="1:16" ht="44.25" customHeight="1">
      <c r="A271" s="642"/>
      <c r="B271" s="654"/>
      <c r="C271" s="653"/>
      <c r="D271" s="630">
        <v>2017</v>
      </c>
      <c r="E271" s="630" t="s">
        <v>763</v>
      </c>
      <c r="F271" s="626">
        <f t="shared" si="127"/>
        <v>1500</v>
      </c>
      <c r="G271" s="626">
        <f t="shared" si="127"/>
        <v>0</v>
      </c>
      <c r="H271" s="626">
        <v>1500</v>
      </c>
      <c r="I271" s="626"/>
      <c r="J271" s="626"/>
      <c r="K271" s="626"/>
      <c r="L271" s="626"/>
      <c r="M271" s="626"/>
      <c r="N271" s="626"/>
      <c r="O271" s="626"/>
      <c r="P271" s="654"/>
    </row>
    <row r="272" spans="1:16" ht="42" customHeight="1">
      <c r="A272" s="642"/>
      <c r="B272" s="654"/>
      <c r="C272" s="653"/>
      <c r="D272" s="630">
        <v>2018</v>
      </c>
      <c r="E272" s="630" t="s">
        <v>763</v>
      </c>
      <c r="F272" s="626">
        <f t="shared" si="127"/>
        <v>1500</v>
      </c>
      <c r="G272" s="626">
        <f t="shared" si="127"/>
        <v>0</v>
      </c>
      <c r="H272" s="626">
        <v>1500</v>
      </c>
      <c r="I272" s="626"/>
      <c r="J272" s="626"/>
      <c r="K272" s="626"/>
      <c r="L272" s="626"/>
      <c r="M272" s="626"/>
      <c r="N272" s="626"/>
      <c r="O272" s="626"/>
      <c r="P272" s="654"/>
    </row>
    <row r="273" spans="1:16" ht="41.25" customHeight="1">
      <c r="A273" s="642"/>
      <c r="B273" s="654"/>
      <c r="C273" s="653"/>
      <c r="D273" s="630">
        <v>2019</v>
      </c>
      <c r="E273" s="630" t="s">
        <v>763</v>
      </c>
      <c r="F273" s="626">
        <f t="shared" si="127"/>
        <v>1500</v>
      </c>
      <c r="G273" s="626">
        <f t="shared" si="127"/>
        <v>0</v>
      </c>
      <c r="H273" s="626">
        <v>1500</v>
      </c>
      <c r="I273" s="626"/>
      <c r="J273" s="626"/>
      <c r="K273" s="626"/>
      <c r="L273" s="626"/>
      <c r="M273" s="626"/>
      <c r="N273" s="626"/>
      <c r="O273" s="626"/>
      <c r="P273" s="654"/>
    </row>
    <row r="274" spans="1:16" ht="45.75" customHeight="1">
      <c r="A274" s="642"/>
      <c r="B274" s="654"/>
      <c r="C274" s="653"/>
      <c r="D274" s="630">
        <v>2020</v>
      </c>
      <c r="E274" s="630" t="s">
        <v>763</v>
      </c>
      <c r="F274" s="626">
        <f t="shared" si="127"/>
        <v>1500</v>
      </c>
      <c r="G274" s="626">
        <f t="shared" si="127"/>
        <v>0</v>
      </c>
      <c r="H274" s="626">
        <v>1500</v>
      </c>
      <c r="I274" s="626"/>
      <c r="J274" s="626"/>
      <c r="K274" s="626"/>
      <c r="L274" s="626"/>
      <c r="M274" s="626"/>
      <c r="N274" s="626"/>
      <c r="O274" s="626"/>
      <c r="P274" s="654"/>
    </row>
    <row r="275" spans="1:16" ht="53.25" customHeight="1">
      <c r="A275" s="657" t="s">
        <v>790</v>
      </c>
      <c r="B275" s="647" t="s">
        <v>612</v>
      </c>
      <c r="C275" s="653"/>
      <c r="D275" s="639" t="s">
        <v>600</v>
      </c>
      <c r="E275" s="723"/>
      <c r="F275" s="640">
        <v>159.8</v>
      </c>
      <c r="G275" s="640">
        <v>159.8</v>
      </c>
      <c r="H275" s="640">
        <v>159.8</v>
      </c>
      <c r="I275" s="640">
        <v>159.8</v>
      </c>
      <c r="J275" s="640"/>
      <c r="K275" s="640"/>
      <c r="L275" s="640"/>
      <c r="M275" s="640"/>
      <c r="N275" s="640"/>
      <c r="O275" s="640"/>
      <c r="P275" s="652" t="s">
        <v>763</v>
      </c>
    </row>
    <row r="276" spans="1:16" ht="53.25" customHeight="1">
      <c r="A276" s="657"/>
      <c r="B276" s="647"/>
      <c r="C276" s="653"/>
      <c r="D276" s="630">
        <v>2015</v>
      </c>
      <c r="E276" s="630" t="s">
        <v>763</v>
      </c>
      <c r="F276" s="626">
        <v>159.8</v>
      </c>
      <c r="G276" s="626">
        <v>159.8</v>
      </c>
      <c r="H276" s="626">
        <v>159.8</v>
      </c>
      <c r="I276" s="626">
        <v>159.8</v>
      </c>
      <c r="J276" s="626"/>
      <c r="K276" s="626"/>
      <c r="L276" s="626"/>
      <c r="M276" s="626"/>
      <c r="N276" s="626"/>
      <c r="O276" s="626"/>
      <c r="P276" s="658"/>
    </row>
    <row r="277" spans="1:16" ht="15.75" customHeight="1">
      <c r="A277" s="637" t="s">
        <v>791</v>
      </c>
      <c r="B277" s="652" t="s">
        <v>777</v>
      </c>
      <c r="C277" s="721"/>
      <c r="D277" s="647" t="s">
        <v>600</v>
      </c>
      <c r="E277" s="723"/>
      <c r="F277" s="640">
        <f>SUM(F278:F284)</f>
        <v>1909.8</v>
      </c>
      <c r="G277" s="640">
        <f aca="true" t="shared" si="128" ref="G277:O277">SUM(G278:G284)</f>
        <v>465.9285</v>
      </c>
      <c r="H277" s="640">
        <f t="shared" si="128"/>
        <v>1909.8</v>
      </c>
      <c r="I277" s="640">
        <f t="shared" si="128"/>
        <v>465.9285</v>
      </c>
      <c r="J277" s="640">
        <f t="shared" si="128"/>
        <v>0</v>
      </c>
      <c r="K277" s="640">
        <f t="shared" si="128"/>
        <v>0</v>
      </c>
      <c r="L277" s="640">
        <f t="shared" si="128"/>
        <v>0</v>
      </c>
      <c r="M277" s="640">
        <f t="shared" si="128"/>
        <v>0</v>
      </c>
      <c r="N277" s="640">
        <f t="shared" si="128"/>
        <v>0</v>
      </c>
      <c r="O277" s="640">
        <f t="shared" si="128"/>
        <v>0</v>
      </c>
      <c r="P277" s="652" t="s">
        <v>792</v>
      </c>
    </row>
    <row r="278" spans="1:16" ht="15">
      <c r="A278" s="642"/>
      <c r="B278" s="654"/>
      <c r="C278" s="721"/>
      <c r="D278" s="647"/>
      <c r="E278" s="630" t="s">
        <v>756</v>
      </c>
      <c r="F278" s="626">
        <f>H278+J278+L278+N278</f>
        <v>300</v>
      </c>
      <c r="G278" s="626">
        <f>I278+K278+M278+O278</f>
        <v>0</v>
      </c>
      <c r="H278" s="626">
        <f>H286+H294+H302+H310+H318+H326</f>
        <v>300</v>
      </c>
      <c r="I278" s="626">
        <f aca="true" t="shared" si="129" ref="I278:O278">I286+I294+I302+I310+I318+I326</f>
        <v>0</v>
      </c>
      <c r="J278" s="626">
        <f t="shared" si="129"/>
        <v>0</v>
      </c>
      <c r="K278" s="626">
        <f t="shared" si="129"/>
        <v>0</v>
      </c>
      <c r="L278" s="626">
        <f t="shared" si="129"/>
        <v>0</v>
      </c>
      <c r="M278" s="626">
        <f t="shared" si="129"/>
        <v>0</v>
      </c>
      <c r="N278" s="626">
        <f t="shared" si="129"/>
        <v>0</v>
      </c>
      <c r="O278" s="626">
        <f t="shared" si="129"/>
        <v>0</v>
      </c>
      <c r="P278" s="654"/>
    </row>
    <row r="279" spans="1:16" ht="15">
      <c r="A279" s="642"/>
      <c r="B279" s="654"/>
      <c r="C279" s="721"/>
      <c r="D279" s="647"/>
      <c r="E279" s="630" t="s">
        <v>757</v>
      </c>
      <c r="F279" s="626">
        <f aca="true" t="shared" si="130" ref="F279:G284">H279+J279+L279+N279</f>
        <v>230</v>
      </c>
      <c r="G279" s="626">
        <f t="shared" si="130"/>
        <v>90.0425</v>
      </c>
      <c r="H279" s="626">
        <f aca="true" t="shared" si="131" ref="H279:O284">H287+H295+H303+H311+H319+H327</f>
        <v>230</v>
      </c>
      <c r="I279" s="626">
        <f t="shared" si="131"/>
        <v>90.0425</v>
      </c>
      <c r="J279" s="626">
        <f t="shared" si="131"/>
        <v>0</v>
      </c>
      <c r="K279" s="626">
        <f t="shared" si="131"/>
        <v>0</v>
      </c>
      <c r="L279" s="626">
        <f t="shared" si="131"/>
        <v>0</v>
      </c>
      <c r="M279" s="626">
        <f t="shared" si="131"/>
        <v>0</v>
      </c>
      <c r="N279" s="626">
        <f t="shared" si="131"/>
        <v>0</v>
      </c>
      <c r="O279" s="626">
        <f t="shared" si="131"/>
        <v>0</v>
      </c>
      <c r="P279" s="654"/>
    </row>
    <row r="280" spans="1:16" ht="15">
      <c r="A280" s="642"/>
      <c r="B280" s="654"/>
      <c r="C280" s="721"/>
      <c r="D280" s="647"/>
      <c r="E280" s="630" t="s">
        <v>758</v>
      </c>
      <c r="F280" s="626">
        <f t="shared" si="130"/>
        <v>249.8</v>
      </c>
      <c r="G280" s="626">
        <f t="shared" si="130"/>
        <v>124.186</v>
      </c>
      <c r="H280" s="626">
        <f t="shared" si="131"/>
        <v>249.8</v>
      </c>
      <c r="I280" s="626">
        <f t="shared" si="131"/>
        <v>124.186</v>
      </c>
      <c r="J280" s="626">
        <f t="shared" si="131"/>
        <v>0</v>
      </c>
      <c r="K280" s="626">
        <f t="shared" si="131"/>
        <v>0</v>
      </c>
      <c r="L280" s="626">
        <f t="shared" si="131"/>
        <v>0</v>
      </c>
      <c r="M280" s="626">
        <f t="shared" si="131"/>
        <v>0</v>
      </c>
      <c r="N280" s="626">
        <f t="shared" si="131"/>
        <v>0</v>
      </c>
      <c r="O280" s="626">
        <f t="shared" si="131"/>
        <v>0</v>
      </c>
      <c r="P280" s="654"/>
    </row>
    <row r="281" spans="1:16" ht="15">
      <c r="A281" s="642"/>
      <c r="B281" s="654"/>
      <c r="C281" s="721"/>
      <c r="D281" s="647"/>
      <c r="E281" s="630" t="s">
        <v>760</v>
      </c>
      <c r="F281" s="626">
        <f t="shared" si="130"/>
        <v>230</v>
      </c>
      <c r="G281" s="626">
        <f t="shared" si="130"/>
        <v>90</v>
      </c>
      <c r="H281" s="626">
        <f t="shared" si="131"/>
        <v>230</v>
      </c>
      <c r="I281" s="626">
        <f t="shared" si="131"/>
        <v>90</v>
      </c>
      <c r="J281" s="626">
        <f t="shared" si="131"/>
        <v>0</v>
      </c>
      <c r="K281" s="626">
        <f t="shared" si="131"/>
        <v>0</v>
      </c>
      <c r="L281" s="626">
        <f t="shared" si="131"/>
        <v>0</v>
      </c>
      <c r="M281" s="626">
        <f t="shared" si="131"/>
        <v>0</v>
      </c>
      <c r="N281" s="626">
        <f t="shared" si="131"/>
        <v>0</v>
      </c>
      <c r="O281" s="626">
        <f t="shared" si="131"/>
        <v>0</v>
      </c>
      <c r="P281" s="654"/>
    </row>
    <row r="282" spans="1:16" ht="15">
      <c r="A282" s="642"/>
      <c r="B282" s="654"/>
      <c r="C282" s="721"/>
      <c r="D282" s="647"/>
      <c r="E282" s="630" t="s">
        <v>759</v>
      </c>
      <c r="F282" s="626">
        <f t="shared" si="130"/>
        <v>300</v>
      </c>
      <c r="G282" s="626">
        <f t="shared" si="130"/>
        <v>101.69999999999999</v>
      </c>
      <c r="H282" s="626">
        <f t="shared" si="131"/>
        <v>300</v>
      </c>
      <c r="I282" s="626">
        <f t="shared" si="131"/>
        <v>101.69999999999999</v>
      </c>
      <c r="J282" s="626">
        <f t="shared" si="131"/>
        <v>0</v>
      </c>
      <c r="K282" s="626">
        <f t="shared" si="131"/>
        <v>0</v>
      </c>
      <c r="L282" s="626">
        <f t="shared" si="131"/>
        <v>0</v>
      </c>
      <c r="M282" s="626">
        <f t="shared" si="131"/>
        <v>0</v>
      </c>
      <c r="N282" s="626">
        <f t="shared" si="131"/>
        <v>0</v>
      </c>
      <c r="O282" s="626">
        <f t="shared" si="131"/>
        <v>0</v>
      </c>
      <c r="P282" s="654"/>
    </row>
    <row r="283" spans="1:16" ht="15">
      <c r="A283" s="642"/>
      <c r="B283" s="654"/>
      <c r="C283" s="721"/>
      <c r="D283" s="647"/>
      <c r="E283" s="630" t="s">
        <v>620</v>
      </c>
      <c r="F283" s="626">
        <f t="shared" si="130"/>
        <v>300</v>
      </c>
      <c r="G283" s="626">
        <f t="shared" si="130"/>
        <v>0</v>
      </c>
      <c r="H283" s="626">
        <f t="shared" si="131"/>
        <v>300</v>
      </c>
      <c r="I283" s="626">
        <f t="shared" si="131"/>
        <v>0</v>
      </c>
      <c r="J283" s="626">
        <f t="shared" si="131"/>
        <v>0</v>
      </c>
      <c r="K283" s="626">
        <f t="shared" si="131"/>
        <v>0</v>
      </c>
      <c r="L283" s="626">
        <f t="shared" si="131"/>
        <v>0</v>
      </c>
      <c r="M283" s="626">
        <f t="shared" si="131"/>
        <v>0</v>
      </c>
      <c r="N283" s="626">
        <f t="shared" si="131"/>
        <v>0</v>
      </c>
      <c r="O283" s="626">
        <f t="shared" si="131"/>
        <v>0</v>
      </c>
      <c r="P283" s="654"/>
    </row>
    <row r="284" spans="1:16" ht="15">
      <c r="A284" s="642"/>
      <c r="B284" s="654"/>
      <c r="C284" s="721"/>
      <c r="D284" s="647"/>
      <c r="E284" s="630" t="s">
        <v>410</v>
      </c>
      <c r="F284" s="626">
        <f t="shared" si="130"/>
        <v>300</v>
      </c>
      <c r="G284" s="626">
        <f t="shared" si="130"/>
        <v>60</v>
      </c>
      <c r="H284" s="626">
        <f t="shared" si="131"/>
        <v>300</v>
      </c>
      <c r="I284" s="626">
        <f t="shared" si="131"/>
        <v>60</v>
      </c>
      <c r="J284" s="626">
        <f t="shared" si="131"/>
        <v>0</v>
      </c>
      <c r="K284" s="626">
        <f t="shared" si="131"/>
        <v>0</v>
      </c>
      <c r="L284" s="626">
        <f t="shared" si="131"/>
        <v>0</v>
      </c>
      <c r="M284" s="626">
        <f t="shared" si="131"/>
        <v>0</v>
      </c>
      <c r="N284" s="626">
        <f t="shared" si="131"/>
        <v>0</v>
      </c>
      <c r="O284" s="626">
        <f t="shared" si="131"/>
        <v>0</v>
      </c>
      <c r="P284" s="654"/>
    </row>
    <row r="285" spans="1:16" ht="15">
      <c r="A285" s="642"/>
      <c r="B285" s="654"/>
      <c r="C285" s="653"/>
      <c r="D285" s="647">
        <v>2015</v>
      </c>
      <c r="E285" s="653"/>
      <c r="F285" s="626">
        <f>SUM(F286:F292)</f>
        <v>350</v>
      </c>
      <c r="G285" s="626">
        <f aca="true" t="shared" si="132" ref="G285:O285">SUM(G286:G292)</f>
        <v>54.085</v>
      </c>
      <c r="H285" s="626">
        <f t="shared" si="132"/>
        <v>350</v>
      </c>
      <c r="I285" s="626">
        <f t="shared" si="132"/>
        <v>54.085</v>
      </c>
      <c r="J285" s="626">
        <f t="shared" si="132"/>
        <v>0</v>
      </c>
      <c r="K285" s="626">
        <f t="shared" si="132"/>
        <v>0</v>
      </c>
      <c r="L285" s="626">
        <f t="shared" si="132"/>
        <v>0</v>
      </c>
      <c r="M285" s="626">
        <f t="shared" si="132"/>
        <v>0</v>
      </c>
      <c r="N285" s="626">
        <f t="shared" si="132"/>
        <v>0</v>
      </c>
      <c r="O285" s="626">
        <f t="shared" si="132"/>
        <v>0</v>
      </c>
      <c r="P285" s="654"/>
    </row>
    <row r="286" spans="1:16" ht="15">
      <c r="A286" s="642"/>
      <c r="B286" s="654"/>
      <c r="C286" s="653"/>
      <c r="D286" s="647"/>
      <c r="E286" s="630" t="s">
        <v>756</v>
      </c>
      <c r="F286" s="626">
        <f>H286+J286+L286+N286</f>
        <v>50</v>
      </c>
      <c r="G286" s="626">
        <f>I286+K286+M286+O286</f>
        <v>0</v>
      </c>
      <c r="H286" s="626">
        <v>50</v>
      </c>
      <c r="I286" s="626">
        <v>0</v>
      </c>
      <c r="J286" s="626"/>
      <c r="K286" s="626"/>
      <c r="L286" s="626"/>
      <c r="M286" s="626"/>
      <c r="N286" s="626"/>
      <c r="O286" s="626"/>
      <c r="P286" s="654"/>
    </row>
    <row r="287" spans="1:16" ht="15">
      <c r="A287" s="642"/>
      <c r="B287" s="654"/>
      <c r="C287" s="653"/>
      <c r="D287" s="647"/>
      <c r="E287" s="630" t="s">
        <v>757</v>
      </c>
      <c r="F287" s="626">
        <f aca="true" t="shared" si="133" ref="F287:G292">H287+J287+L287+N287</f>
        <v>50</v>
      </c>
      <c r="G287" s="626">
        <f t="shared" si="133"/>
        <v>17.949</v>
      </c>
      <c r="H287" s="626">
        <v>50</v>
      </c>
      <c r="I287" s="626">
        <v>17.949</v>
      </c>
      <c r="J287" s="626"/>
      <c r="K287" s="626"/>
      <c r="L287" s="626"/>
      <c r="M287" s="626"/>
      <c r="N287" s="626"/>
      <c r="O287" s="626"/>
      <c r="P287" s="654"/>
    </row>
    <row r="288" spans="1:16" ht="15">
      <c r="A288" s="642"/>
      <c r="B288" s="654"/>
      <c r="C288" s="653"/>
      <c r="D288" s="647"/>
      <c r="E288" s="630" t="s">
        <v>758</v>
      </c>
      <c r="F288" s="626">
        <f t="shared" si="133"/>
        <v>50</v>
      </c>
      <c r="G288" s="626">
        <f t="shared" si="133"/>
        <v>11.136</v>
      </c>
      <c r="H288" s="626">
        <v>50</v>
      </c>
      <c r="I288" s="626">
        <v>11.136</v>
      </c>
      <c r="J288" s="626"/>
      <c r="K288" s="626"/>
      <c r="L288" s="626"/>
      <c r="M288" s="626"/>
      <c r="N288" s="626"/>
      <c r="O288" s="626"/>
      <c r="P288" s="654"/>
    </row>
    <row r="289" spans="1:16" ht="15">
      <c r="A289" s="642"/>
      <c r="B289" s="654"/>
      <c r="C289" s="653"/>
      <c r="D289" s="647"/>
      <c r="E289" s="630" t="s">
        <v>760</v>
      </c>
      <c r="F289" s="626">
        <f t="shared" si="133"/>
        <v>50</v>
      </c>
      <c r="G289" s="626">
        <f t="shared" si="133"/>
        <v>15</v>
      </c>
      <c r="H289" s="626">
        <v>50</v>
      </c>
      <c r="I289" s="626">
        <v>15</v>
      </c>
      <c r="J289" s="626"/>
      <c r="K289" s="626"/>
      <c r="L289" s="626"/>
      <c r="M289" s="626"/>
      <c r="N289" s="626"/>
      <c r="O289" s="626"/>
      <c r="P289" s="654"/>
    </row>
    <row r="290" spans="1:16" ht="15">
      <c r="A290" s="642"/>
      <c r="B290" s="654"/>
      <c r="C290" s="653"/>
      <c r="D290" s="647"/>
      <c r="E290" s="630" t="s">
        <v>759</v>
      </c>
      <c r="F290" s="626">
        <f t="shared" si="133"/>
        <v>50</v>
      </c>
      <c r="G290" s="626">
        <f t="shared" si="133"/>
        <v>0</v>
      </c>
      <c r="H290" s="626">
        <v>50</v>
      </c>
      <c r="I290" s="626">
        <v>0</v>
      </c>
      <c r="J290" s="626"/>
      <c r="K290" s="626"/>
      <c r="L290" s="626"/>
      <c r="M290" s="626"/>
      <c r="N290" s="626"/>
      <c r="O290" s="626"/>
      <c r="P290" s="654"/>
    </row>
    <row r="291" spans="1:16" ht="15">
      <c r="A291" s="642"/>
      <c r="B291" s="654"/>
      <c r="C291" s="653"/>
      <c r="D291" s="647"/>
      <c r="E291" s="630" t="s">
        <v>620</v>
      </c>
      <c r="F291" s="626">
        <f t="shared" si="133"/>
        <v>50</v>
      </c>
      <c r="G291" s="626">
        <f t="shared" si="133"/>
        <v>0</v>
      </c>
      <c r="H291" s="626">
        <v>50</v>
      </c>
      <c r="I291" s="626">
        <v>0</v>
      </c>
      <c r="J291" s="626"/>
      <c r="K291" s="626"/>
      <c r="L291" s="626"/>
      <c r="M291" s="626"/>
      <c r="N291" s="626"/>
      <c r="O291" s="626"/>
      <c r="P291" s="654"/>
    </row>
    <row r="292" spans="1:16" ht="15">
      <c r="A292" s="642"/>
      <c r="B292" s="654"/>
      <c r="C292" s="653"/>
      <c r="D292" s="647"/>
      <c r="E292" s="630" t="s">
        <v>410</v>
      </c>
      <c r="F292" s="626">
        <f t="shared" si="133"/>
        <v>50</v>
      </c>
      <c r="G292" s="626">
        <f t="shared" si="133"/>
        <v>10</v>
      </c>
      <c r="H292" s="626">
        <v>50</v>
      </c>
      <c r="I292" s="626">
        <v>10</v>
      </c>
      <c r="J292" s="626"/>
      <c r="K292" s="626"/>
      <c r="L292" s="626"/>
      <c r="M292" s="626"/>
      <c r="N292" s="626"/>
      <c r="O292" s="626"/>
      <c r="P292" s="654"/>
    </row>
    <row r="293" spans="1:16" ht="15">
      <c r="A293" s="642"/>
      <c r="B293" s="654"/>
      <c r="C293" s="653"/>
      <c r="D293" s="647">
        <v>2016</v>
      </c>
      <c r="E293" s="653"/>
      <c r="F293" s="626">
        <f>SUM(F294:F300)</f>
        <v>350</v>
      </c>
      <c r="G293" s="626">
        <f aca="true" t="shared" si="134" ref="G293:O293">SUM(G294:G300)</f>
        <v>85</v>
      </c>
      <c r="H293" s="626">
        <f t="shared" si="134"/>
        <v>350</v>
      </c>
      <c r="I293" s="626">
        <f t="shared" si="134"/>
        <v>85</v>
      </c>
      <c r="J293" s="626">
        <f t="shared" si="134"/>
        <v>0</v>
      </c>
      <c r="K293" s="626">
        <f t="shared" si="134"/>
        <v>0</v>
      </c>
      <c r="L293" s="626">
        <f t="shared" si="134"/>
        <v>0</v>
      </c>
      <c r="M293" s="626">
        <f t="shared" si="134"/>
        <v>0</v>
      </c>
      <c r="N293" s="626">
        <f t="shared" si="134"/>
        <v>0</v>
      </c>
      <c r="O293" s="626">
        <f t="shared" si="134"/>
        <v>0</v>
      </c>
      <c r="P293" s="654"/>
    </row>
    <row r="294" spans="1:16" ht="15">
      <c r="A294" s="642"/>
      <c r="B294" s="654"/>
      <c r="C294" s="653"/>
      <c r="D294" s="647"/>
      <c r="E294" s="630" t="s">
        <v>756</v>
      </c>
      <c r="F294" s="626">
        <f>H294+J294+L294+N294</f>
        <v>50</v>
      </c>
      <c r="G294" s="626">
        <f>I294+K294+M294+O294</f>
        <v>0</v>
      </c>
      <c r="H294" s="626">
        <v>50</v>
      </c>
      <c r="I294" s="626">
        <v>0</v>
      </c>
      <c r="J294" s="626"/>
      <c r="K294" s="626"/>
      <c r="L294" s="626"/>
      <c r="M294" s="626"/>
      <c r="N294" s="626"/>
      <c r="O294" s="626"/>
      <c r="P294" s="654"/>
    </row>
    <row r="295" spans="1:16" ht="25.5">
      <c r="A295" s="642"/>
      <c r="B295" s="654"/>
      <c r="C295" s="630" t="s">
        <v>769</v>
      </c>
      <c r="D295" s="647"/>
      <c r="E295" s="630" t="s">
        <v>757</v>
      </c>
      <c r="F295" s="626">
        <f aca="true" t="shared" si="135" ref="F295:G300">H295+J295+L295+N295</f>
        <v>50</v>
      </c>
      <c r="G295" s="626">
        <f t="shared" si="135"/>
        <v>15.1</v>
      </c>
      <c r="H295" s="626">
        <v>50</v>
      </c>
      <c r="I295" s="626">
        <v>15.1</v>
      </c>
      <c r="J295" s="626"/>
      <c r="K295" s="626"/>
      <c r="L295" s="626"/>
      <c r="M295" s="626"/>
      <c r="N295" s="626"/>
      <c r="O295" s="626"/>
      <c r="P295" s="654"/>
    </row>
    <row r="296" spans="1:16" ht="25.5">
      <c r="A296" s="642"/>
      <c r="B296" s="654"/>
      <c r="C296" s="630" t="s">
        <v>769</v>
      </c>
      <c r="D296" s="647"/>
      <c r="E296" s="630" t="s">
        <v>758</v>
      </c>
      <c r="F296" s="626">
        <f t="shared" si="135"/>
        <v>50</v>
      </c>
      <c r="G296" s="626">
        <f t="shared" si="135"/>
        <v>30</v>
      </c>
      <c r="H296" s="626">
        <v>50</v>
      </c>
      <c r="I296" s="626">
        <v>30</v>
      </c>
      <c r="J296" s="626"/>
      <c r="K296" s="626"/>
      <c r="L296" s="626"/>
      <c r="M296" s="626"/>
      <c r="N296" s="626"/>
      <c r="O296" s="626"/>
      <c r="P296" s="654"/>
    </row>
    <row r="297" spans="1:16" ht="25.5">
      <c r="A297" s="642"/>
      <c r="B297" s="654"/>
      <c r="C297" s="630" t="s">
        <v>769</v>
      </c>
      <c r="D297" s="647"/>
      <c r="E297" s="630" t="s">
        <v>760</v>
      </c>
      <c r="F297" s="626">
        <f t="shared" si="135"/>
        <v>50</v>
      </c>
      <c r="G297" s="626">
        <f t="shared" si="135"/>
        <v>15</v>
      </c>
      <c r="H297" s="626">
        <v>50</v>
      </c>
      <c r="I297" s="626">
        <v>15</v>
      </c>
      <c r="J297" s="626"/>
      <c r="K297" s="626"/>
      <c r="L297" s="626"/>
      <c r="M297" s="626"/>
      <c r="N297" s="626"/>
      <c r="O297" s="626"/>
      <c r="P297" s="654"/>
    </row>
    <row r="298" spans="1:16" ht="25.5">
      <c r="A298" s="642"/>
      <c r="B298" s="654"/>
      <c r="C298" s="630" t="s">
        <v>769</v>
      </c>
      <c r="D298" s="647"/>
      <c r="E298" s="630" t="s">
        <v>759</v>
      </c>
      <c r="F298" s="626">
        <f t="shared" si="135"/>
        <v>50</v>
      </c>
      <c r="G298" s="626">
        <f t="shared" si="135"/>
        <v>14.9</v>
      </c>
      <c r="H298" s="626">
        <v>50</v>
      </c>
      <c r="I298" s="626">
        <v>14.9</v>
      </c>
      <c r="J298" s="626"/>
      <c r="K298" s="626"/>
      <c r="L298" s="626"/>
      <c r="M298" s="626"/>
      <c r="N298" s="626"/>
      <c r="O298" s="626"/>
      <c r="P298" s="654"/>
    </row>
    <row r="299" spans="1:16" ht="15">
      <c r="A299" s="642"/>
      <c r="B299" s="654"/>
      <c r="C299" s="653"/>
      <c r="D299" s="647"/>
      <c r="E299" s="630" t="s">
        <v>620</v>
      </c>
      <c r="F299" s="626">
        <f t="shared" si="135"/>
        <v>50</v>
      </c>
      <c r="G299" s="626">
        <f t="shared" si="135"/>
        <v>0</v>
      </c>
      <c r="H299" s="626">
        <v>50</v>
      </c>
      <c r="I299" s="626">
        <v>0</v>
      </c>
      <c r="J299" s="626"/>
      <c r="K299" s="626"/>
      <c r="L299" s="626"/>
      <c r="M299" s="626"/>
      <c r="N299" s="626"/>
      <c r="O299" s="626"/>
      <c r="P299" s="654"/>
    </row>
    <row r="300" spans="1:16" ht="25.5">
      <c r="A300" s="642"/>
      <c r="B300" s="654"/>
      <c r="C300" s="630" t="s">
        <v>778</v>
      </c>
      <c r="D300" s="647"/>
      <c r="E300" s="630" t="s">
        <v>410</v>
      </c>
      <c r="F300" s="626">
        <f t="shared" si="135"/>
        <v>50</v>
      </c>
      <c r="G300" s="626">
        <f t="shared" si="135"/>
        <v>10</v>
      </c>
      <c r="H300" s="626">
        <v>50</v>
      </c>
      <c r="I300" s="626">
        <v>10</v>
      </c>
      <c r="J300" s="626"/>
      <c r="K300" s="626"/>
      <c r="L300" s="626"/>
      <c r="M300" s="626"/>
      <c r="N300" s="626"/>
      <c r="O300" s="626"/>
      <c r="P300" s="654"/>
    </row>
    <row r="301" spans="1:16" ht="15">
      <c r="A301" s="642"/>
      <c r="B301" s="654"/>
      <c r="C301" s="653"/>
      <c r="D301" s="647">
        <v>2017</v>
      </c>
      <c r="E301" s="653"/>
      <c r="F301" s="626">
        <f>SUM(F302:F308)</f>
        <v>350</v>
      </c>
      <c r="G301" s="626">
        <f aca="true" t="shared" si="136" ref="G301:O301">SUM(G302:G308)</f>
        <v>81.79849999999999</v>
      </c>
      <c r="H301" s="626">
        <f t="shared" si="136"/>
        <v>350</v>
      </c>
      <c r="I301" s="626">
        <f t="shared" si="136"/>
        <v>81.79849999999999</v>
      </c>
      <c r="J301" s="626">
        <f t="shared" si="136"/>
        <v>0</v>
      </c>
      <c r="K301" s="626">
        <f t="shared" si="136"/>
        <v>0</v>
      </c>
      <c r="L301" s="626">
        <f t="shared" si="136"/>
        <v>0</v>
      </c>
      <c r="M301" s="626">
        <f t="shared" si="136"/>
        <v>0</v>
      </c>
      <c r="N301" s="626">
        <f t="shared" si="136"/>
        <v>0</v>
      </c>
      <c r="O301" s="626">
        <f t="shared" si="136"/>
        <v>0</v>
      </c>
      <c r="P301" s="654"/>
    </row>
    <row r="302" spans="1:16" ht="15">
      <c r="A302" s="642"/>
      <c r="B302" s="654"/>
      <c r="C302" s="653"/>
      <c r="D302" s="647"/>
      <c r="E302" s="630" t="s">
        <v>756</v>
      </c>
      <c r="F302" s="626">
        <f>H302+J302+L302+N302</f>
        <v>50</v>
      </c>
      <c r="G302" s="626">
        <f>I302+K302+M302+O302</f>
        <v>0</v>
      </c>
      <c r="H302" s="626">
        <v>50</v>
      </c>
      <c r="I302" s="626">
        <v>0</v>
      </c>
      <c r="J302" s="626"/>
      <c r="K302" s="626"/>
      <c r="L302" s="626"/>
      <c r="M302" s="626"/>
      <c r="N302" s="626"/>
      <c r="O302" s="626"/>
      <c r="P302" s="654"/>
    </row>
    <row r="303" spans="1:16" ht="25.5">
      <c r="A303" s="642"/>
      <c r="B303" s="654"/>
      <c r="C303" s="630" t="s">
        <v>769</v>
      </c>
      <c r="D303" s="647"/>
      <c r="E303" s="630" t="s">
        <v>757</v>
      </c>
      <c r="F303" s="626">
        <f aca="true" t="shared" si="137" ref="F303:G308">H303+J303+L303+N303</f>
        <v>50</v>
      </c>
      <c r="G303" s="626">
        <f t="shared" si="137"/>
        <v>12.1985</v>
      </c>
      <c r="H303" s="626">
        <v>50</v>
      </c>
      <c r="I303" s="626">
        <v>12.1985</v>
      </c>
      <c r="J303" s="626"/>
      <c r="K303" s="626"/>
      <c r="L303" s="626"/>
      <c r="M303" s="626"/>
      <c r="N303" s="626"/>
      <c r="O303" s="626"/>
      <c r="P303" s="654"/>
    </row>
    <row r="304" spans="1:16" ht="25.5">
      <c r="A304" s="642"/>
      <c r="B304" s="654"/>
      <c r="C304" s="630" t="s">
        <v>769</v>
      </c>
      <c r="D304" s="647"/>
      <c r="E304" s="630" t="s">
        <v>758</v>
      </c>
      <c r="F304" s="626">
        <f t="shared" si="137"/>
        <v>50</v>
      </c>
      <c r="G304" s="626">
        <f t="shared" si="137"/>
        <v>24</v>
      </c>
      <c r="H304" s="626">
        <v>50</v>
      </c>
      <c r="I304" s="626">
        <v>24</v>
      </c>
      <c r="J304" s="626"/>
      <c r="K304" s="626"/>
      <c r="L304" s="626"/>
      <c r="M304" s="626"/>
      <c r="N304" s="626"/>
      <c r="O304" s="626"/>
      <c r="P304" s="654"/>
    </row>
    <row r="305" spans="1:16" ht="25.5">
      <c r="A305" s="642"/>
      <c r="B305" s="654"/>
      <c r="C305" s="630" t="s">
        <v>769</v>
      </c>
      <c r="D305" s="647"/>
      <c r="E305" s="630" t="s">
        <v>760</v>
      </c>
      <c r="F305" s="626">
        <f t="shared" si="137"/>
        <v>50</v>
      </c>
      <c r="G305" s="626">
        <f t="shared" si="137"/>
        <v>15</v>
      </c>
      <c r="H305" s="626">
        <v>50</v>
      </c>
      <c r="I305" s="626">
        <v>15</v>
      </c>
      <c r="J305" s="626"/>
      <c r="K305" s="626"/>
      <c r="L305" s="626"/>
      <c r="M305" s="626"/>
      <c r="N305" s="626"/>
      <c r="O305" s="626"/>
      <c r="P305" s="654"/>
    </row>
    <row r="306" spans="1:16" ht="25.5">
      <c r="A306" s="642"/>
      <c r="B306" s="654"/>
      <c r="C306" s="630" t="s">
        <v>769</v>
      </c>
      <c r="D306" s="647"/>
      <c r="E306" s="630" t="s">
        <v>759</v>
      </c>
      <c r="F306" s="626">
        <f t="shared" si="137"/>
        <v>50</v>
      </c>
      <c r="G306" s="626">
        <f t="shared" si="137"/>
        <v>20.6</v>
      </c>
      <c r="H306" s="626">
        <v>50</v>
      </c>
      <c r="I306" s="626">
        <v>20.6</v>
      </c>
      <c r="J306" s="626"/>
      <c r="K306" s="626"/>
      <c r="L306" s="626"/>
      <c r="M306" s="626"/>
      <c r="N306" s="626"/>
      <c r="O306" s="626"/>
      <c r="P306" s="654"/>
    </row>
    <row r="307" spans="1:16" ht="15">
      <c r="A307" s="642"/>
      <c r="B307" s="654"/>
      <c r="C307" s="653"/>
      <c r="D307" s="647"/>
      <c r="E307" s="630" t="s">
        <v>620</v>
      </c>
      <c r="F307" s="626">
        <f t="shared" si="137"/>
        <v>50</v>
      </c>
      <c r="G307" s="626">
        <f t="shared" si="137"/>
        <v>0</v>
      </c>
      <c r="H307" s="626">
        <v>50</v>
      </c>
      <c r="I307" s="626">
        <v>0</v>
      </c>
      <c r="J307" s="626"/>
      <c r="K307" s="626"/>
      <c r="L307" s="626"/>
      <c r="M307" s="626"/>
      <c r="N307" s="626"/>
      <c r="O307" s="626"/>
      <c r="P307" s="654"/>
    </row>
    <row r="308" spans="1:16" ht="25.5">
      <c r="A308" s="642"/>
      <c r="B308" s="654"/>
      <c r="C308" s="630" t="s">
        <v>778</v>
      </c>
      <c r="D308" s="647"/>
      <c r="E308" s="630" t="s">
        <v>621</v>
      </c>
      <c r="F308" s="626">
        <f t="shared" si="137"/>
        <v>50</v>
      </c>
      <c r="G308" s="626">
        <f t="shared" si="137"/>
        <v>10</v>
      </c>
      <c r="H308" s="626">
        <v>50</v>
      </c>
      <c r="I308" s="626">
        <v>10</v>
      </c>
      <c r="J308" s="626"/>
      <c r="K308" s="626"/>
      <c r="L308" s="626"/>
      <c r="M308" s="626"/>
      <c r="N308" s="626"/>
      <c r="O308" s="626"/>
      <c r="P308" s="654"/>
    </row>
    <row r="309" spans="1:16" ht="15">
      <c r="A309" s="642"/>
      <c r="B309" s="654"/>
      <c r="C309" s="653"/>
      <c r="D309" s="647">
        <v>2018</v>
      </c>
      <c r="E309" s="653"/>
      <c r="F309" s="626">
        <f>SUM(F310:F316)</f>
        <v>350</v>
      </c>
      <c r="G309" s="626">
        <f aca="true" t="shared" si="138" ref="G309:O309">SUM(G310:G316)</f>
        <v>71.045</v>
      </c>
      <c r="H309" s="626">
        <f t="shared" si="138"/>
        <v>350</v>
      </c>
      <c r="I309" s="626">
        <f t="shared" si="138"/>
        <v>71.045</v>
      </c>
      <c r="J309" s="626">
        <f t="shared" si="138"/>
        <v>0</v>
      </c>
      <c r="K309" s="626">
        <f t="shared" si="138"/>
        <v>0</v>
      </c>
      <c r="L309" s="626">
        <f t="shared" si="138"/>
        <v>0</v>
      </c>
      <c r="M309" s="626">
        <f t="shared" si="138"/>
        <v>0</v>
      </c>
      <c r="N309" s="626">
        <f t="shared" si="138"/>
        <v>0</v>
      </c>
      <c r="O309" s="626">
        <f t="shared" si="138"/>
        <v>0</v>
      </c>
      <c r="P309" s="654"/>
    </row>
    <row r="310" spans="1:16" ht="15">
      <c r="A310" s="642"/>
      <c r="B310" s="654"/>
      <c r="C310" s="653"/>
      <c r="D310" s="647"/>
      <c r="E310" s="630" t="s">
        <v>756</v>
      </c>
      <c r="F310" s="626">
        <f>H310+J310+L310+N310</f>
        <v>50</v>
      </c>
      <c r="G310" s="626">
        <f>I310+K310+M310+O310</f>
        <v>0</v>
      </c>
      <c r="H310" s="626">
        <v>50</v>
      </c>
      <c r="I310" s="626">
        <v>0</v>
      </c>
      <c r="J310" s="626"/>
      <c r="K310" s="626"/>
      <c r="L310" s="626"/>
      <c r="M310" s="626"/>
      <c r="N310" s="626"/>
      <c r="O310" s="626"/>
      <c r="P310" s="654"/>
    </row>
    <row r="311" spans="1:16" ht="25.5">
      <c r="A311" s="642"/>
      <c r="B311" s="654"/>
      <c r="C311" s="630" t="s">
        <v>769</v>
      </c>
      <c r="D311" s="647"/>
      <c r="E311" s="630" t="s">
        <v>757</v>
      </c>
      <c r="F311" s="626">
        <f aca="true" t="shared" si="139" ref="F311:G316">H311+J311+L311+N311</f>
        <v>50</v>
      </c>
      <c r="G311" s="626">
        <f t="shared" si="139"/>
        <v>14.795</v>
      </c>
      <c r="H311" s="626">
        <v>50</v>
      </c>
      <c r="I311" s="626">
        <v>14.795</v>
      </c>
      <c r="J311" s="626"/>
      <c r="K311" s="626"/>
      <c r="L311" s="626"/>
      <c r="M311" s="626"/>
      <c r="N311" s="626"/>
      <c r="O311" s="626"/>
      <c r="P311" s="654"/>
    </row>
    <row r="312" spans="1:16" ht="25.5">
      <c r="A312" s="642"/>
      <c r="B312" s="654"/>
      <c r="C312" s="630" t="s">
        <v>769</v>
      </c>
      <c r="D312" s="647"/>
      <c r="E312" s="630" t="s">
        <v>758</v>
      </c>
      <c r="F312" s="626">
        <f t="shared" si="139"/>
        <v>50</v>
      </c>
      <c r="G312" s="626">
        <f t="shared" si="139"/>
        <v>9.25</v>
      </c>
      <c r="H312" s="626">
        <v>50</v>
      </c>
      <c r="I312" s="626">
        <v>9.25</v>
      </c>
      <c r="J312" s="626"/>
      <c r="K312" s="626"/>
      <c r="L312" s="626"/>
      <c r="M312" s="626"/>
      <c r="N312" s="626"/>
      <c r="O312" s="626"/>
      <c r="P312" s="654"/>
    </row>
    <row r="313" spans="1:16" ht="25.5">
      <c r="A313" s="642"/>
      <c r="B313" s="654"/>
      <c r="C313" s="630" t="s">
        <v>769</v>
      </c>
      <c r="D313" s="647"/>
      <c r="E313" s="630" t="s">
        <v>760</v>
      </c>
      <c r="F313" s="626">
        <f t="shared" si="139"/>
        <v>50</v>
      </c>
      <c r="G313" s="626">
        <f t="shared" si="139"/>
        <v>15</v>
      </c>
      <c r="H313" s="626">
        <v>50</v>
      </c>
      <c r="I313" s="626">
        <v>15</v>
      </c>
      <c r="J313" s="626"/>
      <c r="K313" s="626"/>
      <c r="L313" s="626"/>
      <c r="M313" s="626"/>
      <c r="N313" s="626"/>
      <c r="O313" s="626"/>
      <c r="P313" s="654"/>
    </row>
    <row r="314" spans="1:16" ht="25.5">
      <c r="A314" s="642"/>
      <c r="B314" s="654"/>
      <c r="C314" s="630" t="s">
        <v>769</v>
      </c>
      <c r="D314" s="647"/>
      <c r="E314" s="630" t="s">
        <v>759</v>
      </c>
      <c r="F314" s="626">
        <f t="shared" si="139"/>
        <v>50</v>
      </c>
      <c r="G314" s="626">
        <f t="shared" si="139"/>
        <v>22</v>
      </c>
      <c r="H314" s="626">
        <v>50</v>
      </c>
      <c r="I314" s="626">
        <v>22</v>
      </c>
      <c r="J314" s="626"/>
      <c r="K314" s="626"/>
      <c r="L314" s="626"/>
      <c r="M314" s="626"/>
      <c r="N314" s="626"/>
      <c r="O314" s="626"/>
      <c r="P314" s="654"/>
    </row>
    <row r="315" spans="1:16" ht="15">
      <c r="A315" s="642"/>
      <c r="B315" s="654"/>
      <c r="C315" s="653"/>
      <c r="D315" s="647"/>
      <c r="E315" s="630" t="s">
        <v>620</v>
      </c>
      <c r="F315" s="626">
        <f t="shared" si="139"/>
        <v>50</v>
      </c>
      <c r="G315" s="626">
        <f t="shared" si="139"/>
        <v>0</v>
      </c>
      <c r="H315" s="626">
        <v>50</v>
      </c>
      <c r="I315" s="626">
        <v>0</v>
      </c>
      <c r="J315" s="626"/>
      <c r="K315" s="626"/>
      <c r="L315" s="626"/>
      <c r="M315" s="626"/>
      <c r="N315" s="626"/>
      <c r="O315" s="626"/>
      <c r="P315" s="654"/>
    </row>
    <row r="316" spans="1:16" ht="25.5">
      <c r="A316" s="642"/>
      <c r="B316" s="654"/>
      <c r="C316" s="630" t="s">
        <v>769</v>
      </c>
      <c r="D316" s="647"/>
      <c r="E316" s="630" t="s">
        <v>621</v>
      </c>
      <c r="F316" s="626">
        <f t="shared" si="139"/>
        <v>50</v>
      </c>
      <c r="G316" s="626">
        <f t="shared" si="139"/>
        <v>10</v>
      </c>
      <c r="H316" s="626">
        <v>50</v>
      </c>
      <c r="I316" s="626">
        <v>10</v>
      </c>
      <c r="J316" s="626"/>
      <c r="K316" s="626"/>
      <c r="L316" s="626"/>
      <c r="M316" s="626"/>
      <c r="N316" s="626"/>
      <c r="O316" s="626"/>
      <c r="P316" s="654"/>
    </row>
    <row r="317" spans="1:16" ht="15">
      <c r="A317" s="642"/>
      <c r="B317" s="654"/>
      <c r="C317" s="653"/>
      <c r="D317" s="647">
        <v>2019</v>
      </c>
      <c r="E317" s="653"/>
      <c r="F317" s="626">
        <f>SUM(F318:F324)</f>
        <v>254.9</v>
      </c>
      <c r="G317" s="626">
        <f aca="true" t="shared" si="140" ref="G317:O317">SUM(G318:G324)</f>
        <v>87</v>
      </c>
      <c r="H317" s="626">
        <f t="shared" si="140"/>
        <v>254.9</v>
      </c>
      <c r="I317" s="626">
        <f t="shared" si="140"/>
        <v>87</v>
      </c>
      <c r="J317" s="626">
        <f t="shared" si="140"/>
        <v>0</v>
      </c>
      <c r="K317" s="626">
        <f t="shared" si="140"/>
        <v>0</v>
      </c>
      <c r="L317" s="626">
        <f t="shared" si="140"/>
        <v>0</v>
      </c>
      <c r="M317" s="626">
        <f t="shared" si="140"/>
        <v>0</v>
      </c>
      <c r="N317" s="626">
        <f t="shared" si="140"/>
        <v>0</v>
      </c>
      <c r="O317" s="626">
        <f t="shared" si="140"/>
        <v>0</v>
      </c>
      <c r="P317" s="654"/>
    </row>
    <row r="318" spans="1:16" ht="15">
      <c r="A318" s="642"/>
      <c r="B318" s="654"/>
      <c r="C318" s="653"/>
      <c r="D318" s="647"/>
      <c r="E318" s="630" t="s">
        <v>756</v>
      </c>
      <c r="F318" s="626">
        <f>H318+J318+L318+N318</f>
        <v>50</v>
      </c>
      <c r="G318" s="626">
        <f>I318+K318+M318+O318</f>
        <v>0</v>
      </c>
      <c r="H318" s="626">
        <v>50</v>
      </c>
      <c r="I318" s="626">
        <v>0</v>
      </c>
      <c r="J318" s="626"/>
      <c r="K318" s="626"/>
      <c r="L318" s="626"/>
      <c r="M318" s="626"/>
      <c r="N318" s="626"/>
      <c r="O318" s="626"/>
      <c r="P318" s="654"/>
    </row>
    <row r="319" spans="1:16" ht="25.5">
      <c r="A319" s="642"/>
      <c r="B319" s="654"/>
      <c r="C319" s="630" t="s">
        <v>769</v>
      </c>
      <c r="D319" s="647"/>
      <c r="E319" s="630" t="s">
        <v>757</v>
      </c>
      <c r="F319" s="626">
        <f aca="true" t="shared" si="141" ref="F319:G324">H319+J319+L319+N319</f>
        <v>15</v>
      </c>
      <c r="G319" s="626">
        <f t="shared" si="141"/>
        <v>15</v>
      </c>
      <c r="H319" s="626">
        <v>15</v>
      </c>
      <c r="I319" s="626">
        <v>15</v>
      </c>
      <c r="J319" s="626"/>
      <c r="K319" s="626"/>
      <c r="L319" s="626"/>
      <c r="M319" s="626"/>
      <c r="N319" s="626"/>
      <c r="O319" s="626"/>
      <c r="P319" s="654"/>
    </row>
    <row r="320" spans="1:16" ht="25.5">
      <c r="A320" s="642"/>
      <c r="B320" s="654"/>
      <c r="C320" s="630" t="s">
        <v>769</v>
      </c>
      <c r="D320" s="647"/>
      <c r="E320" s="630" t="s">
        <v>758</v>
      </c>
      <c r="F320" s="626">
        <f t="shared" si="141"/>
        <v>24.9</v>
      </c>
      <c r="G320" s="626">
        <f t="shared" si="141"/>
        <v>24.9</v>
      </c>
      <c r="H320" s="626">
        <v>24.9</v>
      </c>
      <c r="I320" s="626">
        <v>24.9</v>
      </c>
      <c r="J320" s="626"/>
      <c r="K320" s="626"/>
      <c r="L320" s="626"/>
      <c r="M320" s="626"/>
      <c r="N320" s="626"/>
      <c r="O320" s="626"/>
      <c r="P320" s="654"/>
    </row>
    <row r="321" spans="1:16" ht="25.5">
      <c r="A321" s="642"/>
      <c r="B321" s="654"/>
      <c r="C321" s="630" t="s">
        <v>769</v>
      </c>
      <c r="D321" s="647"/>
      <c r="E321" s="630" t="s">
        <v>760</v>
      </c>
      <c r="F321" s="626">
        <f t="shared" si="141"/>
        <v>15</v>
      </c>
      <c r="G321" s="626">
        <f t="shared" si="141"/>
        <v>15</v>
      </c>
      <c r="H321" s="626">
        <v>15</v>
      </c>
      <c r="I321" s="626">
        <v>15</v>
      </c>
      <c r="J321" s="626"/>
      <c r="K321" s="626"/>
      <c r="L321" s="626"/>
      <c r="M321" s="626"/>
      <c r="N321" s="626"/>
      <c r="O321" s="626"/>
      <c r="P321" s="654"/>
    </row>
    <row r="322" spans="1:16" ht="25.5">
      <c r="A322" s="642"/>
      <c r="B322" s="654"/>
      <c r="C322" s="630" t="s">
        <v>769</v>
      </c>
      <c r="D322" s="647"/>
      <c r="E322" s="630" t="s">
        <v>759</v>
      </c>
      <c r="F322" s="626">
        <f t="shared" si="141"/>
        <v>50</v>
      </c>
      <c r="G322" s="626">
        <f t="shared" si="141"/>
        <v>22.1</v>
      </c>
      <c r="H322" s="626">
        <v>50</v>
      </c>
      <c r="I322" s="626">
        <v>22.1</v>
      </c>
      <c r="J322" s="626"/>
      <c r="K322" s="626"/>
      <c r="L322" s="626"/>
      <c r="M322" s="626"/>
      <c r="N322" s="626"/>
      <c r="O322" s="626"/>
      <c r="P322" s="654"/>
    </row>
    <row r="323" spans="1:16" ht="15">
      <c r="A323" s="642"/>
      <c r="B323" s="654"/>
      <c r="C323" s="653"/>
      <c r="D323" s="647"/>
      <c r="E323" s="630" t="s">
        <v>620</v>
      </c>
      <c r="F323" s="626">
        <f t="shared" si="141"/>
        <v>50</v>
      </c>
      <c r="G323" s="626">
        <f t="shared" si="141"/>
        <v>0</v>
      </c>
      <c r="H323" s="626">
        <v>50</v>
      </c>
      <c r="I323" s="626">
        <v>0</v>
      </c>
      <c r="J323" s="626"/>
      <c r="K323" s="626"/>
      <c r="L323" s="626"/>
      <c r="M323" s="626"/>
      <c r="N323" s="626"/>
      <c r="O323" s="626"/>
      <c r="P323" s="654"/>
    </row>
    <row r="324" spans="1:16" ht="25.5">
      <c r="A324" s="642"/>
      <c r="B324" s="654"/>
      <c r="C324" s="630" t="s">
        <v>769</v>
      </c>
      <c r="D324" s="647"/>
      <c r="E324" s="630" t="s">
        <v>410</v>
      </c>
      <c r="F324" s="626">
        <f t="shared" si="141"/>
        <v>50</v>
      </c>
      <c r="G324" s="626">
        <f t="shared" si="141"/>
        <v>10</v>
      </c>
      <c r="H324" s="626">
        <v>50</v>
      </c>
      <c r="I324" s="626">
        <v>10</v>
      </c>
      <c r="J324" s="626"/>
      <c r="K324" s="626"/>
      <c r="L324" s="626"/>
      <c r="M324" s="626"/>
      <c r="N324" s="626"/>
      <c r="O324" s="626"/>
      <c r="P324" s="654"/>
    </row>
    <row r="325" spans="1:16" ht="15">
      <c r="A325" s="642"/>
      <c r="B325" s="654"/>
      <c r="C325" s="653"/>
      <c r="D325" s="647">
        <v>2020</v>
      </c>
      <c r="E325" s="653"/>
      <c r="F325" s="626">
        <f>SUM(F326:F332)</f>
        <v>254.9</v>
      </c>
      <c r="G325" s="626">
        <f aca="true" t="shared" si="142" ref="G325:O325">SUM(G326:G332)</f>
        <v>87</v>
      </c>
      <c r="H325" s="626">
        <f t="shared" si="142"/>
        <v>254.9</v>
      </c>
      <c r="I325" s="626">
        <f t="shared" si="142"/>
        <v>87</v>
      </c>
      <c r="J325" s="626">
        <f t="shared" si="142"/>
        <v>0</v>
      </c>
      <c r="K325" s="626">
        <f t="shared" si="142"/>
        <v>0</v>
      </c>
      <c r="L325" s="626">
        <f t="shared" si="142"/>
        <v>0</v>
      </c>
      <c r="M325" s="626">
        <f t="shared" si="142"/>
        <v>0</v>
      </c>
      <c r="N325" s="626">
        <f t="shared" si="142"/>
        <v>0</v>
      </c>
      <c r="O325" s="626">
        <f t="shared" si="142"/>
        <v>0</v>
      </c>
      <c r="P325" s="654"/>
    </row>
    <row r="326" spans="1:16" ht="15">
      <c r="A326" s="642"/>
      <c r="B326" s="654"/>
      <c r="C326" s="653"/>
      <c r="D326" s="647"/>
      <c r="E326" s="630" t="s">
        <v>756</v>
      </c>
      <c r="F326" s="626">
        <f>H326+J326+L326+N326</f>
        <v>50</v>
      </c>
      <c r="G326" s="626">
        <f>I326+K326+M326+O326</f>
        <v>0</v>
      </c>
      <c r="H326" s="626">
        <v>50</v>
      </c>
      <c r="I326" s="626">
        <v>0</v>
      </c>
      <c r="J326" s="626"/>
      <c r="K326" s="626"/>
      <c r="L326" s="626"/>
      <c r="M326" s="626"/>
      <c r="N326" s="626"/>
      <c r="O326" s="626"/>
      <c r="P326" s="654"/>
    </row>
    <row r="327" spans="1:16" ht="25.5">
      <c r="A327" s="642"/>
      <c r="B327" s="654"/>
      <c r="C327" s="630" t="s">
        <v>769</v>
      </c>
      <c r="D327" s="647"/>
      <c r="E327" s="630" t="s">
        <v>757</v>
      </c>
      <c r="F327" s="626">
        <f aca="true" t="shared" si="143" ref="F327:G332">H327+J327+L327+N327</f>
        <v>15</v>
      </c>
      <c r="G327" s="626">
        <f t="shared" si="143"/>
        <v>15</v>
      </c>
      <c r="H327" s="626">
        <v>15</v>
      </c>
      <c r="I327" s="626">
        <v>15</v>
      </c>
      <c r="J327" s="626"/>
      <c r="K327" s="626"/>
      <c r="L327" s="626"/>
      <c r="M327" s="626"/>
      <c r="N327" s="626"/>
      <c r="O327" s="626"/>
      <c r="P327" s="654"/>
    </row>
    <row r="328" spans="1:16" ht="25.5">
      <c r="A328" s="642"/>
      <c r="B328" s="654"/>
      <c r="C328" s="630" t="s">
        <v>769</v>
      </c>
      <c r="D328" s="647"/>
      <c r="E328" s="630" t="s">
        <v>758</v>
      </c>
      <c r="F328" s="626">
        <f t="shared" si="143"/>
        <v>24.9</v>
      </c>
      <c r="G328" s="626">
        <f t="shared" si="143"/>
        <v>24.9</v>
      </c>
      <c r="H328" s="626">
        <v>24.9</v>
      </c>
      <c r="I328" s="626">
        <v>24.9</v>
      </c>
      <c r="J328" s="626"/>
      <c r="K328" s="626"/>
      <c r="L328" s="626"/>
      <c r="M328" s="626"/>
      <c r="N328" s="626"/>
      <c r="O328" s="626"/>
      <c r="P328" s="654"/>
    </row>
    <row r="329" spans="1:16" ht="25.5">
      <c r="A329" s="642"/>
      <c r="B329" s="654"/>
      <c r="C329" s="630" t="s">
        <v>769</v>
      </c>
      <c r="D329" s="647"/>
      <c r="E329" s="630" t="s">
        <v>760</v>
      </c>
      <c r="F329" s="626">
        <f t="shared" si="143"/>
        <v>15</v>
      </c>
      <c r="G329" s="626">
        <f t="shared" si="143"/>
        <v>15</v>
      </c>
      <c r="H329" s="626">
        <v>15</v>
      </c>
      <c r="I329" s="626">
        <v>15</v>
      </c>
      <c r="J329" s="626"/>
      <c r="K329" s="626"/>
      <c r="L329" s="626"/>
      <c r="M329" s="626"/>
      <c r="N329" s="626"/>
      <c r="O329" s="626"/>
      <c r="P329" s="654"/>
    </row>
    <row r="330" spans="1:16" ht="25.5">
      <c r="A330" s="642"/>
      <c r="B330" s="654"/>
      <c r="C330" s="630" t="s">
        <v>769</v>
      </c>
      <c r="D330" s="647"/>
      <c r="E330" s="630" t="s">
        <v>759</v>
      </c>
      <c r="F330" s="626">
        <f t="shared" si="143"/>
        <v>50</v>
      </c>
      <c r="G330" s="626">
        <f t="shared" si="143"/>
        <v>22.1</v>
      </c>
      <c r="H330" s="626">
        <v>50</v>
      </c>
      <c r="I330" s="626">
        <v>22.1</v>
      </c>
      <c r="J330" s="626"/>
      <c r="K330" s="626"/>
      <c r="L330" s="626"/>
      <c r="M330" s="626"/>
      <c r="N330" s="626"/>
      <c r="O330" s="626"/>
      <c r="P330" s="654"/>
    </row>
    <row r="331" spans="1:16" ht="15">
      <c r="A331" s="642"/>
      <c r="B331" s="654"/>
      <c r="C331" s="653"/>
      <c r="D331" s="647"/>
      <c r="E331" s="630" t="s">
        <v>620</v>
      </c>
      <c r="F331" s="626">
        <f t="shared" si="143"/>
        <v>50</v>
      </c>
      <c r="G331" s="626">
        <f t="shared" si="143"/>
        <v>0</v>
      </c>
      <c r="H331" s="626">
        <v>50</v>
      </c>
      <c r="I331" s="626">
        <v>0</v>
      </c>
      <c r="J331" s="626"/>
      <c r="K331" s="626"/>
      <c r="L331" s="626"/>
      <c r="M331" s="626"/>
      <c r="N331" s="626"/>
      <c r="O331" s="626"/>
      <c r="P331" s="654"/>
    </row>
    <row r="332" spans="1:16" ht="25.5">
      <c r="A332" s="642"/>
      <c r="B332" s="654"/>
      <c r="C332" s="630" t="s">
        <v>769</v>
      </c>
      <c r="D332" s="647"/>
      <c r="E332" s="630" t="s">
        <v>410</v>
      </c>
      <c r="F332" s="626">
        <f t="shared" si="143"/>
        <v>50</v>
      </c>
      <c r="G332" s="626">
        <f t="shared" si="143"/>
        <v>10</v>
      </c>
      <c r="H332" s="626">
        <v>50</v>
      </c>
      <c r="I332" s="626">
        <v>10</v>
      </c>
      <c r="J332" s="626"/>
      <c r="K332" s="626"/>
      <c r="L332" s="626"/>
      <c r="M332" s="626"/>
      <c r="N332" s="626"/>
      <c r="O332" s="626"/>
      <c r="P332" s="654"/>
    </row>
    <row r="333" spans="1:16" ht="15">
      <c r="A333" s="637" t="s">
        <v>793</v>
      </c>
      <c r="B333" s="652" t="s">
        <v>779</v>
      </c>
      <c r="C333" s="723"/>
      <c r="D333" s="639" t="s">
        <v>600</v>
      </c>
      <c r="E333" s="723"/>
      <c r="F333" s="640">
        <f>F334+F335+F336</f>
        <v>479.9</v>
      </c>
      <c r="G333" s="640">
        <f aca="true" t="shared" si="144" ref="G333:O333">G334+G335+G336</f>
        <v>439.9</v>
      </c>
      <c r="H333" s="640">
        <f t="shared" si="144"/>
        <v>479.9</v>
      </c>
      <c r="I333" s="640">
        <f t="shared" si="144"/>
        <v>439.9</v>
      </c>
      <c r="J333" s="640">
        <f t="shared" si="144"/>
        <v>0</v>
      </c>
      <c r="K333" s="640">
        <f t="shared" si="144"/>
        <v>0</v>
      </c>
      <c r="L333" s="640">
        <f t="shared" si="144"/>
        <v>0</v>
      </c>
      <c r="M333" s="640">
        <f t="shared" si="144"/>
        <v>0</v>
      </c>
      <c r="N333" s="640">
        <f t="shared" si="144"/>
        <v>0</v>
      </c>
      <c r="O333" s="640">
        <f t="shared" si="144"/>
        <v>0</v>
      </c>
      <c r="P333" s="652" t="s">
        <v>763</v>
      </c>
    </row>
    <row r="334" spans="1:16" ht="44.25" customHeight="1">
      <c r="A334" s="642"/>
      <c r="B334" s="654"/>
      <c r="C334" s="630" t="s">
        <v>769</v>
      </c>
      <c r="D334" s="630">
        <v>2016</v>
      </c>
      <c r="E334" s="630" t="s">
        <v>763</v>
      </c>
      <c r="F334" s="626">
        <f>H334+J334+L334+N334</f>
        <v>159.9</v>
      </c>
      <c r="G334" s="626">
        <f>I334+K334+M334+O334</f>
        <v>159.9</v>
      </c>
      <c r="H334" s="626">
        <v>159.9</v>
      </c>
      <c r="I334" s="626">
        <v>159.9</v>
      </c>
      <c r="J334" s="626"/>
      <c r="K334" s="626"/>
      <c r="L334" s="626"/>
      <c r="M334" s="626"/>
      <c r="N334" s="626"/>
      <c r="O334" s="626"/>
      <c r="P334" s="654"/>
    </row>
    <row r="335" spans="1:16" ht="63" customHeight="1">
      <c r="A335" s="642"/>
      <c r="B335" s="654"/>
      <c r="C335" s="630" t="s">
        <v>769</v>
      </c>
      <c r="D335" s="630">
        <v>2017</v>
      </c>
      <c r="E335" s="630" t="s">
        <v>763</v>
      </c>
      <c r="F335" s="626">
        <f aca="true" t="shared" si="145" ref="F335:G339">H335+J335+L335+N335</f>
        <v>160</v>
      </c>
      <c r="G335" s="626">
        <f t="shared" si="145"/>
        <v>140</v>
      </c>
      <c r="H335" s="626">
        <v>160</v>
      </c>
      <c r="I335" s="626">
        <v>140</v>
      </c>
      <c r="J335" s="626"/>
      <c r="K335" s="626"/>
      <c r="L335" s="626"/>
      <c r="M335" s="626"/>
      <c r="N335" s="626"/>
      <c r="O335" s="626"/>
      <c r="P335" s="654"/>
    </row>
    <row r="336" spans="1:16" ht="63" customHeight="1">
      <c r="A336" s="729"/>
      <c r="B336" s="658"/>
      <c r="C336" s="630" t="s">
        <v>769</v>
      </c>
      <c r="D336" s="630">
        <v>2018</v>
      </c>
      <c r="E336" s="630" t="s">
        <v>763</v>
      </c>
      <c r="F336" s="626">
        <f>H336+J336+L336+N336</f>
        <v>160</v>
      </c>
      <c r="G336" s="626">
        <f>I336+K336+M336+O336</f>
        <v>140</v>
      </c>
      <c r="H336" s="626">
        <v>160</v>
      </c>
      <c r="I336" s="626">
        <v>140</v>
      </c>
      <c r="J336" s="626"/>
      <c r="K336" s="626"/>
      <c r="L336" s="626"/>
      <c r="M336" s="626"/>
      <c r="N336" s="626"/>
      <c r="O336" s="626"/>
      <c r="P336" s="658"/>
    </row>
    <row r="337" spans="1:16" ht="41.25" customHeight="1">
      <c r="A337" s="637" t="s">
        <v>480</v>
      </c>
      <c r="B337" s="652" t="s">
        <v>481</v>
      </c>
      <c r="C337" s="653"/>
      <c r="D337" s="639" t="s">
        <v>600</v>
      </c>
      <c r="E337" s="723"/>
      <c r="F337" s="640">
        <f aca="true" t="shared" si="146" ref="F337:O337">SUM(F338:F339)</f>
        <v>320</v>
      </c>
      <c r="G337" s="640">
        <f t="shared" si="146"/>
        <v>280</v>
      </c>
      <c r="H337" s="640">
        <f t="shared" si="146"/>
        <v>320</v>
      </c>
      <c r="I337" s="640">
        <f t="shared" si="146"/>
        <v>280</v>
      </c>
      <c r="J337" s="640">
        <f t="shared" si="146"/>
        <v>0</v>
      </c>
      <c r="K337" s="640">
        <f t="shared" si="146"/>
        <v>0</v>
      </c>
      <c r="L337" s="640">
        <f t="shared" si="146"/>
        <v>0</v>
      </c>
      <c r="M337" s="640">
        <f t="shared" si="146"/>
        <v>0</v>
      </c>
      <c r="N337" s="640">
        <f t="shared" si="146"/>
        <v>0</v>
      </c>
      <c r="O337" s="640">
        <f t="shared" si="146"/>
        <v>0</v>
      </c>
      <c r="P337" s="652" t="s">
        <v>763</v>
      </c>
    </row>
    <row r="338" spans="1:16" ht="53.25" customHeight="1">
      <c r="A338" s="642"/>
      <c r="B338" s="654"/>
      <c r="C338" s="630" t="s">
        <v>769</v>
      </c>
      <c r="D338" s="630">
        <v>2019</v>
      </c>
      <c r="E338" s="630" t="s">
        <v>763</v>
      </c>
      <c r="F338" s="626">
        <f t="shared" si="145"/>
        <v>160</v>
      </c>
      <c r="G338" s="626">
        <f t="shared" si="145"/>
        <v>140</v>
      </c>
      <c r="H338" s="626">
        <v>160</v>
      </c>
      <c r="I338" s="626">
        <v>140</v>
      </c>
      <c r="J338" s="626"/>
      <c r="K338" s="626"/>
      <c r="L338" s="626"/>
      <c r="M338" s="626"/>
      <c r="N338" s="626"/>
      <c r="O338" s="626"/>
      <c r="P338" s="654"/>
    </row>
    <row r="339" spans="1:16" ht="61.5" customHeight="1">
      <c r="A339" s="642"/>
      <c r="B339" s="654"/>
      <c r="C339" s="653"/>
      <c r="D339" s="630">
        <v>2020</v>
      </c>
      <c r="E339" s="630" t="s">
        <v>763</v>
      </c>
      <c r="F339" s="626">
        <f t="shared" si="145"/>
        <v>160</v>
      </c>
      <c r="G339" s="626">
        <f t="shared" si="145"/>
        <v>140</v>
      </c>
      <c r="H339" s="626">
        <v>160</v>
      </c>
      <c r="I339" s="626">
        <v>140</v>
      </c>
      <c r="J339" s="626"/>
      <c r="K339" s="626"/>
      <c r="L339" s="626"/>
      <c r="M339" s="626"/>
      <c r="N339" s="626"/>
      <c r="O339" s="626"/>
      <c r="P339" s="654"/>
    </row>
    <row r="340" spans="1:16" ht="15.75" customHeight="1">
      <c r="A340" s="637"/>
      <c r="B340" s="724" t="s">
        <v>605</v>
      </c>
      <c r="C340" s="725"/>
      <c r="D340" s="647" t="s">
        <v>600</v>
      </c>
      <c r="E340" s="723"/>
      <c r="F340" s="640">
        <f>SUM(F341:F348)</f>
        <v>12301.5</v>
      </c>
      <c r="G340" s="640">
        <f aca="true" t="shared" si="147" ref="G340:O340">SUM(G341:G348)</f>
        <v>1345.6285</v>
      </c>
      <c r="H340" s="640">
        <f t="shared" si="147"/>
        <v>12301.5</v>
      </c>
      <c r="I340" s="640">
        <f t="shared" si="147"/>
        <v>1345.6285</v>
      </c>
      <c r="J340" s="640">
        <f t="shared" si="147"/>
        <v>0</v>
      </c>
      <c r="K340" s="640">
        <f t="shared" si="147"/>
        <v>0</v>
      </c>
      <c r="L340" s="640">
        <f t="shared" si="147"/>
        <v>0</v>
      </c>
      <c r="M340" s="640">
        <f t="shared" si="147"/>
        <v>0</v>
      </c>
      <c r="N340" s="640">
        <f t="shared" si="147"/>
        <v>0</v>
      </c>
      <c r="O340" s="640">
        <f t="shared" si="147"/>
        <v>0</v>
      </c>
      <c r="P340" s="652" t="s">
        <v>794</v>
      </c>
    </row>
    <row r="341" spans="1:16" ht="15">
      <c r="A341" s="642"/>
      <c r="B341" s="726"/>
      <c r="C341" s="727"/>
      <c r="D341" s="647"/>
      <c r="E341" s="630" t="s">
        <v>756</v>
      </c>
      <c r="F341" s="626">
        <f>H341+J341+L341+N341</f>
        <v>300</v>
      </c>
      <c r="G341" s="626">
        <f>I341+K341+M341+O341</f>
        <v>0</v>
      </c>
      <c r="H341" s="115">
        <f>H350+H359+H368+H377+H386+H395</f>
        <v>300</v>
      </c>
      <c r="I341" s="115">
        <f>I350+I359+I368+I377+I386+I395</f>
        <v>0</v>
      </c>
      <c r="J341" s="626"/>
      <c r="K341" s="626"/>
      <c r="L341" s="626"/>
      <c r="M341" s="626"/>
      <c r="N341" s="626"/>
      <c r="O341" s="626"/>
      <c r="P341" s="654"/>
    </row>
    <row r="342" spans="1:16" ht="15">
      <c r="A342" s="642"/>
      <c r="B342" s="726"/>
      <c r="C342" s="727"/>
      <c r="D342" s="647"/>
      <c r="E342" s="630" t="s">
        <v>757</v>
      </c>
      <c r="F342" s="626">
        <f aca="true" t="shared" si="148" ref="F342:G348">H342+J342+L342+N342</f>
        <v>230</v>
      </c>
      <c r="G342" s="626">
        <f t="shared" si="148"/>
        <v>90.0425</v>
      </c>
      <c r="H342" s="115">
        <f aca="true" t="shared" si="149" ref="H342:I348">H351+H360+H369+H378+H387+H396</f>
        <v>230</v>
      </c>
      <c r="I342" s="115">
        <f t="shared" si="149"/>
        <v>90.0425</v>
      </c>
      <c r="J342" s="626"/>
      <c r="K342" s="626"/>
      <c r="L342" s="626"/>
      <c r="M342" s="626"/>
      <c r="N342" s="626"/>
      <c r="O342" s="626"/>
      <c r="P342" s="654"/>
    </row>
    <row r="343" spans="1:16" ht="15">
      <c r="A343" s="642"/>
      <c r="B343" s="726"/>
      <c r="C343" s="727"/>
      <c r="D343" s="647"/>
      <c r="E343" s="630" t="s">
        <v>758</v>
      </c>
      <c r="F343" s="626">
        <f t="shared" si="148"/>
        <v>249.8</v>
      </c>
      <c r="G343" s="626">
        <f t="shared" si="148"/>
        <v>124.186</v>
      </c>
      <c r="H343" s="115">
        <f t="shared" si="149"/>
        <v>249.8</v>
      </c>
      <c r="I343" s="115">
        <f t="shared" si="149"/>
        <v>124.186</v>
      </c>
      <c r="J343" s="626"/>
      <c r="K343" s="626"/>
      <c r="L343" s="626"/>
      <c r="M343" s="626"/>
      <c r="N343" s="626"/>
      <c r="O343" s="626"/>
      <c r="P343" s="654"/>
    </row>
    <row r="344" spans="1:16" ht="15">
      <c r="A344" s="642"/>
      <c r="B344" s="726"/>
      <c r="C344" s="727"/>
      <c r="D344" s="647"/>
      <c r="E344" s="630" t="s">
        <v>760</v>
      </c>
      <c r="F344" s="626">
        <f t="shared" si="148"/>
        <v>230</v>
      </c>
      <c r="G344" s="626">
        <f t="shared" si="148"/>
        <v>90</v>
      </c>
      <c r="H344" s="115">
        <f t="shared" si="149"/>
        <v>230</v>
      </c>
      <c r="I344" s="115">
        <f t="shared" si="149"/>
        <v>90</v>
      </c>
      <c r="J344" s="626"/>
      <c r="K344" s="626"/>
      <c r="L344" s="626"/>
      <c r="M344" s="626"/>
      <c r="N344" s="626"/>
      <c r="O344" s="626"/>
      <c r="P344" s="654"/>
    </row>
    <row r="345" spans="1:16" ht="15">
      <c r="A345" s="642"/>
      <c r="B345" s="726"/>
      <c r="C345" s="727"/>
      <c r="D345" s="647"/>
      <c r="E345" s="630" t="s">
        <v>759</v>
      </c>
      <c r="F345" s="626">
        <f t="shared" si="148"/>
        <v>300</v>
      </c>
      <c r="G345" s="626">
        <f t="shared" si="148"/>
        <v>101.69999999999999</v>
      </c>
      <c r="H345" s="115">
        <f t="shared" si="149"/>
        <v>300</v>
      </c>
      <c r="I345" s="115">
        <f t="shared" si="149"/>
        <v>101.69999999999999</v>
      </c>
      <c r="J345" s="626"/>
      <c r="K345" s="626"/>
      <c r="L345" s="626"/>
      <c r="M345" s="626"/>
      <c r="N345" s="626"/>
      <c r="O345" s="626"/>
      <c r="P345" s="654"/>
    </row>
    <row r="346" spans="1:16" ht="15">
      <c r="A346" s="642"/>
      <c r="B346" s="726"/>
      <c r="C346" s="727"/>
      <c r="D346" s="647"/>
      <c r="E346" s="630" t="s">
        <v>620</v>
      </c>
      <c r="F346" s="626">
        <f t="shared" si="148"/>
        <v>516</v>
      </c>
      <c r="G346" s="626">
        <f t="shared" si="148"/>
        <v>0</v>
      </c>
      <c r="H346" s="115">
        <f t="shared" si="149"/>
        <v>516</v>
      </c>
      <c r="I346" s="115">
        <f t="shared" si="149"/>
        <v>0</v>
      </c>
      <c r="J346" s="626"/>
      <c r="K346" s="626"/>
      <c r="L346" s="626"/>
      <c r="M346" s="626"/>
      <c r="N346" s="626"/>
      <c r="O346" s="626"/>
      <c r="P346" s="654"/>
    </row>
    <row r="347" spans="1:16" ht="15">
      <c r="A347" s="642"/>
      <c r="B347" s="726"/>
      <c r="C347" s="727"/>
      <c r="D347" s="647"/>
      <c r="E347" s="630" t="s">
        <v>410</v>
      </c>
      <c r="F347" s="626">
        <f t="shared" si="148"/>
        <v>516</v>
      </c>
      <c r="G347" s="626">
        <f t="shared" si="148"/>
        <v>60</v>
      </c>
      <c r="H347" s="115">
        <f t="shared" si="149"/>
        <v>516</v>
      </c>
      <c r="I347" s="115">
        <f t="shared" si="149"/>
        <v>60</v>
      </c>
      <c r="J347" s="626"/>
      <c r="K347" s="626"/>
      <c r="L347" s="626"/>
      <c r="M347" s="626"/>
      <c r="N347" s="626"/>
      <c r="O347" s="626"/>
      <c r="P347" s="654"/>
    </row>
    <row r="348" spans="1:16" ht="15">
      <c r="A348" s="642"/>
      <c r="B348" s="726"/>
      <c r="C348" s="727"/>
      <c r="D348" s="647"/>
      <c r="E348" s="630" t="s">
        <v>763</v>
      </c>
      <c r="F348" s="626">
        <f>H348+J348+L348+N348</f>
        <v>9959.7</v>
      </c>
      <c r="G348" s="626">
        <f t="shared" si="148"/>
        <v>879.7</v>
      </c>
      <c r="H348" s="115">
        <f>H357+H366+H375+H384+H393+H402</f>
        <v>9959.7</v>
      </c>
      <c r="I348" s="115">
        <f t="shared" si="149"/>
        <v>879.7</v>
      </c>
      <c r="J348" s="626"/>
      <c r="K348" s="626"/>
      <c r="L348" s="626"/>
      <c r="M348" s="626"/>
      <c r="N348" s="626"/>
      <c r="O348" s="626"/>
      <c r="P348" s="654"/>
    </row>
    <row r="349" spans="1:16" ht="15">
      <c r="A349" s="642"/>
      <c r="B349" s="726"/>
      <c r="C349" s="727"/>
      <c r="D349" s="647">
        <v>2015</v>
      </c>
      <c r="E349" s="653"/>
      <c r="F349" s="626">
        <f>SUM(F350:F357)</f>
        <v>2081.8</v>
      </c>
      <c r="G349" s="626">
        <f aca="true" t="shared" si="150" ref="G349:O349">SUM(G350:G357)</f>
        <v>213.88500000000002</v>
      </c>
      <c r="H349" s="626">
        <f t="shared" si="150"/>
        <v>2081.8</v>
      </c>
      <c r="I349" s="626">
        <f t="shared" si="150"/>
        <v>213.88500000000002</v>
      </c>
      <c r="J349" s="626">
        <f t="shared" si="150"/>
        <v>0</v>
      </c>
      <c r="K349" s="626">
        <f t="shared" si="150"/>
        <v>0</v>
      </c>
      <c r="L349" s="626">
        <f t="shared" si="150"/>
        <v>0</v>
      </c>
      <c r="M349" s="626">
        <f t="shared" si="150"/>
        <v>0</v>
      </c>
      <c r="N349" s="626">
        <f t="shared" si="150"/>
        <v>0</v>
      </c>
      <c r="O349" s="626">
        <f t="shared" si="150"/>
        <v>0</v>
      </c>
      <c r="P349" s="654"/>
    </row>
    <row r="350" spans="1:16" ht="15">
      <c r="A350" s="642"/>
      <c r="B350" s="726"/>
      <c r="C350" s="727"/>
      <c r="D350" s="647"/>
      <c r="E350" s="630" t="s">
        <v>756</v>
      </c>
      <c r="F350" s="626">
        <f>H350+J350+L350+N350</f>
        <v>50</v>
      </c>
      <c r="G350" s="626">
        <f>I350+K350+M350+O350</f>
        <v>0</v>
      </c>
      <c r="H350" s="115">
        <f aca="true" t="shared" si="151" ref="H350:I354">H286</f>
        <v>50</v>
      </c>
      <c r="I350" s="115">
        <f t="shared" si="151"/>
        <v>0</v>
      </c>
      <c r="J350" s="626"/>
      <c r="K350" s="626"/>
      <c r="L350" s="626"/>
      <c r="M350" s="626"/>
      <c r="N350" s="626"/>
      <c r="O350" s="626"/>
      <c r="P350" s="654"/>
    </row>
    <row r="351" spans="1:16" ht="15">
      <c r="A351" s="642"/>
      <c r="B351" s="726"/>
      <c r="C351" s="727"/>
      <c r="D351" s="647"/>
      <c r="E351" s="630" t="s">
        <v>757</v>
      </c>
      <c r="F351" s="626">
        <f aca="true" t="shared" si="152" ref="F351:G357">H351+J351+L351+N351</f>
        <v>50</v>
      </c>
      <c r="G351" s="626">
        <f t="shared" si="152"/>
        <v>17.949</v>
      </c>
      <c r="H351" s="115">
        <f t="shared" si="151"/>
        <v>50</v>
      </c>
      <c r="I351" s="115">
        <f t="shared" si="151"/>
        <v>17.949</v>
      </c>
      <c r="J351" s="626"/>
      <c r="K351" s="626"/>
      <c r="L351" s="626"/>
      <c r="M351" s="626"/>
      <c r="N351" s="626"/>
      <c r="O351" s="626"/>
      <c r="P351" s="654"/>
    </row>
    <row r="352" spans="1:16" ht="15">
      <c r="A352" s="642"/>
      <c r="B352" s="726"/>
      <c r="C352" s="727"/>
      <c r="D352" s="647"/>
      <c r="E352" s="630" t="s">
        <v>758</v>
      </c>
      <c r="F352" s="626">
        <f t="shared" si="152"/>
        <v>50</v>
      </c>
      <c r="G352" s="626">
        <f t="shared" si="152"/>
        <v>11.136</v>
      </c>
      <c r="H352" s="115">
        <f t="shared" si="151"/>
        <v>50</v>
      </c>
      <c r="I352" s="115">
        <f t="shared" si="151"/>
        <v>11.136</v>
      </c>
      <c r="J352" s="626"/>
      <c r="K352" s="626"/>
      <c r="L352" s="626"/>
      <c r="M352" s="626"/>
      <c r="N352" s="626"/>
      <c r="O352" s="626"/>
      <c r="P352" s="654"/>
    </row>
    <row r="353" spans="1:16" ht="15">
      <c r="A353" s="642"/>
      <c r="B353" s="726"/>
      <c r="C353" s="727"/>
      <c r="D353" s="647"/>
      <c r="E353" s="630" t="s">
        <v>760</v>
      </c>
      <c r="F353" s="626">
        <f t="shared" si="152"/>
        <v>50</v>
      </c>
      <c r="G353" s="626">
        <f t="shared" si="152"/>
        <v>15</v>
      </c>
      <c r="H353" s="115">
        <f t="shared" si="151"/>
        <v>50</v>
      </c>
      <c r="I353" s="115">
        <f t="shared" si="151"/>
        <v>15</v>
      </c>
      <c r="J353" s="626"/>
      <c r="K353" s="626"/>
      <c r="L353" s="626"/>
      <c r="M353" s="626"/>
      <c r="N353" s="626"/>
      <c r="O353" s="626"/>
      <c r="P353" s="654"/>
    </row>
    <row r="354" spans="1:16" ht="15">
      <c r="A354" s="642"/>
      <c r="B354" s="726"/>
      <c r="C354" s="727"/>
      <c r="D354" s="647"/>
      <c r="E354" s="630" t="s">
        <v>759</v>
      </c>
      <c r="F354" s="626">
        <f t="shared" si="152"/>
        <v>50</v>
      </c>
      <c r="G354" s="626">
        <f t="shared" si="152"/>
        <v>0</v>
      </c>
      <c r="H354" s="115">
        <f t="shared" si="151"/>
        <v>50</v>
      </c>
      <c r="I354" s="115">
        <f t="shared" si="151"/>
        <v>0</v>
      </c>
      <c r="J354" s="626"/>
      <c r="K354" s="626"/>
      <c r="L354" s="626"/>
      <c r="M354" s="626"/>
      <c r="N354" s="626"/>
      <c r="O354" s="626"/>
      <c r="P354" s="654"/>
    </row>
    <row r="355" spans="1:16" ht="15">
      <c r="A355" s="642"/>
      <c r="B355" s="726"/>
      <c r="C355" s="727"/>
      <c r="D355" s="647"/>
      <c r="E355" s="630" t="s">
        <v>620</v>
      </c>
      <c r="F355" s="626">
        <f t="shared" si="152"/>
        <v>86</v>
      </c>
      <c r="G355" s="626">
        <f t="shared" si="152"/>
        <v>0</v>
      </c>
      <c r="H355" s="115">
        <f>H291+H256</f>
        <v>86</v>
      </c>
      <c r="I355" s="115">
        <f>I291+I256</f>
        <v>0</v>
      </c>
      <c r="J355" s="626"/>
      <c r="K355" s="626"/>
      <c r="L355" s="626"/>
      <c r="M355" s="626"/>
      <c r="N355" s="626"/>
      <c r="O355" s="626"/>
      <c r="P355" s="654"/>
    </row>
    <row r="356" spans="1:16" ht="15">
      <c r="A356" s="642"/>
      <c r="B356" s="726"/>
      <c r="C356" s="727"/>
      <c r="D356" s="647"/>
      <c r="E356" s="630" t="s">
        <v>621</v>
      </c>
      <c r="F356" s="626">
        <f t="shared" si="152"/>
        <v>86</v>
      </c>
      <c r="G356" s="626">
        <f t="shared" si="152"/>
        <v>10</v>
      </c>
      <c r="H356" s="115">
        <f>H292+H257</f>
        <v>86</v>
      </c>
      <c r="I356" s="115">
        <f>I292+I257</f>
        <v>10</v>
      </c>
      <c r="J356" s="626"/>
      <c r="K356" s="626"/>
      <c r="L356" s="626"/>
      <c r="M356" s="626"/>
      <c r="N356" s="626"/>
      <c r="O356" s="626"/>
      <c r="P356" s="654"/>
    </row>
    <row r="357" spans="1:16" ht="15">
      <c r="A357" s="642"/>
      <c r="B357" s="726"/>
      <c r="C357" s="727"/>
      <c r="D357" s="647"/>
      <c r="E357" s="630" t="s">
        <v>763</v>
      </c>
      <c r="F357" s="626">
        <f t="shared" si="152"/>
        <v>1659.8</v>
      </c>
      <c r="G357" s="626">
        <f t="shared" si="152"/>
        <v>159.8</v>
      </c>
      <c r="H357" s="115">
        <f>H276+H269</f>
        <v>1659.8</v>
      </c>
      <c r="I357" s="115">
        <f>I276+I269</f>
        <v>159.8</v>
      </c>
      <c r="J357" s="626"/>
      <c r="K357" s="626"/>
      <c r="L357" s="626"/>
      <c r="M357" s="626"/>
      <c r="N357" s="626"/>
      <c r="O357" s="626"/>
      <c r="P357" s="654"/>
    </row>
    <row r="358" spans="1:16" ht="15">
      <c r="A358" s="642"/>
      <c r="B358" s="726"/>
      <c r="C358" s="727"/>
      <c r="D358" s="647">
        <v>2016</v>
      </c>
      <c r="E358" s="653"/>
      <c r="F358" s="626">
        <f>SUM(F359:F366)</f>
        <v>2081.9</v>
      </c>
      <c r="G358" s="626">
        <f aca="true" t="shared" si="153" ref="G358:O358">SUM(G359:G366)</f>
        <v>244.9</v>
      </c>
      <c r="H358" s="626">
        <f t="shared" si="153"/>
        <v>2081.9</v>
      </c>
      <c r="I358" s="626">
        <f t="shared" si="153"/>
        <v>244.9</v>
      </c>
      <c r="J358" s="626">
        <f t="shared" si="153"/>
        <v>0</v>
      </c>
      <c r="K358" s="626">
        <f t="shared" si="153"/>
        <v>0</v>
      </c>
      <c r="L358" s="626">
        <f t="shared" si="153"/>
        <v>0</v>
      </c>
      <c r="M358" s="626">
        <f t="shared" si="153"/>
        <v>0</v>
      </c>
      <c r="N358" s="626">
        <f t="shared" si="153"/>
        <v>0</v>
      </c>
      <c r="O358" s="626">
        <f t="shared" si="153"/>
        <v>0</v>
      </c>
      <c r="P358" s="654"/>
    </row>
    <row r="359" spans="1:16" ht="15">
      <c r="A359" s="642"/>
      <c r="B359" s="726"/>
      <c r="C359" s="727"/>
      <c r="D359" s="647"/>
      <c r="E359" s="630" t="s">
        <v>756</v>
      </c>
      <c r="F359" s="626">
        <f>H359+J359+L359+N359</f>
        <v>50</v>
      </c>
      <c r="G359" s="626">
        <f>I359+K359+M359+O359</f>
        <v>0</v>
      </c>
      <c r="H359" s="115">
        <f>H294</f>
        <v>50</v>
      </c>
      <c r="I359" s="115">
        <v>0</v>
      </c>
      <c r="J359" s="626"/>
      <c r="K359" s="626"/>
      <c r="L359" s="626"/>
      <c r="M359" s="626"/>
      <c r="N359" s="626"/>
      <c r="O359" s="626"/>
      <c r="P359" s="654"/>
    </row>
    <row r="360" spans="1:16" ht="15">
      <c r="A360" s="642"/>
      <c r="B360" s="726"/>
      <c r="C360" s="727"/>
      <c r="D360" s="647"/>
      <c r="E360" s="630" t="s">
        <v>757</v>
      </c>
      <c r="F360" s="626">
        <f aca="true" t="shared" si="154" ref="F360:G366">H360+J360+L360+N360</f>
        <v>50</v>
      </c>
      <c r="G360" s="626">
        <f t="shared" si="154"/>
        <v>15.1</v>
      </c>
      <c r="H360" s="115">
        <f>H295</f>
        <v>50</v>
      </c>
      <c r="I360" s="115">
        <f>I295</f>
        <v>15.1</v>
      </c>
      <c r="J360" s="626"/>
      <c r="K360" s="626"/>
      <c r="L360" s="626"/>
      <c r="M360" s="626"/>
      <c r="N360" s="626"/>
      <c r="O360" s="626"/>
      <c r="P360" s="654"/>
    </row>
    <row r="361" spans="1:16" ht="15">
      <c r="A361" s="642"/>
      <c r="B361" s="726"/>
      <c r="C361" s="727"/>
      <c r="D361" s="647"/>
      <c r="E361" s="630" t="s">
        <v>758</v>
      </c>
      <c r="F361" s="626">
        <f t="shared" si="154"/>
        <v>50</v>
      </c>
      <c r="G361" s="626">
        <f t="shared" si="154"/>
        <v>30</v>
      </c>
      <c r="H361" s="115">
        <f aca="true" t="shared" si="155" ref="H361:I363">H296</f>
        <v>50</v>
      </c>
      <c r="I361" s="115">
        <f t="shared" si="155"/>
        <v>30</v>
      </c>
      <c r="J361" s="626"/>
      <c r="K361" s="626"/>
      <c r="L361" s="626"/>
      <c r="M361" s="626"/>
      <c r="N361" s="626"/>
      <c r="O361" s="626"/>
      <c r="P361" s="654"/>
    </row>
    <row r="362" spans="1:16" ht="15">
      <c r="A362" s="642"/>
      <c r="B362" s="726"/>
      <c r="C362" s="727"/>
      <c r="D362" s="647"/>
      <c r="E362" s="630" t="s">
        <v>760</v>
      </c>
      <c r="F362" s="626">
        <f t="shared" si="154"/>
        <v>50</v>
      </c>
      <c r="G362" s="626">
        <f t="shared" si="154"/>
        <v>15</v>
      </c>
      <c r="H362" s="115">
        <f t="shared" si="155"/>
        <v>50</v>
      </c>
      <c r="I362" s="115">
        <f t="shared" si="155"/>
        <v>15</v>
      </c>
      <c r="J362" s="626"/>
      <c r="K362" s="626"/>
      <c r="L362" s="626"/>
      <c r="M362" s="626"/>
      <c r="N362" s="626"/>
      <c r="O362" s="626"/>
      <c r="P362" s="654"/>
    </row>
    <row r="363" spans="1:16" ht="15">
      <c r="A363" s="642"/>
      <c r="B363" s="726"/>
      <c r="C363" s="727"/>
      <c r="D363" s="647"/>
      <c r="E363" s="630" t="s">
        <v>759</v>
      </c>
      <c r="F363" s="626">
        <f t="shared" si="154"/>
        <v>50</v>
      </c>
      <c r="G363" s="626">
        <f t="shared" si="154"/>
        <v>14.9</v>
      </c>
      <c r="H363" s="115">
        <f t="shared" si="155"/>
        <v>50</v>
      </c>
      <c r="I363" s="115">
        <f t="shared" si="155"/>
        <v>14.9</v>
      </c>
      <c r="J363" s="626"/>
      <c r="K363" s="626"/>
      <c r="L363" s="626"/>
      <c r="M363" s="626"/>
      <c r="N363" s="626"/>
      <c r="O363" s="626"/>
      <c r="P363" s="654"/>
    </row>
    <row r="364" spans="1:16" ht="15">
      <c r="A364" s="642"/>
      <c r="B364" s="726"/>
      <c r="C364" s="727"/>
      <c r="D364" s="647"/>
      <c r="E364" s="630" t="s">
        <v>620</v>
      </c>
      <c r="F364" s="626">
        <f t="shared" si="154"/>
        <v>86</v>
      </c>
      <c r="G364" s="626">
        <f t="shared" si="154"/>
        <v>0</v>
      </c>
      <c r="H364" s="115">
        <f>H299+H258</f>
        <v>86</v>
      </c>
      <c r="I364" s="115">
        <f>I299+I258</f>
        <v>0</v>
      </c>
      <c r="J364" s="626"/>
      <c r="K364" s="626"/>
      <c r="L364" s="626"/>
      <c r="M364" s="626"/>
      <c r="N364" s="626"/>
      <c r="O364" s="626"/>
      <c r="P364" s="654"/>
    </row>
    <row r="365" spans="1:16" ht="15">
      <c r="A365" s="642"/>
      <c r="B365" s="726"/>
      <c r="C365" s="727"/>
      <c r="D365" s="647"/>
      <c r="E365" s="630" t="s">
        <v>621</v>
      </c>
      <c r="F365" s="626">
        <f t="shared" si="154"/>
        <v>86</v>
      </c>
      <c r="G365" s="626">
        <f t="shared" si="154"/>
        <v>10</v>
      </c>
      <c r="H365" s="115">
        <f>H300+H259</f>
        <v>86</v>
      </c>
      <c r="I365" s="115">
        <f>I300+I259</f>
        <v>10</v>
      </c>
      <c r="J365" s="626"/>
      <c r="K365" s="626"/>
      <c r="L365" s="626"/>
      <c r="M365" s="626"/>
      <c r="N365" s="626"/>
      <c r="O365" s="626"/>
      <c r="P365" s="654"/>
    </row>
    <row r="366" spans="1:16" ht="15">
      <c r="A366" s="642"/>
      <c r="B366" s="726"/>
      <c r="C366" s="727"/>
      <c r="D366" s="647"/>
      <c r="E366" s="630" t="s">
        <v>763</v>
      </c>
      <c r="F366" s="626">
        <f t="shared" si="154"/>
        <v>1659.9</v>
      </c>
      <c r="G366" s="626">
        <f t="shared" si="154"/>
        <v>159.9</v>
      </c>
      <c r="H366" s="115">
        <f>H334+H270</f>
        <v>1659.9</v>
      </c>
      <c r="I366" s="115">
        <f>I334+I270</f>
        <v>159.9</v>
      </c>
      <c r="J366" s="626"/>
      <c r="K366" s="626"/>
      <c r="L366" s="626"/>
      <c r="M366" s="626"/>
      <c r="N366" s="626"/>
      <c r="O366" s="626"/>
      <c r="P366" s="654"/>
    </row>
    <row r="367" spans="1:16" ht="15">
      <c r="A367" s="642"/>
      <c r="B367" s="726"/>
      <c r="C367" s="727"/>
      <c r="D367" s="647">
        <v>2017</v>
      </c>
      <c r="E367" s="653"/>
      <c r="F367" s="626">
        <f>SUM(F368:F375)</f>
        <v>2082</v>
      </c>
      <c r="G367" s="626">
        <f aca="true" t="shared" si="156" ref="G367:O367">SUM(G368:G375)</f>
        <v>221.7985</v>
      </c>
      <c r="H367" s="626">
        <f t="shared" si="156"/>
        <v>2082</v>
      </c>
      <c r="I367" s="626">
        <f t="shared" si="156"/>
        <v>221.7985</v>
      </c>
      <c r="J367" s="626">
        <f t="shared" si="156"/>
        <v>0</v>
      </c>
      <c r="K367" s="626">
        <f t="shared" si="156"/>
        <v>0</v>
      </c>
      <c r="L367" s="626">
        <f t="shared" si="156"/>
        <v>0</v>
      </c>
      <c r="M367" s="626">
        <f t="shared" si="156"/>
        <v>0</v>
      </c>
      <c r="N367" s="626">
        <f t="shared" si="156"/>
        <v>0</v>
      </c>
      <c r="O367" s="626">
        <f t="shared" si="156"/>
        <v>0</v>
      </c>
      <c r="P367" s="654"/>
    </row>
    <row r="368" spans="1:16" ht="15">
      <c r="A368" s="642"/>
      <c r="B368" s="726"/>
      <c r="C368" s="727"/>
      <c r="D368" s="647"/>
      <c r="E368" s="630" t="s">
        <v>756</v>
      </c>
      <c r="F368" s="626">
        <f>H368+J368+L368+N368</f>
        <v>50</v>
      </c>
      <c r="G368" s="626">
        <f>I368+K368+M368+O368</f>
        <v>0</v>
      </c>
      <c r="H368" s="115">
        <f>H302</f>
        <v>50</v>
      </c>
      <c r="I368" s="115">
        <f>I302</f>
        <v>0</v>
      </c>
      <c r="J368" s="626"/>
      <c r="K368" s="626"/>
      <c r="L368" s="626"/>
      <c r="M368" s="626"/>
      <c r="N368" s="626"/>
      <c r="O368" s="626"/>
      <c r="P368" s="654"/>
    </row>
    <row r="369" spans="1:16" ht="15">
      <c r="A369" s="642"/>
      <c r="B369" s="726"/>
      <c r="C369" s="727"/>
      <c r="D369" s="647"/>
      <c r="E369" s="630" t="s">
        <v>757</v>
      </c>
      <c r="F369" s="626">
        <f aca="true" t="shared" si="157" ref="F369:G375">H369+J369+L369+N369</f>
        <v>50</v>
      </c>
      <c r="G369" s="626">
        <f t="shared" si="157"/>
        <v>12.1985</v>
      </c>
      <c r="H369" s="115">
        <f aca="true" t="shared" si="158" ref="H369:I372">H303</f>
        <v>50</v>
      </c>
      <c r="I369" s="115">
        <f t="shared" si="158"/>
        <v>12.1985</v>
      </c>
      <c r="J369" s="626"/>
      <c r="K369" s="626"/>
      <c r="L369" s="626"/>
      <c r="M369" s="626"/>
      <c r="N369" s="626"/>
      <c r="O369" s="626"/>
      <c r="P369" s="654"/>
    </row>
    <row r="370" spans="1:16" ht="15">
      <c r="A370" s="642"/>
      <c r="B370" s="726"/>
      <c r="C370" s="727"/>
      <c r="D370" s="647"/>
      <c r="E370" s="630" t="s">
        <v>758</v>
      </c>
      <c r="F370" s="626">
        <f t="shared" si="157"/>
        <v>50</v>
      </c>
      <c r="G370" s="626">
        <f t="shared" si="157"/>
        <v>24</v>
      </c>
      <c r="H370" s="115">
        <f t="shared" si="158"/>
        <v>50</v>
      </c>
      <c r="I370" s="115">
        <f t="shared" si="158"/>
        <v>24</v>
      </c>
      <c r="J370" s="626"/>
      <c r="K370" s="626"/>
      <c r="L370" s="626"/>
      <c r="M370" s="626"/>
      <c r="N370" s="626"/>
      <c r="O370" s="626"/>
      <c r="P370" s="654"/>
    </row>
    <row r="371" spans="1:16" ht="15">
      <c r="A371" s="642"/>
      <c r="B371" s="726"/>
      <c r="C371" s="727"/>
      <c r="D371" s="647"/>
      <c r="E371" s="630" t="s">
        <v>760</v>
      </c>
      <c r="F371" s="626">
        <f t="shared" si="157"/>
        <v>50</v>
      </c>
      <c r="G371" s="626">
        <f t="shared" si="157"/>
        <v>15</v>
      </c>
      <c r="H371" s="115">
        <f t="shared" si="158"/>
        <v>50</v>
      </c>
      <c r="I371" s="115">
        <f t="shared" si="158"/>
        <v>15</v>
      </c>
      <c r="J371" s="626"/>
      <c r="K371" s="626"/>
      <c r="L371" s="626"/>
      <c r="M371" s="626"/>
      <c r="N371" s="626"/>
      <c r="O371" s="626"/>
      <c r="P371" s="654"/>
    </row>
    <row r="372" spans="1:16" ht="15">
      <c r="A372" s="642"/>
      <c r="B372" s="726"/>
      <c r="C372" s="727"/>
      <c r="D372" s="647"/>
      <c r="E372" s="630" t="s">
        <v>759</v>
      </c>
      <c r="F372" s="626">
        <f t="shared" si="157"/>
        <v>50</v>
      </c>
      <c r="G372" s="626">
        <f t="shared" si="157"/>
        <v>20.6</v>
      </c>
      <c r="H372" s="115">
        <f t="shared" si="158"/>
        <v>50</v>
      </c>
      <c r="I372" s="115">
        <f t="shared" si="158"/>
        <v>20.6</v>
      </c>
      <c r="J372" s="626"/>
      <c r="K372" s="626"/>
      <c r="L372" s="626"/>
      <c r="M372" s="626"/>
      <c r="N372" s="626"/>
      <c r="O372" s="626"/>
      <c r="P372" s="654"/>
    </row>
    <row r="373" spans="1:16" ht="15">
      <c r="A373" s="642"/>
      <c r="B373" s="726"/>
      <c r="C373" s="727"/>
      <c r="D373" s="647"/>
      <c r="E373" s="630" t="s">
        <v>620</v>
      </c>
      <c r="F373" s="626">
        <f t="shared" si="157"/>
        <v>86</v>
      </c>
      <c r="G373" s="626">
        <f t="shared" si="157"/>
        <v>0</v>
      </c>
      <c r="H373" s="115">
        <f>H307+H260</f>
        <v>86</v>
      </c>
      <c r="I373" s="115">
        <f>I307+I260</f>
        <v>0</v>
      </c>
      <c r="J373" s="626"/>
      <c r="K373" s="626"/>
      <c r="L373" s="626"/>
      <c r="M373" s="626"/>
      <c r="N373" s="626"/>
      <c r="O373" s="626"/>
      <c r="P373" s="654"/>
    </row>
    <row r="374" spans="1:16" ht="15">
      <c r="A374" s="642"/>
      <c r="B374" s="726"/>
      <c r="C374" s="727"/>
      <c r="D374" s="647"/>
      <c r="E374" s="630" t="s">
        <v>410</v>
      </c>
      <c r="F374" s="626">
        <f t="shared" si="157"/>
        <v>86</v>
      </c>
      <c r="G374" s="626">
        <f t="shared" si="157"/>
        <v>10</v>
      </c>
      <c r="H374" s="115">
        <f>H308+H261</f>
        <v>86</v>
      </c>
      <c r="I374" s="115">
        <f>I308+I261</f>
        <v>10</v>
      </c>
      <c r="J374" s="626"/>
      <c r="K374" s="626"/>
      <c r="L374" s="626"/>
      <c r="M374" s="626"/>
      <c r="N374" s="626"/>
      <c r="O374" s="626"/>
      <c r="P374" s="654"/>
    </row>
    <row r="375" spans="1:16" ht="15">
      <c r="A375" s="642"/>
      <c r="B375" s="726"/>
      <c r="C375" s="727"/>
      <c r="D375" s="647"/>
      <c r="E375" s="630" t="s">
        <v>763</v>
      </c>
      <c r="F375" s="626">
        <f t="shared" si="157"/>
        <v>1660</v>
      </c>
      <c r="G375" s="626">
        <f t="shared" si="157"/>
        <v>140</v>
      </c>
      <c r="H375" s="115">
        <f>H335+H271</f>
        <v>1660</v>
      </c>
      <c r="I375" s="115">
        <f>I335+I271</f>
        <v>140</v>
      </c>
      <c r="J375" s="626"/>
      <c r="K375" s="626"/>
      <c r="L375" s="626"/>
      <c r="M375" s="626"/>
      <c r="N375" s="626"/>
      <c r="O375" s="626"/>
      <c r="P375" s="654"/>
    </row>
    <row r="376" spans="1:16" ht="15">
      <c r="A376" s="642"/>
      <c r="B376" s="726"/>
      <c r="C376" s="727"/>
      <c r="D376" s="647">
        <v>2018</v>
      </c>
      <c r="E376" s="653"/>
      <c r="F376" s="626">
        <f>SUM(F377:F384)</f>
        <v>2082</v>
      </c>
      <c r="G376" s="626">
        <f aca="true" t="shared" si="159" ref="G376:O376">SUM(G377:G384)</f>
        <v>211.04500000000002</v>
      </c>
      <c r="H376" s="626">
        <f t="shared" si="159"/>
        <v>2082</v>
      </c>
      <c r="I376" s="626">
        <f t="shared" si="159"/>
        <v>211.04500000000002</v>
      </c>
      <c r="J376" s="626">
        <f t="shared" si="159"/>
        <v>0</v>
      </c>
      <c r="K376" s="626">
        <f t="shared" si="159"/>
        <v>0</v>
      </c>
      <c r="L376" s="626">
        <f t="shared" si="159"/>
        <v>0</v>
      </c>
      <c r="M376" s="626">
        <f t="shared" si="159"/>
        <v>0</v>
      </c>
      <c r="N376" s="626">
        <f t="shared" si="159"/>
        <v>0</v>
      </c>
      <c r="O376" s="626">
        <f t="shared" si="159"/>
        <v>0</v>
      </c>
      <c r="P376" s="654"/>
    </row>
    <row r="377" spans="1:16" ht="15">
      <c r="A377" s="642"/>
      <c r="B377" s="726"/>
      <c r="C377" s="727"/>
      <c r="D377" s="647"/>
      <c r="E377" s="630" t="s">
        <v>756</v>
      </c>
      <c r="F377" s="626">
        <f>H377+J377+L377+N377</f>
        <v>50</v>
      </c>
      <c r="G377" s="626">
        <f>I377+K377+M377+O377</f>
        <v>0</v>
      </c>
      <c r="H377" s="115">
        <f>H310</f>
        <v>50</v>
      </c>
      <c r="I377" s="115">
        <f>I310</f>
        <v>0</v>
      </c>
      <c r="J377" s="626"/>
      <c r="K377" s="626"/>
      <c r="L377" s="626"/>
      <c r="M377" s="626"/>
      <c r="N377" s="626"/>
      <c r="O377" s="626"/>
      <c r="P377" s="654"/>
    </row>
    <row r="378" spans="1:16" ht="15">
      <c r="A378" s="642"/>
      <c r="B378" s="726"/>
      <c r="C378" s="727"/>
      <c r="D378" s="647"/>
      <c r="E378" s="630" t="s">
        <v>757</v>
      </c>
      <c r="F378" s="626">
        <f aca="true" t="shared" si="160" ref="F378:G384">H378+J378+L378+N378</f>
        <v>50</v>
      </c>
      <c r="G378" s="626">
        <f t="shared" si="160"/>
        <v>14.795</v>
      </c>
      <c r="H378" s="115">
        <f aca="true" t="shared" si="161" ref="H378:I381">H311</f>
        <v>50</v>
      </c>
      <c r="I378" s="115">
        <f t="shared" si="161"/>
        <v>14.795</v>
      </c>
      <c r="J378" s="626"/>
      <c r="K378" s="626"/>
      <c r="L378" s="626"/>
      <c r="M378" s="626"/>
      <c r="N378" s="626"/>
      <c r="O378" s="626"/>
      <c r="P378" s="654"/>
    </row>
    <row r="379" spans="1:16" ht="15">
      <c r="A379" s="642"/>
      <c r="B379" s="726"/>
      <c r="C379" s="727"/>
      <c r="D379" s="647"/>
      <c r="E379" s="630" t="s">
        <v>758</v>
      </c>
      <c r="F379" s="626">
        <f t="shared" si="160"/>
        <v>50</v>
      </c>
      <c r="G379" s="626">
        <f t="shared" si="160"/>
        <v>9.25</v>
      </c>
      <c r="H379" s="115">
        <f t="shared" si="161"/>
        <v>50</v>
      </c>
      <c r="I379" s="115">
        <f t="shared" si="161"/>
        <v>9.25</v>
      </c>
      <c r="J379" s="626"/>
      <c r="K379" s="626"/>
      <c r="L379" s="626"/>
      <c r="M379" s="626"/>
      <c r="N379" s="626"/>
      <c r="O379" s="626"/>
      <c r="P379" s="654"/>
    </row>
    <row r="380" spans="1:16" ht="15">
      <c r="A380" s="642"/>
      <c r="B380" s="726"/>
      <c r="C380" s="727"/>
      <c r="D380" s="647"/>
      <c r="E380" s="630" t="s">
        <v>760</v>
      </c>
      <c r="F380" s="626">
        <f t="shared" si="160"/>
        <v>50</v>
      </c>
      <c r="G380" s="626">
        <f t="shared" si="160"/>
        <v>15</v>
      </c>
      <c r="H380" s="115">
        <f t="shared" si="161"/>
        <v>50</v>
      </c>
      <c r="I380" s="115">
        <f t="shared" si="161"/>
        <v>15</v>
      </c>
      <c r="J380" s="626"/>
      <c r="K380" s="626"/>
      <c r="L380" s="626"/>
      <c r="M380" s="626"/>
      <c r="N380" s="626"/>
      <c r="O380" s="626"/>
      <c r="P380" s="654"/>
    </row>
    <row r="381" spans="1:16" ht="15">
      <c r="A381" s="642"/>
      <c r="B381" s="726"/>
      <c r="C381" s="727"/>
      <c r="D381" s="647"/>
      <c r="E381" s="630" t="s">
        <v>759</v>
      </c>
      <c r="F381" s="626">
        <f t="shared" si="160"/>
        <v>50</v>
      </c>
      <c r="G381" s="626">
        <f t="shared" si="160"/>
        <v>22</v>
      </c>
      <c r="H381" s="115">
        <f t="shared" si="161"/>
        <v>50</v>
      </c>
      <c r="I381" s="115">
        <f t="shared" si="161"/>
        <v>22</v>
      </c>
      <c r="J381" s="626"/>
      <c r="K381" s="626"/>
      <c r="L381" s="626"/>
      <c r="M381" s="626"/>
      <c r="N381" s="626"/>
      <c r="O381" s="626"/>
      <c r="P381" s="654"/>
    </row>
    <row r="382" spans="1:16" ht="15">
      <c r="A382" s="642"/>
      <c r="B382" s="726"/>
      <c r="C382" s="727"/>
      <c r="D382" s="647"/>
      <c r="E382" s="630" t="s">
        <v>620</v>
      </c>
      <c r="F382" s="626">
        <f t="shared" si="160"/>
        <v>86</v>
      </c>
      <c r="G382" s="626">
        <f t="shared" si="160"/>
        <v>0</v>
      </c>
      <c r="H382" s="115">
        <f>H315+H262</f>
        <v>86</v>
      </c>
      <c r="I382" s="115">
        <f>I315+I262</f>
        <v>0</v>
      </c>
      <c r="J382" s="626"/>
      <c r="K382" s="626"/>
      <c r="L382" s="626"/>
      <c r="M382" s="626"/>
      <c r="N382" s="626"/>
      <c r="O382" s="626"/>
      <c r="P382" s="654"/>
    </row>
    <row r="383" spans="1:16" ht="15">
      <c r="A383" s="642"/>
      <c r="B383" s="726"/>
      <c r="C383" s="727"/>
      <c r="D383" s="647"/>
      <c r="E383" s="630" t="s">
        <v>410</v>
      </c>
      <c r="F383" s="626">
        <f t="shared" si="160"/>
        <v>86</v>
      </c>
      <c r="G383" s="626">
        <f t="shared" si="160"/>
        <v>10</v>
      </c>
      <c r="H383" s="115">
        <f>H316+H263</f>
        <v>86</v>
      </c>
      <c r="I383" s="115">
        <f>I316+I263</f>
        <v>10</v>
      </c>
      <c r="J383" s="626"/>
      <c r="K383" s="626"/>
      <c r="L383" s="626"/>
      <c r="M383" s="626"/>
      <c r="N383" s="626"/>
      <c r="O383" s="626"/>
      <c r="P383" s="654"/>
    </row>
    <row r="384" spans="1:16" ht="15">
      <c r="A384" s="642"/>
      <c r="B384" s="726"/>
      <c r="C384" s="727"/>
      <c r="D384" s="647"/>
      <c r="E384" s="630" t="s">
        <v>763</v>
      </c>
      <c r="F384" s="626">
        <f t="shared" si="160"/>
        <v>1660</v>
      </c>
      <c r="G384" s="626">
        <f t="shared" si="160"/>
        <v>140</v>
      </c>
      <c r="H384" s="115">
        <f>H336+H272</f>
        <v>1660</v>
      </c>
      <c r="I384" s="115">
        <f>I336+I272</f>
        <v>140</v>
      </c>
      <c r="J384" s="626"/>
      <c r="K384" s="626"/>
      <c r="L384" s="626"/>
      <c r="M384" s="626"/>
      <c r="N384" s="626"/>
      <c r="O384" s="626"/>
      <c r="P384" s="654"/>
    </row>
    <row r="385" spans="1:16" ht="15">
      <c r="A385" s="642"/>
      <c r="B385" s="726"/>
      <c r="C385" s="727"/>
      <c r="D385" s="647">
        <v>2019</v>
      </c>
      <c r="E385" s="653"/>
      <c r="F385" s="626">
        <f>SUM(F386:F393)</f>
        <v>1986.9</v>
      </c>
      <c r="G385" s="626">
        <f aca="true" t="shared" si="162" ref="G385:O385">SUM(G386:G393)</f>
        <v>227</v>
      </c>
      <c r="H385" s="626">
        <f t="shared" si="162"/>
        <v>1986.9</v>
      </c>
      <c r="I385" s="626">
        <f t="shared" si="162"/>
        <v>227</v>
      </c>
      <c r="J385" s="626">
        <f t="shared" si="162"/>
        <v>0</v>
      </c>
      <c r="K385" s="626">
        <f t="shared" si="162"/>
        <v>0</v>
      </c>
      <c r="L385" s="626">
        <f t="shared" si="162"/>
        <v>0</v>
      </c>
      <c r="M385" s="626">
        <f t="shared" si="162"/>
        <v>0</v>
      </c>
      <c r="N385" s="626">
        <f t="shared" si="162"/>
        <v>0</v>
      </c>
      <c r="O385" s="626">
        <f t="shared" si="162"/>
        <v>0</v>
      </c>
      <c r="P385" s="654"/>
    </row>
    <row r="386" spans="1:16" ht="15">
      <c r="A386" s="642"/>
      <c r="B386" s="726"/>
      <c r="C386" s="727"/>
      <c r="D386" s="647"/>
      <c r="E386" s="630" t="s">
        <v>756</v>
      </c>
      <c r="F386" s="626">
        <f>H386+J386+L386+N386</f>
        <v>50</v>
      </c>
      <c r="G386" s="626">
        <f>I386+K386+M386+O386</f>
        <v>0</v>
      </c>
      <c r="H386" s="115">
        <f>H318</f>
        <v>50</v>
      </c>
      <c r="I386" s="115">
        <f>I318</f>
        <v>0</v>
      </c>
      <c r="J386" s="626"/>
      <c r="K386" s="626"/>
      <c r="L386" s="626"/>
      <c r="M386" s="626"/>
      <c r="N386" s="626"/>
      <c r="O386" s="626"/>
      <c r="P386" s="654"/>
    </row>
    <row r="387" spans="1:16" ht="15">
      <c r="A387" s="642"/>
      <c r="B387" s="726"/>
      <c r="C387" s="727"/>
      <c r="D387" s="647"/>
      <c r="E387" s="630" t="s">
        <v>757</v>
      </c>
      <c r="F387" s="626">
        <f aca="true" t="shared" si="163" ref="F387:G393">H387+J387+L387+N387</f>
        <v>15</v>
      </c>
      <c r="G387" s="626">
        <f t="shared" si="163"/>
        <v>15</v>
      </c>
      <c r="H387" s="115">
        <f aca="true" t="shared" si="164" ref="H387:I390">H319</f>
        <v>15</v>
      </c>
      <c r="I387" s="115">
        <f t="shared" si="164"/>
        <v>15</v>
      </c>
      <c r="J387" s="626"/>
      <c r="K387" s="626"/>
      <c r="L387" s="626"/>
      <c r="M387" s="626"/>
      <c r="N387" s="626"/>
      <c r="O387" s="626"/>
      <c r="P387" s="654"/>
    </row>
    <row r="388" spans="1:16" ht="15">
      <c r="A388" s="642"/>
      <c r="B388" s="726"/>
      <c r="C388" s="727"/>
      <c r="D388" s="647"/>
      <c r="E388" s="630" t="s">
        <v>758</v>
      </c>
      <c r="F388" s="626">
        <f t="shared" si="163"/>
        <v>24.9</v>
      </c>
      <c r="G388" s="626">
        <f t="shared" si="163"/>
        <v>24.9</v>
      </c>
      <c r="H388" s="115">
        <f t="shared" si="164"/>
        <v>24.9</v>
      </c>
      <c r="I388" s="115">
        <f t="shared" si="164"/>
        <v>24.9</v>
      </c>
      <c r="J388" s="626"/>
      <c r="K388" s="626"/>
      <c r="L388" s="626"/>
      <c r="M388" s="626"/>
      <c r="N388" s="626"/>
      <c r="O388" s="626"/>
      <c r="P388" s="654"/>
    </row>
    <row r="389" spans="1:16" ht="15">
      <c r="A389" s="642"/>
      <c r="B389" s="726"/>
      <c r="C389" s="727"/>
      <c r="D389" s="647"/>
      <c r="E389" s="630" t="s">
        <v>760</v>
      </c>
      <c r="F389" s="626">
        <f t="shared" si="163"/>
        <v>15</v>
      </c>
      <c r="G389" s="626">
        <f t="shared" si="163"/>
        <v>15</v>
      </c>
      <c r="H389" s="115">
        <f t="shared" si="164"/>
        <v>15</v>
      </c>
      <c r="I389" s="115">
        <f t="shared" si="164"/>
        <v>15</v>
      </c>
      <c r="J389" s="626"/>
      <c r="K389" s="626"/>
      <c r="L389" s="626"/>
      <c r="M389" s="626"/>
      <c r="N389" s="626"/>
      <c r="O389" s="626"/>
      <c r="P389" s="654"/>
    </row>
    <row r="390" spans="1:16" ht="15">
      <c r="A390" s="642"/>
      <c r="B390" s="726"/>
      <c r="C390" s="727"/>
      <c r="D390" s="647"/>
      <c r="E390" s="630" t="s">
        <v>759</v>
      </c>
      <c r="F390" s="626">
        <f t="shared" si="163"/>
        <v>50</v>
      </c>
      <c r="G390" s="626">
        <f t="shared" si="163"/>
        <v>22.1</v>
      </c>
      <c r="H390" s="115">
        <f t="shared" si="164"/>
        <v>50</v>
      </c>
      <c r="I390" s="115">
        <f t="shared" si="164"/>
        <v>22.1</v>
      </c>
      <c r="J390" s="626"/>
      <c r="K390" s="626"/>
      <c r="L390" s="626"/>
      <c r="M390" s="626"/>
      <c r="N390" s="626"/>
      <c r="O390" s="626"/>
      <c r="P390" s="654"/>
    </row>
    <row r="391" spans="1:16" ht="15">
      <c r="A391" s="642"/>
      <c r="B391" s="726"/>
      <c r="C391" s="727"/>
      <c r="D391" s="647"/>
      <c r="E391" s="630" t="s">
        <v>620</v>
      </c>
      <c r="F391" s="626">
        <f t="shared" si="163"/>
        <v>86</v>
      </c>
      <c r="G391" s="626">
        <f t="shared" si="163"/>
        <v>0</v>
      </c>
      <c r="H391" s="115">
        <f>H323+H264</f>
        <v>86</v>
      </c>
      <c r="I391" s="115">
        <f>I323+I264</f>
        <v>0</v>
      </c>
      <c r="J391" s="626"/>
      <c r="K391" s="626"/>
      <c r="L391" s="626"/>
      <c r="M391" s="626"/>
      <c r="N391" s="626"/>
      <c r="O391" s="626"/>
      <c r="P391" s="654"/>
    </row>
    <row r="392" spans="1:16" ht="15">
      <c r="A392" s="642"/>
      <c r="B392" s="726"/>
      <c r="C392" s="727"/>
      <c r="D392" s="647"/>
      <c r="E392" s="630" t="s">
        <v>410</v>
      </c>
      <c r="F392" s="626">
        <f t="shared" si="163"/>
        <v>86</v>
      </c>
      <c r="G392" s="626">
        <f t="shared" si="163"/>
        <v>10</v>
      </c>
      <c r="H392" s="115">
        <f>H324+H265</f>
        <v>86</v>
      </c>
      <c r="I392" s="115">
        <f>I324+I265</f>
        <v>10</v>
      </c>
      <c r="J392" s="626"/>
      <c r="K392" s="626"/>
      <c r="L392" s="626"/>
      <c r="M392" s="626"/>
      <c r="N392" s="626"/>
      <c r="O392" s="626"/>
      <c r="P392" s="654"/>
    </row>
    <row r="393" spans="1:16" ht="15">
      <c r="A393" s="642"/>
      <c r="B393" s="726"/>
      <c r="C393" s="727"/>
      <c r="D393" s="647"/>
      <c r="E393" s="630" t="s">
        <v>763</v>
      </c>
      <c r="F393" s="626">
        <f t="shared" si="163"/>
        <v>1660</v>
      </c>
      <c r="G393" s="626">
        <f t="shared" si="163"/>
        <v>140</v>
      </c>
      <c r="H393" s="115">
        <f>H338+H273</f>
        <v>1660</v>
      </c>
      <c r="I393" s="115">
        <f>I338+I273</f>
        <v>140</v>
      </c>
      <c r="J393" s="626"/>
      <c r="K393" s="626"/>
      <c r="L393" s="626"/>
      <c r="M393" s="626"/>
      <c r="N393" s="626"/>
      <c r="O393" s="626"/>
      <c r="P393" s="654"/>
    </row>
    <row r="394" spans="1:16" ht="15">
      <c r="A394" s="642"/>
      <c r="B394" s="726"/>
      <c r="C394" s="727"/>
      <c r="D394" s="647">
        <v>2020</v>
      </c>
      <c r="E394" s="653"/>
      <c r="F394" s="626">
        <f>SUM(F395:F402)</f>
        <v>1986.9</v>
      </c>
      <c r="G394" s="626">
        <f aca="true" t="shared" si="165" ref="G394:O394">SUM(G395:G402)</f>
        <v>227</v>
      </c>
      <c r="H394" s="626">
        <f t="shared" si="165"/>
        <v>1986.9</v>
      </c>
      <c r="I394" s="626">
        <f t="shared" si="165"/>
        <v>227</v>
      </c>
      <c r="J394" s="626">
        <f t="shared" si="165"/>
        <v>0</v>
      </c>
      <c r="K394" s="626">
        <f t="shared" si="165"/>
        <v>0</v>
      </c>
      <c r="L394" s="626">
        <f t="shared" si="165"/>
        <v>0</v>
      </c>
      <c r="M394" s="626">
        <f t="shared" si="165"/>
        <v>0</v>
      </c>
      <c r="N394" s="626">
        <f t="shared" si="165"/>
        <v>0</v>
      </c>
      <c r="O394" s="626">
        <f t="shared" si="165"/>
        <v>0</v>
      </c>
      <c r="P394" s="654"/>
    </row>
    <row r="395" spans="1:16" ht="15">
      <c r="A395" s="642"/>
      <c r="B395" s="726"/>
      <c r="C395" s="727"/>
      <c r="D395" s="647"/>
      <c r="E395" s="630" t="s">
        <v>756</v>
      </c>
      <c r="F395" s="626">
        <f>H395+J395+L395+N395</f>
        <v>50</v>
      </c>
      <c r="G395" s="626">
        <f>I395+K395+M395+O395</f>
        <v>0</v>
      </c>
      <c r="H395" s="115">
        <f aca="true" t="shared" si="166" ref="H395:I399">H326</f>
        <v>50</v>
      </c>
      <c r="I395" s="115">
        <f t="shared" si="166"/>
        <v>0</v>
      </c>
      <c r="J395" s="626"/>
      <c r="K395" s="626"/>
      <c r="L395" s="626"/>
      <c r="M395" s="626"/>
      <c r="N395" s="626"/>
      <c r="O395" s="626"/>
      <c r="P395" s="654"/>
    </row>
    <row r="396" spans="1:16" ht="15">
      <c r="A396" s="642"/>
      <c r="B396" s="726"/>
      <c r="C396" s="727"/>
      <c r="D396" s="647"/>
      <c r="E396" s="630" t="s">
        <v>757</v>
      </c>
      <c r="F396" s="626">
        <f aca="true" t="shared" si="167" ref="F396:G402">H396+J396+L396+N396</f>
        <v>15</v>
      </c>
      <c r="G396" s="626">
        <f t="shared" si="167"/>
        <v>15</v>
      </c>
      <c r="H396" s="115">
        <f t="shared" si="166"/>
        <v>15</v>
      </c>
      <c r="I396" s="115">
        <f t="shared" si="166"/>
        <v>15</v>
      </c>
      <c r="J396" s="626"/>
      <c r="K396" s="626"/>
      <c r="L396" s="626"/>
      <c r="M396" s="626"/>
      <c r="N396" s="626"/>
      <c r="O396" s="626"/>
      <c r="P396" s="654"/>
    </row>
    <row r="397" spans="1:16" ht="15">
      <c r="A397" s="642"/>
      <c r="B397" s="726"/>
      <c r="C397" s="727"/>
      <c r="D397" s="647"/>
      <c r="E397" s="630" t="s">
        <v>758</v>
      </c>
      <c r="F397" s="626">
        <f t="shared" si="167"/>
        <v>24.9</v>
      </c>
      <c r="G397" s="626">
        <f t="shared" si="167"/>
        <v>24.9</v>
      </c>
      <c r="H397" s="115">
        <f t="shared" si="166"/>
        <v>24.9</v>
      </c>
      <c r="I397" s="115">
        <f t="shared" si="166"/>
        <v>24.9</v>
      </c>
      <c r="J397" s="626"/>
      <c r="K397" s="626"/>
      <c r="L397" s="626"/>
      <c r="M397" s="626"/>
      <c r="N397" s="626"/>
      <c r="O397" s="626"/>
      <c r="P397" s="654"/>
    </row>
    <row r="398" spans="1:16" ht="15">
      <c r="A398" s="642"/>
      <c r="B398" s="726"/>
      <c r="C398" s="727"/>
      <c r="D398" s="647"/>
      <c r="E398" s="630" t="s">
        <v>760</v>
      </c>
      <c r="F398" s="626">
        <f t="shared" si="167"/>
        <v>15</v>
      </c>
      <c r="G398" s="626">
        <f t="shared" si="167"/>
        <v>15</v>
      </c>
      <c r="H398" s="115">
        <f t="shared" si="166"/>
        <v>15</v>
      </c>
      <c r="I398" s="115">
        <f t="shared" si="166"/>
        <v>15</v>
      </c>
      <c r="J398" s="626"/>
      <c r="K398" s="626"/>
      <c r="L398" s="626"/>
      <c r="M398" s="626"/>
      <c r="N398" s="626"/>
      <c r="O398" s="626"/>
      <c r="P398" s="654"/>
    </row>
    <row r="399" spans="1:16" ht="15">
      <c r="A399" s="642"/>
      <c r="B399" s="726"/>
      <c r="C399" s="727"/>
      <c r="D399" s="647"/>
      <c r="E399" s="630" t="s">
        <v>759</v>
      </c>
      <c r="F399" s="626">
        <f t="shared" si="167"/>
        <v>50</v>
      </c>
      <c r="G399" s="626">
        <f t="shared" si="167"/>
        <v>22.1</v>
      </c>
      <c r="H399" s="115">
        <f t="shared" si="166"/>
        <v>50</v>
      </c>
      <c r="I399" s="115">
        <f t="shared" si="166"/>
        <v>22.1</v>
      </c>
      <c r="J399" s="626"/>
      <c r="K399" s="626"/>
      <c r="L399" s="626"/>
      <c r="M399" s="626"/>
      <c r="N399" s="626"/>
      <c r="O399" s="626"/>
      <c r="P399" s="654"/>
    </row>
    <row r="400" spans="1:16" ht="15">
      <c r="A400" s="642"/>
      <c r="B400" s="726"/>
      <c r="C400" s="727"/>
      <c r="D400" s="647"/>
      <c r="E400" s="630" t="s">
        <v>620</v>
      </c>
      <c r="F400" s="626">
        <f t="shared" si="167"/>
        <v>86</v>
      </c>
      <c r="G400" s="626">
        <f t="shared" si="167"/>
        <v>0</v>
      </c>
      <c r="H400" s="115">
        <f>H331+H266</f>
        <v>86</v>
      </c>
      <c r="I400" s="115">
        <f>I331+I266</f>
        <v>0</v>
      </c>
      <c r="J400" s="626"/>
      <c r="K400" s="626"/>
      <c r="L400" s="626"/>
      <c r="M400" s="626"/>
      <c r="N400" s="626"/>
      <c r="O400" s="626"/>
      <c r="P400" s="654"/>
    </row>
    <row r="401" spans="1:16" ht="15">
      <c r="A401" s="642"/>
      <c r="B401" s="726"/>
      <c r="C401" s="727"/>
      <c r="D401" s="647"/>
      <c r="E401" s="630" t="s">
        <v>621</v>
      </c>
      <c r="F401" s="626">
        <f t="shared" si="167"/>
        <v>86</v>
      </c>
      <c r="G401" s="626">
        <f t="shared" si="167"/>
        <v>10</v>
      </c>
      <c r="H401" s="115">
        <f>H332+H267</f>
        <v>86</v>
      </c>
      <c r="I401" s="115">
        <f>I332+I267</f>
        <v>10</v>
      </c>
      <c r="J401" s="626"/>
      <c r="K401" s="626"/>
      <c r="L401" s="626"/>
      <c r="M401" s="626"/>
      <c r="N401" s="626"/>
      <c r="O401" s="626"/>
      <c r="P401" s="654"/>
    </row>
    <row r="402" spans="1:16" ht="15">
      <c r="A402" s="642"/>
      <c r="B402" s="726"/>
      <c r="C402" s="727"/>
      <c r="D402" s="647"/>
      <c r="E402" s="630" t="s">
        <v>763</v>
      </c>
      <c r="F402" s="626">
        <f t="shared" si="167"/>
        <v>1660</v>
      </c>
      <c r="G402" s="626">
        <f t="shared" si="167"/>
        <v>140</v>
      </c>
      <c r="H402" s="115">
        <f>H339+H274</f>
        <v>1660</v>
      </c>
      <c r="I402" s="115">
        <f>I339+I274</f>
        <v>140</v>
      </c>
      <c r="J402" s="626"/>
      <c r="K402" s="626"/>
      <c r="L402" s="626"/>
      <c r="M402" s="626"/>
      <c r="N402" s="626"/>
      <c r="O402" s="626"/>
      <c r="P402" s="654"/>
    </row>
    <row r="403" spans="1:16" ht="15.75" customHeight="1">
      <c r="A403" s="657"/>
      <c r="B403" s="647" t="s">
        <v>610</v>
      </c>
      <c r="C403" s="647"/>
      <c r="D403" s="647" t="s">
        <v>600</v>
      </c>
      <c r="E403" s="723"/>
      <c r="F403" s="640">
        <f>SUM(F404:F411)</f>
        <v>14824.5</v>
      </c>
      <c r="G403" s="640">
        <f aca="true" t="shared" si="168" ref="G403:O403">SUM(G404:G411)</f>
        <v>2203.4936</v>
      </c>
      <c r="H403" s="640">
        <f t="shared" si="168"/>
        <v>14824.5</v>
      </c>
      <c r="I403" s="640">
        <f t="shared" si="168"/>
        <v>2203.4936</v>
      </c>
      <c r="J403" s="640">
        <f t="shared" si="168"/>
        <v>0</v>
      </c>
      <c r="K403" s="640">
        <f t="shared" si="168"/>
        <v>0</v>
      </c>
      <c r="L403" s="640">
        <f t="shared" si="168"/>
        <v>0</v>
      </c>
      <c r="M403" s="640">
        <f t="shared" si="168"/>
        <v>0</v>
      </c>
      <c r="N403" s="640">
        <f t="shared" si="168"/>
        <v>0</v>
      </c>
      <c r="O403" s="640">
        <f t="shared" si="168"/>
        <v>0</v>
      </c>
      <c r="P403" s="647" t="s">
        <v>794</v>
      </c>
    </row>
    <row r="404" spans="1:16" ht="15">
      <c r="A404" s="657"/>
      <c r="B404" s="647"/>
      <c r="C404" s="647"/>
      <c r="D404" s="647"/>
      <c r="E404" s="630" t="s">
        <v>756</v>
      </c>
      <c r="F404" s="626">
        <f>H404+J404+L404+N404</f>
        <v>780</v>
      </c>
      <c r="G404" s="626">
        <f>I404+K404+M404+O404</f>
        <v>0</v>
      </c>
      <c r="H404" s="115">
        <f>H413+H422+H431+H440+H449+H458</f>
        <v>780</v>
      </c>
      <c r="I404" s="115">
        <f aca="true" t="shared" si="169" ref="I404:O404">I413+I422+I431+I440+I449+I458</f>
        <v>0</v>
      </c>
      <c r="J404" s="115">
        <f t="shared" si="169"/>
        <v>0</v>
      </c>
      <c r="K404" s="115">
        <f t="shared" si="169"/>
        <v>0</v>
      </c>
      <c r="L404" s="115">
        <f t="shared" si="169"/>
        <v>0</v>
      </c>
      <c r="M404" s="115">
        <f t="shared" si="169"/>
        <v>0</v>
      </c>
      <c r="N404" s="115">
        <f t="shared" si="169"/>
        <v>0</v>
      </c>
      <c r="O404" s="115">
        <f t="shared" si="169"/>
        <v>0</v>
      </c>
      <c r="P404" s="647"/>
    </row>
    <row r="405" spans="1:16" ht="15">
      <c r="A405" s="657"/>
      <c r="B405" s="647"/>
      <c r="C405" s="647"/>
      <c r="D405" s="647"/>
      <c r="E405" s="630" t="s">
        <v>757</v>
      </c>
      <c r="F405" s="626">
        <f aca="true" t="shared" si="170" ref="F405:G411">H405+J405+L405+N405</f>
        <v>531.4</v>
      </c>
      <c r="G405" s="626">
        <f t="shared" si="170"/>
        <v>267.61359999999996</v>
      </c>
      <c r="H405" s="115">
        <f aca="true" t="shared" si="171" ref="H405:O411">H414+H423+H432+H441+H450+H459</f>
        <v>531.4</v>
      </c>
      <c r="I405" s="115">
        <f t="shared" si="171"/>
        <v>267.61359999999996</v>
      </c>
      <c r="J405" s="115">
        <f t="shared" si="171"/>
        <v>0</v>
      </c>
      <c r="K405" s="115">
        <f t="shared" si="171"/>
        <v>0</v>
      </c>
      <c r="L405" s="115">
        <f t="shared" si="171"/>
        <v>0</v>
      </c>
      <c r="M405" s="115">
        <f t="shared" si="171"/>
        <v>0</v>
      </c>
      <c r="N405" s="115">
        <f t="shared" si="171"/>
        <v>0</v>
      </c>
      <c r="O405" s="115">
        <f t="shared" si="171"/>
        <v>0</v>
      </c>
      <c r="P405" s="647"/>
    </row>
    <row r="406" spans="1:16" ht="15">
      <c r="A406" s="657"/>
      <c r="B406" s="647"/>
      <c r="C406" s="647"/>
      <c r="D406" s="647"/>
      <c r="E406" s="630" t="s">
        <v>758</v>
      </c>
      <c r="F406" s="626">
        <f t="shared" si="170"/>
        <v>554.8</v>
      </c>
      <c r="G406" s="626">
        <f t="shared" si="170"/>
        <v>296.88</v>
      </c>
      <c r="H406" s="115">
        <f t="shared" si="171"/>
        <v>554.8</v>
      </c>
      <c r="I406" s="115">
        <f t="shared" si="171"/>
        <v>296.88</v>
      </c>
      <c r="J406" s="115">
        <f t="shared" si="171"/>
        <v>0</v>
      </c>
      <c r="K406" s="115">
        <f t="shared" si="171"/>
        <v>0</v>
      </c>
      <c r="L406" s="115">
        <f t="shared" si="171"/>
        <v>0</v>
      </c>
      <c r="M406" s="115">
        <f t="shared" si="171"/>
        <v>0</v>
      </c>
      <c r="N406" s="115">
        <f t="shared" si="171"/>
        <v>0</v>
      </c>
      <c r="O406" s="115">
        <f t="shared" si="171"/>
        <v>0</v>
      </c>
      <c r="P406" s="647"/>
    </row>
    <row r="407" spans="1:16" ht="15">
      <c r="A407" s="657"/>
      <c r="B407" s="647"/>
      <c r="C407" s="647"/>
      <c r="D407" s="647"/>
      <c r="E407" s="630" t="s">
        <v>760</v>
      </c>
      <c r="F407" s="626">
        <f t="shared" si="170"/>
        <v>565</v>
      </c>
      <c r="G407" s="626">
        <f t="shared" si="170"/>
        <v>350</v>
      </c>
      <c r="H407" s="115">
        <f t="shared" si="171"/>
        <v>565</v>
      </c>
      <c r="I407" s="115">
        <f t="shared" si="171"/>
        <v>350</v>
      </c>
      <c r="J407" s="115">
        <f t="shared" si="171"/>
        <v>0</v>
      </c>
      <c r="K407" s="115">
        <f t="shared" si="171"/>
        <v>0</v>
      </c>
      <c r="L407" s="115">
        <f t="shared" si="171"/>
        <v>0</v>
      </c>
      <c r="M407" s="115">
        <f t="shared" si="171"/>
        <v>0</v>
      </c>
      <c r="N407" s="115">
        <f t="shared" si="171"/>
        <v>0</v>
      </c>
      <c r="O407" s="115">
        <f t="shared" si="171"/>
        <v>0</v>
      </c>
      <c r="P407" s="647"/>
    </row>
    <row r="408" spans="1:16" ht="15">
      <c r="A408" s="657"/>
      <c r="B408" s="647"/>
      <c r="C408" s="647"/>
      <c r="D408" s="647"/>
      <c r="E408" s="630" t="s">
        <v>759</v>
      </c>
      <c r="F408" s="626">
        <f t="shared" si="170"/>
        <v>561.6</v>
      </c>
      <c r="G408" s="626">
        <f t="shared" si="170"/>
        <v>349.29999999999995</v>
      </c>
      <c r="H408" s="115">
        <f t="shared" si="171"/>
        <v>561.6</v>
      </c>
      <c r="I408" s="115">
        <f t="shared" si="171"/>
        <v>349.29999999999995</v>
      </c>
      <c r="J408" s="115">
        <f t="shared" si="171"/>
        <v>0</v>
      </c>
      <c r="K408" s="115">
        <f t="shared" si="171"/>
        <v>0</v>
      </c>
      <c r="L408" s="115">
        <f t="shared" si="171"/>
        <v>0</v>
      </c>
      <c r="M408" s="115">
        <f t="shared" si="171"/>
        <v>0</v>
      </c>
      <c r="N408" s="115">
        <f t="shared" si="171"/>
        <v>0</v>
      </c>
      <c r="O408" s="115">
        <f t="shared" si="171"/>
        <v>0</v>
      </c>
      <c r="P408" s="647"/>
    </row>
    <row r="409" spans="1:16" ht="15">
      <c r="A409" s="657"/>
      <c r="B409" s="647"/>
      <c r="C409" s="647"/>
      <c r="D409" s="647"/>
      <c r="E409" s="630" t="s">
        <v>620</v>
      </c>
      <c r="F409" s="626">
        <f t="shared" si="170"/>
        <v>996</v>
      </c>
      <c r="G409" s="626">
        <f t="shared" si="170"/>
        <v>0</v>
      </c>
      <c r="H409" s="115">
        <f t="shared" si="171"/>
        <v>996</v>
      </c>
      <c r="I409" s="115">
        <f t="shared" si="171"/>
        <v>0</v>
      </c>
      <c r="J409" s="115">
        <f t="shared" si="171"/>
        <v>0</v>
      </c>
      <c r="K409" s="115">
        <f t="shared" si="171"/>
        <v>0</v>
      </c>
      <c r="L409" s="115">
        <f t="shared" si="171"/>
        <v>0</v>
      </c>
      <c r="M409" s="115">
        <f t="shared" si="171"/>
        <v>0</v>
      </c>
      <c r="N409" s="115">
        <f t="shared" si="171"/>
        <v>0</v>
      </c>
      <c r="O409" s="115">
        <f t="shared" si="171"/>
        <v>0</v>
      </c>
      <c r="P409" s="647"/>
    </row>
    <row r="410" spans="1:16" ht="15">
      <c r="A410" s="657"/>
      <c r="B410" s="647"/>
      <c r="C410" s="647"/>
      <c r="D410" s="647"/>
      <c r="E410" s="630" t="s">
        <v>621</v>
      </c>
      <c r="F410" s="626">
        <f t="shared" si="170"/>
        <v>876</v>
      </c>
      <c r="G410" s="626">
        <f t="shared" si="170"/>
        <v>60</v>
      </c>
      <c r="H410" s="115">
        <f t="shared" si="171"/>
        <v>876</v>
      </c>
      <c r="I410" s="115">
        <f t="shared" si="171"/>
        <v>60</v>
      </c>
      <c r="J410" s="115">
        <f t="shared" si="171"/>
        <v>0</v>
      </c>
      <c r="K410" s="115">
        <f t="shared" si="171"/>
        <v>0</v>
      </c>
      <c r="L410" s="115">
        <f t="shared" si="171"/>
        <v>0</v>
      </c>
      <c r="M410" s="115">
        <f t="shared" si="171"/>
        <v>0</v>
      </c>
      <c r="N410" s="115">
        <f t="shared" si="171"/>
        <v>0</v>
      </c>
      <c r="O410" s="115">
        <f t="shared" si="171"/>
        <v>0</v>
      </c>
      <c r="P410" s="647"/>
    </row>
    <row r="411" spans="1:16" ht="15">
      <c r="A411" s="657"/>
      <c r="B411" s="647"/>
      <c r="C411" s="647"/>
      <c r="D411" s="647"/>
      <c r="E411" s="630" t="s">
        <v>763</v>
      </c>
      <c r="F411" s="626">
        <f t="shared" si="170"/>
        <v>9959.7</v>
      </c>
      <c r="G411" s="626">
        <f t="shared" si="170"/>
        <v>879.7</v>
      </c>
      <c r="H411" s="115">
        <f t="shared" si="171"/>
        <v>9959.7</v>
      </c>
      <c r="I411" s="115">
        <f t="shared" si="171"/>
        <v>879.7</v>
      </c>
      <c r="J411" s="115">
        <f t="shared" si="171"/>
        <v>0</v>
      </c>
      <c r="K411" s="115">
        <f t="shared" si="171"/>
        <v>0</v>
      </c>
      <c r="L411" s="115">
        <f t="shared" si="171"/>
        <v>0</v>
      </c>
      <c r="M411" s="115">
        <f t="shared" si="171"/>
        <v>0</v>
      </c>
      <c r="N411" s="115">
        <f t="shared" si="171"/>
        <v>0</v>
      </c>
      <c r="O411" s="115">
        <f t="shared" si="171"/>
        <v>0</v>
      </c>
      <c r="P411" s="647"/>
    </row>
    <row r="412" spans="1:16" ht="15">
      <c r="A412" s="657"/>
      <c r="B412" s="647"/>
      <c r="C412" s="647"/>
      <c r="D412" s="647">
        <v>2015</v>
      </c>
      <c r="E412" s="653"/>
      <c r="F412" s="626">
        <f>SUM(F413:F420)</f>
        <v>2541.8</v>
      </c>
      <c r="G412" s="626">
        <f aca="true" t="shared" si="172" ref="G412:O412">SUM(G413:G420)</f>
        <v>387.6</v>
      </c>
      <c r="H412" s="626">
        <f t="shared" si="172"/>
        <v>2541.8</v>
      </c>
      <c r="I412" s="626">
        <f t="shared" si="172"/>
        <v>387.6</v>
      </c>
      <c r="J412" s="626">
        <f t="shared" si="172"/>
        <v>0</v>
      </c>
      <c r="K412" s="626">
        <f t="shared" si="172"/>
        <v>0</v>
      </c>
      <c r="L412" s="626">
        <f t="shared" si="172"/>
        <v>0</v>
      </c>
      <c r="M412" s="626">
        <f t="shared" si="172"/>
        <v>0</v>
      </c>
      <c r="N412" s="626">
        <f t="shared" si="172"/>
        <v>0</v>
      </c>
      <c r="O412" s="626">
        <f t="shared" si="172"/>
        <v>0</v>
      </c>
      <c r="P412" s="647"/>
    </row>
    <row r="413" spans="1:16" ht="15">
      <c r="A413" s="657"/>
      <c r="B413" s="647"/>
      <c r="C413" s="647"/>
      <c r="D413" s="647"/>
      <c r="E413" s="630" t="s">
        <v>756</v>
      </c>
      <c r="F413" s="626">
        <f>H413+J413+L413+N413</f>
        <v>130</v>
      </c>
      <c r="G413" s="626">
        <f>I413+K413+M413+O413</f>
        <v>0</v>
      </c>
      <c r="H413" s="115">
        <f>H350+H206</f>
        <v>130</v>
      </c>
      <c r="I413" s="115">
        <f>I350+I206</f>
        <v>0</v>
      </c>
      <c r="J413" s="626"/>
      <c r="K413" s="626"/>
      <c r="L413" s="626"/>
      <c r="M413" s="626"/>
      <c r="N413" s="626"/>
      <c r="O413" s="626"/>
      <c r="P413" s="647"/>
    </row>
    <row r="414" spans="1:16" ht="15">
      <c r="A414" s="657"/>
      <c r="B414" s="647"/>
      <c r="C414" s="647"/>
      <c r="D414" s="647"/>
      <c r="E414" s="630" t="s">
        <v>757</v>
      </c>
      <c r="F414" s="626">
        <f aca="true" t="shared" si="173" ref="F414:G420">H414+J414+L414+N414</f>
        <v>110</v>
      </c>
      <c r="G414" s="626">
        <f t="shared" si="173"/>
        <v>52.6</v>
      </c>
      <c r="H414" s="115">
        <f aca="true" t="shared" si="174" ref="H414:H419">H351+H207</f>
        <v>110</v>
      </c>
      <c r="I414" s="115">
        <v>52.6</v>
      </c>
      <c r="J414" s="626"/>
      <c r="K414" s="626"/>
      <c r="L414" s="626"/>
      <c r="M414" s="626"/>
      <c r="N414" s="626"/>
      <c r="O414" s="626"/>
      <c r="P414" s="647"/>
    </row>
    <row r="415" spans="1:16" ht="15">
      <c r="A415" s="657"/>
      <c r="B415" s="647"/>
      <c r="C415" s="647"/>
      <c r="D415" s="647"/>
      <c r="E415" s="630" t="s">
        <v>758</v>
      </c>
      <c r="F415" s="626">
        <f t="shared" si="173"/>
        <v>110</v>
      </c>
      <c r="G415" s="626">
        <f t="shared" si="173"/>
        <v>45.2</v>
      </c>
      <c r="H415" s="115">
        <f t="shared" si="174"/>
        <v>110</v>
      </c>
      <c r="I415" s="115">
        <v>45.2</v>
      </c>
      <c r="J415" s="626"/>
      <c r="K415" s="626"/>
      <c r="L415" s="626"/>
      <c r="M415" s="626"/>
      <c r="N415" s="626"/>
      <c r="O415" s="626"/>
      <c r="P415" s="647"/>
    </row>
    <row r="416" spans="1:16" ht="15">
      <c r="A416" s="657"/>
      <c r="B416" s="647"/>
      <c r="C416" s="647"/>
      <c r="D416" s="647"/>
      <c r="E416" s="630" t="s">
        <v>760</v>
      </c>
      <c r="F416" s="626">
        <f t="shared" si="173"/>
        <v>110</v>
      </c>
      <c r="G416" s="626">
        <f t="shared" si="173"/>
        <v>60</v>
      </c>
      <c r="H416" s="115">
        <f t="shared" si="174"/>
        <v>110</v>
      </c>
      <c r="I416" s="115">
        <f>I353+I209</f>
        <v>60</v>
      </c>
      <c r="J416" s="626"/>
      <c r="K416" s="626"/>
      <c r="L416" s="626"/>
      <c r="M416" s="626"/>
      <c r="N416" s="626"/>
      <c r="O416" s="626"/>
      <c r="P416" s="647"/>
    </row>
    <row r="417" spans="1:16" ht="15">
      <c r="A417" s="657"/>
      <c r="B417" s="647"/>
      <c r="C417" s="647"/>
      <c r="D417" s="647"/>
      <c r="E417" s="630" t="s">
        <v>759</v>
      </c>
      <c r="F417" s="626">
        <f t="shared" si="173"/>
        <v>110</v>
      </c>
      <c r="G417" s="626">
        <f t="shared" si="173"/>
        <v>60</v>
      </c>
      <c r="H417" s="115">
        <f t="shared" si="174"/>
        <v>110</v>
      </c>
      <c r="I417" s="115">
        <f>I354+I210</f>
        <v>60</v>
      </c>
      <c r="J417" s="626"/>
      <c r="K417" s="626"/>
      <c r="L417" s="626"/>
      <c r="M417" s="626"/>
      <c r="N417" s="626"/>
      <c r="O417" s="626"/>
      <c r="P417" s="647"/>
    </row>
    <row r="418" spans="1:16" ht="15">
      <c r="A418" s="657"/>
      <c r="B418" s="647"/>
      <c r="C418" s="647"/>
      <c r="D418" s="647"/>
      <c r="E418" s="630" t="s">
        <v>620</v>
      </c>
      <c r="F418" s="626">
        <f t="shared" si="173"/>
        <v>166</v>
      </c>
      <c r="G418" s="626">
        <f t="shared" si="173"/>
        <v>0</v>
      </c>
      <c r="H418" s="115">
        <f t="shared" si="174"/>
        <v>166</v>
      </c>
      <c r="I418" s="115">
        <f>I355+I211</f>
        <v>0</v>
      </c>
      <c r="J418" s="626"/>
      <c r="K418" s="626"/>
      <c r="L418" s="626"/>
      <c r="M418" s="626"/>
      <c r="N418" s="626"/>
      <c r="O418" s="626"/>
      <c r="P418" s="647"/>
    </row>
    <row r="419" spans="1:16" ht="15">
      <c r="A419" s="657"/>
      <c r="B419" s="647"/>
      <c r="C419" s="647"/>
      <c r="D419" s="647"/>
      <c r="E419" s="630" t="s">
        <v>621</v>
      </c>
      <c r="F419" s="626">
        <f t="shared" si="173"/>
        <v>146</v>
      </c>
      <c r="G419" s="626">
        <f t="shared" si="173"/>
        <v>10</v>
      </c>
      <c r="H419" s="115">
        <f t="shared" si="174"/>
        <v>146</v>
      </c>
      <c r="I419" s="115">
        <f>I356+I212</f>
        <v>10</v>
      </c>
      <c r="J419" s="626"/>
      <c r="K419" s="626"/>
      <c r="L419" s="626"/>
      <c r="M419" s="626"/>
      <c r="N419" s="626"/>
      <c r="O419" s="626"/>
      <c r="P419" s="647"/>
    </row>
    <row r="420" spans="1:16" ht="15">
      <c r="A420" s="657"/>
      <c r="B420" s="647"/>
      <c r="C420" s="647"/>
      <c r="D420" s="647"/>
      <c r="E420" s="630" t="s">
        <v>763</v>
      </c>
      <c r="F420" s="626">
        <f t="shared" si="173"/>
        <v>1659.8</v>
      </c>
      <c r="G420" s="626">
        <f t="shared" si="173"/>
        <v>159.8</v>
      </c>
      <c r="H420" s="115">
        <f>H357</f>
        <v>1659.8</v>
      </c>
      <c r="I420" s="115">
        <f>I357</f>
        <v>159.8</v>
      </c>
      <c r="J420" s="626"/>
      <c r="K420" s="626"/>
      <c r="L420" s="626"/>
      <c r="M420" s="626"/>
      <c r="N420" s="626"/>
      <c r="O420" s="626"/>
      <c r="P420" s="647"/>
    </row>
    <row r="421" spans="1:16" ht="15">
      <c r="A421" s="657"/>
      <c r="B421" s="647"/>
      <c r="C421" s="647"/>
      <c r="D421" s="647">
        <v>2016</v>
      </c>
      <c r="E421" s="653"/>
      <c r="F421" s="626">
        <f>SUM(F422:F429)</f>
        <v>2521.9</v>
      </c>
      <c r="G421" s="626">
        <f aca="true" t="shared" si="175" ref="G421:O421">SUM(G422:G429)</f>
        <v>371.48</v>
      </c>
      <c r="H421" s="626">
        <f t="shared" si="175"/>
        <v>2521.9</v>
      </c>
      <c r="I421" s="626">
        <f t="shared" si="175"/>
        <v>371.48</v>
      </c>
      <c r="J421" s="626">
        <f t="shared" si="175"/>
        <v>0</v>
      </c>
      <c r="K421" s="626">
        <f t="shared" si="175"/>
        <v>0</v>
      </c>
      <c r="L421" s="626">
        <f t="shared" si="175"/>
        <v>0</v>
      </c>
      <c r="M421" s="626">
        <f t="shared" si="175"/>
        <v>0</v>
      </c>
      <c r="N421" s="626">
        <f t="shared" si="175"/>
        <v>0</v>
      </c>
      <c r="O421" s="626">
        <f t="shared" si="175"/>
        <v>0</v>
      </c>
      <c r="P421" s="647"/>
    </row>
    <row r="422" spans="1:16" ht="15">
      <c r="A422" s="657"/>
      <c r="B422" s="647"/>
      <c r="C422" s="647"/>
      <c r="D422" s="647"/>
      <c r="E422" s="630" t="s">
        <v>756</v>
      </c>
      <c r="F422" s="626">
        <f>H422+J422+L422+N422</f>
        <v>130</v>
      </c>
      <c r="G422" s="626">
        <f>I422+K422+M422+O422</f>
        <v>0</v>
      </c>
      <c r="H422" s="115">
        <f aca="true" t="shared" si="176" ref="H422:I428">H359+H214</f>
        <v>130</v>
      </c>
      <c r="I422" s="115">
        <f t="shared" si="176"/>
        <v>0</v>
      </c>
      <c r="J422" s="626"/>
      <c r="K422" s="626"/>
      <c r="L422" s="626"/>
      <c r="M422" s="626"/>
      <c r="N422" s="626"/>
      <c r="O422" s="626"/>
      <c r="P422" s="647"/>
    </row>
    <row r="423" spans="1:16" ht="15">
      <c r="A423" s="657"/>
      <c r="B423" s="647"/>
      <c r="C423" s="647"/>
      <c r="D423" s="647"/>
      <c r="E423" s="630" t="s">
        <v>757</v>
      </c>
      <c r="F423" s="626">
        <f aca="true" t="shared" si="177" ref="F423:G429">H423+J423+L423+N423</f>
        <v>110</v>
      </c>
      <c r="G423" s="626">
        <f t="shared" si="177"/>
        <v>39.5</v>
      </c>
      <c r="H423" s="115">
        <f t="shared" si="176"/>
        <v>110</v>
      </c>
      <c r="I423" s="115">
        <f t="shared" si="176"/>
        <v>39.5</v>
      </c>
      <c r="J423" s="626"/>
      <c r="K423" s="626"/>
      <c r="L423" s="626"/>
      <c r="M423" s="626"/>
      <c r="N423" s="626"/>
      <c r="O423" s="626"/>
      <c r="P423" s="647"/>
    </row>
    <row r="424" spans="1:16" ht="15">
      <c r="A424" s="657"/>
      <c r="B424" s="647"/>
      <c r="C424" s="647"/>
      <c r="D424" s="647"/>
      <c r="E424" s="630" t="s">
        <v>758</v>
      </c>
      <c r="F424" s="626">
        <f t="shared" si="177"/>
        <v>110</v>
      </c>
      <c r="G424" s="626">
        <f t="shared" si="177"/>
        <v>59.379999999999995</v>
      </c>
      <c r="H424" s="115">
        <f t="shared" si="176"/>
        <v>110</v>
      </c>
      <c r="I424" s="115">
        <f t="shared" si="176"/>
        <v>59.379999999999995</v>
      </c>
      <c r="J424" s="626"/>
      <c r="K424" s="626"/>
      <c r="L424" s="626"/>
      <c r="M424" s="626"/>
      <c r="N424" s="626"/>
      <c r="O424" s="626"/>
      <c r="P424" s="647"/>
    </row>
    <row r="425" spans="1:16" ht="15">
      <c r="A425" s="657"/>
      <c r="B425" s="647"/>
      <c r="C425" s="647"/>
      <c r="D425" s="647"/>
      <c r="E425" s="630" t="s">
        <v>760</v>
      </c>
      <c r="F425" s="626">
        <f t="shared" si="177"/>
        <v>110</v>
      </c>
      <c r="G425" s="626">
        <f t="shared" si="177"/>
        <v>50</v>
      </c>
      <c r="H425" s="115">
        <f t="shared" si="176"/>
        <v>110</v>
      </c>
      <c r="I425" s="115">
        <f t="shared" si="176"/>
        <v>50</v>
      </c>
      <c r="J425" s="626"/>
      <c r="K425" s="626"/>
      <c r="L425" s="626"/>
      <c r="M425" s="626"/>
      <c r="N425" s="626"/>
      <c r="O425" s="626"/>
      <c r="P425" s="647"/>
    </row>
    <row r="426" spans="1:16" ht="15">
      <c r="A426" s="657"/>
      <c r="B426" s="647"/>
      <c r="C426" s="647"/>
      <c r="D426" s="647"/>
      <c r="E426" s="630" t="s">
        <v>759</v>
      </c>
      <c r="F426" s="626">
        <f t="shared" si="177"/>
        <v>90</v>
      </c>
      <c r="G426" s="626">
        <f t="shared" si="177"/>
        <v>52.699999999999996</v>
      </c>
      <c r="H426" s="115">
        <f t="shared" si="176"/>
        <v>90</v>
      </c>
      <c r="I426" s="115">
        <f t="shared" si="176"/>
        <v>52.699999999999996</v>
      </c>
      <c r="J426" s="626"/>
      <c r="K426" s="626"/>
      <c r="L426" s="626"/>
      <c r="M426" s="626"/>
      <c r="N426" s="626"/>
      <c r="O426" s="626"/>
      <c r="P426" s="647"/>
    </row>
    <row r="427" spans="1:16" ht="15">
      <c r="A427" s="657"/>
      <c r="B427" s="647"/>
      <c r="C427" s="647"/>
      <c r="D427" s="647"/>
      <c r="E427" s="630" t="s">
        <v>620</v>
      </c>
      <c r="F427" s="626">
        <f t="shared" si="177"/>
        <v>166</v>
      </c>
      <c r="G427" s="626">
        <f t="shared" si="177"/>
        <v>0</v>
      </c>
      <c r="H427" s="115">
        <f t="shared" si="176"/>
        <v>166</v>
      </c>
      <c r="I427" s="115">
        <f t="shared" si="176"/>
        <v>0</v>
      </c>
      <c r="J427" s="626"/>
      <c r="K427" s="626"/>
      <c r="L427" s="626"/>
      <c r="M427" s="626"/>
      <c r="N427" s="626"/>
      <c r="O427" s="626"/>
      <c r="P427" s="647"/>
    </row>
    <row r="428" spans="1:16" ht="15">
      <c r="A428" s="657"/>
      <c r="B428" s="647"/>
      <c r="C428" s="647"/>
      <c r="D428" s="647"/>
      <c r="E428" s="630" t="s">
        <v>621</v>
      </c>
      <c r="F428" s="626">
        <f t="shared" si="177"/>
        <v>146</v>
      </c>
      <c r="G428" s="626">
        <f t="shared" si="177"/>
        <v>10</v>
      </c>
      <c r="H428" s="115">
        <f t="shared" si="176"/>
        <v>146</v>
      </c>
      <c r="I428" s="115">
        <f t="shared" si="176"/>
        <v>10</v>
      </c>
      <c r="J428" s="626"/>
      <c r="K428" s="626"/>
      <c r="L428" s="626"/>
      <c r="M428" s="626"/>
      <c r="N428" s="626"/>
      <c r="O428" s="626"/>
      <c r="P428" s="647"/>
    </row>
    <row r="429" spans="1:16" ht="15">
      <c r="A429" s="657"/>
      <c r="B429" s="647"/>
      <c r="C429" s="647"/>
      <c r="D429" s="647"/>
      <c r="E429" s="630" t="s">
        <v>763</v>
      </c>
      <c r="F429" s="626">
        <f t="shared" si="177"/>
        <v>1659.9</v>
      </c>
      <c r="G429" s="626">
        <f t="shared" si="177"/>
        <v>159.9</v>
      </c>
      <c r="H429" s="115">
        <f>H366</f>
        <v>1659.9</v>
      </c>
      <c r="I429" s="115">
        <f>I366</f>
        <v>159.9</v>
      </c>
      <c r="J429" s="626"/>
      <c r="K429" s="626"/>
      <c r="L429" s="626"/>
      <c r="M429" s="626"/>
      <c r="N429" s="626"/>
      <c r="O429" s="626"/>
      <c r="P429" s="647"/>
    </row>
    <row r="430" spans="1:16" ht="15">
      <c r="A430" s="657"/>
      <c r="B430" s="647"/>
      <c r="C430" s="647"/>
      <c r="D430" s="647">
        <v>2017</v>
      </c>
      <c r="E430" s="653"/>
      <c r="F430" s="626">
        <f>SUM(F431:F438)</f>
        <v>2522</v>
      </c>
      <c r="G430" s="626">
        <f aca="true" t="shared" si="178" ref="G430:O430">SUM(G431:G438)</f>
        <v>358.6136</v>
      </c>
      <c r="H430" s="626">
        <f t="shared" si="178"/>
        <v>2522</v>
      </c>
      <c r="I430" s="626">
        <f t="shared" si="178"/>
        <v>358.6136</v>
      </c>
      <c r="J430" s="626">
        <f t="shared" si="178"/>
        <v>0</v>
      </c>
      <c r="K430" s="626">
        <f t="shared" si="178"/>
        <v>0</v>
      </c>
      <c r="L430" s="626">
        <f t="shared" si="178"/>
        <v>0</v>
      </c>
      <c r="M430" s="626">
        <f t="shared" si="178"/>
        <v>0</v>
      </c>
      <c r="N430" s="626">
        <f t="shared" si="178"/>
        <v>0</v>
      </c>
      <c r="O430" s="626">
        <f t="shared" si="178"/>
        <v>0</v>
      </c>
      <c r="P430" s="647"/>
    </row>
    <row r="431" spans="1:16" ht="15">
      <c r="A431" s="657"/>
      <c r="B431" s="647"/>
      <c r="C431" s="647"/>
      <c r="D431" s="647"/>
      <c r="E431" s="630" t="s">
        <v>756</v>
      </c>
      <c r="F431" s="626">
        <f>H431+J431+L431+N431</f>
        <v>130</v>
      </c>
      <c r="G431" s="626">
        <f>I431+K431+M431+O431</f>
        <v>0</v>
      </c>
      <c r="H431" s="115">
        <f aca="true" t="shared" si="179" ref="H431:I437">H368+H222</f>
        <v>130</v>
      </c>
      <c r="I431" s="115">
        <f t="shared" si="179"/>
        <v>0</v>
      </c>
      <c r="J431" s="626"/>
      <c r="K431" s="626"/>
      <c r="L431" s="626"/>
      <c r="M431" s="626"/>
      <c r="N431" s="626"/>
      <c r="O431" s="626"/>
      <c r="P431" s="647"/>
    </row>
    <row r="432" spans="1:16" ht="15">
      <c r="A432" s="657"/>
      <c r="B432" s="647"/>
      <c r="C432" s="647"/>
      <c r="D432" s="647"/>
      <c r="E432" s="630" t="s">
        <v>757</v>
      </c>
      <c r="F432" s="626">
        <f aca="true" t="shared" si="180" ref="F432:G438">H432+J432+L432+N432</f>
        <v>110</v>
      </c>
      <c r="G432" s="626">
        <f t="shared" si="180"/>
        <v>39.1136</v>
      </c>
      <c r="H432" s="115">
        <f t="shared" si="179"/>
        <v>110</v>
      </c>
      <c r="I432" s="115">
        <f t="shared" si="179"/>
        <v>39.1136</v>
      </c>
      <c r="J432" s="626"/>
      <c r="K432" s="626"/>
      <c r="L432" s="626"/>
      <c r="M432" s="626"/>
      <c r="N432" s="626"/>
      <c r="O432" s="626"/>
      <c r="P432" s="647"/>
    </row>
    <row r="433" spans="1:16" ht="15">
      <c r="A433" s="657"/>
      <c r="B433" s="647"/>
      <c r="C433" s="647"/>
      <c r="D433" s="647"/>
      <c r="E433" s="630" t="s">
        <v>758</v>
      </c>
      <c r="F433" s="626">
        <f t="shared" si="180"/>
        <v>110</v>
      </c>
      <c r="G433" s="626">
        <f t="shared" si="180"/>
        <v>51</v>
      </c>
      <c r="H433" s="115">
        <f t="shared" si="179"/>
        <v>110</v>
      </c>
      <c r="I433" s="115">
        <f t="shared" si="179"/>
        <v>51</v>
      </c>
      <c r="J433" s="626"/>
      <c r="K433" s="626"/>
      <c r="L433" s="626"/>
      <c r="M433" s="626"/>
      <c r="N433" s="626"/>
      <c r="O433" s="626"/>
      <c r="P433" s="647"/>
    </row>
    <row r="434" spans="1:16" ht="15">
      <c r="A434" s="657"/>
      <c r="B434" s="647"/>
      <c r="C434" s="647"/>
      <c r="D434" s="647"/>
      <c r="E434" s="630" t="s">
        <v>760</v>
      </c>
      <c r="F434" s="626">
        <f t="shared" si="180"/>
        <v>110</v>
      </c>
      <c r="G434" s="626">
        <f t="shared" si="180"/>
        <v>60</v>
      </c>
      <c r="H434" s="115">
        <f t="shared" si="179"/>
        <v>110</v>
      </c>
      <c r="I434" s="115">
        <f t="shared" si="179"/>
        <v>60</v>
      </c>
      <c r="J434" s="626"/>
      <c r="K434" s="626"/>
      <c r="L434" s="626"/>
      <c r="M434" s="626"/>
      <c r="N434" s="626"/>
      <c r="O434" s="626"/>
      <c r="P434" s="647"/>
    </row>
    <row r="435" spans="1:16" ht="15">
      <c r="A435" s="657"/>
      <c r="B435" s="647"/>
      <c r="C435" s="647"/>
      <c r="D435" s="647"/>
      <c r="E435" s="630" t="s">
        <v>759</v>
      </c>
      <c r="F435" s="626">
        <f t="shared" si="180"/>
        <v>90</v>
      </c>
      <c r="G435" s="626">
        <f t="shared" si="180"/>
        <v>58.5</v>
      </c>
      <c r="H435" s="115">
        <f t="shared" si="179"/>
        <v>90</v>
      </c>
      <c r="I435" s="115">
        <f t="shared" si="179"/>
        <v>58.5</v>
      </c>
      <c r="J435" s="626"/>
      <c r="K435" s="626"/>
      <c r="L435" s="626"/>
      <c r="M435" s="626"/>
      <c r="N435" s="626"/>
      <c r="O435" s="626"/>
      <c r="P435" s="647"/>
    </row>
    <row r="436" spans="1:16" ht="15">
      <c r="A436" s="657"/>
      <c r="B436" s="647"/>
      <c r="C436" s="647"/>
      <c r="D436" s="647"/>
      <c r="E436" s="630" t="s">
        <v>620</v>
      </c>
      <c r="F436" s="626">
        <f t="shared" si="180"/>
        <v>166</v>
      </c>
      <c r="G436" s="626">
        <f t="shared" si="180"/>
        <v>0</v>
      </c>
      <c r="H436" s="115">
        <f t="shared" si="179"/>
        <v>166</v>
      </c>
      <c r="I436" s="115">
        <f t="shared" si="179"/>
        <v>0</v>
      </c>
      <c r="J436" s="626"/>
      <c r="K436" s="626"/>
      <c r="L436" s="626"/>
      <c r="M436" s="626"/>
      <c r="N436" s="626"/>
      <c r="O436" s="626"/>
      <c r="P436" s="647"/>
    </row>
    <row r="437" spans="1:16" ht="15">
      <c r="A437" s="657"/>
      <c r="B437" s="647"/>
      <c r="C437" s="647"/>
      <c r="D437" s="647"/>
      <c r="E437" s="630" t="s">
        <v>621</v>
      </c>
      <c r="F437" s="626">
        <f t="shared" si="180"/>
        <v>146</v>
      </c>
      <c r="G437" s="626">
        <f t="shared" si="180"/>
        <v>10</v>
      </c>
      <c r="H437" s="115">
        <f t="shared" si="179"/>
        <v>146</v>
      </c>
      <c r="I437" s="115">
        <f t="shared" si="179"/>
        <v>10</v>
      </c>
      <c r="J437" s="626"/>
      <c r="K437" s="626"/>
      <c r="L437" s="626"/>
      <c r="M437" s="626"/>
      <c r="N437" s="626"/>
      <c r="O437" s="626"/>
      <c r="P437" s="647"/>
    </row>
    <row r="438" spans="1:16" ht="15">
      <c r="A438" s="657"/>
      <c r="B438" s="647"/>
      <c r="C438" s="647"/>
      <c r="D438" s="647"/>
      <c r="E438" s="630" t="s">
        <v>763</v>
      </c>
      <c r="F438" s="626">
        <f t="shared" si="180"/>
        <v>1660</v>
      </c>
      <c r="G438" s="626">
        <f t="shared" si="180"/>
        <v>140</v>
      </c>
      <c r="H438" s="115">
        <f>H375</f>
        <v>1660</v>
      </c>
      <c r="I438" s="115">
        <f>I375</f>
        <v>140</v>
      </c>
      <c r="J438" s="626"/>
      <c r="K438" s="626"/>
      <c r="L438" s="626"/>
      <c r="M438" s="626"/>
      <c r="N438" s="626"/>
      <c r="O438" s="626"/>
      <c r="P438" s="647"/>
    </row>
    <row r="439" spans="1:16" ht="15">
      <c r="A439" s="657"/>
      <c r="B439" s="647"/>
      <c r="C439" s="647"/>
      <c r="D439" s="647">
        <v>2018</v>
      </c>
      <c r="E439" s="653"/>
      <c r="F439" s="626">
        <f>SUM(F440:F447)</f>
        <v>2529.1</v>
      </c>
      <c r="G439" s="626">
        <f aca="true" t="shared" si="181" ref="G439:O439">SUM(G440:G447)</f>
        <v>350.6</v>
      </c>
      <c r="H439" s="626">
        <f t="shared" si="181"/>
        <v>2529.1</v>
      </c>
      <c r="I439" s="626">
        <f t="shared" si="181"/>
        <v>350.6</v>
      </c>
      <c r="J439" s="626">
        <f t="shared" si="181"/>
        <v>0</v>
      </c>
      <c r="K439" s="626">
        <f t="shared" si="181"/>
        <v>0</v>
      </c>
      <c r="L439" s="626">
        <f t="shared" si="181"/>
        <v>0</v>
      </c>
      <c r="M439" s="626">
        <f t="shared" si="181"/>
        <v>0</v>
      </c>
      <c r="N439" s="626">
        <f t="shared" si="181"/>
        <v>0</v>
      </c>
      <c r="O439" s="626">
        <f t="shared" si="181"/>
        <v>0</v>
      </c>
      <c r="P439" s="647"/>
    </row>
    <row r="440" spans="1:16" ht="15">
      <c r="A440" s="657"/>
      <c r="B440" s="647"/>
      <c r="C440" s="647"/>
      <c r="D440" s="647"/>
      <c r="E440" s="630" t="s">
        <v>756</v>
      </c>
      <c r="F440" s="626">
        <f>H440+J440+L440+N440</f>
        <v>130</v>
      </c>
      <c r="G440" s="626">
        <f>I440+K440+M440+O440</f>
        <v>0</v>
      </c>
      <c r="H440" s="115">
        <f aca="true" t="shared" si="182" ref="H440:I446">H377+H230</f>
        <v>130</v>
      </c>
      <c r="I440" s="115">
        <f t="shared" si="182"/>
        <v>0</v>
      </c>
      <c r="J440" s="626"/>
      <c r="K440" s="626"/>
      <c r="L440" s="626"/>
      <c r="M440" s="626"/>
      <c r="N440" s="626"/>
      <c r="O440" s="626"/>
      <c r="P440" s="647"/>
    </row>
    <row r="441" spans="1:16" ht="15">
      <c r="A441" s="657"/>
      <c r="B441" s="647"/>
      <c r="C441" s="647"/>
      <c r="D441" s="647"/>
      <c r="E441" s="630" t="s">
        <v>757</v>
      </c>
      <c r="F441" s="626">
        <f aca="true" t="shared" si="183" ref="F441:G447">H441+J441+L441+N441</f>
        <v>110</v>
      </c>
      <c r="G441" s="626">
        <f t="shared" si="183"/>
        <v>45</v>
      </c>
      <c r="H441" s="115">
        <f t="shared" si="182"/>
        <v>110</v>
      </c>
      <c r="I441" s="115">
        <f t="shared" si="182"/>
        <v>45</v>
      </c>
      <c r="J441" s="626"/>
      <c r="K441" s="626"/>
      <c r="L441" s="626"/>
      <c r="M441" s="626"/>
      <c r="N441" s="626"/>
      <c r="O441" s="626"/>
      <c r="P441" s="647"/>
    </row>
    <row r="442" spans="1:16" ht="15">
      <c r="A442" s="657"/>
      <c r="B442" s="647"/>
      <c r="C442" s="647"/>
      <c r="D442" s="647"/>
      <c r="E442" s="630" t="s">
        <v>758</v>
      </c>
      <c r="F442" s="626">
        <f t="shared" si="183"/>
        <v>110</v>
      </c>
      <c r="G442" s="626">
        <f t="shared" si="183"/>
        <v>37.5</v>
      </c>
      <c r="H442" s="115">
        <f t="shared" si="182"/>
        <v>110</v>
      </c>
      <c r="I442" s="115">
        <f t="shared" si="182"/>
        <v>37.5</v>
      </c>
      <c r="J442" s="626"/>
      <c r="K442" s="626"/>
      <c r="L442" s="626"/>
      <c r="M442" s="626"/>
      <c r="N442" s="626"/>
      <c r="O442" s="626"/>
      <c r="P442" s="647"/>
    </row>
    <row r="443" spans="1:16" ht="15">
      <c r="A443" s="657"/>
      <c r="B443" s="647"/>
      <c r="C443" s="647"/>
      <c r="D443" s="647"/>
      <c r="E443" s="630" t="s">
        <v>760</v>
      </c>
      <c r="F443" s="626">
        <f t="shared" si="183"/>
        <v>115</v>
      </c>
      <c r="G443" s="626">
        <f t="shared" si="183"/>
        <v>60</v>
      </c>
      <c r="H443" s="115">
        <f t="shared" si="182"/>
        <v>115</v>
      </c>
      <c r="I443" s="115">
        <f t="shared" si="182"/>
        <v>60</v>
      </c>
      <c r="J443" s="626"/>
      <c r="K443" s="626"/>
      <c r="L443" s="626"/>
      <c r="M443" s="626"/>
      <c r="N443" s="626"/>
      <c r="O443" s="626"/>
      <c r="P443" s="647"/>
    </row>
    <row r="444" spans="1:16" ht="15">
      <c r="A444" s="657"/>
      <c r="B444" s="647"/>
      <c r="C444" s="647"/>
      <c r="D444" s="647"/>
      <c r="E444" s="630" t="s">
        <v>759</v>
      </c>
      <c r="F444" s="626">
        <f t="shared" si="183"/>
        <v>92.1</v>
      </c>
      <c r="G444" s="626">
        <f t="shared" si="183"/>
        <v>58.1</v>
      </c>
      <c r="H444" s="115">
        <f t="shared" si="182"/>
        <v>92.1</v>
      </c>
      <c r="I444" s="115">
        <f t="shared" si="182"/>
        <v>58.1</v>
      </c>
      <c r="J444" s="626"/>
      <c r="K444" s="626"/>
      <c r="L444" s="626"/>
      <c r="M444" s="626"/>
      <c r="N444" s="626"/>
      <c r="O444" s="626"/>
      <c r="P444" s="647"/>
    </row>
    <row r="445" spans="1:16" ht="15">
      <c r="A445" s="657"/>
      <c r="B445" s="647"/>
      <c r="C445" s="647"/>
      <c r="D445" s="647"/>
      <c r="E445" s="630" t="s">
        <v>620</v>
      </c>
      <c r="F445" s="626">
        <f t="shared" si="183"/>
        <v>166</v>
      </c>
      <c r="G445" s="626">
        <f t="shared" si="183"/>
        <v>0</v>
      </c>
      <c r="H445" s="115">
        <f t="shared" si="182"/>
        <v>166</v>
      </c>
      <c r="I445" s="115">
        <f t="shared" si="182"/>
        <v>0</v>
      </c>
      <c r="J445" s="626"/>
      <c r="K445" s="626"/>
      <c r="L445" s="626"/>
      <c r="M445" s="626"/>
      <c r="N445" s="626"/>
      <c r="O445" s="626"/>
      <c r="P445" s="647"/>
    </row>
    <row r="446" spans="1:16" ht="15">
      <c r="A446" s="657"/>
      <c r="B446" s="647"/>
      <c r="C446" s="647"/>
      <c r="D446" s="647"/>
      <c r="E446" s="630" t="s">
        <v>621</v>
      </c>
      <c r="F446" s="626">
        <f t="shared" si="183"/>
        <v>146</v>
      </c>
      <c r="G446" s="626">
        <f t="shared" si="183"/>
        <v>10</v>
      </c>
      <c r="H446" s="115">
        <f t="shared" si="182"/>
        <v>146</v>
      </c>
      <c r="I446" s="115">
        <f t="shared" si="182"/>
        <v>10</v>
      </c>
      <c r="J446" s="626"/>
      <c r="K446" s="626"/>
      <c r="L446" s="626"/>
      <c r="M446" s="626"/>
      <c r="N446" s="626"/>
      <c r="O446" s="626"/>
      <c r="P446" s="647"/>
    </row>
    <row r="447" spans="1:16" ht="15">
      <c r="A447" s="657"/>
      <c r="B447" s="647"/>
      <c r="C447" s="647"/>
      <c r="D447" s="647"/>
      <c r="E447" s="630" t="s">
        <v>763</v>
      </c>
      <c r="F447" s="626">
        <f t="shared" si="183"/>
        <v>1660</v>
      </c>
      <c r="G447" s="626">
        <f t="shared" si="183"/>
        <v>140</v>
      </c>
      <c r="H447" s="115">
        <f>H384</f>
        <v>1660</v>
      </c>
      <c r="I447" s="115">
        <f>I384</f>
        <v>140</v>
      </c>
      <c r="J447" s="626"/>
      <c r="K447" s="626"/>
      <c r="L447" s="626"/>
      <c r="M447" s="626"/>
      <c r="N447" s="626"/>
      <c r="O447" s="626"/>
      <c r="P447" s="647"/>
    </row>
    <row r="448" spans="1:16" ht="15">
      <c r="A448" s="657"/>
      <c r="B448" s="647"/>
      <c r="C448" s="647"/>
      <c r="D448" s="647">
        <v>2019</v>
      </c>
      <c r="E448" s="653"/>
      <c r="F448" s="626">
        <f>SUM(F449:F456)</f>
        <v>2360.1</v>
      </c>
      <c r="G448" s="626">
        <f aca="true" t="shared" si="184" ref="G448:O448">SUM(G449:G456)</f>
        <v>367.6</v>
      </c>
      <c r="H448" s="626">
        <f t="shared" si="184"/>
        <v>2360.1</v>
      </c>
      <c r="I448" s="626">
        <f t="shared" si="184"/>
        <v>367.6</v>
      </c>
      <c r="J448" s="626">
        <f t="shared" si="184"/>
        <v>0</v>
      </c>
      <c r="K448" s="626">
        <f t="shared" si="184"/>
        <v>0</v>
      </c>
      <c r="L448" s="626">
        <f t="shared" si="184"/>
        <v>0</v>
      </c>
      <c r="M448" s="626">
        <f t="shared" si="184"/>
        <v>0</v>
      </c>
      <c r="N448" s="626">
        <f t="shared" si="184"/>
        <v>0</v>
      </c>
      <c r="O448" s="626">
        <f t="shared" si="184"/>
        <v>0</v>
      </c>
      <c r="P448" s="647"/>
    </row>
    <row r="449" spans="1:16" ht="15">
      <c r="A449" s="657"/>
      <c r="B449" s="647"/>
      <c r="C449" s="647"/>
      <c r="D449" s="647"/>
      <c r="E449" s="630" t="s">
        <v>756</v>
      </c>
      <c r="F449" s="626">
        <f>H449+J449+L449+N449</f>
        <v>130</v>
      </c>
      <c r="G449" s="626">
        <f>I449+K449+M449+O449</f>
        <v>0</v>
      </c>
      <c r="H449" s="115">
        <f aca="true" t="shared" si="185" ref="H449:I455">H386+H238</f>
        <v>130</v>
      </c>
      <c r="I449" s="115">
        <f t="shared" si="185"/>
        <v>0</v>
      </c>
      <c r="J449" s="626"/>
      <c r="K449" s="626"/>
      <c r="L449" s="626"/>
      <c r="M449" s="626"/>
      <c r="N449" s="626"/>
      <c r="O449" s="626"/>
      <c r="P449" s="647"/>
    </row>
    <row r="450" spans="1:16" ht="15">
      <c r="A450" s="657"/>
      <c r="B450" s="647"/>
      <c r="C450" s="647"/>
      <c r="D450" s="647"/>
      <c r="E450" s="630" t="s">
        <v>757</v>
      </c>
      <c r="F450" s="626">
        <f aca="true" t="shared" si="186" ref="F450:G456">H450+J450+L450+N450</f>
        <v>45.7</v>
      </c>
      <c r="G450" s="626">
        <f t="shared" si="186"/>
        <v>45.7</v>
      </c>
      <c r="H450" s="115">
        <f t="shared" si="185"/>
        <v>45.7</v>
      </c>
      <c r="I450" s="115">
        <f t="shared" si="185"/>
        <v>45.7</v>
      </c>
      <c r="J450" s="626"/>
      <c r="K450" s="626"/>
      <c r="L450" s="626"/>
      <c r="M450" s="626"/>
      <c r="N450" s="626"/>
      <c r="O450" s="626"/>
      <c r="P450" s="647"/>
    </row>
    <row r="451" spans="1:16" ht="15">
      <c r="A451" s="657"/>
      <c r="B451" s="647"/>
      <c r="C451" s="647"/>
      <c r="D451" s="647"/>
      <c r="E451" s="630" t="s">
        <v>758</v>
      </c>
      <c r="F451" s="626">
        <f t="shared" si="186"/>
        <v>62.9</v>
      </c>
      <c r="G451" s="626">
        <f t="shared" si="186"/>
        <v>51.9</v>
      </c>
      <c r="H451" s="115">
        <f t="shared" si="185"/>
        <v>62.9</v>
      </c>
      <c r="I451" s="115">
        <f t="shared" si="185"/>
        <v>51.9</v>
      </c>
      <c r="J451" s="626"/>
      <c r="K451" s="626"/>
      <c r="L451" s="626"/>
      <c r="M451" s="626"/>
      <c r="N451" s="626"/>
      <c r="O451" s="626"/>
      <c r="P451" s="647"/>
    </row>
    <row r="452" spans="1:16" ht="15">
      <c r="A452" s="657"/>
      <c r="B452" s="647"/>
      <c r="C452" s="647"/>
      <c r="D452" s="647"/>
      <c r="E452" s="630" t="s">
        <v>760</v>
      </c>
      <c r="F452" s="626">
        <f t="shared" si="186"/>
        <v>60</v>
      </c>
      <c r="G452" s="626">
        <f t="shared" si="186"/>
        <v>60</v>
      </c>
      <c r="H452" s="115">
        <f t="shared" si="185"/>
        <v>60</v>
      </c>
      <c r="I452" s="115">
        <f t="shared" si="185"/>
        <v>60</v>
      </c>
      <c r="J452" s="626"/>
      <c r="K452" s="626"/>
      <c r="L452" s="626"/>
      <c r="M452" s="626"/>
      <c r="N452" s="626"/>
      <c r="O452" s="626"/>
      <c r="P452" s="647"/>
    </row>
    <row r="453" spans="1:16" ht="15">
      <c r="A453" s="657"/>
      <c r="B453" s="647"/>
      <c r="C453" s="647"/>
      <c r="D453" s="647"/>
      <c r="E453" s="630" t="s">
        <v>759</v>
      </c>
      <c r="F453" s="626">
        <f t="shared" si="186"/>
        <v>89.5</v>
      </c>
      <c r="G453" s="626">
        <f t="shared" si="186"/>
        <v>60</v>
      </c>
      <c r="H453" s="115">
        <f t="shared" si="185"/>
        <v>89.5</v>
      </c>
      <c r="I453" s="115">
        <f t="shared" si="185"/>
        <v>60</v>
      </c>
      <c r="J453" s="626"/>
      <c r="K453" s="626"/>
      <c r="L453" s="626"/>
      <c r="M453" s="626"/>
      <c r="N453" s="626"/>
      <c r="O453" s="626"/>
      <c r="P453" s="647"/>
    </row>
    <row r="454" spans="1:16" ht="15">
      <c r="A454" s="657"/>
      <c r="B454" s="647"/>
      <c r="C454" s="647"/>
      <c r="D454" s="647"/>
      <c r="E454" s="630" t="s">
        <v>620</v>
      </c>
      <c r="F454" s="626">
        <f t="shared" si="186"/>
        <v>166</v>
      </c>
      <c r="G454" s="626">
        <f t="shared" si="186"/>
        <v>0</v>
      </c>
      <c r="H454" s="115">
        <f t="shared" si="185"/>
        <v>166</v>
      </c>
      <c r="I454" s="115">
        <f t="shared" si="185"/>
        <v>0</v>
      </c>
      <c r="J454" s="626"/>
      <c r="K454" s="626"/>
      <c r="L454" s="626"/>
      <c r="M454" s="626"/>
      <c r="N454" s="626"/>
      <c r="O454" s="626"/>
      <c r="P454" s="647"/>
    </row>
    <row r="455" spans="1:16" ht="15">
      <c r="A455" s="657"/>
      <c r="B455" s="647"/>
      <c r="C455" s="647"/>
      <c r="D455" s="647"/>
      <c r="E455" s="630" t="s">
        <v>621</v>
      </c>
      <c r="F455" s="626">
        <f t="shared" si="186"/>
        <v>146</v>
      </c>
      <c r="G455" s="626">
        <f t="shared" si="186"/>
        <v>10</v>
      </c>
      <c r="H455" s="115">
        <f t="shared" si="185"/>
        <v>146</v>
      </c>
      <c r="I455" s="115">
        <f t="shared" si="185"/>
        <v>10</v>
      </c>
      <c r="J455" s="626"/>
      <c r="K455" s="626"/>
      <c r="L455" s="626"/>
      <c r="M455" s="626"/>
      <c r="N455" s="626"/>
      <c r="O455" s="626"/>
      <c r="P455" s="647"/>
    </row>
    <row r="456" spans="1:16" ht="15">
      <c r="A456" s="657"/>
      <c r="B456" s="647"/>
      <c r="C456" s="647"/>
      <c r="D456" s="647"/>
      <c r="E456" s="630" t="s">
        <v>763</v>
      </c>
      <c r="F456" s="626">
        <f t="shared" si="186"/>
        <v>1660</v>
      </c>
      <c r="G456" s="626">
        <f t="shared" si="186"/>
        <v>140</v>
      </c>
      <c r="H456" s="115">
        <f>H393</f>
        <v>1660</v>
      </c>
      <c r="I456" s="115">
        <f>I393</f>
        <v>140</v>
      </c>
      <c r="J456" s="626"/>
      <c r="K456" s="626"/>
      <c r="L456" s="626"/>
      <c r="M456" s="626"/>
      <c r="N456" s="626"/>
      <c r="O456" s="626"/>
      <c r="P456" s="647"/>
    </row>
    <row r="457" spans="1:16" ht="15">
      <c r="A457" s="657"/>
      <c r="B457" s="647"/>
      <c r="C457" s="647"/>
      <c r="D457" s="647">
        <v>2020</v>
      </c>
      <c r="E457" s="653"/>
      <c r="F457" s="626">
        <f>SUM(F458:F465)</f>
        <v>2349.6</v>
      </c>
      <c r="G457" s="626">
        <f aca="true" t="shared" si="187" ref="G457:O457">SUM(G458:G465)</f>
        <v>367.6</v>
      </c>
      <c r="H457" s="626">
        <f t="shared" si="187"/>
        <v>2349.6</v>
      </c>
      <c r="I457" s="626">
        <f t="shared" si="187"/>
        <v>367.6</v>
      </c>
      <c r="J457" s="626">
        <f t="shared" si="187"/>
        <v>0</v>
      </c>
      <c r="K457" s="626">
        <f t="shared" si="187"/>
        <v>0</v>
      </c>
      <c r="L457" s="626">
        <f t="shared" si="187"/>
        <v>0</v>
      </c>
      <c r="M457" s="626">
        <f t="shared" si="187"/>
        <v>0</v>
      </c>
      <c r="N457" s="626">
        <f t="shared" si="187"/>
        <v>0</v>
      </c>
      <c r="O457" s="626">
        <f t="shared" si="187"/>
        <v>0</v>
      </c>
      <c r="P457" s="647"/>
    </row>
    <row r="458" spans="1:16" ht="15">
      <c r="A458" s="657"/>
      <c r="B458" s="647"/>
      <c r="C458" s="647"/>
      <c r="D458" s="647"/>
      <c r="E458" s="630" t="s">
        <v>756</v>
      </c>
      <c r="F458" s="626">
        <f>H458+J458+L458+N458</f>
        <v>130</v>
      </c>
      <c r="G458" s="626">
        <f>I458+K458+M458+O458</f>
        <v>0</v>
      </c>
      <c r="H458" s="115">
        <f aca="true" t="shared" si="188" ref="H458:I464">H395+H246</f>
        <v>130</v>
      </c>
      <c r="I458" s="115">
        <f t="shared" si="188"/>
        <v>0</v>
      </c>
      <c r="J458" s="626"/>
      <c r="K458" s="626"/>
      <c r="L458" s="626"/>
      <c r="M458" s="626"/>
      <c r="N458" s="626"/>
      <c r="O458" s="626"/>
      <c r="P458" s="647"/>
    </row>
    <row r="459" spans="1:16" ht="15">
      <c r="A459" s="657"/>
      <c r="B459" s="647"/>
      <c r="C459" s="647"/>
      <c r="D459" s="647"/>
      <c r="E459" s="630" t="s">
        <v>757</v>
      </c>
      <c r="F459" s="626">
        <f aca="true" t="shared" si="189" ref="F459:G465">H459+J459+L459+N459</f>
        <v>45.7</v>
      </c>
      <c r="G459" s="626">
        <f t="shared" si="189"/>
        <v>45.7</v>
      </c>
      <c r="H459" s="115">
        <f t="shared" si="188"/>
        <v>45.7</v>
      </c>
      <c r="I459" s="115">
        <f t="shared" si="188"/>
        <v>45.7</v>
      </c>
      <c r="J459" s="626"/>
      <c r="K459" s="626"/>
      <c r="L459" s="626"/>
      <c r="M459" s="626"/>
      <c r="N459" s="626"/>
      <c r="O459" s="626"/>
      <c r="P459" s="647"/>
    </row>
    <row r="460" spans="1:16" ht="15">
      <c r="A460" s="657"/>
      <c r="B460" s="647"/>
      <c r="C460" s="647"/>
      <c r="D460" s="647"/>
      <c r="E460" s="630" t="s">
        <v>758</v>
      </c>
      <c r="F460" s="626">
        <f t="shared" si="189"/>
        <v>51.9</v>
      </c>
      <c r="G460" s="626">
        <f t="shared" si="189"/>
        <v>51.9</v>
      </c>
      <c r="H460" s="115">
        <f t="shared" si="188"/>
        <v>51.9</v>
      </c>
      <c r="I460" s="115">
        <f t="shared" si="188"/>
        <v>51.9</v>
      </c>
      <c r="J460" s="626"/>
      <c r="K460" s="626"/>
      <c r="L460" s="626"/>
      <c r="M460" s="626"/>
      <c r="N460" s="626"/>
      <c r="O460" s="626"/>
      <c r="P460" s="647"/>
    </row>
    <row r="461" spans="1:16" ht="15">
      <c r="A461" s="657"/>
      <c r="B461" s="647"/>
      <c r="C461" s="647"/>
      <c r="D461" s="647"/>
      <c r="E461" s="630" t="s">
        <v>760</v>
      </c>
      <c r="F461" s="626">
        <f t="shared" si="189"/>
        <v>60</v>
      </c>
      <c r="G461" s="626">
        <f t="shared" si="189"/>
        <v>60</v>
      </c>
      <c r="H461" s="115">
        <f t="shared" si="188"/>
        <v>60</v>
      </c>
      <c r="I461" s="115">
        <f t="shared" si="188"/>
        <v>60</v>
      </c>
      <c r="J461" s="626"/>
      <c r="K461" s="626"/>
      <c r="L461" s="626"/>
      <c r="M461" s="626"/>
      <c r="N461" s="626"/>
      <c r="O461" s="626"/>
      <c r="P461" s="647"/>
    </row>
    <row r="462" spans="1:16" ht="15">
      <c r="A462" s="657"/>
      <c r="B462" s="647"/>
      <c r="C462" s="647"/>
      <c r="D462" s="647"/>
      <c r="E462" s="630" t="s">
        <v>759</v>
      </c>
      <c r="F462" s="626">
        <f t="shared" si="189"/>
        <v>90</v>
      </c>
      <c r="G462" s="626">
        <f t="shared" si="189"/>
        <v>60</v>
      </c>
      <c r="H462" s="115">
        <f t="shared" si="188"/>
        <v>90</v>
      </c>
      <c r="I462" s="115">
        <f t="shared" si="188"/>
        <v>60</v>
      </c>
      <c r="J462" s="626"/>
      <c r="K462" s="626"/>
      <c r="L462" s="626"/>
      <c r="M462" s="626"/>
      <c r="N462" s="626"/>
      <c r="O462" s="626"/>
      <c r="P462" s="647"/>
    </row>
    <row r="463" spans="1:16" ht="15">
      <c r="A463" s="657"/>
      <c r="B463" s="647"/>
      <c r="C463" s="647"/>
      <c r="D463" s="647"/>
      <c r="E463" s="630" t="s">
        <v>620</v>
      </c>
      <c r="F463" s="626">
        <f t="shared" si="189"/>
        <v>166</v>
      </c>
      <c r="G463" s="626">
        <f t="shared" si="189"/>
        <v>0</v>
      </c>
      <c r="H463" s="115">
        <f t="shared" si="188"/>
        <v>166</v>
      </c>
      <c r="I463" s="115">
        <f t="shared" si="188"/>
        <v>0</v>
      </c>
      <c r="J463" s="626"/>
      <c r="K463" s="626"/>
      <c r="L463" s="626"/>
      <c r="M463" s="626"/>
      <c r="N463" s="626"/>
      <c r="O463" s="626"/>
      <c r="P463" s="647"/>
    </row>
    <row r="464" spans="1:16" ht="15">
      <c r="A464" s="657"/>
      <c r="B464" s="647"/>
      <c r="C464" s="647"/>
      <c r="D464" s="647"/>
      <c r="E464" s="630" t="s">
        <v>621</v>
      </c>
      <c r="F464" s="626">
        <f t="shared" si="189"/>
        <v>146</v>
      </c>
      <c r="G464" s="626">
        <f t="shared" si="189"/>
        <v>10</v>
      </c>
      <c r="H464" s="115">
        <f t="shared" si="188"/>
        <v>146</v>
      </c>
      <c r="I464" s="115">
        <f t="shared" si="188"/>
        <v>10</v>
      </c>
      <c r="J464" s="626"/>
      <c r="K464" s="626"/>
      <c r="L464" s="626"/>
      <c r="M464" s="626"/>
      <c r="N464" s="626"/>
      <c r="O464" s="626"/>
      <c r="P464" s="647"/>
    </row>
    <row r="465" spans="1:16" ht="15">
      <c r="A465" s="657"/>
      <c r="B465" s="647"/>
      <c r="C465" s="647"/>
      <c r="D465" s="647"/>
      <c r="E465" s="630" t="s">
        <v>763</v>
      </c>
      <c r="F465" s="626">
        <f t="shared" si="189"/>
        <v>1660</v>
      </c>
      <c r="G465" s="626">
        <f t="shared" si="189"/>
        <v>140</v>
      </c>
      <c r="H465" s="115">
        <f>H402</f>
        <v>1660</v>
      </c>
      <c r="I465" s="115">
        <f>I402</f>
        <v>140</v>
      </c>
      <c r="J465" s="626"/>
      <c r="K465" s="626"/>
      <c r="L465" s="626"/>
      <c r="M465" s="626"/>
      <c r="N465" s="626"/>
      <c r="O465" s="626"/>
      <c r="P465" s="647"/>
    </row>
    <row r="467" ht="15">
      <c r="A467" s="175" t="s">
        <v>833</v>
      </c>
    </row>
    <row r="468" spans="1:8" ht="15">
      <c r="A468" s="22" t="s">
        <v>621</v>
      </c>
      <c r="B468" s="391" t="s">
        <v>585</v>
      </c>
      <c r="C468" s="391"/>
      <c r="D468" s="391"/>
      <c r="E468" s="391"/>
      <c r="F468" s="391"/>
      <c r="G468" s="391"/>
      <c r="H468" s="391"/>
    </row>
    <row r="469" spans="1:8" ht="15">
      <c r="A469" s="22" t="s">
        <v>620</v>
      </c>
      <c r="B469" s="391" t="s">
        <v>743</v>
      </c>
      <c r="C469" s="391"/>
      <c r="D469" s="391"/>
      <c r="E469" s="391"/>
      <c r="F469" s="391"/>
      <c r="G469" s="391"/>
      <c r="H469" s="391"/>
    </row>
    <row r="470" spans="1:8" ht="15">
      <c r="A470" s="22" t="s">
        <v>756</v>
      </c>
      <c r="B470" s="391" t="s">
        <v>586</v>
      </c>
      <c r="C470" s="391"/>
      <c r="D470" s="391"/>
      <c r="E470" s="391"/>
      <c r="F470" s="391"/>
      <c r="G470" s="391"/>
      <c r="H470" s="391"/>
    </row>
    <row r="471" spans="1:8" ht="15">
      <c r="A471" s="22" t="s">
        <v>757</v>
      </c>
      <c r="B471" s="391" t="s">
        <v>587</v>
      </c>
      <c r="C471" s="391"/>
      <c r="D471" s="391"/>
      <c r="E471" s="391"/>
      <c r="F471" s="391"/>
      <c r="G471" s="391"/>
      <c r="H471" s="391"/>
    </row>
    <row r="472" spans="1:8" ht="15">
      <c r="A472" s="22" t="s">
        <v>758</v>
      </c>
      <c r="B472" s="391" t="s">
        <v>588</v>
      </c>
      <c r="C472" s="391"/>
      <c r="D472" s="391"/>
      <c r="E472" s="391"/>
      <c r="F472" s="391"/>
      <c r="G472" s="391"/>
      <c r="H472" s="391"/>
    </row>
    <row r="473" spans="1:8" ht="15">
      <c r="A473" s="22" t="s">
        <v>759</v>
      </c>
      <c r="B473" s="391" t="s">
        <v>589</v>
      </c>
      <c r="C473" s="391"/>
      <c r="D473" s="391"/>
      <c r="E473" s="391"/>
      <c r="F473" s="391"/>
      <c r="G473" s="391"/>
      <c r="H473" s="391"/>
    </row>
    <row r="474" spans="1:8" ht="15">
      <c r="A474" s="22" t="s">
        <v>760</v>
      </c>
      <c r="B474" s="391" t="s">
        <v>590</v>
      </c>
      <c r="C474" s="391"/>
      <c r="D474" s="391"/>
      <c r="E474" s="391"/>
      <c r="F474" s="391"/>
      <c r="G474" s="391"/>
      <c r="H474" s="391"/>
    </row>
    <row r="475" spans="1:8" ht="15">
      <c r="A475" s="22" t="s">
        <v>763</v>
      </c>
      <c r="B475" s="391" t="s">
        <v>591</v>
      </c>
      <c r="C475" s="391"/>
      <c r="D475" s="391"/>
      <c r="E475" s="391"/>
      <c r="F475" s="391"/>
      <c r="G475" s="391"/>
      <c r="H475" s="391"/>
    </row>
    <row r="476" spans="1:16" ht="15">
      <c r="A476" s="347" t="s">
        <v>574</v>
      </c>
      <c r="B476" s="347"/>
      <c r="C476" s="347"/>
      <c r="D476" s="347"/>
      <c r="E476" s="347"/>
      <c r="F476" s="347"/>
      <c r="G476" s="347"/>
      <c r="H476" s="347"/>
      <c r="I476" s="347"/>
      <c r="J476" s="347"/>
      <c r="K476" s="347"/>
      <c r="L476" s="347"/>
      <c r="M476" s="347"/>
      <c r="N476" s="347"/>
      <c r="O476" s="347"/>
      <c r="P476" s="347"/>
    </row>
    <row r="477" ht="15">
      <c r="A477" s="218"/>
    </row>
    <row r="478" spans="1:16" ht="31.5" customHeight="1">
      <c r="A478" s="216" t="s">
        <v>225</v>
      </c>
      <c r="B478" s="216"/>
      <c r="C478" s="216"/>
      <c r="D478" s="216"/>
      <c r="E478" s="216"/>
      <c r="F478" s="216"/>
      <c r="G478" s="216"/>
      <c r="H478" s="216"/>
      <c r="I478" s="216"/>
      <c r="J478" s="216"/>
      <c r="K478" s="216"/>
      <c r="L478" s="216"/>
      <c r="M478" s="216"/>
      <c r="N478" s="216"/>
      <c r="O478" s="216"/>
      <c r="P478" s="216"/>
    </row>
    <row r="479" spans="1:16" ht="28.5" customHeight="1">
      <c r="A479" s="216" t="s">
        <v>226</v>
      </c>
      <c r="B479" s="216"/>
      <c r="C479" s="216"/>
      <c r="D479" s="216"/>
      <c r="E479" s="216"/>
      <c r="F479" s="216"/>
      <c r="G479" s="216"/>
      <c r="H479" s="216"/>
      <c r="I479" s="216"/>
      <c r="J479" s="216"/>
      <c r="K479" s="216"/>
      <c r="L479" s="216"/>
      <c r="M479" s="216"/>
      <c r="N479" s="216"/>
      <c r="O479" s="216"/>
      <c r="P479" s="216"/>
    </row>
    <row r="480" spans="1:16" ht="28.5" customHeight="1">
      <c r="A480" s="216" t="s">
        <v>227</v>
      </c>
      <c r="B480" s="216"/>
      <c r="C480" s="216"/>
      <c r="D480" s="216"/>
      <c r="E480" s="216"/>
      <c r="F480" s="216"/>
      <c r="G480" s="216"/>
      <c r="H480" s="216"/>
      <c r="I480" s="216"/>
      <c r="J480" s="216"/>
      <c r="K480" s="216"/>
      <c r="L480" s="216"/>
      <c r="M480" s="216"/>
      <c r="N480" s="216"/>
      <c r="O480" s="216"/>
      <c r="P480" s="216"/>
    </row>
    <row r="481" spans="1:16" ht="15">
      <c r="A481" s="216" t="s">
        <v>994</v>
      </c>
      <c r="B481" s="216"/>
      <c r="C481" s="216"/>
      <c r="D481" s="216"/>
      <c r="E481" s="216"/>
      <c r="F481" s="216"/>
      <c r="G481" s="216"/>
      <c r="H481" s="216"/>
      <c r="I481" s="216"/>
      <c r="J481" s="216"/>
      <c r="K481" s="216"/>
      <c r="L481" s="216"/>
      <c r="M481" s="216"/>
      <c r="N481" s="216"/>
      <c r="O481" s="216"/>
      <c r="P481" s="216"/>
    </row>
    <row r="482" spans="1:16" ht="31.5" customHeight="1">
      <c r="A482" s="216" t="s">
        <v>228</v>
      </c>
      <c r="B482" s="216"/>
      <c r="C482" s="216"/>
      <c r="D482" s="216"/>
      <c r="E482" s="216"/>
      <c r="F482" s="216"/>
      <c r="G482" s="216"/>
      <c r="H482" s="216"/>
      <c r="I482" s="216"/>
      <c r="J482" s="216"/>
      <c r="K482" s="216"/>
      <c r="L482" s="216"/>
      <c r="M482" s="216"/>
      <c r="N482" s="216"/>
      <c r="O482" s="216"/>
      <c r="P482" s="216"/>
    </row>
    <row r="483" spans="1:16" ht="15">
      <c r="A483" s="216" t="s">
        <v>229</v>
      </c>
      <c r="B483" s="216"/>
      <c r="C483" s="216"/>
      <c r="D483" s="216"/>
      <c r="E483" s="216"/>
      <c r="F483" s="216"/>
      <c r="G483" s="216"/>
      <c r="H483" s="216"/>
      <c r="I483" s="216"/>
      <c r="J483" s="216"/>
      <c r="K483" s="216"/>
      <c r="L483" s="216"/>
      <c r="M483" s="216"/>
      <c r="N483" s="216"/>
      <c r="O483" s="216"/>
      <c r="P483" s="216"/>
    </row>
    <row r="484" spans="1:16" ht="15">
      <c r="A484" s="216" t="s">
        <v>750</v>
      </c>
      <c r="B484" s="216"/>
      <c r="C484" s="216"/>
      <c r="D484" s="216"/>
      <c r="E484" s="216"/>
      <c r="F484" s="216"/>
      <c r="G484" s="216"/>
      <c r="H484" s="216"/>
      <c r="I484" s="216"/>
      <c r="J484" s="216"/>
      <c r="K484" s="216"/>
      <c r="L484" s="216"/>
      <c r="M484" s="216"/>
      <c r="N484" s="216"/>
      <c r="O484" s="216"/>
      <c r="P484" s="216"/>
    </row>
    <row r="485" spans="1:16" ht="15">
      <c r="A485" s="216" t="s">
        <v>738</v>
      </c>
      <c r="B485" s="216"/>
      <c r="C485" s="216"/>
      <c r="D485" s="216"/>
      <c r="E485" s="216"/>
      <c r="F485" s="216"/>
      <c r="G485" s="216"/>
      <c r="H485" s="216"/>
      <c r="I485" s="216"/>
      <c r="J485" s="216"/>
      <c r="K485" s="216"/>
      <c r="L485" s="216"/>
      <c r="M485" s="216"/>
      <c r="N485" s="216"/>
      <c r="O485" s="216"/>
      <c r="P485" s="216"/>
    </row>
    <row r="486" spans="1:16" ht="15">
      <c r="A486" s="216" t="s">
        <v>739</v>
      </c>
      <c r="B486" s="216"/>
      <c r="C486" s="216"/>
      <c r="D486" s="216"/>
      <c r="E486" s="216"/>
      <c r="F486" s="216"/>
      <c r="G486" s="216"/>
      <c r="H486" s="216"/>
      <c r="I486" s="216"/>
      <c r="J486" s="216"/>
      <c r="K486" s="216"/>
      <c r="L486" s="216"/>
      <c r="M486" s="216"/>
      <c r="N486" s="216"/>
      <c r="O486" s="216"/>
      <c r="P486" s="216"/>
    </row>
    <row r="487" spans="1:16" ht="15">
      <c r="A487" s="216" t="s">
        <v>740</v>
      </c>
      <c r="B487" s="216"/>
      <c r="C487" s="216"/>
      <c r="D487" s="216"/>
      <c r="E487" s="216"/>
      <c r="F487" s="216"/>
      <c r="G487" s="216"/>
      <c r="H487" s="216"/>
      <c r="I487" s="216"/>
      <c r="J487" s="216"/>
      <c r="K487" s="216"/>
      <c r="L487" s="216"/>
      <c r="M487" s="216"/>
      <c r="N487" s="216"/>
      <c r="O487" s="216"/>
      <c r="P487" s="216"/>
    </row>
    <row r="488" spans="1:16" ht="15">
      <c r="A488" s="216" t="s">
        <v>741</v>
      </c>
      <c r="B488" s="216"/>
      <c r="C488" s="216"/>
      <c r="D488" s="216"/>
      <c r="E488" s="216"/>
      <c r="F488" s="216"/>
      <c r="G488" s="216"/>
      <c r="H488" s="216"/>
      <c r="I488" s="216"/>
      <c r="J488" s="216"/>
      <c r="K488" s="216"/>
      <c r="L488" s="216"/>
      <c r="M488" s="216"/>
      <c r="N488" s="216"/>
      <c r="O488" s="216"/>
      <c r="P488" s="216"/>
    </row>
    <row r="489" spans="1:16" ht="15">
      <c r="A489" s="216" t="s">
        <v>742</v>
      </c>
      <c r="B489" s="216"/>
      <c r="C489" s="216"/>
      <c r="D489" s="216"/>
      <c r="E489" s="216"/>
      <c r="F489" s="216"/>
      <c r="G489" s="216"/>
      <c r="H489" s="216"/>
      <c r="I489" s="216"/>
      <c r="J489" s="216"/>
      <c r="K489" s="216"/>
      <c r="L489" s="216"/>
      <c r="M489" s="216"/>
      <c r="N489" s="216"/>
      <c r="O489" s="216"/>
      <c r="P489" s="216"/>
    </row>
    <row r="490" spans="1:16" ht="15">
      <c r="A490" s="216" t="s">
        <v>230</v>
      </c>
      <c r="B490" s="216"/>
      <c r="C490" s="216"/>
      <c r="D490" s="216"/>
      <c r="E490" s="216"/>
      <c r="F490" s="216"/>
      <c r="G490" s="216"/>
      <c r="H490" s="216"/>
      <c r="I490" s="216"/>
      <c r="J490" s="216"/>
      <c r="K490" s="216"/>
      <c r="L490" s="216"/>
      <c r="M490" s="216"/>
      <c r="N490" s="216"/>
      <c r="O490" s="216"/>
      <c r="P490" s="216"/>
    </row>
    <row r="491" spans="1:16" ht="44.25" customHeight="1">
      <c r="A491" s="216" t="s">
        <v>414</v>
      </c>
      <c r="B491" s="216"/>
      <c r="C491" s="216"/>
      <c r="D491" s="216"/>
      <c r="E491" s="216"/>
      <c r="F491" s="216"/>
      <c r="G491" s="216"/>
      <c r="H491" s="216"/>
      <c r="I491" s="216"/>
      <c r="J491" s="216"/>
      <c r="K491" s="216"/>
      <c r="L491" s="216"/>
      <c r="M491" s="216"/>
      <c r="N491" s="216"/>
      <c r="O491" s="216"/>
      <c r="P491" s="216"/>
    </row>
    <row r="492" spans="1:16" ht="59.25" customHeight="1">
      <c r="A492" s="217" t="s">
        <v>413</v>
      </c>
      <c r="B492" s="217"/>
      <c r="C492" s="217"/>
      <c r="D492" s="217"/>
      <c r="E492" s="217"/>
      <c r="F492" s="217"/>
      <c r="G492" s="217"/>
      <c r="H492" s="217"/>
      <c r="I492" s="217"/>
      <c r="J492" s="217"/>
      <c r="K492" s="217"/>
      <c r="L492" s="217"/>
      <c r="M492" s="217"/>
      <c r="N492" s="217"/>
      <c r="O492" s="217"/>
      <c r="P492" s="217"/>
    </row>
    <row r="493" spans="1:16" ht="33" customHeight="1">
      <c r="A493" s="336" t="s">
        <v>408</v>
      </c>
      <c r="B493" s="336"/>
      <c r="C493" s="336"/>
      <c r="D493" s="336"/>
      <c r="E493" s="336"/>
      <c r="F493" s="336"/>
      <c r="G493" s="336"/>
      <c r="H493" s="336"/>
      <c r="I493" s="336"/>
      <c r="J493" s="336"/>
      <c r="K493" s="336"/>
      <c r="L493" s="336"/>
      <c r="M493" s="336"/>
      <c r="N493" s="336"/>
      <c r="O493" s="336"/>
      <c r="P493" s="336"/>
    </row>
    <row r="494" spans="1:16" ht="30.75" customHeight="1">
      <c r="A494" s="217" t="s">
        <v>231</v>
      </c>
      <c r="B494" s="217"/>
      <c r="C494" s="217"/>
      <c r="D494" s="217"/>
      <c r="E494" s="217"/>
      <c r="F494" s="217"/>
      <c r="G494" s="217"/>
      <c r="H494" s="217"/>
      <c r="I494" s="217"/>
      <c r="J494" s="217"/>
      <c r="K494" s="217"/>
      <c r="L494" s="217"/>
      <c r="M494" s="217"/>
      <c r="N494" s="217"/>
      <c r="O494" s="217"/>
      <c r="P494" s="217"/>
    </row>
    <row r="495" spans="1:16" ht="28.5" customHeight="1">
      <c r="A495" s="243"/>
      <c r="B495" s="243"/>
      <c r="C495" s="243"/>
      <c r="D495" s="243"/>
      <c r="E495" s="243"/>
      <c r="F495" s="243"/>
      <c r="G495" s="243"/>
      <c r="H495" s="243"/>
      <c r="I495" s="243"/>
      <c r="J495" s="243"/>
      <c r="K495" s="243"/>
      <c r="L495" s="243"/>
      <c r="M495" s="243"/>
      <c r="N495" s="243"/>
      <c r="O495" s="243"/>
      <c r="P495" s="243"/>
    </row>
  </sheetData>
  <sheetProtection/>
  <mergeCells count="157">
    <mergeCell ref="P333:P336"/>
    <mergeCell ref="A493:P493"/>
    <mergeCell ref="P337:P339"/>
    <mergeCell ref="A340:A402"/>
    <mergeCell ref="P340:P402"/>
    <mergeCell ref="D358:D366"/>
    <mergeCell ref="A485:P485"/>
    <mergeCell ref="A486:P486"/>
    <mergeCell ref="A487:P487"/>
    <mergeCell ref="A495:P495"/>
    <mergeCell ref="A488:P488"/>
    <mergeCell ref="A489:P489"/>
    <mergeCell ref="A490:P490"/>
    <mergeCell ref="A491:P491"/>
    <mergeCell ref="A492:P492"/>
    <mergeCell ref="A494:P494"/>
    <mergeCell ref="A481:P481"/>
    <mergeCell ref="A482:P482"/>
    <mergeCell ref="A483:P483"/>
    <mergeCell ref="A484:P484"/>
    <mergeCell ref="A476:P476"/>
    <mergeCell ref="A478:P478"/>
    <mergeCell ref="A479:P479"/>
    <mergeCell ref="A480:P480"/>
    <mergeCell ref="B472:H472"/>
    <mergeCell ref="B473:H473"/>
    <mergeCell ref="B474:H474"/>
    <mergeCell ref="B475:H475"/>
    <mergeCell ref="P403:P465"/>
    <mergeCell ref="B469:H469"/>
    <mergeCell ref="B470:H470"/>
    <mergeCell ref="B471:H471"/>
    <mergeCell ref="B468:H468"/>
    <mergeCell ref="D301:D308"/>
    <mergeCell ref="A337:A339"/>
    <mergeCell ref="A403:A465"/>
    <mergeCell ref="B403:C465"/>
    <mergeCell ref="B333:B336"/>
    <mergeCell ref="A333:A336"/>
    <mergeCell ref="A1:P1"/>
    <mergeCell ref="A2:P2"/>
    <mergeCell ref="A3:P3"/>
    <mergeCell ref="A4:P4"/>
    <mergeCell ref="D309:D316"/>
    <mergeCell ref="D385:D393"/>
    <mergeCell ref="D394:D402"/>
    <mergeCell ref="D457:D465"/>
    <mergeCell ref="D403:D411"/>
    <mergeCell ref="D412:D420"/>
    <mergeCell ref="D421:D429"/>
    <mergeCell ref="D439:D447"/>
    <mergeCell ref="D448:D456"/>
    <mergeCell ref="D349:D357"/>
    <mergeCell ref="D285:D292"/>
    <mergeCell ref="D430:D438"/>
    <mergeCell ref="B275:B276"/>
    <mergeCell ref="D367:D375"/>
    <mergeCell ref="D376:D384"/>
    <mergeCell ref="D317:D324"/>
    <mergeCell ref="D325:D332"/>
    <mergeCell ref="B337:B339"/>
    <mergeCell ref="B340:C402"/>
    <mergeCell ref="D340:D348"/>
    <mergeCell ref="B253:P253"/>
    <mergeCell ref="B254:P254"/>
    <mergeCell ref="A268:A274"/>
    <mergeCell ref="B268:B274"/>
    <mergeCell ref="P268:P274"/>
    <mergeCell ref="A275:A276"/>
    <mergeCell ref="P275:P276"/>
    <mergeCell ref="D256:D257"/>
    <mergeCell ref="D258:D259"/>
    <mergeCell ref="D264:D265"/>
    <mergeCell ref="D266:D267"/>
    <mergeCell ref="A13:A14"/>
    <mergeCell ref="D191:D196"/>
    <mergeCell ref="D197:D204"/>
    <mergeCell ref="D205:D212"/>
    <mergeCell ref="D213:D220"/>
    <mergeCell ref="D221:D228"/>
    <mergeCell ref="D260:D261"/>
    <mergeCell ref="A197:A252"/>
    <mergeCell ref="B197:C252"/>
    <mergeCell ref="D229:D236"/>
    <mergeCell ref="D237:D244"/>
    <mergeCell ref="D245:D252"/>
    <mergeCell ref="D155:D160"/>
    <mergeCell ref="D161:D166"/>
    <mergeCell ref="D167:D172"/>
    <mergeCell ref="D179:D184"/>
    <mergeCell ref="D185:D190"/>
    <mergeCell ref="D92:D98"/>
    <mergeCell ref="D99:D105"/>
    <mergeCell ref="D143:D148"/>
    <mergeCell ref="D106:D112"/>
    <mergeCell ref="D113:D118"/>
    <mergeCell ref="D119:D124"/>
    <mergeCell ref="D125:D130"/>
    <mergeCell ref="D131:D136"/>
    <mergeCell ref="D137:D142"/>
    <mergeCell ref="C15:C21"/>
    <mergeCell ref="D36:D42"/>
    <mergeCell ref="D43:D49"/>
    <mergeCell ref="D85:D91"/>
    <mergeCell ref="D71:D77"/>
    <mergeCell ref="D78:D84"/>
    <mergeCell ref="C7:C9"/>
    <mergeCell ref="D7:D9"/>
    <mergeCell ref="D50:D56"/>
    <mergeCell ref="D57:D63"/>
    <mergeCell ref="C64:C70"/>
    <mergeCell ref="D64:D70"/>
    <mergeCell ref="B13:P13"/>
    <mergeCell ref="B14:P14"/>
    <mergeCell ref="A113:A154"/>
    <mergeCell ref="B113:B154"/>
    <mergeCell ref="A15:A63"/>
    <mergeCell ref="B64:B112"/>
    <mergeCell ref="A64:A112"/>
    <mergeCell ref="P15:P63"/>
    <mergeCell ref="B15:B63"/>
    <mergeCell ref="H7:O7"/>
    <mergeCell ref="H8:I8"/>
    <mergeCell ref="J8:K8"/>
    <mergeCell ref="D15:D21"/>
    <mergeCell ref="D22:D28"/>
    <mergeCell ref="D29:D35"/>
    <mergeCell ref="L8:M8"/>
    <mergeCell ref="N8:O8"/>
    <mergeCell ref="A6:P6"/>
    <mergeCell ref="A11:P11"/>
    <mergeCell ref="A12:P12"/>
    <mergeCell ref="A7:A9"/>
    <mergeCell ref="B7:B9"/>
    <mergeCell ref="P8:P9"/>
    <mergeCell ref="F7:G8"/>
    <mergeCell ref="E7:E9"/>
    <mergeCell ref="C277:C284"/>
    <mergeCell ref="P64:P112"/>
    <mergeCell ref="A155:A196"/>
    <mergeCell ref="B155:B196"/>
    <mergeCell ref="P155:P196"/>
    <mergeCell ref="C155:C160"/>
    <mergeCell ref="D173:D178"/>
    <mergeCell ref="P113:P154"/>
    <mergeCell ref="D149:D154"/>
    <mergeCell ref="C113:C118"/>
    <mergeCell ref="D277:D284"/>
    <mergeCell ref="P197:P252"/>
    <mergeCell ref="P255:P267"/>
    <mergeCell ref="A255:A267"/>
    <mergeCell ref="B255:B267"/>
    <mergeCell ref="D262:D263"/>
    <mergeCell ref="A277:A332"/>
    <mergeCell ref="B277:B332"/>
    <mergeCell ref="P277:P332"/>
    <mergeCell ref="D293:D300"/>
  </mergeCells>
  <printOptions/>
  <pageMargins left="0.31496062992125984" right="0.31496062992125984" top="0.35433070866141736" bottom="0.3937007874015748" header="0.31496062992125984" footer="0.31496062992125984"/>
  <pageSetup horizontalDpi="600" verticalDpi="600" orientation="portrait" paperSize="9" scale="50" r:id="rId1"/>
  <rowBreaks count="3" manualBreakCount="3">
    <brk id="252" max="15" man="1"/>
    <brk id="324" max="15" man="1"/>
    <brk id="402" max="15" man="1"/>
  </rowBreaks>
</worksheet>
</file>

<file path=xl/worksheets/sheet14.xml><?xml version="1.0" encoding="utf-8"?>
<worksheet xmlns="http://schemas.openxmlformats.org/spreadsheetml/2006/main" xmlns:r="http://schemas.openxmlformats.org/officeDocument/2006/relationships">
  <sheetPr>
    <tabColor rgb="FFFFFF00"/>
  </sheetPr>
  <dimension ref="A1:O62"/>
  <sheetViews>
    <sheetView view="pageBreakPreview" zoomScale="124" zoomScaleSheetLayoutView="124" zoomScalePageLayoutView="0" workbookViewId="0" topLeftCell="A1">
      <selection activeCell="E27" sqref="E27"/>
    </sheetView>
  </sheetViews>
  <sheetFormatPr defaultColWidth="9.140625" defaultRowHeight="15"/>
  <cols>
    <col min="1" max="1" width="58.00390625" style="0" customWidth="1"/>
    <col min="2" max="15" width="9.28125" style="117" customWidth="1"/>
  </cols>
  <sheetData>
    <row r="1" spans="1:15" ht="15">
      <c r="A1" s="393" t="s">
        <v>796</v>
      </c>
      <c r="B1" s="393"/>
      <c r="C1" s="393"/>
      <c r="D1" s="393"/>
      <c r="E1" s="393"/>
      <c r="F1" s="393"/>
      <c r="G1" s="393"/>
      <c r="H1" s="393"/>
      <c r="I1" s="393"/>
      <c r="J1" s="393"/>
      <c r="K1" s="393"/>
      <c r="L1" s="393"/>
      <c r="M1" s="393"/>
      <c r="N1" s="393"/>
      <c r="O1" s="393"/>
    </row>
    <row r="2" spans="1:15" ht="18.75" customHeight="1">
      <c r="A2" s="394" t="s">
        <v>797</v>
      </c>
      <c r="B2" s="394"/>
      <c r="C2" s="394"/>
      <c r="D2" s="394"/>
      <c r="E2" s="394"/>
      <c r="F2" s="394"/>
      <c r="G2" s="394"/>
      <c r="H2" s="394"/>
      <c r="I2" s="394"/>
      <c r="J2" s="394"/>
      <c r="K2" s="394"/>
      <c r="L2" s="394"/>
      <c r="M2" s="394"/>
      <c r="N2" s="394"/>
      <c r="O2" s="394"/>
    </row>
    <row r="3" spans="1:15" ht="28.5" customHeight="1">
      <c r="A3" s="82" t="s">
        <v>798</v>
      </c>
      <c r="B3" s="318" t="s">
        <v>618</v>
      </c>
      <c r="C3" s="318"/>
      <c r="D3" s="318" t="s">
        <v>601</v>
      </c>
      <c r="E3" s="318"/>
      <c r="F3" s="318" t="s">
        <v>602</v>
      </c>
      <c r="G3" s="318"/>
      <c r="H3" s="318" t="s">
        <v>603</v>
      </c>
      <c r="I3" s="318"/>
      <c r="J3" s="318" t="s">
        <v>614</v>
      </c>
      <c r="K3" s="318"/>
      <c r="L3" s="318" t="s">
        <v>624</v>
      </c>
      <c r="M3" s="318"/>
      <c r="N3" s="318" t="s">
        <v>625</v>
      </c>
      <c r="O3" s="318"/>
    </row>
    <row r="4" spans="1:15" s="107" customFormat="1" ht="23.25" customHeight="1">
      <c r="A4" s="118" t="s">
        <v>799</v>
      </c>
      <c r="B4" s="112" t="s">
        <v>435</v>
      </c>
      <c r="C4" s="112" t="s">
        <v>436</v>
      </c>
      <c r="D4" s="112" t="s">
        <v>435</v>
      </c>
      <c r="E4" s="112" t="s">
        <v>436</v>
      </c>
      <c r="F4" s="112" t="s">
        <v>435</v>
      </c>
      <c r="G4" s="112" t="s">
        <v>436</v>
      </c>
      <c r="H4" s="112" t="s">
        <v>435</v>
      </c>
      <c r="I4" s="112" t="s">
        <v>436</v>
      </c>
      <c r="J4" s="112" t="s">
        <v>435</v>
      </c>
      <c r="K4" s="112" t="s">
        <v>436</v>
      </c>
      <c r="L4" s="112" t="s">
        <v>435</v>
      </c>
      <c r="M4" s="112" t="s">
        <v>436</v>
      </c>
      <c r="N4" s="112" t="s">
        <v>435</v>
      </c>
      <c r="O4" s="112" t="s">
        <v>436</v>
      </c>
    </row>
    <row r="5" spans="1:15" ht="45">
      <c r="A5" s="237" t="s">
        <v>84</v>
      </c>
      <c r="B5" s="119">
        <f>B10+B16</f>
        <v>75921.2</v>
      </c>
      <c r="C5" s="119">
        <f>C10+C16</f>
        <v>72307.5</v>
      </c>
      <c r="D5" s="119">
        <f>D10+D16</f>
        <v>12106.9</v>
      </c>
      <c r="E5" s="119">
        <f aca="true" t="shared" si="0" ref="E5:O5">E10+E16</f>
        <v>11373.2</v>
      </c>
      <c r="F5" s="119">
        <f t="shared" si="0"/>
        <v>12627.4</v>
      </c>
      <c r="G5" s="119">
        <f t="shared" si="0"/>
        <v>11541.8</v>
      </c>
      <c r="H5" s="119">
        <f t="shared" si="0"/>
        <v>12627.4</v>
      </c>
      <c r="I5" s="119">
        <f t="shared" si="0"/>
        <v>11546.7</v>
      </c>
      <c r="J5" s="119">
        <f t="shared" si="0"/>
        <v>13144.3</v>
      </c>
      <c r="K5" s="267">
        <f t="shared" si="0"/>
        <v>12430.6</v>
      </c>
      <c r="L5" s="119">
        <f t="shared" si="0"/>
        <v>12707.6</v>
      </c>
      <c r="M5" s="119">
        <f t="shared" si="0"/>
        <v>12707.6</v>
      </c>
      <c r="N5" s="119">
        <f t="shared" si="0"/>
        <v>12707.6</v>
      </c>
      <c r="O5" s="119">
        <f t="shared" si="0"/>
        <v>12707.6</v>
      </c>
    </row>
    <row r="6" spans="1:15" ht="15">
      <c r="A6" s="532" t="s">
        <v>434</v>
      </c>
      <c r="B6" s="533"/>
      <c r="C6" s="533"/>
      <c r="D6" s="533"/>
      <c r="E6" s="533"/>
      <c r="F6" s="533"/>
      <c r="G6" s="533"/>
      <c r="H6" s="533"/>
      <c r="I6" s="533"/>
      <c r="J6" s="533"/>
      <c r="K6" s="533"/>
      <c r="L6" s="533"/>
      <c r="M6" s="533"/>
      <c r="N6" s="533"/>
      <c r="O6" s="533"/>
    </row>
    <row r="7" spans="1:15" ht="22.5">
      <c r="A7" s="730" t="s">
        <v>800</v>
      </c>
      <c r="B7" s="731"/>
      <c r="C7" s="731"/>
      <c r="D7" s="731">
        <v>100</v>
      </c>
      <c r="E7" s="731">
        <v>100</v>
      </c>
      <c r="F7" s="731">
        <v>100</v>
      </c>
      <c r="G7" s="731">
        <v>100</v>
      </c>
      <c r="H7" s="731">
        <v>100</v>
      </c>
      <c r="I7" s="731">
        <v>100</v>
      </c>
      <c r="J7" s="731">
        <v>100</v>
      </c>
      <c r="K7" s="731">
        <v>100</v>
      </c>
      <c r="L7" s="731">
        <v>100</v>
      </c>
      <c r="M7" s="731">
        <v>100</v>
      </c>
      <c r="N7" s="731">
        <v>100</v>
      </c>
      <c r="O7" s="731">
        <v>100</v>
      </c>
    </row>
    <row r="8" spans="1:15" ht="15">
      <c r="A8" s="532" t="s">
        <v>91</v>
      </c>
      <c r="B8" s="533"/>
      <c r="C8" s="533"/>
      <c r="D8" s="533"/>
      <c r="E8" s="533"/>
      <c r="F8" s="533"/>
      <c r="G8" s="533"/>
      <c r="H8" s="533"/>
      <c r="I8" s="533"/>
      <c r="J8" s="533"/>
      <c r="K8" s="533"/>
      <c r="L8" s="533"/>
      <c r="M8" s="533"/>
      <c r="N8" s="533"/>
      <c r="O8" s="533"/>
    </row>
    <row r="9" spans="1:15" ht="15">
      <c r="A9" s="532" t="s">
        <v>801</v>
      </c>
      <c r="B9" s="533"/>
      <c r="C9" s="533"/>
      <c r="D9" s="533"/>
      <c r="E9" s="533"/>
      <c r="F9" s="533"/>
      <c r="G9" s="533"/>
      <c r="H9" s="533"/>
      <c r="I9" s="533"/>
      <c r="J9" s="533"/>
      <c r="K9" s="533"/>
      <c r="L9" s="533"/>
      <c r="M9" s="533"/>
      <c r="N9" s="533"/>
      <c r="O9" s="533"/>
    </row>
    <row r="10" spans="1:15" ht="22.5">
      <c r="A10" s="730" t="s">
        <v>85</v>
      </c>
      <c r="B10" s="732">
        <f>D10+F10+H10+J10+L10+N10</f>
        <v>37960.65</v>
      </c>
      <c r="C10" s="732">
        <f>E10+G10+I10+K10+M10+O10</f>
        <v>36153.75</v>
      </c>
      <c r="D10" s="732">
        <f>D13</f>
        <v>6053.45</v>
      </c>
      <c r="E10" s="732">
        <f aca="true" t="shared" si="1" ref="E10:O10">E13</f>
        <v>5686.6</v>
      </c>
      <c r="F10" s="732">
        <f t="shared" si="1"/>
        <v>6313.7</v>
      </c>
      <c r="G10" s="732">
        <f t="shared" si="1"/>
        <v>5770.9</v>
      </c>
      <c r="H10" s="732">
        <f t="shared" si="1"/>
        <v>6313.7</v>
      </c>
      <c r="I10" s="732">
        <f t="shared" si="1"/>
        <v>5773.35</v>
      </c>
      <c r="J10" s="732">
        <f t="shared" si="1"/>
        <v>6572.2</v>
      </c>
      <c r="K10" s="732">
        <f t="shared" si="1"/>
        <v>6215.3</v>
      </c>
      <c r="L10" s="732">
        <f t="shared" si="1"/>
        <v>6353.8</v>
      </c>
      <c r="M10" s="732">
        <f t="shared" si="1"/>
        <v>6353.8</v>
      </c>
      <c r="N10" s="732">
        <f t="shared" si="1"/>
        <v>6353.8</v>
      </c>
      <c r="O10" s="732">
        <f t="shared" si="1"/>
        <v>6353.8</v>
      </c>
    </row>
    <row r="11" spans="1:15" ht="15">
      <c r="A11" s="532" t="s">
        <v>437</v>
      </c>
      <c r="B11" s="533"/>
      <c r="C11" s="533"/>
      <c r="D11" s="533"/>
      <c r="E11" s="533"/>
      <c r="F11" s="533"/>
      <c r="G11" s="533"/>
      <c r="H11" s="533"/>
      <c r="I11" s="533"/>
      <c r="J11" s="533"/>
      <c r="K11" s="533"/>
      <c r="L11" s="533"/>
      <c r="M11" s="533"/>
      <c r="N11" s="533"/>
      <c r="O11" s="533"/>
    </row>
    <row r="12" spans="1:15" ht="33.75">
      <c r="A12" s="730" t="s">
        <v>802</v>
      </c>
      <c r="B12" s="731"/>
      <c r="C12" s="731"/>
      <c r="D12" s="731">
        <v>100</v>
      </c>
      <c r="E12" s="731">
        <v>100</v>
      </c>
      <c r="F12" s="731">
        <v>100</v>
      </c>
      <c r="G12" s="731">
        <v>100</v>
      </c>
      <c r="H12" s="731">
        <v>100</v>
      </c>
      <c r="I12" s="731">
        <v>100</v>
      </c>
      <c r="J12" s="731">
        <v>100</v>
      </c>
      <c r="K12" s="731">
        <v>100</v>
      </c>
      <c r="L12" s="731">
        <v>100</v>
      </c>
      <c r="M12" s="731">
        <v>100</v>
      </c>
      <c r="N12" s="731">
        <v>100</v>
      </c>
      <c r="O12" s="731">
        <v>100</v>
      </c>
    </row>
    <row r="13" spans="1:15" ht="22.5">
      <c r="A13" s="733" t="s">
        <v>86</v>
      </c>
      <c r="B13" s="732">
        <f>D13+F13+H13+J13+L13+N13+P13+R13+T13+V13+X13</f>
        <v>37960.65</v>
      </c>
      <c r="C13" s="732">
        <f>E13+G13+I13+K13+M13+O13+Q13+S13+U13+W13+Y13</f>
        <v>36153.75</v>
      </c>
      <c r="D13" s="732">
        <v>6053.45</v>
      </c>
      <c r="E13" s="731">
        <v>5686.6</v>
      </c>
      <c r="F13" s="731">
        <v>6313.7</v>
      </c>
      <c r="G13" s="731">
        <v>5770.9</v>
      </c>
      <c r="H13" s="731">
        <v>6313.7</v>
      </c>
      <c r="I13" s="732">
        <v>5773.35</v>
      </c>
      <c r="J13" s="731">
        <v>6572.2</v>
      </c>
      <c r="K13" s="732">
        <v>6215.3</v>
      </c>
      <c r="L13" s="732">
        <v>6353.8</v>
      </c>
      <c r="M13" s="732">
        <v>6353.8</v>
      </c>
      <c r="N13" s="732">
        <v>6353.8</v>
      </c>
      <c r="O13" s="732">
        <v>6353.8</v>
      </c>
    </row>
    <row r="14" spans="1:15" ht="22.5">
      <c r="A14" s="730" t="s">
        <v>803</v>
      </c>
      <c r="B14" s="731"/>
      <c r="C14" s="731"/>
      <c r="D14" s="731">
        <v>100</v>
      </c>
      <c r="E14" s="731">
        <v>100</v>
      </c>
      <c r="F14" s="731">
        <v>100</v>
      </c>
      <c r="G14" s="731">
        <v>100</v>
      </c>
      <c r="H14" s="731">
        <v>100</v>
      </c>
      <c r="I14" s="731">
        <v>100</v>
      </c>
      <c r="J14" s="731">
        <v>100</v>
      </c>
      <c r="K14" s="731">
        <v>100</v>
      </c>
      <c r="L14" s="731">
        <v>100</v>
      </c>
      <c r="M14" s="731">
        <v>100</v>
      </c>
      <c r="N14" s="731">
        <v>100</v>
      </c>
      <c r="O14" s="731">
        <v>100</v>
      </c>
    </row>
    <row r="15" spans="1:15" ht="15">
      <c r="A15" s="532" t="s">
        <v>804</v>
      </c>
      <c r="B15" s="533"/>
      <c r="C15" s="533"/>
      <c r="D15" s="533"/>
      <c r="E15" s="533"/>
      <c r="F15" s="533"/>
      <c r="G15" s="533"/>
      <c r="H15" s="533"/>
      <c r="I15" s="533"/>
      <c r="J15" s="533"/>
      <c r="K15" s="533"/>
      <c r="L15" s="533"/>
      <c r="M15" s="533"/>
      <c r="N15" s="533"/>
      <c r="O15" s="533"/>
    </row>
    <row r="16" spans="1:15" ht="33.75">
      <c r="A16" s="730" t="s">
        <v>87</v>
      </c>
      <c r="B16" s="732">
        <f>D16+F16+H16+J16+L16+N16</f>
        <v>37960.549999999996</v>
      </c>
      <c r="C16" s="732">
        <f>E16+G16+I16+K16+M16+O16</f>
        <v>36153.75</v>
      </c>
      <c r="D16" s="732">
        <f>D19</f>
        <v>6053.45</v>
      </c>
      <c r="E16" s="732">
        <f aca="true" t="shared" si="2" ref="E16:O16">E19</f>
        <v>5686.6</v>
      </c>
      <c r="F16" s="732">
        <f t="shared" si="2"/>
        <v>6313.7</v>
      </c>
      <c r="G16" s="732">
        <f t="shared" si="2"/>
        <v>5770.9</v>
      </c>
      <c r="H16" s="732">
        <f t="shared" si="2"/>
        <v>6313.7</v>
      </c>
      <c r="I16" s="732">
        <f t="shared" si="2"/>
        <v>5773.35</v>
      </c>
      <c r="J16" s="732">
        <f t="shared" si="2"/>
        <v>6572.1</v>
      </c>
      <c r="K16" s="732">
        <f t="shared" si="2"/>
        <v>6215.3</v>
      </c>
      <c r="L16" s="732">
        <f t="shared" si="2"/>
        <v>6353.8</v>
      </c>
      <c r="M16" s="732">
        <f t="shared" si="2"/>
        <v>6353.8</v>
      </c>
      <c r="N16" s="732">
        <f t="shared" si="2"/>
        <v>6353.8</v>
      </c>
      <c r="O16" s="732">
        <f t="shared" si="2"/>
        <v>6353.8</v>
      </c>
    </row>
    <row r="17" spans="1:15" ht="15" customHeight="1">
      <c r="A17" s="532" t="s">
        <v>438</v>
      </c>
      <c r="B17" s="533"/>
      <c r="C17" s="533"/>
      <c r="D17" s="533"/>
      <c r="E17" s="533"/>
      <c r="F17" s="533"/>
      <c r="G17" s="533"/>
      <c r="H17" s="533"/>
      <c r="I17" s="533"/>
      <c r="J17" s="533"/>
      <c r="K17" s="533"/>
      <c r="L17" s="533"/>
      <c r="M17" s="533"/>
      <c r="N17" s="533"/>
      <c r="O17" s="533"/>
    </row>
    <row r="18" spans="1:15" ht="33.75">
      <c r="A18" s="730" t="s">
        <v>805</v>
      </c>
      <c r="B18" s="731"/>
      <c r="C18" s="731"/>
      <c r="D18" s="731" t="s">
        <v>806</v>
      </c>
      <c r="E18" s="731" t="s">
        <v>806</v>
      </c>
      <c r="F18" s="731" t="s">
        <v>806</v>
      </c>
      <c r="G18" s="731" t="s">
        <v>806</v>
      </c>
      <c r="H18" s="731" t="s">
        <v>806</v>
      </c>
      <c r="I18" s="731" t="s">
        <v>806</v>
      </c>
      <c r="J18" s="731" t="s">
        <v>806</v>
      </c>
      <c r="K18" s="731" t="s">
        <v>806</v>
      </c>
      <c r="L18" s="731" t="s">
        <v>806</v>
      </c>
      <c r="M18" s="731" t="s">
        <v>806</v>
      </c>
      <c r="N18" s="731" t="s">
        <v>806</v>
      </c>
      <c r="O18" s="731" t="s">
        <v>806</v>
      </c>
    </row>
    <row r="19" spans="1:15" ht="22.5">
      <c r="A19" s="733" t="s">
        <v>88</v>
      </c>
      <c r="B19" s="732">
        <f>D19+F19+H19+J19+L19+N19+P19+R19+T19+V19+X19</f>
        <v>37960.549999999996</v>
      </c>
      <c r="C19" s="732">
        <f>E19+G19+I19+K19+M19+O19+Q19+S19+U19+W19+Y19</f>
        <v>36153.75</v>
      </c>
      <c r="D19" s="732">
        <v>6053.45</v>
      </c>
      <c r="E19" s="731">
        <v>5686.6</v>
      </c>
      <c r="F19" s="731">
        <v>6313.7</v>
      </c>
      <c r="G19" s="731">
        <v>5770.9</v>
      </c>
      <c r="H19" s="731">
        <v>6313.7</v>
      </c>
      <c r="I19" s="732">
        <v>5773.35</v>
      </c>
      <c r="J19" s="731">
        <v>6572.1</v>
      </c>
      <c r="K19" s="732">
        <v>6215.3</v>
      </c>
      <c r="L19" s="732">
        <v>6353.8</v>
      </c>
      <c r="M19" s="732">
        <v>6353.8</v>
      </c>
      <c r="N19" s="732">
        <v>6353.8</v>
      </c>
      <c r="O19" s="732">
        <v>6353.8</v>
      </c>
    </row>
    <row r="20" spans="1:15" ht="15">
      <c r="A20" s="730" t="s">
        <v>89</v>
      </c>
      <c r="B20" s="731">
        <f>SUM(D20:N20)</f>
        <v>0</v>
      </c>
      <c r="C20" s="731">
        <f>SUM(E20:O20)</f>
        <v>0</v>
      </c>
      <c r="D20" s="731">
        <v>0</v>
      </c>
      <c r="E20" s="731">
        <v>0</v>
      </c>
      <c r="F20" s="731">
        <v>0</v>
      </c>
      <c r="G20" s="731">
        <v>0</v>
      </c>
      <c r="H20" s="731">
        <v>0</v>
      </c>
      <c r="I20" s="731">
        <v>0</v>
      </c>
      <c r="J20" s="731">
        <v>0</v>
      </c>
      <c r="K20" s="731">
        <v>0</v>
      </c>
      <c r="L20" s="731">
        <v>0</v>
      </c>
      <c r="M20" s="731">
        <v>0</v>
      </c>
      <c r="N20" s="731">
        <v>0</v>
      </c>
      <c r="O20" s="731">
        <v>0</v>
      </c>
    </row>
    <row r="21" spans="1:15" ht="15">
      <c r="A21" s="730" t="s">
        <v>90</v>
      </c>
      <c r="B21" s="597">
        <f>SUM(C21:M22)</f>
        <v>0</v>
      </c>
      <c r="C21" s="597">
        <f>SUM(D21:N22)</f>
        <v>0</v>
      </c>
      <c r="D21" s="597">
        <v>0</v>
      </c>
      <c r="E21" s="597">
        <v>0</v>
      </c>
      <c r="F21" s="597">
        <v>0</v>
      </c>
      <c r="G21" s="597">
        <v>0</v>
      </c>
      <c r="H21" s="597">
        <v>0</v>
      </c>
      <c r="I21" s="597">
        <v>0</v>
      </c>
      <c r="J21" s="597">
        <v>0</v>
      </c>
      <c r="K21" s="597">
        <v>0</v>
      </c>
      <c r="L21" s="597">
        <v>0</v>
      </c>
      <c r="M21" s="597">
        <v>0</v>
      </c>
      <c r="N21" s="597">
        <v>0</v>
      </c>
      <c r="O21" s="597">
        <v>0</v>
      </c>
    </row>
    <row r="22" spans="1:15" ht="15">
      <c r="A22" s="711"/>
      <c r="B22" s="734"/>
      <c r="C22" s="734"/>
      <c r="D22" s="734"/>
      <c r="E22" s="734"/>
      <c r="F22" s="734"/>
      <c r="G22" s="734"/>
      <c r="H22" s="734"/>
      <c r="I22" s="734"/>
      <c r="J22" s="734"/>
      <c r="K22" s="734"/>
      <c r="L22" s="734"/>
      <c r="M22" s="734"/>
      <c r="N22" s="734"/>
      <c r="O22" s="734"/>
    </row>
    <row r="23" spans="1:15" ht="15">
      <c r="A23" s="735" t="s">
        <v>131</v>
      </c>
      <c r="B23" s="735"/>
      <c r="C23" s="735"/>
      <c r="D23" s="735"/>
      <c r="E23" s="735"/>
      <c r="F23" s="735"/>
      <c r="G23" s="735"/>
      <c r="H23" s="735"/>
      <c r="I23" s="735"/>
      <c r="J23" s="735"/>
      <c r="K23" s="735"/>
      <c r="L23" s="735"/>
      <c r="M23" s="735"/>
      <c r="N23" s="735"/>
      <c r="O23" s="735"/>
    </row>
    <row r="24" spans="1:15" ht="15">
      <c r="A24" s="736" t="s">
        <v>800</v>
      </c>
      <c r="B24" s="737"/>
      <c r="C24" s="737"/>
      <c r="D24" s="737"/>
      <c r="E24" s="737"/>
      <c r="F24" s="737"/>
      <c r="G24" s="737"/>
      <c r="H24" s="737"/>
      <c r="I24" s="737"/>
      <c r="J24" s="737"/>
      <c r="K24" s="737"/>
      <c r="L24" s="737"/>
      <c r="M24" s="737"/>
      <c r="N24" s="737"/>
      <c r="O24" s="737"/>
    </row>
    <row r="25" spans="1:15" ht="15">
      <c r="A25" s="736" t="s">
        <v>126</v>
      </c>
      <c r="B25" s="737"/>
      <c r="C25" s="737"/>
      <c r="D25" s="737"/>
      <c r="E25" s="737"/>
      <c r="F25" s="737"/>
      <c r="G25" s="737"/>
      <c r="H25" s="737"/>
      <c r="I25" s="737"/>
      <c r="J25" s="737"/>
      <c r="K25" s="737"/>
      <c r="L25" s="737"/>
      <c r="M25" s="737"/>
      <c r="N25" s="737"/>
      <c r="O25" s="737"/>
    </row>
    <row r="26" spans="1:15" ht="24" customHeight="1">
      <c r="A26" s="738" t="s">
        <v>129</v>
      </c>
      <c r="B26" s="737"/>
      <c r="C26" s="737"/>
      <c r="D26" s="737"/>
      <c r="E26" s="737"/>
      <c r="F26" s="737"/>
      <c r="G26" s="737"/>
      <c r="H26" s="737"/>
      <c r="I26" s="737"/>
      <c r="J26" s="737"/>
      <c r="K26" s="737"/>
      <c r="L26" s="737"/>
      <c r="M26" s="737"/>
      <c r="N26" s="737"/>
      <c r="O26" s="737"/>
    </row>
    <row r="27" spans="1:15" ht="15">
      <c r="A27" s="736" t="s">
        <v>118</v>
      </c>
      <c r="B27" s="737"/>
      <c r="C27" s="737"/>
      <c r="D27" s="737"/>
      <c r="E27" s="737"/>
      <c r="F27" s="737"/>
      <c r="G27" s="737"/>
      <c r="H27" s="737"/>
      <c r="I27" s="737"/>
      <c r="J27" s="737"/>
      <c r="K27" s="737"/>
      <c r="L27" s="737"/>
      <c r="M27" s="737"/>
      <c r="N27" s="737"/>
      <c r="O27" s="737"/>
    </row>
    <row r="28" spans="1:15" ht="15">
      <c r="A28" s="735" t="s">
        <v>127</v>
      </c>
      <c r="B28" s="735"/>
      <c r="C28" s="735"/>
      <c r="D28" s="735"/>
      <c r="E28" s="735"/>
      <c r="F28" s="735"/>
      <c r="G28" s="735"/>
      <c r="H28" s="735"/>
      <c r="I28" s="735"/>
      <c r="J28" s="735"/>
      <c r="K28" s="735"/>
      <c r="L28" s="735"/>
      <c r="M28" s="735"/>
      <c r="N28" s="735"/>
      <c r="O28" s="735"/>
    </row>
    <row r="29" spans="1:15" ht="15">
      <c r="A29" s="736" t="s">
        <v>128</v>
      </c>
      <c r="B29" s="737"/>
      <c r="C29" s="737"/>
      <c r="D29" s="737"/>
      <c r="E29" s="737"/>
      <c r="F29" s="737"/>
      <c r="G29" s="737"/>
      <c r="H29" s="737"/>
      <c r="I29" s="737"/>
      <c r="J29" s="737"/>
      <c r="K29" s="737"/>
      <c r="L29" s="737"/>
      <c r="M29" s="737"/>
      <c r="N29" s="737"/>
      <c r="O29" s="737"/>
    </row>
    <row r="30" spans="1:15" ht="27" customHeight="1">
      <c r="A30" s="739" t="s">
        <v>130</v>
      </c>
      <c r="B30" s="739"/>
      <c r="C30" s="739"/>
      <c r="D30" s="739"/>
      <c r="E30" s="739"/>
      <c r="F30" s="739"/>
      <c r="G30" s="739"/>
      <c r="H30" s="739"/>
      <c r="I30" s="739"/>
      <c r="J30" s="739"/>
      <c r="K30" s="739"/>
      <c r="L30" s="739"/>
      <c r="M30" s="739"/>
      <c r="N30" s="739"/>
      <c r="O30" s="739"/>
    </row>
    <row r="31" spans="1:15" ht="15">
      <c r="A31" s="736" t="s">
        <v>119</v>
      </c>
      <c r="B31" s="737"/>
      <c r="C31" s="737"/>
      <c r="D31" s="737"/>
      <c r="E31" s="737"/>
      <c r="F31" s="737"/>
      <c r="G31" s="737"/>
      <c r="H31" s="737"/>
      <c r="I31" s="737"/>
      <c r="J31" s="737"/>
      <c r="K31" s="737"/>
      <c r="L31" s="737"/>
      <c r="M31" s="737"/>
      <c r="N31" s="737"/>
      <c r="O31" s="737"/>
    </row>
    <row r="32" spans="1:15" ht="23.25" customHeight="1">
      <c r="A32" s="740" t="s">
        <v>111</v>
      </c>
      <c r="B32" s="737"/>
      <c r="C32" s="737"/>
      <c r="D32" s="737"/>
      <c r="E32" s="737"/>
      <c r="F32" s="737"/>
      <c r="G32" s="737"/>
      <c r="H32" s="737"/>
      <c r="I32" s="737"/>
      <c r="J32" s="737"/>
      <c r="K32" s="737"/>
      <c r="L32" s="737"/>
      <c r="M32" s="737"/>
      <c r="N32" s="737"/>
      <c r="O32" s="737"/>
    </row>
    <row r="33" spans="1:15" ht="7.5" customHeight="1">
      <c r="A33" s="741"/>
      <c r="B33" s="737"/>
      <c r="C33" s="737"/>
      <c r="D33" s="737"/>
      <c r="E33" s="737"/>
      <c r="F33" s="737"/>
      <c r="G33" s="737"/>
      <c r="H33" s="737"/>
      <c r="I33" s="737"/>
      <c r="J33" s="737"/>
      <c r="K33" s="737"/>
      <c r="L33" s="737"/>
      <c r="M33" s="737"/>
      <c r="N33" s="737"/>
      <c r="O33" s="737"/>
    </row>
    <row r="34" spans="1:15" ht="15">
      <c r="A34" s="736" t="s">
        <v>120</v>
      </c>
      <c r="B34" s="737"/>
      <c r="C34" s="737"/>
      <c r="D34" s="737"/>
      <c r="E34" s="737"/>
      <c r="F34" s="737"/>
      <c r="G34" s="737"/>
      <c r="H34" s="737"/>
      <c r="I34" s="737"/>
      <c r="J34" s="737"/>
      <c r="K34" s="737"/>
      <c r="L34" s="737"/>
      <c r="M34" s="737"/>
      <c r="N34" s="737"/>
      <c r="O34" s="737"/>
    </row>
    <row r="35" spans="1:15" ht="15">
      <c r="A35" s="736"/>
      <c r="B35" s="737"/>
      <c r="C35" s="737"/>
      <c r="D35" s="737"/>
      <c r="E35" s="737"/>
      <c r="F35" s="737"/>
      <c r="G35" s="737"/>
      <c r="H35" s="737"/>
      <c r="I35" s="737"/>
      <c r="J35" s="737"/>
      <c r="K35" s="737"/>
      <c r="L35" s="737"/>
      <c r="M35" s="737"/>
      <c r="N35" s="737"/>
      <c r="O35" s="737"/>
    </row>
    <row r="36" spans="1:15" ht="15">
      <c r="A36" s="736" t="s">
        <v>121</v>
      </c>
      <c r="B36" s="737"/>
      <c r="C36" s="737"/>
      <c r="D36" s="737"/>
      <c r="E36" s="737"/>
      <c r="F36" s="737"/>
      <c r="G36" s="737"/>
      <c r="H36" s="737"/>
      <c r="I36" s="737"/>
      <c r="J36" s="737"/>
      <c r="K36" s="737"/>
      <c r="L36" s="737"/>
      <c r="M36" s="737"/>
      <c r="N36" s="737"/>
      <c r="O36" s="737"/>
    </row>
    <row r="37" spans="1:15" ht="15">
      <c r="A37" s="736"/>
      <c r="B37" s="737"/>
      <c r="C37" s="737"/>
      <c r="D37" s="737"/>
      <c r="E37" s="737"/>
      <c r="F37" s="737"/>
      <c r="G37" s="737"/>
      <c r="H37" s="737"/>
      <c r="I37" s="737"/>
      <c r="J37" s="737"/>
      <c r="K37" s="737"/>
      <c r="L37" s="737"/>
      <c r="M37" s="737"/>
      <c r="N37" s="737"/>
      <c r="O37" s="737"/>
    </row>
    <row r="38" spans="1:15" ht="15">
      <c r="A38" s="742" t="s">
        <v>122</v>
      </c>
      <c r="B38" s="737"/>
      <c r="C38" s="737"/>
      <c r="D38" s="737"/>
      <c r="E38" s="737"/>
      <c r="F38" s="737"/>
      <c r="G38" s="737"/>
      <c r="H38" s="737"/>
      <c r="I38" s="737"/>
      <c r="J38" s="737"/>
      <c r="K38" s="737"/>
      <c r="L38" s="737"/>
      <c r="M38" s="737"/>
      <c r="N38" s="737"/>
      <c r="O38" s="737"/>
    </row>
    <row r="39" spans="1:15" ht="9" customHeight="1">
      <c r="A39" s="741"/>
      <c r="B39" s="737"/>
      <c r="C39" s="737"/>
      <c r="D39" s="737"/>
      <c r="E39" s="737"/>
      <c r="F39" s="737"/>
      <c r="G39" s="737"/>
      <c r="H39" s="737"/>
      <c r="I39" s="737"/>
      <c r="J39" s="737"/>
      <c r="K39" s="737"/>
      <c r="L39" s="737"/>
      <c r="M39" s="737"/>
      <c r="N39" s="737"/>
      <c r="O39" s="737"/>
    </row>
    <row r="40" spans="1:15" ht="15">
      <c r="A40" s="736" t="s">
        <v>112</v>
      </c>
      <c r="B40" s="737"/>
      <c r="C40" s="737"/>
      <c r="D40" s="737"/>
      <c r="E40" s="737"/>
      <c r="F40" s="737"/>
      <c r="G40" s="737"/>
      <c r="H40" s="737"/>
      <c r="I40" s="737"/>
      <c r="J40" s="737"/>
      <c r="K40" s="737"/>
      <c r="L40" s="737"/>
      <c r="M40" s="737"/>
      <c r="N40" s="737"/>
      <c r="O40" s="737"/>
    </row>
    <row r="41" spans="1:15" ht="15">
      <c r="A41" s="736" t="s">
        <v>118</v>
      </c>
      <c r="B41" s="737"/>
      <c r="C41" s="737"/>
      <c r="D41" s="737"/>
      <c r="E41" s="737"/>
      <c r="F41" s="737"/>
      <c r="G41" s="737"/>
      <c r="H41" s="737"/>
      <c r="I41" s="737"/>
      <c r="J41" s="737"/>
      <c r="K41" s="737"/>
      <c r="L41" s="737"/>
      <c r="M41" s="737"/>
      <c r="N41" s="737"/>
      <c r="O41" s="737"/>
    </row>
    <row r="42" spans="1:15" ht="15">
      <c r="A42" s="735" t="s">
        <v>123</v>
      </c>
      <c r="B42" s="735"/>
      <c r="C42" s="735"/>
      <c r="D42" s="735"/>
      <c r="E42" s="735"/>
      <c r="F42" s="735"/>
      <c r="G42" s="735"/>
      <c r="H42" s="735"/>
      <c r="I42" s="735"/>
      <c r="J42" s="735"/>
      <c r="K42" s="735"/>
      <c r="L42" s="735"/>
      <c r="M42" s="735"/>
      <c r="N42" s="735"/>
      <c r="O42" s="735"/>
    </row>
    <row r="43" spans="1:15" ht="15">
      <c r="A43" s="735" t="s">
        <v>124</v>
      </c>
      <c r="B43" s="735"/>
      <c r="C43" s="735"/>
      <c r="D43" s="735"/>
      <c r="E43" s="735"/>
      <c r="F43" s="735"/>
      <c r="G43" s="735"/>
      <c r="H43" s="735"/>
      <c r="I43" s="735"/>
      <c r="J43" s="735"/>
      <c r="K43" s="735"/>
      <c r="L43" s="735"/>
      <c r="M43" s="735"/>
      <c r="N43" s="735"/>
      <c r="O43" s="735"/>
    </row>
    <row r="44" spans="1:15" ht="28.5" customHeight="1">
      <c r="A44" s="743" t="s">
        <v>125</v>
      </c>
      <c r="B44" s="743"/>
      <c r="C44" s="743"/>
      <c r="D44" s="743"/>
      <c r="E44" s="743"/>
      <c r="F44" s="743"/>
      <c r="G44" s="743"/>
      <c r="H44" s="743"/>
      <c r="I44" s="743"/>
      <c r="J44" s="743"/>
      <c r="K44" s="743"/>
      <c r="L44" s="743"/>
      <c r="M44" s="743"/>
      <c r="N44" s="743"/>
      <c r="O44" s="743"/>
    </row>
    <row r="45" spans="1:15" ht="15">
      <c r="A45" s="744"/>
      <c r="B45" s="737"/>
      <c r="C45" s="737"/>
      <c r="D45" s="737"/>
      <c r="E45" s="737"/>
      <c r="F45" s="737"/>
      <c r="G45" s="737"/>
      <c r="H45" s="737"/>
      <c r="I45" s="737"/>
      <c r="J45" s="737"/>
      <c r="K45" s="737"/>
      <c r="L45" s="737"/>
      <c r="M45" s="737"/>
      <c r="N45" s="737"/>
      <c r="O45" s="737"/>
    </row>
    <row r="46" spans="1:15" ht="15">
      <c r="A46" s="744"/>
      <c r="B46" s="737"/>
      <c r="C46" s="737"/>
      <c r="D46" s="737"/>
      <c r="E46" s="737"/>
      <c r="F46" s="737"/>
      <c r="G46" s="737"/>
      <c r="H46" s="737"/>
      <c r="I46" s="737"/>
      <c r="J46" s="737"/>
      <c r="K46" s="737"/>
      <c r="L46" s="737"/>
      <c r="M46" s="737"/>
      <c r="N46" s="737"/>
      <c r="O46" s="737"/>
    </row>
    <row r="47" spans="1:15" ht="15">
      <c r="A47" s="744"/>
      <c r="B47" s="737"/>
      <c r="C47" s="737"/>
      <c r="D47" s="737"/>
      <c r="E47" s="737"/>
      <c r="F47" s="737"/>
      <c r="G47" s="737"/>
      <c r="H47" s="737"/>
      <c r="I47" s="737"/>
      <c r="J47" s="737"/>
      <c r="K47" s="737"/>
      <c r="L47" s="737"/>
      <c r="M47" s="737"/>
      <c r="N47" s="737"/>
      <c r="O47" s="737"/>
    </row>
    <row r="48" spans="1:15" ht="15">
      <c r="A48" s="744"/>
      <c r="B48" s="737"/>
      <c r="C48" s="737"/>
      <c r="D48" s="737"/>
      <c r="E48" s="737"/>
      <c r="F48" s="737"/>
      <c r="G48" s="737"/>
      <c r="H48" s="737"/>
      <c r="I48" s="737"/>
      <c r="J48" s="737"/>
      <c r="K48" s="737"/>
      <c r="L48" s="737"/>
      <c r="M48" s="737"/>
      <c r="N48" s="737"/>
      <c r="O48" s="737"/>
    </row>
    <row r="49" spans="1:15" ht="15">
      <c r="A49" s="744"/>
      <c r="B49" s="737"/>
      <c r="C49" s="737"/>
      <c r="D49" s="737"/>
      <c r="E49" s="737"/>
      <c r="F49" s="737"/>
      <c r="G49" s="737"/>
      <c r="H49" s="737"/>
      <c r="I49" s="737"/>
      <c r="J49" s="737"/>
      <c r="K49" s="737"/>
      <c r="L49" s="737"/>
      <c r="M49" s="737"/>
      <c r="N49" s="737"/>
      <c r="O49" s="737"/>
    </row>
    <row r="50" spans="1:15" ht="15">
      <c r="A50" s="744"/>
      <c r="B50" s="737"/>
      <c r="C50" s="737"/>
      <c r="D50" s="737"/>
      <c r="E50" s="737"/>
      <c r="F50" s="737"/>
      <c r="G50" s="737"/>
      <c r="H50" s="737"/>
      <c r="I50" s="737"/>
      <c r="J50" s="737"/>
      <c r="K50" s="737"/>
      <c r="L50" s="737"/>
      <c r="M50" s="737"/>
      <c r="N50" s="737"/>
      <c r="O50" s="737"/>
    </row>
    <row r="51" spans="1:15" ht="15">
      <c r="A51" s="711"/>
      <c r="B51" s="734"/>
      <c r="C51" s="734"/>
      <c r="D51" s="734"/>
      <c r="E51" s="734"/>
      <c r="F51" s="734"/>
      <c r="G51" s="734"/>
      <c r="H51" s="734"/>
      <c r="I51" s="734"/>
      <c r="J51" s="734"/>
      <c r="K51" s="734"/>
      <c r="L51" s="734"/>
      <c r="M51" s="734"/>
      <c r="N51" s="734"/>
      <c r="O51" s="734"/>
    </row>
    <row r="52" spans="1:15" ht="15">
      <c r="A52" s="711"/>
      <c r="B52" s="734"/>
      <c r="C52" s="734"/>
      <c r="D52" s="734"/>
      <c r="E52" s="734"/>
      <c r="F52" s="734"/>
      <c r="G52" s="734"/>
      <c r="H52" s="734"/>
      <c r="I52" s="734"/>
      <c r="J52" s="734"/>
      <c r="K52" s="734"/>
      <c r="L52" s="734"/>
      <c r="M52" s="734"/>
      <c r="N52" s="734"/>
      <c r="O52" s="734"/>
    </row>
    <row r="53" spans="1:15" ht="15">
      <c r="A53" s="711"/>
      <c r="B53" s="734"/>
      <c r="C53" s="734"/>
      <c r="D53" s="734"/>
      <c r="E53" s="734"/>
      <c r="F53" s="734"/>
      <c r="G53" s="734"/>
      <c r="H53" s="734"/>
      <c r="I53" s="734"/>
      <c r="J53" s="734"/>
      <c r="K53" s="734"/>
      <c r="L53" s="734"/>
      <c r="M53" s="734"/>
      <c r="N53" s="734"/>
      <c r="O53" s="734"/>
    </row>
    <row r="54" spans="1:15" ht="15">
      <c r="A54" s="711"/>
      <c r="B54" s="734"/>
      <c r="C54" s="734"/>
      <c r="D54" s="734"/>
      <c r="E54" s="734"/>
      <c r="F54" s="734"/>
      <c r="G54" s="734"/>
      <c r="H54" s="734"/>
      <c r="I54" s="734"/>
      <c r="J54" s="734"/>
      <c r="K54" s="734"/>
      <c r="L54" s="734"/>
      <c r="M54" s="734"/>
      <c r="N54" s="734"/>
      <c r="O54" s="734"/>
    </row>
    <row r="55" spans="1:15" ht="15">
      <c r="A55" s="711"/>
      <c r="B55" s="734"/>
      <c r="C55" s="734"/>
      <c r="D55" s="734"/>
      <c r="E55" s="734"/>
      <c r="F55" s="734"/>
      <c r="G55" s="734"/>
      <c r="H55" s="734"/>
      <c r="I55" s="734"/>
      <c r="J55" s="734"/>
      <c r="K55" s="734"/>
      <c r="L55" s="734"/>
      <c r="M55" s="734"/>
      <c r="N55" s="734"/>
      <c r="O55" s="734"/>
    </row>
    <row r="56" spans="1:15" ht="15">
      <c r="A56" s="711"/>
      <c r="B56" s="734"/>
      <c r="C56" s="734"/>
      <c r="D56" s="734"/>
      <c r="E56" s="734"/>
      <c r="F56" s="734"/>
      <c r="G56" s="734"/>
      <c r="H56" s="734"/>
      <c r="I56" s="734"/>
      <c r="J56" s="734"/>
      <c r="K56" s="734"/>
      <c r="L56" s="734"/>
      <c r="M56" s="734"/>
      <c r="N56" s="734"/>
      <c r="O56" s="734"/>
    </row>
    <row r="57" spans="1:15" ht="15">
      <c r="A57" s="711"/>
      <c r="B57" s="734"/>
      <c r="C57" s="734"/>
      <c r="D57" s="734"/>
      <c r="E57" s="734"/>
      <c r="F57" s="734"/>
      <c r="G57" s="734"/>
      <c r="H57" s="734"/>
      <c r="I57" s="734"/>
      <c r="J57" s="734"/>
      <c r="K57" s="734"/>
      <c r="L57" s="734"/>
      <c r="M57" s="734"/>
      <c r="N57" s="734"/>
      <c r="O57" s="734"/>
    </row>
    <row r="58" spans="1:15" ht="15">
      <c r="A58" s="711"/>
      <c r="B58" s="734"/>
      <c r="C58" s="734"/>
      <c r="D58" s="734"/>
      <c r="E58" s="734"/>
      <c r="F58" s="734"/>
      <c r="G58" s="734"/>
      <c r="H58" s="734"/>
      <c r="I58" s="734"/>
      <c r="J58" s="734"/>
      <c r="K58" s="734"/>
      <c r="L58" s="734"/>
      <c r="M58" s="734"/>
      <c r="N58" s="734"/>
      <c r="O58" s="734"/>
    </row>
    <row r="59" spans="1:15" ht="15">
      <c r="A59" s="711"/>
      <c r="B59" s="734"/>
      <c r="C59" s="734"/>
      <c r="D59" s="734"/>
      <c r="E59" s="734"/>
      <c r="F59" s="734"/>
      <c r="G59" s="734"/>
      <c r="H59" s="734"/>
      <c r="I59" s="734"/>
      <c r="J59" s="734"/>
      <c r="K59" s="734"/>
      <c r="L59" s="734"/>
      <c r="M59" s="734"/>
      <c r="N59" s="734"/>
      <c r="O59" s="734"/>
    </row>
    <row r="60" spans="1:15" ht="15">
      <c r="A60" s="711"/>
      <c r="B60" s="734"/>
      <c r="C60" s="734"/>
      <c r="D60" s="734"/>
      <c r="E60" s="734"/>
      <c r="F60" s="734"/>
      <c r="G60" s="734"/>
      <c r="H60" s="734"/>
      <c r="I60" s="734"/>
      <c r="J60" s="734"/>
      <c r="K60" s="734"/>
      <c r="L60" s="734"/>
      <c r="M60" s="734"/>
      <c r="N60" s="734"/>
      <c r="O60" s="734"/>
    </row>
    <row r="61" spans="1:15" ht="15">
      <c r="A61" s="711"/>
      <c r="B61" s="734"/>
      <c r="C61" s="734"/>
      <c r="D61" s="734"/>
      <c r="E61" s="734"/>
      <c r="F61" s="734"/>
      <c r="G61" s="734"/>
      <c r="H61" s="734"/>
      <c r="I61" s="734"/>
      <c r="J61" s="734"/>
      <c r="K61" s="734"/>
      <c r="L61" s="734"/>
      <c r="M61" s="734"/>
      <c r="N61" s="734"/>
      <c r="O61" s="734"/>
    </row>
    <row r="62" spans="1:15" ht="15">
      <c r="A62" s="711"/>
      <c r="B62" s="734"/>
      <c r="C62" s="734"/>
      <c r="D62" s="734"/>
      <c r="E62" s="734"/>
      <c r="F62" s="734"/>
      <c r="G62" s="734"/>
      <c r="H62" s="734"/>
      <c r="I62" s="734"/>
      <c r="J62" s="734"/>
      <c r="K62" s="734"/>
      <c r="L62" s="734"/>
      <c r="M62" s="734"/>
      <c r="N62" s="734"/>
      <c r="O62" s="734"/>
    </row>
  </sheetData>
  <sheetProtection/>
  <mergeCells count="21">
    <mergeCell ref="A15:O15"/>
    <mergeCell ref="J3:K3"/>
    <mergeCell ref="A6:O6"/>
    <mergeCell ref="N3:O3"/>
    <mergeCell ref="A44:O44"/>
    <mergeCell ref="A11:O11"/>
    <mergeCell ref="A23:O23"/>
    <mergeCell ref="A28:O28"/>
    <mergeCell ref="A30:O30"/>
    <mergeCell ref="B3:C3"/>
    <mergeCell ref="A43:O43"/>
    <mergeCell ref="D3:E3"/>
    <mergeCell ref="A9:O9"/>
    <mergeCell ref="A42:O42"/>
    <mergeCell ref="A1:O1"/>
    <mergeCell ref="A2:O2"/>
    <mergeCell ref="A8:O8"/>
    <mergeCell ref="F3:G3"/>
    <mergeCell ref="H3:I3"/>
    <mergeCell ref="A17:O17"/>
    <mergeCell ref="L3:M3"/>
  </mergeCells>
  <printOptions/>
  <pageMargins left="0.5511811023622047" right="0.31496062992125984" top="0.35433070866141736" bottom="0.35433070866141736" header="0.31496062992125984" footer="0.31496062992125984"/>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FFFF00"/>
  </sheetPr>
  <dimension ref="A1:E10"/>
  <sheetViews>
    <sheetView view="pageBreakPreview" zoomScale="96" zoomScaleNormal="60" zoomScaleSheetLayoutView="96" zoomScalePageLayoutView="0" workbookViewId="0" topLeftCell="A1">
      <selection activeCell="D6" sqref="D6"/>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spans="1:5" ht="15">
      <c r="A1" s="347" t="s">
        <v>232</v>
      </c>
      <c r="B1" s="347"/>
      <c r="C1" s="347"/>
      <c r="D1" s="347"/>
      <c r="E1" s="347"/>
    </row>
    <row r="2" spans="1:5" ht="15">
      <c r="A2" s="35"/>
      <c r="B2" s="15"/>
      <c r="C2" s="15"/>
      <c r="D2" s="15"/>
      <c r="E2" s="15"/>
    </row>
    <row r="3" spans="1:5" ht="15">
      <c r="A3" s="80" t="s">
        <v>676</v>
      </c>
      <c r="B3" s="305" t="s">
        <v>233</v>
      </c>
      <c r="C3" s="305" t="s">
        <v>234</v>
      </c>
      <c r="D3" s="305" t="s">
        <v>235</v>
      </c>
      <c r="E3" s="305" t="s">
        <v>236</v>
      </c>
    </row>
    <row r="4" spans="1:5" ht="27" customHeight="1">
      <c r="A4" s="81" t="s">
        <v>703</v>
      </c>
      <c r="B4" s="305"/>
      <c r="C4" s="305"/>
      <c r="D4" s="305"/>
      <c r="E4" s="305"/>
    </row>
    <row r="5" spans="1:5" ht="75">
      <c r="A5" s="36">
        <v>1</v>
      </c>
      <c r="B5" s="43" t="s">
        <v>237</v>
      </c>
      <c r="C5" s="43" t="s">
        <v>238</v>
      </c>
      <c r="D5" s="36" t="s">
        <v>24</v>
      </c>
      <c r="E5" s="43" t="s">
        <v>239</v>
      </c>
    </row>
    <row r="6" spans="1:5" ht="15">
      <c r="A6" s="35"/>
      <c r="B6" s="15"/>
      <c r="C6" s="15"/>
      <c r="D6" s="15"/>
      <c r="E6" s="15"/>
    </row>
    <row r="7" spans="1:5" ht="15">
      <c r="A7" s="347" t="s">
        <v>240</v>
      </c>
      <c r="B7" s="347"/>
      <c r="C7" s="347"/>
      <c r="D7" s="347"/>
      <c r="E7" s="347"/>
    </row>
    <row r="8" spans="1:5" ht="15">
      <c r="A8" s="35"/>
      <c r="B8" s="15"/>
      <c r="C8" s="15"/>
      <c r="D8" s="15"/>
      <c r="E8" s="15"/>
    </row>
    <row r="9" spans="1:5" ht="59.25" customHeight="1">
      <c r="A9" s="285" t="s">
        <v>241</v>
      </c>
      <c r="B9" s="285"/>
      <c r="C9" s="285"/>
      <c r="D9" s="285"/>
      <c r="E9" s="285"/>
    </row>
    <row r="10" spans="1:5" ht="29.25" customHeight="1">
      <c r="A10" s="336" t="s">
        <v>242</v>
      </c>
      <c r="B10" s="336"/>
      <c r="C10" s="336"/>
      <c r="D10" s="336"/>
      <c r="E10" s="336"/>
    </row>
  </sheetData>
  <sheetProtection/>
  <mergeCells count="8">
    <mergeCell ref="A1:E1"/>
    <mergeCell ref="A7:E7"/>
    <mergeCell ref="A9:E9"/>
    <mergeCell ref="A10:E10"/>
    <mergeCell ref="B3:B4"/>
    <mergeCell ref="C3:C4"/>
    <mergeCell ref="D3:D4"/>
    <mergeCell ref="E3:E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tabColor rgb="FF00B050"/>
  </sheetPr>
  <dimension ref="A1:N53"/>
  <sheetViews>
    <sheetView view="pageBreakPreview" zoomScaleSheetLayoutView="100" zoomScalePageLayoutView="0" workbookViewId="0" topLeftCell="A34">
      <selection activeCell="P14" sqref="P14"/>
    </sheetView>
  </sheetViews>
  <sheetFormatPr defaultColWidth="9.140625" defaultRowHeight="15"/>
  <cols>
    <col min="1" max="1" width="17.57421875" style="0" customWidth="1"/>
    <col min="2" max="14" width="10.140625" style="0" customWidth="1"/>
  </cols>
  <sheetData>
    <row r="1" spans="1:14" ht="20.25" customHeight="1">
      <c r="A1" s="393" t="s">
        <v>807</v>
      </c>
      <c r="B1" s="393"/>
      <c r="C1" s="393"/>
      <c r="D1" s="393"/>
      <c r="E1" s="393"/>
      <c r="F1" s="393"/>
      <c r="G1" s="393"/>
      <c r="H1" s="393"/>
      <c r="I1" s="393"/>
      <c r="J1" s="393"/>
      <c r="K1" s="393"/>
      <c r="L1" s="393"/>
      <c r="M1" s="393"/>
      <c r="N1" s="393"/>
    </row>
    <row r="2" spans="1:14" ht="18" customHeight="1">
      <c r="A2" s="398" t="s">
        <v>653</v>
      </c>
      <c r="B2" s="398"/>
      <c r="C2" s="398"/>
      <c r="D2" s="398"/>
      <c r="E2" s="398"/>
      <c r="F2" s="398"/>
      <c r="G2" s="398"/>
      <c r="H2" s="398"/>
      <c r="I2" s="398"/>
      <c r="J2" s="398"/>
      <c r="K2" s="398"/>
      <c r="L2" s="398"/>
      <c r="M2" s="398"/>
      <c r="N2" s="398"/>
    </row>
    <row r="3" spans="1:14" ht="25.5" customHeight="1">
      <c r="A3" s="22" t="s">
        <v>654</v>
      </c>
      <c r="B3" s="391" t="s">
        <v>655</v>
      </c>
      <c r="C3" s="391"/>
      <c r="D3" s="391"/>
      <c r="E3" s="391"/>
      <c r="F3" s="391"/>
      <c r="G3" s="391"/>
      <c r="H3" s="391"/>
      <c r="I3" s="391"/>
      <c r="J3" s="391"/>
      <c r="K3" s="391"/>
      <c r="L3" s="391"/>
      <c r="M3" s="391"/>
      <c r="N3" s="391"/>
    </row>
    <row r="4" spans="1:14" ht="38.25" customHeight="1">
      <c r="A4" s="22" t="s">
        <v>656</v>
      </c>
      <c r="B4" s="391" t="s">
        <v>657</v>
      </c>
      <c r="C4" s="391"/>
      <c r="D4" s="391"/>
      <c r="E4" s="391"/>
      <c r="F4" s="391"/>
      <c r="G4" s="391"/>
      <c r="H4" s="391"/>
      <c r="I4" s="391"/>
      <c r="J4" s="391"/>
      <c r="K4" s="391"/>
      <c r="L4" s="391"/>
      <c r="M4" s="391"/>
      <c r="N4" s="391"/>
    </row>
    <row r="5" spans="1:14" ht="15" customHeight="1">
      <c r="A5" s="395" t="s">
        <v>658</v>
      </c>
      <c r="B5" s="391" t="s">
        <v>808</v>
      </c>
      <c r="C5" s="391"/>
      <c r="D5" s="391"/>
      <c r="E5" s="391"/>
      <c r="F5" s="391"/>
      <c r="G5" s="391"/>
      <c r="H5" s="391"/>
      <c r="I5" s="391"/>
      <c r="J5" s="391"/>
      <c r="K5" s="391"/>
      <c r="L5" s="391"/>
      <c r="M5" s="391"/>
      <c r="N5" s="391"/>
    </row>
    <row r="6" spans="1:14" ht="15" customHeight="1">
      <c r="A6" s="395"/>
      <c r="B6" s="391" t="s">
        <v>809</v>
      </c>
      <c r="C6" s="391"/>
      <c r="D6" s="391"/>
      <c r="E6" s="391"/>
      <c r="F6" s="391"/>
      <c r="G6" s="391"/>
      <c r="H6" s="391"/>
      <c r="I6" s="391"/>
      <c r="J6" s="391"/>
      <c r="K6" s="391"/>
      <c r="L6" s="391"/>
      <c r="M6" s="391"/>
      <c r="N6" s="391"/>
    </row>
    <row r="7" spans="1:14" ht="15" customHeight="1">
      <c r="A7" s="22" t="s">
        <v>659</v>
      </c>
      <c r="B7" s="391" t="s">
        <v>810</v>
      </c>
      <c r="C7" s="391"/>
      <c r="D7" s="391"/>
      <c r="E7" s="391"/>
      <c r="F7" s="391"/>
      <c r="G7" s="391"/>
      <c r="H7" s="391"/>
      <c r="I7" s="391"/>
      <c r="J7" s="391"/>
      <c r="K7" s="391"/>
      <c r="L7" s="391"/>
      <c r="M7" s="391"/>
      <c r="N7" s="391"/>
    </row>
    <row r="8" spans="1:14" ht="18" customHeight="1">
      <c r="A8" s="395" t="s">
        <v>660</v>
      </c>
      <c r="B8" s="391" t="s">
        <v>442</v>
      </c>
      <c r="C8" s="391"/>
      <c r="D8" s="391"/>
      <c r="E8" s="391"/>
      <c r="F8" s="391"/>
      <c r="G8" s="391"/>
      <c r="H8" s="391"/>
      <c r="I8" s="391"/>
      <c r="J8" s="391"/>
      <c r="K8" s="391"/>
      <c r="L8" s="391"/>
      <c r="M8" s="391"/>
      <c r="N8" s="391"/>
    </row>
    <row r="9" spans="1:14" ht="18" customHeight="1">
      <c r="A9" s="395"/>
      <c r="B9" s="391" t="s">
        <v>811</v>
      </c>
      <c r="C9" s="391"/>
      <c r="D9" s="391"/>
      <c r="E9" s="391"/>
      <c r="F9" s="391"/>
      <c r="G9" s="391"/>
      <c r="H9" s="391"/>
      <c r="I9" s="391"/>
      <c r="J9" s="391"/>
      <c r="K9" s="391"/>
      <c r="L9" s="391"/>
      <c r="M9" s="391"/>
      <c r="N9" s="391"/>
    </row>
    <row r="10" spans="1:14" ht="18" customHeight="1">
      <c r="A10" s="395"/>
      <c r="B10" s="391" t="s">
        <v>812</v>
      </c>
      <c r="C10" s="391"/>
      <c r="D10" s="391"/>
      <c r="E10" s="391"/>
      <c r="F10" s="391"/>
      <c r="G10" s="391"/>
      <c r="H10" s="391"/>
      <c r="I10" s="391"/>
      <c r="J10" s="391"/>
      <c r="K10" s="391"/>
      <c r="L10" s="391"/>
      <c r="M10" s="391"/>
      <c r="N10" s="391"/>
    </row>
    <row r="11" spans="1:14" ht="15">
      <c r="A11" s="100" t="s">
        <v>455</v>
      </c>
      <c r="B11" s="383" t="s">
        <v>662</v>
      </c>
      <c r="C11" s="396" t="s">
        <v>601</v>
      </c>
      <c r="D11" s="397"/>
      <c r="E11" s="383" t="s">
        <v>602</v>
      </c>
      <c r="F11" s="383"/>
      <c r="G11" s="396" t="s">
        <v>603</v>
      </c>
      <c r="H11" s="397"/>
      <c r="I11" s="383" t="s">
        <v>614</v>
      </c>
      <c r="J11" s="383"/>
      <c r="K11" s="383" t="s">
        <v>624</v>
      </c>
      <c r="L11" s="383"/>
      <c r="M11" s="383" t="s">
        <v>625</v>
      </c>
      <c r="N11" s="383"/>
    </row>
    <row r="12" spans="1:14" ht="56.25" customHeight="1">
      <c r="A12" s="100"/>
      <c r="B12" s="100"/>
      <c r="C12" s="168" t="s">
        <v>630</v>
      </c>
      <c r="D12" s="179" t="s">
        <v>631</v>
      </c>
      <c r="E12" s="168" t="s">
        <v>630</v>
      </c>
      <c r="F12" s="168" t="s">
        <v>631</v>
      </c>
      <c r="G12" s="179" t="s">
        <v>630</v>
      </c>
      <c r="H12" s="168" t="s">
        <v>631</v>
      </c>
      <c r="I12" s="168" t="s">
        <v>630</v>
      </c>
      <c r="J12" s="168" t="s">
        <v>631</v>
      </c>
      <c r="K12" s="168" t="s">
        <v>630</v>
      </c>
      <c r="L12" s="168" t="s">
        <v>631</v>
      </c>
      <c r="M12" s="168" t="s">
        <v>630</v>
      </c>
      <c r="N12" s="168" t="s">
        <v>631</v>
      </c>
    </row>
    <row r="13" spans="1:14" ht="15" customHeight="1">
      <c r="A13" s="399" t="s">
        <v>813</v>
      </c>
      <c r="B13" s="400"/>
      <c r="C13" s="400"/>
      <c r="D13" s="400"/>
      <c r="E13" s="400"/>
      <c r="F13" s="400"/>
      <c r="G13" s="400"/>
      <c r="H13" s="400"/>
      <c r="I13" s="400"/>
      <c r="J13" s="400"/>
      <c r="K13" s="400"/>
      <c r="L13" s="400"/>
      <c r="M13" s="400"/>
      <c r="N13" s="400"/>
    </row>
    <row r="14" spans="1:14" ht="15">
      <c r="A14" s="745" t="s">
        <v>434</v>
      </c>
      <c r="B14" s="746"/>
      <c r="C14" s="746"/>
      <c r="D14" s="746"/>
      <c r="E14" s="746"/>
      <c r="F14" s="746"/>
      <c r="G14" s="746"/>
      <c r="H14" s="746"/>
      <c r="I14" s="746"/>
      <c r="J14" s="746"/>
      <c r="K14" s="746"/>
      <c r="L14" s="746"/>
      <c r="M14" s="746"/>
      <c r="N14" s="746"/>
    </row>
    <row r="15" spans="1:14" ht="15" customHeight="1">
      <c r="A15" s="745" t="s">
        <v>814</v>
      </c>
      <c r="B15" s="746"/>
      <c r="C15" s="746"/>
      <c r="D15" s="746"/>
      <c r="E15" s="746"/>
      <c r="F15" s="746"/>
      <c r="G15" s="746"/>
      <c r="H15" s="746"/>
      <c r="I15" s="746"/>
      <c r="J15" s="746"/>
      <c r="K15" s="746"/>
      <c r="L15" s="746"/>
      <c r="M15" s="746"/>
      <c r="N15" s="746"/>
    </row>
    <row r="16" spans="1:14" ht="25.5">
      <c r="A16" s="653" t="s">
        <v>815</v>
      </c>
      <c r="B16" s="630">
        <f>Стр_п!F8</f>
        <v>35.4</v>
      </c>
      <c r="C16" s="630">
        <f>Стр_п!G8</f>
        <v>35.9</v>
      </c>
      <c r="D16" s="630">
        <f>Стр_п!H8</f>
        <v>34.8</v>
      </c>
      <c r="E16" s="630">
        <f>Стр_п!I8</f>
        <v>36.3</v>
      </c>
      <c r="F16" s="630">
        <f>Стр_п!J8</f>
        <v>34.2</v>
      </c>
      <c r="G16" s="630">
        <f>Стр_п!K8</f>
        <v>38.2</v>
      </c>
      <c r="H16" s="630">
        <f>Стр_п!L8</f>
        <v>38.2</v>
      </c>
      <c r="I16" s="630">
        <f>Стр_п!M8</f>
        <v>40.7</v>
      </c>
      <c r="J16" s="630">
        <f>Стр_п!N8</f>
        <v>38</v>
      </c>
      <c r="K16" s="630">
        <f>Стр_п!O8</f>
        <v>44.6</v>
      </c>
      <c r="L16" s="630">
        <f>Стр_п!P8</f>
        <v>37.8</v>
      </c>
      <c r="M16" s="630">
        <f>Стр_п!Q8</f>
        <v>44.4</v>
      </c>
      <c r="N16" s="630">
        <f>Стр_п!R8</f>
        <v>37.7</v>
      </c>
    </row>
    <row r="17" spans="1:14" ht="25.5">
      <c r="A17" s="653" t="s">
        <v>816</v>
      </c>
      <c r="B17" s="630">
        <f>Стр_п!F9</f>
        <v>24.6</v>
      </c>
      <c r="C17" s="630">
        <f>Стр_п!G9</f>
        <v>24.8</v>
      </c>
      <c r="D17" s="630">
        <f>Стр_п!H9</f>
        <v>23.8</v>
      </c>
      <c r="E17" s="630">
        <f>Стр_п!I9</f>
        <v>26.5</v>
      </c>
      <c r="F17" s="630">
        <f>Стр_п!J9</f>
        <v>23.4</v>
      </c>
      <c r="G17" s="630">
        <f>Стр_п!K9</f>
        <v>32.5</v>
      </c>
      <c r="H17" s="630">
        <f>Стр_п!L9</f>
        <v>32.4</v>
      </c>
      <c r="I17" s="630">
        <f>Стр_п!M9</f>
        <v>32.7</v>
      </c>
      <c r="J17" s="630">
        <f>Стр_п!N9</f>
        <v>31.8</v>
      </c>
      <c r="K17" s="630">
        <f>Стр_п!O9</f>
        <v>32.4</v>
      </c>
      <c r="L17" s="630">
        <f>Стр_п!P9</f>
        <v>31.6</v>
      </c>
      <c r="M17" s="630">
        <f>Стр_п!Q9</f>
        <v>32.8</v>
      </c>
      <c r="N17" s="630">
        <f>Стр_п!R9</f>
        <v>31.5</v>
      </c>
    </row>
    <row r="18" spans="1:14" ht="15">
      <c r="A18" s="628" t="s">
        <v>64</v>
      </c>
      <c r="B18" s="747" t="str">
        <f>'[2]Стр_п'!F10</f>
        <v>Показатель введен с 01.01.2018 года</v>
      </c>
      <c r="C18" s="748"/>
      <c r="D18" s="748"/>
      <c r="E18" s="748"/>
      <c r="F18" s="748"/>
      <c r="G18" s="748"/>
      <c r="H18" s="749"/>
      <c r="I18" s="630">
        <f>Стр_п!M10</f>
        <v>10.2</v>
      </c>
      <c r="J18" s="630">
        <f>Стр_п!N10</f>
        <v>10.2</v>
      </c>
      <c r="K18" s="630">
        <f>Стр_п!O10</f>
        <v>10.2</v>
      </c>
      <c r="L18" s="630">
        <f>Стр_п!P10</f>
        <v>10.1</v>
      </c>
      <c r="M18" s="630">
        <f>Стр_п!Q10</f>
        <v>10.1</v>
      </c>
      <c r="N18" s="630">
        <f>Стр_п!R10</f>
        <v>10</v>
      </c>
    </row>
    <row r="19" spans="1:14" ht="63.75">
      <c r="A19" s="653" t="s">
        <v>817</v>
      </c>
      <c r="B19" s="630">
        <f>Стр_п!F11</f>
        <v>621</v>
      </c>
      <c r="C19" s="630">
        <f>Стр_п!G11</f>
        <v>631</v>
      </c>
      <c r="D19" s="630">
        <f>Стр_п!H11</f>
        <v>631</v>
      </c>
      <c r="E19" s="630">
        <f>Стр_п!I11</f>
        <v>696</v>
      </c>
      <c r="F19" s="630">
        <f>Стр_п!J11</f>
        <v>688</v>
      </c>
      <c r="G19" s="630">
        <f>Стр_п!K11</f>
        <v>954</v>
      </c>
      <c r="H19" s="630">
        <f>Стр_п!L11</f>
        <v>950</v>
      </c>
      <c r="I19" s="630">
        <f>Стр_п!M11</f>
        <v>1155</v>
      </c>
      <c r="J19" s="630">
        <f>Стр_п!N11</f>
        <v>1153</v>
      </c>
      <c r="K19" s="630">
        <f>Стр_п!O11</f>
        <v>1163</v>
      </c>
      <c r="L19" s="630">
        <f>Стр_п!P11</f>
        <v>1153</v>
      </c>
      <c r="M19" s="630">
        <f>Стр_п!Q11</f>
        <v>1170</v>
      </c>
      <c r="N19" s="630">
        <f>Стр_п!R11</f>
        <v>1153</v>
      </c>
    </row>
    <row r="20" spans="1:14" ht="15" customHeight="1">
      <c r="A20" s="750" t="s">
        <v>818</v>
      </c>
      <c r="B20" s="751"/>
      <c r="C20" s="751"/>
      <c r="D20" s="751"/>
      <c r="E20" s="751"/>
      <c r="F20" s="751"/>
      <c r="G20" s="751"/>
      <c r="H20" s="751"/>
      <c r="I20" s="751"/>
      <c r="J20" s="751"/>
      <c r="K20" s="751"/>
      <c r="L20" s="751"/>
      <c r="M20" s="751"/>
      <c r="N20" s="751"/>
    </row>
    <row r="21" spans="1:14" ht="27.75" customHeight="1">
      <c r="A21" s="653" t="s">
        <v>819</v>
      </c>
      <c r="B21" s="653"/>
      <c r="C21" s="653"/>
      <c r="D21" s="752"/>
      <c r="E21" s="653"/>
      <c r="F21" s="653"/>
      <c r="G21" s="752"/>
      <c r="H21" s="653"/>
      <c r="I21" s="653"/>
      <c r="J21" s="653"/>
      <c r="K21" s="653"/>
      <c r="L21" s="653"/>
      <c r="M21" s="653"/>
      <c r="N21" s="653"/>
    </row>
    <row r="22" spans="1:14" ht="89.25">
      <c r="A22" s="653" t="s">
        <v>820</v>
      </c>
      <c r="B22" s="630">
        <f>Стр_п!F12</f>
        <v>12.5</v>
      </c>
      <c r="C22" s="630">
        <f>Стр_п!G12</f>
        <v>100</v>
      </c>
      <c r="D22" s="630">
        <f>Стр_п!H12</f>
        <v>100</v>
      </c>
      <c r="E22" s="630">
        <f>Стр_п!I12</f>
        <v>100</v>
      </c>
      <c r="F22" s="630">
        <f>Стр_п!J12</f>
        <v>100</v>
      </c>
      <c r="G22" s="630">
        <f>Стр_п!K12</f>
        <v>100</v>
      </c>
      <c r="H22" s="630">
        <f>Стр_п!L12</f>
        <v>0</v>
      </c>
      <c r="I22" s="630">
        <f>Стр_п!M12</f>
        <v>16.7</v>
      </c>
      <c r="J22" s="630">
        <f>Стр_п!N12</f>
        <v>16.7</v>
      </c>
      <c r="K22" s="630">
        <f>Стр_п!O12</f>
        <v>33.3</v>
      </c>
      <c r="L22" s="630">
        <f>Стр_п!P12</f>
        <v>16.7</v>
      </c>
      <c r="M22" s="630">
        <f>Стр_п!Q12</f>
        <v>100</v>
      </c>
      <c r="N22" s="630">
        <f>Стр_п!R12</f>
        <v>16.7</v>
      </c>
    </row>
    <row r="23" spans="1:14" ht="15" customHeight="1">
      <c r="A23" s="745" t="s">
        <v>812</v>
      </c>
      <c r="B23" s="746"/>
      <c r="C23" s="746"/>
      <c r="D23" s="746"/>
      <c r="E23" s="746"/>
      <c r="F23" s="746"/>
      <c r="G23" s="746"/>
      <c r="H23" s="746"/>
      <c r="I23" s="746"/>
      <c r="J23" s="746"/>
      <c r="K23" s="746"/>
      <c r="L23" s="746"/>
      <c r="M23" s="746"/>
      <c r="N23" s="746"/>
    </row>
    <row r="24" spans="1:14" ht="24" customHeight="1">
      <c r="A24" s="653" t="s">
        <v>821</v>
      </c>
      <c r="B24" s="653"/>
      <c r="C24" s="653"/>
      <c r="D24" s="752"/>
      <c r="E24" s="653"/>
      <c r="F24" s="653"/>
      <c r="G24" s="752"/>
      <c r="H24" s="653"/>
      <c r="I24" s="653"/>
      <c r="J24" s="653"/>
      <c r="K24" s="653"/>
      <c r="L24" s="653"/>
      <c r="M24" s="653"/>
      <c r="N24" s="653"/>
    </row>
    <row r="25" spans="1:14" ht="76.5">
      <c r="A25" s="653" t="s">
        <v>822</v>
      </c>
      <c r="B25" s="630">
        <f>Стр_п!F15</f>
        <v>0</v>
      </c>
      <c r="C25" s="630" t="str">
        <f>Стр_п!G15</f>
        <v>-</v>
      </c>
      <c r="D25" s="630" t="str">
        <f>Стр_п!H15</f>
        <v>-</v>
      </c>
      <c r="E25" s="630">
        <f>Стр_п!I15</f>
        <v>100</v>
      </c>
      <c r="F25" s="630" t="str">
        <f>Стр_п!J15</f>
        <v>-</v>
      </c>
      <c r="G25" s="630">
        <f>Стр_п!K15</f>
        <v>100</v>
      </c>
      <c r="H25" s="630" t="str">
        <f>Стр_п!L15</f>
        <v>-</v>
      </c>
      <c r="I25" s="630">
        <f>Стр_п!M15</f>
        <v>0</v>
      </c>
      <c r="J25" s="630">
        <f>Стр_п!N15</f>
        <v>0</v>
      </c>
      <c r="K25" s="630">
        <f>Стр_п!O15</f>
        <v>0</v>
      </c>
      <c r="L25" s="630">
        <f>Стр_п!P15</f>
        <v>0</v>
      </c>
      <c r="M25" s="630">
        <f>Стр_п!Q15</f>
        <v>100</v>
      </c>
      <c r="N25" s="630">
        <f>Стр_п!R15</f>
        <v>0</v>
      </c>
    </row>
    <row r="26" spans="1:14" ht="63.75">
      <c r="A26" s="653" t="s">
        <v>823</v>
      </c>
      <c r="B26" s="630">
        <f>Стр_п!F16</f>
        <v>28.3</v>
      </c>
      <c r="C26" s="630">
        <f>Стр_п!G16</f>
        <v>100</v>
      </c>
      <c r="D26" s="630">
        <f>Стр_п!H16</f>
        <v>100</v>
      </c>
      <c r="E26" s="630">
        <f>Стр_п!I16</f>
        <v>100</v>
      </c>
      <c r="F26" s="630">
        <f>Стр_п!J16</f>
        <v>100</v>
      </c>
      <c r="G26" s="630">
        <f>Стр_п!K16</f>
        <v>100</v>
      </c>
      <c r="H26" s="630">
        <f>Стр_п!L16</f>
        <v>76.53</v>
      </c>
      <c r="I26" s="630">
        <f>Стр_п!M16</f>
        <v>14.3</v>
      </c>
      <c r="J26" s="630">
        <f>Стр_п!N16</f>
        <v>14.3</v>
      </c>
      <c r="K26" s="630">
        <f>Стр_п!O16</f>
        <v>28.6</v>
      </c>
      <c r="L26" s="630">
        <f>Стр_п!P16</f>
        <v>14.3</v>
      </c>
      <c r="M26" s="630">
        <f>Стр_п!Q16</f>
        <v>100</v>
      </c>
      <c r="N26" s="630">
        <f>Стр_п!R16</f>
        <v>14.3</v>
      </c>
    </row>
    <row r="27" spans="1:14" ht="15">
      <c r="A27" s="673"/>
      <c r="B27" s="667"/>
      <c r="C27" s="667"/>
      <c r="D27" s="667"/>
      <c r="E27" s="667"/>
      <c r="F27" s="667"/>
      <c r="G27" s="667"/>
      <c r="H27" s="667"/>
      <c r="I27" s="667"/>
      <c r="J27" s="667"/>
      <c r="K27" s="667"/>
      <c r="L27" s="667"/>
      <c r="M27" s="667"/>
      <c r="N27" s="667"/>
    </row>
    <row r="28" spans="1:14" ht="25.5" customHeight="1">
      <c r="A28" s="721" t="s">
        <v>670</v>
      </c>
      <c r="B28" s="753" t="s">
        <v>645</v>
      </c>
      <c r="C28" s="753" t="s">
        <v>647</v>
      </c>
      <c r="D28" s="753"/>
      <c r="E28" s="753" t="s">
        <v>648</v>
      </c>
      <c r="F28" s="753"/>
      <c r="G28" s="753" t="s">
        <v>649</v>
      </c>
      <c r="H28" s="753"/>
      <c r="I28" s="753" t="s">
        <v>650</v>
      </c>
      <c r="J28" s="753"/>
      <c r="K28" s="753" t="s">
        <v>651</v>
      </c>
      <c r="L28" s="753"/>
      <c r="M28" s="519"/>
      <c r="N28" s="519"/>
    </row>
    <row r="29" spans="1:14" ht="15">
      <c r="A29" s="721"/>
      <c r="B29" s="753"/>
      <c r="C29" s="754" t="s">
        <v>598</v>
      </c>
      <c r="D29" s="755" t="s">
        <v>599</v>
      </c>
      <c r="E29" s="754" t="s">
        <v>598</v>
      </c>
      <c r="F29" s="754" t="s">
        <v>599</v>
      </c>
      <c r="G29" s="755" t="s">
        <v>598</v>
      </c>
      <c r="H29" s="755" t="s">
        <v>599</v>
      </c>
      <c r="I29" s="755" t="s">
        <v>598</v>
      </c>
      <c r="J29" s="755" t="s">
        <v>599</v>
      </c>
      <c r="K29" s="755" t="s">
        <v>598</v>
      </c>
      <c r="L29" s="755" t="s">
        <v>646</v>
      </c>
      <c r="M29" s="711"/>
      <c r="N29" s="711"/>
    </row>
    <row r="30" spans="1:14" ht="15">
      <c r="A30" s="721"/>
      <c r="B30" s="630">
        <v>2015</v>
      </c>
      <c r="C30" s="756">
        <f>E30+G30+I30+K30</f>
        <v>85016.09999999999</v>
      </c>
      <c r="D30" s="756">
        <f>F30+H30+J30+L30</f>
        <v>37016.1</v>
      </c>
      <c r="E30" s="756">
        <f>Стр_пер!H197</f>
        <v>35416.899999999994</v>
      </c>
      <c r="F30" s="756">
        <f>Стр_пер!I197</f>
        <v>23416.899999999998</v>
      </c>
      <c r="G30" s="756">
        <f>Стр_пер!J197</f>
        <v>0</v>
      </c>
      <c r="H30" s="756">
        <f>Стр_пер!K197</f>
        <v>0</v>
      </c>
      <c r="I30" s="756">
        <f>Стр_пер!L197</f>
        <v>49599.2</v>
      </c>
      <c r="J30" s="756">
        <f>Стр_пер!M197</f>
        <v>13599.2</v>
      </c>
      <c r="K30" s="756">
        <f>Стр_пер!N197</f>
        <v>0</v>
      </c>
      <c r="L30" s="756">
        <f>Стр_пер!O197</f>
        <v>0</v>
      </c>
      <c r="M30" s="711"/>
      <c r="N30" s="711"/>
    </row>
    <row r="31" spans="1:14" ht="15">
      <c r="A31" s="721"/>
      <c r="B31" s="630">
        <v>2016</v>
      </c>
      <c r="C31" s="756">
        <f aca="true" t="shared" si="0" ref="C31:D35">E31+G31+I31+K31</f>
        <v>4708.6</v>
      </c>
      <c r="D31" s="756">
        <f t="shared" si="0"/>
        <v>4708.6</v>
      </c>
      <c r="E31" s="756">
        <f>Стр_пер!H198</f>
        <v>4708.6</v>
      </c>
      <c r="F31" s="756">
        <f>Стр_пер!I198</f>
        <v>4708.6</v>
      </c>
      <c r="G31" s="756">
        <f>Стр_пер!J198</f>
        <v>0</v>
      </c>
      <c r="H31" s="756">
        <f>Стр_пер!K198</f>
        <v>0</v>
      </c>
      <c r="I31" s="756">
        <f>Стр_пер!L198</f>
        <v>0</v>
      </c>
      <c r="J31" s="756">
        <f>Стр_пер!M198</f>
        <v>0</v>
      </c>
      <c r="K31" s="756">
        <f>Стр_пер!N198</f>
        <v>0</v>
      </c>
      <c r="L31" s="756">
        <f>Стр_пер!O198</f>
        <v>0</v>
      </c>
      <c r="M31" s="711"/>
      <c r="N31" s="711"/>
    </row>
    <row r="32" spans="1:14" ht="15">
      <c r="A32" s="721"/>
      <c r="B32" s="630">
        <v>2017</v>
      </c>
      <c r="C32" s="756">
        <f t="shared" si="0"/>
        <v>45833.9</v>
      </c>
      <c r="D32" s="756">
        <f t="shared" si="0"/>
        <v>5831.9</v>
      </c>
      <c r="E32" s="756">
        <f>Стр_пер!H199</f>
        <v>5833.9</v>
      </c>
      <c r="F32" s="756">
        <f>Стр_пер!I199</f>
        <v>5831.9</v>
      </c>
      <c r="G32" s="756">
        <f>Стр_пер!J199</f>
        <v>0</v>
      </c>
      <c r="H32" s="756">
        <f>Стр_пер!K199</f>
        <v>0</v>
      </c>
      <c r="I32" s="756">
        <f>Стр_пер!L199</f>
        <v>40000</v>
      </c>
      <c r="J32" s="756">
        <f>Стр_пер!M199</f>
        <v>0</v>
      </c>
      <c r="K32" s="756">
        <f>Стр_пер!N199</f>
        <v>0</v>
      </c>
      <c r="L32" s="756">
        <f>Стр_пер!O199</f>
        <v>0</v>
      </c>
      <c r="M32" s="711"/>
      <c r="N32" s="711"/>
    </row>
    <row r="33" spans="1:14" ht="15">
      <c r="A33" s="721"/>
      <c r="B33" s="630">
        <v>2018</v>
      </c>
      <c r="C33" s="756">
        <f t="shared" si="0"/>
        <v>11644.4</v>
      </c>
      <c r="D33" s="756">
        <f t="shared" si="0"/>
        <v>11644.36</v>
      </c>
      <c r="E33" s="756">
        <f>Стр_пер!H200</f>
        <v>11644.4</v>
      </c>
      <c r="F33" s="756">
        <f>Стр_пер!I200</f>
        <v>11644.36</v>
      </c>
      <c r="G33" s="756">
        <f>Стр_пер!J200</f>
        <v>0</v>
      </c>
      <c r="H33" s="756">
        <f>Стр_пер!K200</f>
        <v>0</v>
      </c>
      <c r="I33" s="756">
        <f>Стр_пер!L200</f>
        <v>0</v>
      </c>
      <c r="J33" s="756">
        <f>Стр_пер!M200</f>
        <v>0</v>
      </c>
      <c r="K33" s="756">
        <f>Стр_пер!N200</f>
        <v>0</v>
      </c>
      <c r="L33" s="756">
        <f>Стр_пер!O200</f>
        <v>0</v>
      </c>
      <c r="M33" s="711"/>
      <c r="N33" s="711"/>
    </row>
    <row r="34" spans="1:14" ht="15">
      <c r="A34" s="721"/>
      <c r="B34" s="630">
        <v>2019</v>
      </c>
      <c r="C34" s="756">
        <f t="shared" si="0"/>
        <v>389875.5</v>
      </c>
      <c r="D34" s="756">
        <f t="shared" si="0"/>
        <v>11462.2</v>
      </c>
      <c r="E34" s="756">
        <f>Стр_пер!H201</f>
        <v>200488.7</v>
      </c>
      <c r="F34" s="756">
        <f>Стр_пер!I201</f>
        <v>11462.2</v>
      </c>
      <c r="G34" s="756">
        <f>Стр_пер!J201</f>
        <v>157191</v>
      </c>
      <c r="H34" s="756">
        <f>Стр_пер!K201</f>
        <v>0</v>
      </c>
      <c r="I34" s="756">
        <f>Стр_пер!L201</f>
        <v>32195.8</v>
      </c>
      <c r="J34" s="756">
        <f>Стр_пер!M201</f>
        <v>0</v>
      </c>
      <c r="K34" s="756">
        <f>Стр_пер!N201</f>
        <v>0</v>
      </c>
      <c r="L34" s="756">
        <f>Стр_пер!O201</f>
        <v>0</v>
      </c>
      <c r="M34" s="711"/>
      <c r="N34" s="711"/>
    </row>
    <row r="35" spans="1:14" ht="15">
      <c r="A35" s="721"/>
      <c r="B35" s="630">
        <v>2020</v>
      </c>
      <c r="C35" s="756">
        <f t="shared" si="0"/>
        <v>1096410.58</v>
      </c>
      <c r="D35" s="756">
        <f t="shared" si="0"/>
        <v>0</v>
      </c>
      <c r="E35" s="756">
        <f>Стр_пер!H202</f>
        <v>288827.08</v>
      </c>
      <c r="F35" s="756">
        <f>Стр_пер!I202</f>
        <v>0</v>
      </c>
      <c r="G35" s="756">
        <f>Стр_пер!J202</f>
        <v>578740.7</v>
      </c>
      <c r="H35" s="756">
        <f>Стр_пер!K202</f>
        <v>0</v>
      </c>
      <c r="I35" s="756">
        <f>Стр_пер!L202</f>
        <v>228842.8</v>
      </c>
      <c r="J35" s="756">
        <f>Стр_пер!M202</f>
        <v>0</v>
      </c>
      <c r="K35" s="756">
        <f>Стр_пер!N202</f>
        <v>0</v>
      </c>
      <c r="L35" s="756">
        <f>Стр_пер!O202</f>
        <v>0</v>
      </c>
      <c r="M35" s="711"/>
      <c r="N35" s="711"/>
    </row>
    <row r="36" spans="1:14" s="6" customFormat="1" ht="15">
      <c r="A36" s="721"/>
      <c r="B36" s="639" t="s">
        <v>652</v>
      </c>
      <c r="C36" s="757">
        <f aca="true" t="shared" si="1" ref="C36:L36">SUM(C30:C35)</f>
        <v>1633489.08</v>
      </c>
      <c r="D36" s="757">
        <f t="shared" si="1"/>
        <v>70663.16</v>
      </c>
      <c r="E36" s="757">
        <f t="shared" si="1"/>
        <v>546919.5800000001</v>
      </c>
      <c r="F36" s="757">
        <f t="shared" si="1"/>
        <v>57063.96000000001</v>
      </c>
      <c r="G36" s="757">
        <f t="shared" si="1"/>
        <v>735931.7</v>
      </c>
      <c r="H36" s="757">
        <f t="shared" si="1"/>
        <v>0</v>
      </c>
      <c r="I36" s="757">
        <f t="shared" si="1"/>
        <v>350637.8</v>
      </c>
      <c r="J36" s="757">
        <f t="shared" si="1"/>
        <v>13599.2</v>
      </c>
      <c r="K36" s="757">
        <f t="shared" si="1"/>
        <v>0</v>
      </c>
      <c r="L36" s="757">
        <f t="shared" si="1"/>
        <v>0</v>
      </c>
      <c r="M36" s="711"/>
      <c r="N36" s="711"/>
    </row>
    <row r="37" spans="1:14" ht="15">
      <c r="A37" s="673"/>
      <c r="B37" s="667"/>
      <c r="C37" s="673"/>
      <c r="D37" s="673"/>
      <c r="E37" s="673"/>
      <c r="F37" s="673"/>
      <c r="G37" s="667"/>
      <c r="H37" s="673"/>
      <c r="I37" s="667"/>
      <c r="J37" s="667"/>
      <c r="K37" s="673"/>
      <c r="L37" s="519"/>
      <c r="M37" s="519"/>
      <c r="N37" s="519"/>
    </row>
    <row r="38" spans="1:14" ht="15">
      <c r="A38" s="719" t="s">
        <v>671</v>
      </c>
      <c r="B38" s="719"/>
      <c r="C38" s="719"/>
      <c r="D38" s="719"/>
      <c r="E38" s="719" t="s">
        <v>16</v>
      </c>
      <c r="F38" s="719"/>
      <c r="G38" s="719"/>
      <c r="H38" s="719"/>
      <c r="I38" s="719"/>
      <c r="J38" s="719"/>
      <c r="K38" s="719"/>
      <c r="L38" s="719"/>
      <c r="M38" s="519"/>
      <c r="N38" s="519"/>
    </row>
    <row r="39" spans="1:14" ht="27.75" customHeight="1">
      <c r="A39" s="719" t="s">
        <v>199</v>
      </c>
      <c r="B39" s="719"/>
      <c r="C39" s="719"/>
      <c r="D39" s="719"/>
      <c r="E39" s="719" t="s">
        <v>617</v>
      </c>
      <c r="F39" s="719"/>
      <c r="G39" s="719"/>
      <c r="H39" s="719"/>
      <c r="I39" s="719"/>
      <c r="J39" s="719"/>
      <c r="K39" s="719"/>
      <c r="L39" s="719"/>
      <c r="M39" s="519"/>
      <c r="N39" s="519"/>
    </row>
    <row r="40" spans="1:14" ht="15" customHeight="1">
      <c r="A40" s="719" t="s">
        <v>672</v>
      </c>
      <c r="B40" s="719"/>
      <c r="C40" s="719"/>
      <c r="D40" s="719"/>
      <c r="E40" s="719"/>
      <c r="F40" s="719"/>
      <c r="G40" s="719"/>
      <c r="H40" s="719"/>
      <c r="I40" s="719"/>
      <c r="J40" s="719"/>
      <c r="K40" s="719"/>
      <c r="L40" s="719"/>
      <c r="M40" s="519"/>
      <c r="N40" s="519"/>
    </row>
    <row r="41" spans="1:14" ht="15">
      <c r="A41" s="719" t="s">
        <v>673</v>
      </c>
      <c r="B41" s="719"/>
      <c r="C41" s="719"/>
      <c r="D41" s="719"/>
      <c r="E41" s="719" t="s">
        <v>657</v>
      </c>
      <c r="F41" s="719"/>
      <c r="G41" s="719"/>
      <c r="H41" s="719"/>
      <c r="I41" s="719"/>
      <c r="J41" s="719"/>
      <c r="K41" s="719"/>
      <c r="L41" s="719"/>
      <c r="M41" s="519"/>
      <c r="N41" s="519"/>
    </row>
    <row r="42" spans="1:14" ht="15" customHeight="1">
      <c r="A42" s="719" t="s">
        <v>749</v>
      </c>
      <c r="B42" s="719"/>
      <c r="C42" s="719"/>
      <c r="D42" s="719"/>
      <c r="E42" s="719" t="s">
        <v>808</v>
      </c>
      <c r="F42" s="719"/>
      <c r="G42" s="719"/>
      <c r="H42" s="719"/>
      <c r="I42" s="719"/>
      <c r="J42" s="719"/>
      <c r="K42" s="719"/>
      <c r="L42" s="719"/>
      <c r="M42" s="519"/>
      <c r="N42" s="519"/>
    </row>
    <row r="43" spans="1:14" ht="15" customHeight="1">
      <c r="A43" s="719"/>
      <c r="B43" s="719"/>
      <c r="C43" s="719"/>
      <c r="D43" s="719"/>
      <c r="E43" s="719" t="s">
        <v>657</v>
      </c>
      <c r="F43" s="719"/>
      <c r="G43" s="719"/>
      <c r="H43" s="719"/>
      <c r="I43" s="719"/>
      <c r="J43" s="719"/>
      <c r="K43" s="719"/>
      <c r="L43" s="719"/>
      <c r="M43" s="519"/>
      <c r="N43" s="519"/>
    </row>
    <row r="44" spans="1:14" ht="15">
      <c r="A44" s="719"/>
      <c r="B44" s="719"/>
      <c r="C44" s="719"/>
      <c r="D44" s="719"/>
      <c r="E44" s="719" t="s">
        <v>809</v>
      </c>
      <c r="F44" s="719"/>
      <c r="G44" s="719"/>
      <c r="H44" s="719"/>
      <c r="I44" s="719"/>
      <c r="J44" s="719"/>
      <c r="K44" s="719"/>
      <c r="L44" s="719"/>
      <c r="M44" s="519"/>
      <c r="N44" s="519"/>
    </row>
    <row r="45" spans="1:14" ht="15">
      <c r="A45" s="711"/>
      <c r="B45" s="711"/>
      <c r="C45" s="711"/>
      <c r="D45" s="711"/>
      <c r="E45" s="711"/>
      <c r="F45" s="711"/>
      <c r="G45" s="711"/>
      <c r="H45" s="711"/>
      <c r="I45" s="711"/>
      <c r="J45" s="711"/>
      <c r="K45" s="711"/>
      <c r="L45" s="711"/>
      <c r="M45" s="711"/>
      <c r="N45" s="711"/>
    </row>
    <row r="46" spans="1:14" ht="15">
      <c r="A46" s="711"/>
      <c r="B46" s="711"/>
      <c r="C46" s="711"/>
      <c r="D46" s="711"/>
      <c r="E46" s="711"/>
      <c r="F46" s="711"/>
      <c r="G46" s="711"/>
      <c r="H46" s="711"/>
      <c r="I46" s="711"/>
      <c r="J46" s="711"/>
      <c r="K46" s="711"/>
      <c r="L46" s="711"/>
      <c r="M46" s="711"/>
      <c r="N46" s="711"/>
    </row>
    <row r="47" spans="1:14" ht="15">
      <c r="A47" s="711"/>
      <c r="B47" s="711"/>
      <c r="C47" s="711"/>
      <c r="D47" s="711"/>
      <c r="E47" s="711"/>
      <c r="F47" s="711"/>
      <c r="G47" s="711"/>
      <c r="H47" s="711"/>
      <c r="I47" s="711"/>
      <c r="J47" s="711"/>
      <c r="K47" s="711"/>
      <c r="L47" s="711"/>
      <c r="M47" s="711"/>
      <c r="N47" s="711"/>
    </row>
    <row r="48" spans="1:14" ht="15">
      <c r="A48" s="711"/>
      <c r="B48" s="711"/>
      <c r="C48" s="711"/>
      <c r="D48" s="711"/>
      <c r="E48" s="711"/>
      <c r="F48" s="711"/>
      <c r="G48" s="711"/>
      <c r="H48" s="711"/>
      <c r="I48" s="711"/>
      <c r="J48" s="711"/>
      <c r="K48" s="711"/>
      <c r="L48" s="711"/>
      <c r="M48" s="711"/>
      <c r="N48" s="711"/>
    </row>
    <row r="49" spans="1:14" ht="15">
      <c r="A49" s="711"/>
      <c r="B49" s="711"/>
      <c r="C49" s="711"/>
      <c r="D49" s="711"/>
      <c r="E49" s="711"/>
      <c r="F49" s="711"/>
      <c r="G49" s="711"/>
      <c r="H49" s="711"/>
      <c r="I49" s="711"/>
      <c r="J49" s="711"/>
      <c r="K49" s="711"/>
      <c r="L49" s="711"/>
      <c r="M49" s="711"/>
      <c r="N49" s="711"/>
    </row>
    <row r="50" spans="1:14" ht="15">
      <c r="A50" s="711"/>
      <c r="B50" s="711"/>
      <c r="C50" s="711"/>
      <c r="D50" s="711"/>
      <c r="E50" s="711"/>
      <c r="F50" s="711"/>
      <c r="G50" s="711"/>
      <c r="H50" s="711"/>
      <c r="I50" s="711"/>
      <c r="J50" s="711"/>
      <c r="K50" s="711"/>
      <c r="L50" s="711"/>
      <c r="M50" s="711"/>
      <c r="N50" s="711"/>
    </row>
    <row r="51" spans="1:14" ht="15">
      <c r="A51" s="711"/>
      <c r="B51" s="711"/>
      <c r="C51" s="711"/>
      <c r="D51" s="711"/>
      <c r="E51" s="711"/>
      <c r="F51" s="711"/>
      <c r="G51" s="711"/>
      <c r="H51" s="711"/>
      <c r="I51" s="711"/>
      <c r="J51" s="711"/>
      <c r="K51" s="711"/>
      <c r="L51" s="711"/>
      <c r="M51" s="711"/>
      <c r="N51" s="711"/>
    </row>
    <row r="52" spans="1:14" ht="15">
      <c r="A52" s="711"/>
      <c r="B52" s="711"/>
      <c r="C52" s="711"/>
      <c r="D52" s="711"/>
      <c r="E52" s="711"/>
      <c r="F52" s="711"/>
      <c r="G52" s="711"/>
      <c r="H52" s="711"/>
      <c r="I52" s="711"/>
      <c r="J52" s="711"/>
      <c r="K52" s="711"/>
      <c r="L52" s="711"/>
      <c r="M52" s="711"/>
      <c r="N52" s="711"/>
    </row>
    <row r="53" spans="1:14" ht="15">
      <c r="A53" s="711"/>
      <c r="B53" s="711"/>
      <c r="C53" s="711"/>
      <c r="D53" s="711"/>
      <c r="E53" s="711"/>
      <c r="F53" s="711"/>
      <c r="G53" s="711"/>
      <c r="H53" s="711"/>
      <c r="I53" s="711"/>
      <c r="J53" s="711"/>
      <c r="K53" s="711"/>
      <c r="L53" s="711"/>
      <c r="M53" s="711"/>
      <c r="N53" s="711"/>
    </row>
  </sheetData>
  <sheetProtection/>
  <mergeCells count="44">
    <mergeCell ref="A20:N20"/>
    <mergeCell ref="B8:N8"/>
    <mergeCell ref="B7:N7"/>
    <mergeCell ref="B6:N6"/>
    <mergeCell ref="A1:N1"/>
    <mergeCell ref="A13:N13"/>
    <mergeCell ref="A14:N14"/>
    <mergeCell ref="A15:N15"/>
    <mergeCell ref="B5:N5"/>
    <mergeCell ref="K11:L11"/>
    <mergeCell ref="M11:N11"/>
    <mergeCell ref="G11:H11"/>
    <mergeCell ref="A2:N2"/>
    <mergeCell ref="B4:N4"/>
    <mergeCell ref="B3:N3"/>
    <mergeCell ref="B9:N9"/>
    <mergeCell ref="B10:N10"/>
    <mergeCell ref="A8:A10"/>
    <mergeCell ref="A11:A12"/>
    <mergeCell ref="I28:J28"/>
    <mergeCell ref="A23:N23"/>
    <mergeCell ref="B11:B12"/>
    <mergeCell ref="E11:F11"/>
    <mergeCell ref="B18:H18"/>
    <mergeCell ref="I11:J11"/>
    <mergeCell ref="C28:D28"/>
    <mergeCell ref="E28:F28"/>
    <mergeCell ref="A5:A6"/>
    <mergeCell ref="C11:D11"/>
    <mergeCell ref="E44:L44"/>
    <mergeCell ref="A28:A36"/>
    <mergeCell ref="B28:B29"/>
    <mergeCell ref="G28:H28"/>
    <mergeCell ref="K28:L28"/>
    <mergeCell ref="A38:D38"/>
    <mergeCell ref="A39:D39"/>
    <mergeCell ref="A41:D41"/>
    <mergeCell ref="A42:D44"/>
    <mergeCell ref="E39:L39"/>
    <mergeCell ref="E38:L38"/>
    <mergeCell ref="A40:L40"/>
    <mergeCell ref="E41:L41"/>
    <mergeCell ref="E42:L42"/>
    <mergeCell ref="E43:L43"/>
  </mergeCells>
  <printOptions/>
  <pageMargins left="0.63" right="0.49" top="0.35433070866141736" bottom="0.2755905511811024" header="0.31496062992125984" footer="0.31496062992125984"/>
  <pageSetup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sheetPr>
    <tabColor rgb="FF00B050"/>
  </sheetPr>
  <dimension ref="A1:G108"/>
  <sheetViews>
    <sheetView view="pageBreakPreview" zoomScale="112" zoomScaleSheetLayoutView="112" zoomScalePageLayoutView="0" workbookViewId="0" topLeftCell="A1">
      <selection activeCell="H107" sqref="A107:IV107"/>
    </sheetView>
  </sheetViews>
  <sheetFormatPr defaultColWidth="9.140625" defaultRowHeight="15"/>
  <cols>
    <col min="1" max="1" width="21.00390625" style="15" customWidth="1"/>
    <col min="2" max="4" width="21.8515625" style="26" customWidth="1"/>
    <col min="5" max="5" width="10.7109375" style="15" customWidth="1"/>
    <col min="6" max="6" width="10.140625" style="15" customWidth="1"/>
    <col min="7" max="7" width="10.28125" style="15" customWidth="1"/>
  </cols>
  <sheetData>
    <row r="1" spans="1:7" ht="15">
      <c r="A1" s="347" t="s">
        <v>492</v>
      </c>
      <c r="B1" s="347"/>
      <c r="C1" s="347"/>
      <c r="D1" s="347"/>
      <c r="E1" s="347"/>
      <c r="F1" s="347"/>
      <c r="G1" s="347"/>
    </row>
    <row r="2" ht="15">
      <c r="A2" s="44"/>
    </row>
    <row r="3" spans="1:7" ht="60.75" customHeight="1">
      <c r="A3" s="289" t="s">
        <v>205</v>
      </c>
      <c r="B3" s="289"/>
      <c r="C3" s="289"/>
      <c r="D3" s="289"/>
      <c r="E3" s="289"/>
      <c r="F3" s="289"/>
      <c r="G3" s="289"/>
    </row>
    <row r="4" spans="1:7" ht="45.75" customHeight="1">
      <c r="A4" s="216" t="s">
        <v>243</v>
      </c>
      <c r="B4" s="216"/>
      <c r="C4" s="216"/>
      <c r="D4" s="216"/>
      <c r="E4" s="216"/>
      <c r="F4" s="216"/>
      <c r="G4" s="216"/>
    </row>
    <row r="5" spans="1:7" ht="45" customHeight="1">
      <c r="A5" s="216" t="s">
        <v>244</v>
      </c>
      <c r="B5" s="216"/>
      <c r="C5" s="216"/>
      <c r="D5" s="216"/>
      <c r="E5" s="216"/>
      <c r="F5" s="216"/>
      <c r="G5" s="216"/>
    </row>
    <row r="6" spans="1:7" ht="222.75" customHeight="1">
      <c r="A6" s="217" t="s">
        <v>478</v>
      </c>
      <c r="B6" s="217"/>
      <c r="C6" s="217"/>
      <c r="D6" s="217"/>
      <c r="E6" s="217"/>
      <c r="F6" s="217"/>
      <c r="G6" s="217"/>
    </row>
    <row r="7" spans="1:7" ht="43.5" customHeight="1">
      <c r="A7" s="216" t="s">
        <v>245</v>
      </c>
      <c r="B7" s="216"/>
      <c r="C7" s="216"/>
      <c r="D7" s="216"/>
      <c r="E7" s="216"/>
      <c r="F7" s="216"/>
      <c r="G7" s="216"/>
    </row>
    <row r="8" spans="1:7" ht="29.25" customHeight="1">
      <c r="A8" s="417" t="s">
        <v>181</v>
      </c>
      <c r="B8" s="417"/>
      <c r="C8" s="417"/>
      <c r="D8" s="417"/>
      <c r="E8" s="417"/>
      <c r="F8" s="417"/>
      <c r="G8" s="417"/>
    </row>
    <row r="9" spans="1:7" ht="15.75" customHeight="1">
      <c r="A9" s="417" t="s">
        <v>446</v>
      </c>
      <c r="B9" s="417"/>
      <c r="C9" s="417"/>
      <c r="D9" s="417"/>
      <c r="E9" s="417"/>
      <c r="F9" s="417"/>
      <c r="G9" s="417"/>
    </row>
    <row r="10" spans="1:7" ht="13.5" customHeight="1">
      <c r="A10" s="417" t="s">
        <v>444</v>
      </c>
      <c r="B10" s="417"/>
      <c r="C10" s="417"/>
      <c r="D10" s="417"/>
      <c r="E10" s="417"/>
      <c r="F10" s="417"/>
      <c r="G10" s="417"/>
    </row>
    <row r="11" spans="1:7" ht="15" customHeight="1">
      <c r="A11" s="417" t="s">
        <v>445</v>
      </c>
      <c r="B11" s="417"/>
      <c r="C11" s="417"/>
      <c r="D11" s="417"/>
      <c r="E11" s="417"/>
      <c r="F11" s="417"/>
      <c r="G11" s="417"/>
    </row>
    <row r="12" spans="1:7" ht="31.5" customHeight="1">
      <c r="A12" s="216" t="s">
        <v>426</v>
      </c>
      <c r="B12" s="216"/>
      <c r="C12" s="216"/>
      <c r="D12" s="216"/>
      <c r="E12" s="216"/>
      <c r="F12" s="216"/>
      <c r="G12" s="216"/>
    </row>
    <row r="13" ht="15">
      <c r="G13" s="44" t="s">
        <v>702</v>
      </c>
    </row>
    <row r="14" ht="15">
      <c r="A14" s="44"/>
    </row>
    <row r="15" spans="1:4" ht="15">
      <c r="A15" s="122" t="s">
        <v>922</v>
      </c>
      <c r="B15" s="123" t="s">
        <v>924</v>
      </c>
      <c r="C15" s="123" t="s">
        <v>925</v>
      </c>
      <c r="D15" s="123" t="s">
        <v>926</v>
      </c>
    </row>
    <row r="16" spans="1:4" ht="15">
      <c r="A16" s="79" t="s">
        <v>246</v>
      </c>
      <c r="B16" s="36">
        <v>565</v>
      </c>
      <c r="C16" s="36">
        <v>575</v>
      </c>
      <c r="D16" s="36">
        <v>621</v>
      </c>
    </row>
    <row r="17" spans="1:4" ht="15">
      <c r="A17" s="79" t="s">
        <v>928</v>
      </c>
      <c r="B17" s="36">
        <v>6</v>
      </c>
      <c r="C17" s="36">
        <v>6</v>
      </c>
      <c r="D17" s="36">
        <v>6</v>
      </c>
    </row>
    <row r="18" spans="1:4" ht="15">
      <c r="A18" s="79" t="s">
        <v>929</v>
      </c>
      <c r="B18" s="36">
        <v>155</v>
      </c>
      <c r="C18" s="36">
        <v>155</v>
      </c>
      <c r="D18" s="36">
        <v>156</v>
      </c>
    </row>
    <row r="19" spans="1:4" ht="30">
      <c r="A19" s="79" t="s">
        <v>930</v>
      </c>
      <c r="B19" s="36">
        <v>10</v>
      </c>
      <c r="C19" s="36">
        <v>10</v>
      </c>
      <c r="D19" s="36">
        <v>11</v>
      </c>
    </row>
    <row r="20" spans="1:4" ht="15">
      <c r="A20" s="79" t="s">
        <v>247</v>
      </c>
      <c r="B20" s="36">
        <v>12</v>
      </c>
      <c r="C20" s="36">
        <v>12</v>
      </c>
      <c r="D20" s="36">
        <v>12</v>
      </c>
    </row>
    <row r="21" spans="1:4" ht="45">
      <c r="A21" s="79" t="s">
        <v>931</v>
      </c>
      <c r="B21" s="36">
        <v>257</v>
      </c>
      <c r="C21" s="36">
        <v>257</v>
      </c>
      <c r="D21" s="36">
        <v>277</v>
      </c>
    </row>
    <row r="22" spans="1:4" ht="15">
      <c r="A22" s="79" t="s">
        <v>932</v>
      </c>
      <c r="B22" s="36">
        <v>1</v>
      </c>
      <c r="C22" s="36">
        <v>1</v>
      </c>
      <c r="D22" s="36">
        <v>1</v>
      </c>
    </row>
    <row r="23" spans="1:4" ht="15">
      <c r="A23" s="79" t="s">
        <v>933</v>
      </c>
      <c r="B23" s="36">
        <v>1</v>
      </c>
      <c r="C23" s="36">
        <v>1</v>
      </c>
      <c r="D23" s="36">
        <v>1</v>
      </c>
    </row>
    <row r="24" spans="1:4" ht="30">
      <c r="A24" s="79" t="s">
        <v>934</v>
      </c>
      <c r="B24" s="36">
        <v>120</v>
      </c>
      <c r="C24" s="36">
        <v>120</v>
      </c>
      <c r="D24" s="36">
        <v>144</v>
      </c>
    </row>
    <row r="25" ht="8.25" customHeight="1">
      <c r="A25" s="44"/>
    </row>
    <row r="26" spans="1:7" ht="33.75" customHeight="1">
      <c r="A26" s="216" t="s">
        <v>425</v>
      </c>
      <c r="B26" s="216"/>
      <c r="C26" s="216"/>
      <c r="D26" s="216"/>
      <c r="E26" s="216"/>
      <c r="F26" s="216"/>
      <c r="G26" s="216"/>
    </row>
    <row r="27" ht="9" customHeight="1"/>
    <row r="28" ht="15">
      <c r="G28" s="124" t="s">
        <v>937</v>
      </c>
    </row>
    <row r="29" spans="1:7" s="3" customFormat="1" ht="37.5" customHeight="1">
      <c r="A29" s="418" t="s">
        <v>248</v>
      </c>
      <c r="B29" s="418"/>
      <c r="C29" s="418"/>
      <c r="D29" s="418"/>
      <c r="E29" s="418"/>
      <c r="F29" s="418"/>
      <c r="G29" s="418"/>
    </row>
    <row r="30" spans="1:7" ht="30" customHeight="1">
      <c r="A30" s="123" t="s">
        <v>249</v>
      </c>
      <c r="B30" s="123" t="s">
        <v>250</v>
      </c>
      <c r="C30" s="406" t="s">
        <v>251</v>
      </c>
      <c r="D30" s="406"/>
      <c r="E30" s="406"/>
      <c r="F30" s="406"/>
      <c r="G30" s="406"/>
    </row>
    <row r="31" spans="1:7" ht="15" customHeight="1">
      <c r="A31" s="305" t="s">
        <v>923</v>
      </c>
      <c r="B31" s="305" t="s">
        <v>252</v>
      </c>
      <c r="C31" s="305" t="s">
        <v>253</v>
      </c>
      <c r="D31" s="305"/>
      <c r="E31" s="305"/>
      <c r="F31" s="305"/>
      <c r="G31" s="305"/>
    </row>
    <row r="32" spans="1:7" ht="15">
      <c r="A32" s="305"/>
      <c r="B32" s="305"/>
      <c r="C32" s="305" t="s">
        <v>254</v>
      </c>
      <c r="D32" s="305"/>
      <c r="E32" s="305"/>
      <c r="F32" s="305"/>
      <c r="G32" s="305"/>
    </row>
    <row r="33" spans="1:7" ht="15" customHeight="1">
      <c r="A33" s="305"/>
      <c r="B33" s="305"/>
      <c r="C33" s="305" t="s">
        <v>255</v>
      </c>
      <c r="D33" s="305"/>
      <c r="E33" s="305"/>
      <c r="F33" s="305"/>
      <c r="G33" s="305"/>
    </row>
    <row r="34" spans="1:7" ht="15" customHeight="1">
      <c r="A34" s="305" t="s">
        <v>924</v>
      </c>
      <c r="B34" s="305" t="s">
        <v>256</v>
      </c>
      <c r="C34" s="305" t="s">
        <v>257</v>
      </c>
      <c r="D34" s="305"/>
      <c r="E34" s="305"/>
      <c r="F34" s="305"/>
      <c r="G34" s="305"/>
    </row>
    <row r="35" spans="1:7" ht="15">
      <c r="A35" s="305"/>
      <c r="B35" s="305"/>
      <c r="C35" s="305" t="s">
        <v>258</v>
      </c>
      <c r="D35" s="305"/>
      <c r="E35" s="305"/>
      <c r="F35" s="305"/>
      <c r="G35" s="305"/>
    </row>
    <row r="36" spans="1:7" ht="15" customHeight="1">
      <c r="A36" s="305"/>
      <c r="B36" s="305"/>
      <c r="C36" s="305" t="s">
        <v>259</v>
      </c>
      <c r="D36" s="305"/>
      <c r="E36" s="305"/>
      <c r="F36" s="305"/>
      <c r="G36" s="305"/>
    </row>
    <row r="37" spans="1:7" ht="15" customHeight="1">
      <c r="A37" s="305"/>
      <c r="B37" s="305"/>
      <c r="C37" s="305" t="s">
        <v>260</v>
      </c>
      <c r="D37" s="305"/>
      <c r="E37" s="305"/>
      <c r="F37" s="305"/>
      <c r="G37" s="305"/>
    </row>
    <row r="38" spans="1:7" ht="15" customHeight="1">
      <c r="A38" s="305" t="s">
        <v>925</v>
      </c>
      <c r="B38" s="305" t="s">
        <v>252</v>
      </c>
      <c r="C38" s="305" t="s">
        <v>261</v>
      </c>
      <c r="D38" s="305"/>
      <c r="E38" s="305"/>
      <c r="F38" s="305"/>
      <c r="G38" s="305"/>
    </row>
    <row r="39" spans="1:7" ht="15">
      <c r="A39" s="305"/>
      <c r="B39" s="305"/>
      <c r="C39" s="305" t="s">
        <v>262</v>
      </c>
      <c r="D39" s="305"/>
      <c r="E39" s="305"/>
      <c r="F39" s="305"/>
      <c r="G39" s="305"/>
    </row>
    <row r="40" spans="1:7" ht="15" customHeight="1">
      <c r="A40" s="305" t="s">
        <v>926</v>
      </c>
      <c r="B40" s="305" t="s">
        <v>263</v>
      </c>
      <c r="C40" s="305" t="s">
        <v>264</v>
      </c>
      <c r="D40" s="305"/>
      <c r="E40" s="305"/>
      <c r="F40" s="305"/>
      <c r="G40" s="305"/>
    </row>
    <row r="41" spans="1:7" ht="15" customHeight="1">
      <c r="A41" s="305"/>
      <c r="B41" s="305"/>
      <c r="C41" s="305" t="s">
        <v>265</v>
      </c>
      <c r="D41" s="305"/>
      <c r="E41" s="305"/>
      <c r="F41" s="305"/>
      <c r="G41" s="305"/>
    </row>
    <row r="42" spans="1:7" ht="15">
      <c r="A42" s="305"/>
      <c r="B42" s="305"/>
      <c r="C42" s="305" t="s">
        <v>266</v>
      </c>
      <c r="D42" s="305"/>
      <c r="E42" s="305"/>
      <c r="F42" s="305"/>
      <c r="G42" s="305"/>
    </row>
    <row r="43" spans="1:7" ht="15">
      <c r="A43" s="305"/>
      <c r="B43" s="305"/>
      <c r="C43" s="305" t="s">
        <v>267</v>
      </c>
      <c r="D43" s="305"/>
      <c r="E43" s="305"/>
      <c r="F43" s="305"/>
      <c r="G43" s="305"/>
    </row>
    <row r="44" spans="1:7" ht="15" customHeight="1">
      <c r="A44" s="305"/>
      <c r="B44" s="305"/>
      <c r="C44" s="305" t="s">
        <v>268</v>
      </c>
      <c r="D44" s="305"/>
      <c r="E44" s="305"/>
      <c r="F44" s="305"/>
      <c r="G44" s="305"/>
    </row>
    <row r="45" spans="1:7" ht="28.5" customHeight="1">
      <c r="A45" s="305"/>
      <c r="B45" s="305"/>
      <c r="C45" s="305" t="s">
        <v>269</v>
      </c>
      <c r="D45" s="305"/>
      <c r="E45" s="305"/>
      <c r="F45" s="305"/>
      <c r="G45" s="305"/>
    </row>
    <row r="46" spans="1:7" ht="15" customHeight="1">
      <c r="A46" s="305"/>
      <c r="B46" s="305"/>
      <c r="C46" s="305" t="s">
        <v>270</v>
      </c>
      <c r="D46" s="305"/>
      <c r="E46" s="305"/>
      <c r="F46" s="305"/>
      <c r="G46" s="305"/>
    </row>
    <row r="47" spans="1:7" ht="15" customHeight="1">
      <c r="A47" s="305"/>
      <c r="B47" s="305"/>
      <c r="C47" s="305" t="s">
        <v>271</v>
      </c>
      <c r="D47" s="305"/>
      <c r="E47" s="305"/>
      <c r="F47" s="305"/>
      <c r="G47" s="305"/>
    </row>
    <row r="48" spans="1:7" ht="15">
      <c r="A48" s="305"/>
      <c r="B48" s="305"/>
      <c r="C48" s="305" t="s">
        <v>272</v>
      </c>
      <c r="D48" s="305"/>
      <c r="E48" s="305"/>
      <c r="F48" s="305"/>
      <c r="G48" s="305"/>
    </row>
    <row r="49" spans="1:7" ht="22.5" customHeight="1">
      <c r="A49" s="216" t="s">
        <v>273</v>
      </c>
      <c r="B49" s="216"/>
      <c r="C49" s="216"/>
      <c r="D49" s="216"/>
      <c r="E49" s="216"/>
      <c r="F49" s="216"/>
      <c r="G49" s="216"/>
    </row>
    <row r="50" spans="1:7" ht="15">
      <c r="A50" s="216" t="s">
        <v>274</v>
      </c>
      <c r="B50" s="216"/>
      <c r="C50" s="216"/>
      <c r="D50" s="216"/>
      <c r="E50" s="216"/>
      <c r="F50" s="216"/>
      <c r="G50" s="216"/>
    </row>
    <row r="51" spans="1:7" ht="15">
      <c r="A51" s="216" t="s">
        <v>275</v>
      </c>
      <c r="B51" s="216"/>
      <c r="C51" s="216"/>
      <c r="D51" s="216"/>
      <c r="E51" s="216"/>
      <c r="F51" s="216"/>
      <c r="G51" s="216"/>
    </row>
    <row r="52" spans="1:7" ht="15">
      <c r="A52" s="216" t="s">
        <v>276</v>
      </c>
      <c r="B52" s="216"/>
      <c r="C52" s="216"/>
      <c r="D52" s="216"/>
      <c r="E52" s="216"/>
      <c r="F52" s="216"/>
      <c r="G52" s="216"/>
    </row>
    <row r="53" spans="1:7" ht="15">
      <c r="A53" s="216" t="s">
        <v>277</v>
      </c>
      <c r="B53" s="216"/>
      <c r="C53" s="216"/>
      <c r="D53" s="216"/>
      <c r="E53" s="216"/>
      <c r="F53" s="216"/>
      <c r="G53" s="216"/>
    </row>
    <row r="54" spans="1:7" ht="15">
      <c r="A54" s="216" t="s">
        <v>278</v>
      </c>
      <c r="B54" s="216"/>
      <c r="C54" s="216"/>
      <c r="D54" s="216"/>
      <c r="E54" s="216"/>
      <c r="F54" s="216"/>
      <c r="G54" s="216"/>
    </row>
    <row r="55" spans="1:7" ht="15">
      <c r="A55" s="216" t="s">
        <v>279</v>
      </c>
      <c r="B55" s="216"/>
      <c r="C55" s="216"/>
      <c r="D55" s="216"/>
      <c r="E55" s="216"/>
      <c r="F55" s="216"/>
      <c r="G55" s="216"/>
    </row>
    <row r="56" spans="1:7" ht="15">
      <c r="A56" s="216" t="s">
        <v>280</v>
      </c>
      <c r="B56" s="216"/>
      <c r="C56" s="216"/>
      <c r="D56" s="216"/>
      <c r="E56" s="216"/>
      <c r="F56" s="216"/>
      <c r="G56" s="216"/>
    </row>
    <row r="57" spans="1:7" ht="15">
      <c r="A57" s="216" t="s">
        <v>281</v>
      </c>
      <c r="B57" s="216"/>
      <c r="C57" s="216"/>
      <c r="D57" s="216"/>
      <c r="E57" s="216"/>
      <c r="F57" s="216"/>
      <c r="G57" s="216"/>
    </row>
    <row r="58" spans="1:7" ht="15">
      <c r="A58" s="216" t="s">
        <v>282</v>
      </c>
      <c r="B58" s="216"/>
      <c r="C58" s="216"/>
      <c r="D58" s="216"/>
      <c r="E58" s="216"/>
      <c r="F58" s="216"/>
      <c r="G58" s="216"/>
    </row>
    <row r="59" spans="1:7" ht="15">
      <c r="A59" s="216" t="s">
        <v>283</v>
      </c>
      <c r="B59" s="216"/>
      <c r="C59" s="216"/>
      <c r="D59" s="216"/>
      <c r="E59" s="216"/>
      <c r="F59" s="216"/>
      <c r="G59" s="216"/>
    </row>
    <row r="60" spans="1:7" ht="15">
      <c r="A60" s="216" t="s">
        <v>284</v>
      </c>
      <c r="B60" s="216"/>
      <c r="C60" s="216"/>
      <c r="D60" s="216"/>
      <c r="E60" s="216"/>
      <c r="F60" s="216"/>
      <c r="G60" s="216"/>
    </row>
    <row r="61" spans="1:7" ht="15">
      <c r="A61" s="216" t="s">
        <v>285</v>
      </c>
      <c r="B61" s="216"/>
      <c r="C61" s="216"/>
      <c r="D61" s="216"/>
      <c r="E61" s="216"/>
      <c r="F61" s="216"/>
      <c r="G61" s="216"/>
    </row>
    <row r="62" spans="1:7" ht="15">
      <c r="A62" s="216" t="s">
        <v>286</v>
      </c>
      <c r="B62" s="216"/>
      <c r="C62" s="216"/>
      <c r="D62" s="216"/>
      <c r="E62" s="216"/>
      <c r="F62" s="216"/>
      <c r="G62" s="216"/>
    </row>
    <row r="63" spans="1:7" ht="45.75" customHeight="1">
      <c r="A63" s="216" t="s">
        <v>287</v>
      </c>
      <c r="B63" s="216"/>
      <c r="C63" s="216"/>
      <c r="D63" s="216"/>
      <c r="E63" s="216"/>
      <c r="F63" s="216"/>
      <c r="G63" s="216"/>
    </row>
    <row r="64" spans="1:7" ht="44.25" customHeight="1">
      <c r="A64" s="216" t="s">
        <v>288</v>
      </c>
      <c r="B64" s="216"/>
      <c r="C64" s="216"/>
      <c r="D64" s="216"/>
      <c r="E64" s="216"/>
      <c r="F64" s="216"/>
      <c r="G64" s="216"/>
    </row>
    <row r="65" spans="1:7" ht="15">
      <c r="A65" s="216" t="s">
        <v>289</v>
      </c>
      <c r="B65" s="216"/>
      <c r="C65" s="216"/>
      <c r="D65" s="216"/>
      <c r="E65" s="216"/>
      <c r="F65" s="216"/>
      <c r="G65" s="216"/>
    </row>
    <row r="66" spans="1:7" ht="15">
      <c r="A66" s="216" t="s">
        <v>290</v>
      </c>
      <c r="B66" s="216"/>
      <c r="C66" s="216"/>
      <c r="D66" s="216"/>
      <c r="E66" s="216"/>
      <c r="F66" s="216"/>
      <c r="G66" s="216"/>
    </row>
    <row r="67" spans="1:7" ht="15">
      <c r="A67" s="216" t="s">
        <v>291</v>
      </c>
      <c r="B67" s="216"/>
      <c r="C67" s="216"/>
      <c r="D67" s="216"/>
      <c r="E67" s="216"/>
      <c r="F67" s="216"/>
      <c r="G67" s="216"/>
    </row>
    <row r="68" spans="1:7" ht="15">
      <c r="A68" s="216" t="s">
        <v>292</v>
      </c>
      <c r="B68" s="216"/>
      <c r="C68" s="216"/>
      <c r="D68" s="216"/>
      <c r="E68" s="216"/>
      <c r="F68" s="216"/>
      <c r="G68" s="216"/>
    </row>
    <row r="69" spans="1:7" ht="47.25" customHeight="1">
      <c r="A69" s="216" t="s">
        <v>293</v>
      </c>
      <c r="B69" s="216"/>
      <c r="C69" s="216"/>
      <c r="D69" s="216"/>
      <c r="E69" s="216"/>
      <c r="F69" s="216"/>
      <c r="G69" s="216"/>
    </row>
    <row r="70" spans="1:7" ht="75" customHeight="1">
      <c r="A70" s="285" t="s">
        <v>427</v>
      </c>
      <c r="B70" s="285"/>
      <c r="C70" s="285"/>
      <c r="D70" s="285"/>
      <c r="E70" s="285"/>
      <c r="F70" s="285"/>
      <c r="G70" s="285"/>
    </row>
    <row r="71" spans="1:7" ht="32.25" customHeight="1">
      <c r="A71" s="410" t="s">
        <v>294</v>
      </c>
      <c r="B71" s="410"/>
      <c r="C71" s="410"/>
      <c r="D71" s="410"/>
      <c r="E71" s="410"/>
      <c r="F71" s="410"/>
      <c r="G71" s="410"/>
    </row>
    <row r="72" ht="5.25" customHeight="1">
      <c r="A72" s="35"/>
    </row>
    <row r="73" ht="15">
      <c r="G73" s="20" t="s">
        <v>981</v>
      </c>
    </row>
    <row r="74" spans="1:7" ht="15">
      <c r="A74" s="125" t="s">
        <v>295</v>
      </c>
      <c r="B74" s="123" t="s">
        <v>944</v>
      </c>
      <c r="C74" s="123">
        <v>2010</v>
      </c>
      <c r="D74" s="123">
        <v>2011</v>
      </c>
      <c r="E74" s="123">
        <v>2012</v>
      </c>
      <c r="F74" s="123">
        <v>2013</v>
      </c>
      <c r="G74" s="123">
        <v>2014</v>
      </c>
    </row>
    <row r="75" spans="1:7" ht="15">
      <c r="A75" s="43" t="s">
        <v>296</v>
      </c>
      <c r="B75" s="36" t="s">
        <v>944</v>
      </c>
      <c r="C75" s="36">
        <v>25</v>
      </c>
      <c r="D75" s="36">
        <v>25</v>
      </c>
      <c r="E75" s="36">
        <v>25</v>
      </c>
      <c r="F75" s="36">
        <v>24.2</v>
      </c>
      <c r="G75" s="36">
        <v>24.5</v>
      </c>
    </row>
    <row r="76" spans="1:7" ht="30">
      <c r="A76" s="43" t="s">
        <v>297</v>
      </c>
      <c r="B76" s="36" t="s">
        <v>944</v>
      </c>
      <c r="C76" s="36">
        <v>17</v>
      </c>
      <c r="D76" s="36">
        <v>24</v>
      </c>
      <c r="E76" s="36">
        <v>35</v>
      </c>
      <c r="F76" s="36">
        <v>35</v>
      </c>
      <c r="G76" s="36">
        <v>35.3</v>
      </c>
    </row>
    <row r="77" spans="1:7" ht="30">
      <c r="A77" s="43" t="s">
        <v>298</v>
      </c>
      <c r="B77" s="36" t="s">
        <v>944</v>
      </c>
      <c r="C77" s="36">
        <v>5</v>
      </c>
      <c r="D77" s="36">
        <v>5</v>
      </c>
      <c r="E77" s="36">
        <v>5.1</v>
      </c>
      <c r="F77" s="36">
        <v>5</v>
      </c>
      <c r="G77" s="36">
        <v>5.2</v>
      </c>
    </row>
    <row r="78" spans="1:7" ht="15">
      <c r="A78" s="126"/>
      <c r="B78" s="62"/>
      <c r="C78" s="62"/>
      <c r="D78" s="62"/>
      <c r="E78" s="62"/>
      <c r="F78" s="62"/>
      <c r="G78" s="62"/>
    </row>
    <row r="79" spans="1:7" ht="45.75" customHeight="1">
      <c r="A79" s="413" t="s">
        <v>453</v>
      </c>
      <c r="B79" s="413"/>
      <c r="C79" s="413"/>
      <c r="D79" s="413"/>
      <c r="E79" s="413"/>
      <c r="F79" s="413"/>
      <c r="G79" s="413"/>
    </row>
    <row r="80" spans="1:7" ht="15">
      <c r="A80" s="127"/>
      <c r="B80" s="128"/>
      <c r="C80" s="128"/>
      <c r="D80" s="128"/>
      <c r="E80" s="128"/>
      <c r="G80" s="128" t="s">
        <v>299</v>
      </c>
    </row>
    <row r="81" spans="1:7" ht="15" customHeight="1">
      <c r="A81" s="127"/>
      <c r="B81" s="411" t="s">
        <v>452</v>
      </c>
      <c r="C81" s="414" t="s">
        <v>447</v>
      </c>
      <c r="D81" s="414"/>
      <c r="E81" s="414"/>
      <c r="F81" s="408"/>
      <c r="G81" s="128"/>
    </row>
    <row r="82" spans="1:7" ht="90" customHeight="1">
      <c r="A82" s="127"/>
      <c r="B82" s="412"/>
      <c r="C82" s="129" t="s">
        <v>448</v>
      </c>
      <c r="D82" s="130" t="s">
        <v>449</v>
      </c>
      <c r="E82" s="407" t="s">
        <v>450</v>
      </c>
      <c r="F82" s="408"/>
      <c r="G82" s="128"/>
    </row>
    <row r="83" spans="1:7" ht="15">
      <c r="A83" s="127"/>
      <c r="B83" s="130" t="s">
        <v>451</v>
      </c>
      <c r="C83" s="129">
        <v>5.2</v>
      </c>
      <c r="D83" s="130">
        <v>9.4</v>
      </c>
      <c r="E83" s="407">
        <v>9.7</v>
      </c>
      <c r="F83" s="408"/>
      <c r="G83" s="128"/>
    </row>
    <row r="84" spans="1:7" ht="15">
      <c r="A84" s="127"/>
      <c r="B84" s="130" t="s">
        <v>296</v>
      </c>
      <c r="C84" s="129">
        <v>24.5</v>
      </c>
      <c r="D84" s="130">
        <v>69.9</v>
      </c>
      <c r="E84" s="407">
        <v>60.4</v>
      </c>
      <c r="F84" s="408"/>
      <c r="G84" s="128"/>
    </row>
    <row r="85" spans="1:7" ht="30">
      <c r="A85" s="127"/>
      <c r="B85" s="130" t="s">
        <v>297</v>
      </c>
      <c r="C85" s="130">
        <v>35.3</v>
      </c>
      <c r="D85" s="130">
        <v>34.2</v>
      </c>
      <c r="E85" s="409">
        <v>29.7</v>
      </c>
      <c r="F85" s="409"/>
      <c r="G85" s="128"/>
    </row>
    <row r="86" spans="1:7" ht="15">
      <c r="A86" s="126"/>
      <c r="B86" s="62"/>
      <c r="C86" s="62"/>
      <c r="D86" s="62"/>
      <c r="E86" s="415"/>
      <c r="F86" s="415"/>
      <c r="G86" s="62"/>
    </row>
    <row r="87" spans="1:7" ht="45" customHeight="1">
      <c r="A87" s="416" t="s">
        <v>208</v>
      </c>
      <c r="B87" s="416"/>
      <c r="C87" s="416"/>
      <c r="D87" s="416"/>
      <c r="E87" s="416"/>
      <c r="F87" s="416"/>
      <c r="G87" s="416"/>
    </row>
    <row r="88" spans="1:7" ht="105.75" customHeight="1">
      <c r="A88" s="285" t="s">
        <v>411</v>
      </c>
      <c r="B88" s="285"/>
      <c r="C88" s="285"/>
      <c r="D88" s="285"/>
      <c r="E88" s="285"/>
      <c r="F88" s="285"/>
      <c r="G88" s="285"/>
    </row>
    <row r="89" spans="1:7" ht="93.75" customHeight="1">
      <c r="A89" s="216" t="s">
        <v>210</v>
      </c>
      <c r="B89" s="216"/>
      <c r="C89" s="216"/>
      <c r="D89" s="216"/>
      <c r="E89" s="216"/>
      <c r="F89" s="216"/>
      <c r="G89" s="216"/>
    </row>
    <row r="90" spans="1:7" ht="15">
      <c r="A90" s="35"/>
      <c r="G90" s="124" t="s">
        <v>209</v>
      </c>
    </row>
    <row r="91" spans="1:7" ht="26.25" customHeight="1">
      <c r="A91" s="347" t="s">
        <v>300</v>
      </c>
      <c r="B91" s="347"/>
      <c r="C91" s="347"/>
      <c r="D91" s="347"/>
      <c r="E91" s="347"/>
      <c r="F91" s="347"/>
      <c r="G91" s="347"/>
    </row>
    <row r="92" spans="1:4" ht="15">
      <c r="A92" s="125"/>
      <c r="B92" s="123" t="s">
        <v>924</v>
      </c>
      <c r="C92" s="123" t="s">
        <v>925</v>
      </c>
      <c r="D92" s="123" t="s">
        <v>926</v>
      </c>
    </row>
    <row r="93" spans="1:4" ht="30">
      <c r="A93" s="43" t="s">
        <v>301</v>
      </c>
      <c r="B93" s="36">
        <v>9</v>
      </c>
      <c r="C93" s="36">
        <v>8</v>
      </c>
      <c r="D93" s="36">
        <v>7</v>
      </c>
    </row>
    <row r="94" spans="1:4" ht="15">
      <c r="A94" s="43" t="s">
        <v>302</v>
      </c>
      <c r="B94" s="36">
        <v>6</v>
      </c>
      <c r="C94" s="36">
        <v>6</v>
      </c>
      <c r="D94" s="36">
        <v>6</v>
      </c>
    </row>
    <row r="96" spans="1:7" ht="145.5" customHeight="1">
      <c r="A96" s="216" t="s">
        <v>303</v>
      </c>
      <c r="B96" s="216"/>
      <c r="C96" s="216"/>
      <c r="D96" s="216"/>
      <c r="E96" s="216"/>
      <c r="F96" s="216"/>
      <c r="G96" s="216"/>
    </row>
    <row r="97" spans="1:7" ht="75" customHeight="1">
      <c r="A97" s="216" t="s">
        <v>417</v>
      </c>
      <c r="B97" s="216"/>
      <c r="C97" s="216"/>
      <c r="D97" s="216"/>
      <c r="E97" s="216"/>
      <c r="F97" s="216"/>
      <c r="G97" s="216"/>
    </row>
    <row r="98" spans="1:7" ht="15">
      <c r="A98" s="216" t="s">
        <v>304</v>
      </c>
      <c r="B98" s="216"/>
      <c r="C98" s="216"/>
      <c r="D98" s="216"/>
      <c r="E98" s="216"/>
      <c r="F98" s="216"/>
      <c r="G98" s="216"/>
    </row>
    <row r="99" spans="1:7" ht="15">
      <c r="A99" s="216" t="s">
        <v>305</v>
      </c>
      <c r="B99" s="216"/>
      <c r="C99" s="216"/>
      <c r="D99" s="216"/>
      <c r="E99" s="216"/>
      <c r="F99" s="216"/>
      <c r="G99" s="216"/>
    </row>
    <row r="100" spans="1:7" ht="15">
      <c r="A100" s="216" t="s">
        <v>306</v>
      </c>
      <c r="B100" s="216"/>
      <c r="C100" s="216"/>
      <c r="D100" s="216"/>
      <c r="E100" s="216"/>
      <c r="F100" s="216"/>
      <c r="G100" s="216"/>
    </row>
    <row r="101" spans="1:7" ht="30" customHeight="1">
      <c r="A101" s="216" t="s">
        <v>307</v>
      </c>
      <c r="B101" s="216"/>
      <c r="C101" s="216"/>
      <c r="D101" s="216"/>
      <c r="E101" s="216"/>
      <c r="F101" s="216"/>
      <c r="G101" s="216"/>
    </row>
    <row r="102" spans="1:7" ht="30.75" customHeight="1">
      <c r="A102" s="216" t="s">
        <v>308</v>
      </c>
      <c r="B102" s="216"/>
      <c r="C102" s="216"/>
      <c r="D102" s="216"/>
      <c r="E102" s="216"/>
      <c r="F102" s="216"/>
      <c r="G102" s="216"/>
    </row>
    <row r="103" spans="1:7" ht="45.75" customHeight="1">
      <c r="A103" s="216" t="s">
        <v>309</v>
      </c>
      <c r="B103" s="216"/>
      <c r="C103" s="216"/>
      <c r="D103" s="216"/>
      <c r="E103" s="216"/>
      <c r="F103" s="216"/>
      <c r="G103" s="216"/>
    </row>
    <row r="104" spans="1:7" ht="15">
      <c r="A104" s="176" t="s">
        <v>163</v>
      </c>
      <c r="B104" s="176"/>
      <c r="C104" s="176"/>
      <c r="D104" s="176"/>
      <c r="E104" s="176"/>
      <c r="F104" s="60"/>
      <c r="G104" s="60"/>
    </row>
    <row r="105" spans="1:7" ht="15" customHeight="1">
      <c r="A105" s="403" t="s">
        <v>156</v>
      </c>
      <c r="B105" s="404"/>
      <c r="C105" s="404"/>
      <c r="D105" s="403" t="s">
        <v>157</v>
      </c>
      <c r="E105" s="404"/>
      <c r="F105" s="404"/>
      <c r="G105" s="405"/>
    </row>
    <row r="106" spans="1:7" ht="60.75" customHeight="1">
      <c r="A106" s="310" t="s">
        <v>158</v>
      </c>
      <c r="B106" s="70"/>
      <c r="C106" s="70"/>
      <c r="D106" s="328" t="s">
        <v>1</v>
      </c>
      <c r="E106" s="329"/>
      <c r="F106" s="329"/>
      <c r="G106" s="325"/>
    </row>
    <row r="107" spans="1:7" ht="29.25" customHeight="1">
      <c r="A107" s="330" t="s">
        <v>159</v>
      </c>
      <c r="B107" s="368"/>
      <c r="C107" s="368"/>
      <c r="D107" s="313" t="s">
        <v>160</v>
      </c>
      <c r="E107" s="401"/>
      <c r="F107" s="401"/>
      <c r="G107" s="307"/>
    </row>
    <row r="108" spans="1:7" ht="32.25" customHeight="1">
      <c r="A108" s="323"/>
      <c r="B108" s="369"/>
      <c r="C108" s="369"/>
      <c r="D108" s="308" t="s">
        <v>161</v>
      </c>
      <c r="E108" s="402"/>
      <c r="F108" s="402"/>
      <c r="G108" s="309"/>
    </row>
  </sheetData>
  <sheetProtection/>
  <mergeCells count="90">
    <mergeCell ref="A26:G26"/>
    <mergeCell ref="C32:G32"/>
    <mergeCell ref="A31:A33"/>
    <mergeCell ref="B31:B33"/>
    <mergeCell ref="A29:G29"/>
    <mergeCell ref="A8:G8"/>
    <mergeCell ref="A9:G9"/>
    <mergeCell ref="A10:G10"/>
    <mergeCell ref="A11:G11"/>
    <mergeCell ref="A64:G64"/>
    <mergeCell ref="A34:A37"/>
    <mergeCell ref="B34:B37"/>
    <mergeCell ref="A38:A39"/>
    <mergeCell ref="B38:B39"/>
    <mergeCell ref="A62:G62"/>
    <mergeCell ref="C41:G41"/>
    <mergeCell ref="A63:G63"/>
    <mergeCell ref="A61:G61"/>
    <mergeCell ref="A60:G60"/>
    <mergeCell ref="A69:G69"/>
    <mergeCell ref="A68:G68"/>
    <mergeCell ref="A67:G67"/>
    <mergeCell ref="B81:B82"/>
    <mergeCell ref="A79:G79"/>
    <mergeCell ref="E82:F82"/>
    <mergeCell ref="C81:F81"/>
    <mergeCell ref="A99:G99"/>
    <mergeCell ref="A98:G98"/>
    <mergeCell ref="A89:G89"/>
    <mergeCell ref="A71:G71"/>
    <mergeCell ref="E86:F86"/>
    <mergeCell ref="A87:G87"/>
    <mergeCell ref="A103:G103"/>
    <mergeCell ref="A102:G102"/>
    <mergeCell ref="A101:G101"/>
    <mergeCell ref="A100:G100"/>
    <mergeCell ref="A96:G96"/>
    <mergeCell ref="A65:G65"/>
    <mergeCell ref="A97:G97"/>
    <mergeCell ref="A88:G88"/>
    <mergeCell ref="A70:G70"/>
    <mergeCell ref="A91:G91"/>
    <mergeCell ref="A66:G66"/>
    <mergeCell ref="E83:F83"/>
    <mergeCell ref="E84:F84"/>
    <mergeCell ref="E85:F85"/>
    <mergeCell ref="A49:G49"/>
    <mergeCell ref="C47:G47"/>
    <mergeCell ref="C48:G48"/>
    <mergeCell ref="A59:G59"/>
    <mergeCell ref="A58:G58"/>
    <mergeCell ref="A57:G57"/>
    <mergeCell ref="A56:G56"/>
    <mergeCell ref="A55:G55"/>
    <mergeCell ref="A54:G54"/>
    <mergeCell ref="A53:G53"/>
    <mergeCell ref="A52:G52"/>
    <mergeCell ref="A51:G51"/>
    <mergeCell ref="A50:G50"/>
    <mergeCell ref="C44:G44"/>
    <mergeCell ref="C46:G46"/>
    <mergeCell ref="C45:G45"/>
    <mergeCell ref="A40:A48"/>
    <mergeCell ref="B40:B48"/>
    <mergeCell ref="C43:G43"/>
    <mergeCell ref="C42:G42"/>
    <mergeCell ref="C40:G40"/>
    <mergeCell ref="C35:G35"/>
    <mergeCell ref="C34:G34"/>
    <mergeCell ref="C33:G33"/>
    <mergeCell ref="C38:G38"/>
    <mergeCell ref="C37:G37"/>
    <mergeCell ref="C36:G36"/>
    <mergeCell ref="C39:G39"/>
    <mergeCell ref="A1:G1"/>
    <mergeCell ref="A3:G3"/>
    <mergeCell ref="A4:G4"/>
    <mergeCell ref="A5:G5"/>
    <mergeCell ref="A6:G6"/>
    <mergeCell ref="A7:G7"/>
    <mergeCell ref="A12:G12"/>
    <mergeCell ref="C31:G31"/>
    <mergeCell ref="C30:G30"/>
    <mergeCell ref="D107:G107"/>
    <mergeCell ref="D108:G108"/>
    <mergeCell ref="A105:C105"/>
    <mergeCell ref="A106:C106"/>
    <mergeCell ref="A107:C108"/>
    <mergeCell ref="D105:G105"/>
    <mergeCell ref="D106:G106"/>
  </mergeCells>
  <printOptions/>
  <pageMargins left="0.46" right="0.38" top="0.38" bottom="0.3" header="0.31496062992125984" footer="0.31496062992125984"/>
  <pageSetup horizontalDpi="600" verticalDpi="600" orientation="portrait" paperSize="9" scale="80" r:id="rId1"/>
  <rowBreaks count="2" manualBreakCount="2">
    <brk id="26" max="255" man="1"/>
    <brk id="70" max="255" man="1"/>
  </rowBreaks>
</worksheet>
</file>

<file path=xl/worksheets/sheet18.xml><?xml version="1.0" encoding="utf-8"?>
<worksheet xmlns="http://schemas.openxmlformats.org/spreadsheetml/2006/main" xmlns:r="http://schemas.openxmlformats.org/officeDocument/2006/relationships">
  <sheetPr>
    <tabColor rgb="FF00B050"/>
  </sheetPr>
  <dimension ref="A1:R26"/>
  <sheetViews>
    <sheetView view="pageBreakPreview" zoomScale="120" zoomScaleSheetLayoutView="120" zoomScalePageLayoutView="0" workbookViewId="0" topLeftCell="A1">
      <pane xSplit="5" ySplit="6" topLeftCell="L7" activePane="bottomRight" state="frozen"/>
      <selection pane="topLeft" activeCell="A1" sqref="A1"/>
      <selection pane="topRight" activeCell="T1" sqref="T1"/>
      <selection pane="bottomLeft" activeCell="A11" sqref="A11"/>
      <selection pane="bottomRight" activeCell="S19" sqref="S19"/>
    </sheetView>
  </sheetViews>
  <sheetFormatPr defaultColWidth="9.140625" defaultRowHeight="15"/>
  <cols>
    <col min="1" max="1" width="6.00390625" style="142" customWidth="1"/>
    <col min="2" max="2" width="15.8515625" style="136" customWidth="1"/>
    <col min="3" max="3" width="28.28125" style="136" customWidth="1"/>
    <col min="4" max="4" width="11.00390625" style="140" customWidth="1"/>
    <col min="5" max="5" width="14.28125" style="140" customWidth="1"/>
    <col min="6" max="6" width="11.28125" style="136" customWidth="1"/>
    <col min="7" max="12" width="9.140625" style="136" customWidth="1"/>
    <col min="13" max="18" width="9.00390625" style="136" customWidth="1"/>
  </cols>
  <sheetData>
    <row r="1" spans="1:18" s="3" customFormat="1" ht="18.75" customHeight="1">
      <c r="A1" s="427" t="s">
        <v>440</v>
      </c>
      <c r="B1" s="427"/>
      <c r="C1" s="427"/>
      <c r="D1" s="427"/>
      <c r="E1" s="427"/>
      <c r="F1" s="427"/>
      <c r="G1" s="427"/>
      <c r="H1" s="427"/>
      <c r="I1" s="427"/>
      <c r="J1" s="427"/>
      <c r="K1" s="427"/>
      <c r="L1" s="427"/>
      <c r="M1" s="427"/>
      <c r="N1" s="427"/>
      <c r="O1" s="427"/>
      <c r="P1" s="427"/>
      <c r="Q1" s="427"/>
      <c r="R1" s="427"/>
    </row>
    <row r="2" spans="1:18" s="3" customFormat="1" ht="18.75" customHeight="1">
      <c r="A2" s="428" t="s">
        <v>824</v>
      </c>
      <c r="B2" s="428"/>
      <c r="C2" s="428"/>
      <c r="D2" s="428"/>
      <c r="E2" s="428"/>
      <c r="F2" s="428"/>
      <c r="G2" s="428"/>
      <c r="H2" s="428"/>
      <c r="I2" s="428"/>
      <c r="J2" s="428"/>
      <c r="K2" s="428"/>
      <c r="L2" s="428"/>
      <c r="M2" s="428"/>
      <c r="N2" s="428"/>
      <c r="O2" s="428"/>
      <c r="P2" s="428"/>
      <c r="Q2" s="428"/>
      <c r="R2" s="428"/>
    </row>
    <row r="3" spans="1:18" ht="15">
      <c r="A3" s="424" t="s">
        <v>676</v>
      </c>
      <c r="B3" s="318" t="s">
        <v>456</v>
      </c>
      <c r="C3" s="318" t="s">
        <v>458</v>
      </c>
      <c r="D3" s="351" t="s">
        <v>390</v>
      </c>
      <c r="E3" s="318" t="s">
        <v>678</v>
      </c>
      <c r="F3" s="420" t="s">
        <v>679</v>
      </c>
      <c r="G3" s="420" t="s">
        <v>680</v>
      </c>
      <c r="H3" s="420"/>
      <c r="I3" s="420"/>
      <c r="J3" s="420"/>
      <c r="K3" s="420"/>
      <c r="L3" s="420"/>
      <c r="M3" s="420"/>
      <c r="N3" s="420"/>
      <c r="O3" s="420"/>
      <c r="P3" s="420"/>
      <c r="Q3" s="420"/>
      <c r="R3" s="420"/>
    </row>
    <row r="4" spans="1:18" ht="15">
      <c r="A4" s="424"/>
      <c r="B4" s="318"/>
      <c r="C4" s="318"/>
      <c r="D4" s="423"/>
      <c r="E4" s="318"/>
      <c r="F4" s="420"/>
      <c r="G4" s="420" t="s">
        <v>601</v>
      </c>
      <c r="H4" s="420"/>
      <c r="I4" s="420" t="s">
        <v>602</v>
      </c>
      <c r="J4" s="420"/>
      <c r="K4" s="420" t="s">
        <v>603</v>
      </c>
      <c r="L4" s="420"/>
      <c r="M4" s="420" t="s">
        <v>614</v>
      </c>
      <c r="N4" s="420"/>
      <c r="O4" s="420" t="s">
        <v>624</v>
      </c>
      <c r="P4" s="420"/>
      <c r="Q4" s="420" t="s">
        <v>625</v>
      </c>
      <c r="R4" s="420"/>
    </row>
    <row r="5" spans="1:18" ht="86.25" customHeight="1">
      <c r="A5" s="424"/>
      <c r="B5" s="318"/>
      <c r="C5" s="318"/>
      <c r="D5" s="355"/>
      <c r="E5" s="318"/>
      <c r="F5" s="420"/>
      <c r="G5" s="177" t="s">
        <v>630</v>
      </c>
      <c r="H5" s="177" t="s">
        <v>631</v>
      </c>
      <c r="I5" s="177" t="s">
        <v>630</v>
      </c>
      <c r="J5" s="177" t="s">
        <v>631</v>
      </c>
      <c r="K5" s="177" t="s">
        <v>630</v>
      </c>
      <c r="L5" s="177" t="s">
        <v>631</v>
      </c>
      <c r="M5" s="177" t="s">
        <v>630</v>
      </c>
      <c r="N5" s="177" t="s">
        <v>631</v>
      </c>
      <c r="O5" s="177" t="s">
        <v>630</v>
      </c>
      <c r="P5" s="177" t="s">
        <v>631</v>
      </c>
      <c r="Q5" s="177" t="s">
        <v>630</v>
      </c>
      <c r="R5" s="177" t="s">
        <v>631</v>
      </c>
    </row>
    <row r="6" spans="1:18" ht="15">
      <c r="A6" s="131">
        <v>1</v>
      </c>
      <c r="B6" s="112">
        <v>2</v>
      </c>
      <c r="C6" s="112">
        <v>3</v>
      </c>
      <c r="D6" s="112">
        <v>4</v>
      </c>
      <c r="E6" s="112">
        <v>5</v>
      </c>
      <c r="F6" s="121">
        <v>6</v>
      </c>
      <c r="G6" s="121">
        <v>7</v>
      </c>
      <c r="H6" s="121">
        <v>8</v>
      </c>
      <c r="I6" s="121">
        <v>9</v>
      </c>
      <c r="J6" s="121">
        <v>10</v>
      </c>
      <c r="K6" s="121">
        <v>11</v>
      </c>
      <c r="L6" s="121">
        <v>12</v>
      </c>
      <c r="M6" s="121">
        <v>13</v>
      </c>
      <c r="N6" s="121">
        <v>14</v>
      </c>
      <c r="O6" s="121">
        <v>15</v>
      </c>
      <c r="P6" s="121">
        <v>16</v>
      </c>
      <c r="Q6" s="121">
        <v>17</v>
      </c>
      <c r="R6" s="111">
        <v>18</v>
      </c>
    </row>
    <row r="7" spans="1:18" ht="48" customHeight="1">
      <c r="A7" s="424">
        <v>1</v>
      </c>
      <c r="B7" s="421" t="s">
        <v>355</v>
      </c>
      <c r="C7" s="247" t="s">
        <v>825</v>
      </c>
      <c r="D7" s="351" t="s">
        <v>431</v>
      </c>
      <c r="E7" s="318" t="s">
        <v>621</v>
      </c>
      <c r="F7" s="318"/>
      <c r="G7" s="318"/>
      <c r="H7" s="318"/>
      <c r="I7" s="318"/>
      <c r="J7" s="318"/>
      <c r="K7" s="318"/>
      <c r="L7" s="318"/>
      <c r="M7" s="318"/>
      <c r="N7" s="318"/>
      <c r="O7" s="318"/>
      <c r="P7" s="318"/>
      <c r="Q7" s="318"/>
      <c r="R7" s="318"/>
    </row>
    <row r="8" spans="1:18" ht="15">
      <c r="A8" s="424"/>
      <c r="B8" s="425"/>
      <c r="C8" s="247" t="s">
        <v>815</v>
      </c>
      <c r="D8" s="423"/>
      <c r="E8" s="318"/>
      <c r="F8" s="120">
        <v>35.4</v>
      </c>
      <c r="G8" s="120">
        <v>35.9</v>
      </c>
      <c r="H8" s="120">
        <v>34.8</v>
      </c>
      <c r="I8" s="120">
        <v>36.3</v>
      </c>
      <c r="J8" s="120">
        <v>34.2</v>
      </c>
      <c r="K8" s="120">
        <v>38.2</v>
      </c>
      <c r="L8" s="120">
        <v>38.2</v>
      </c>
      <c r="M8" s="120">
        <v>40.7</v>
      </c>
      <c r="N8" s="120">
        <v>38</v>
      </c>
      <c r="O8" s="120">
        <v>44.6</v>
      </c>
      <c r="P8" s="120">
        <v>37.8</v>
      </c>
      <c r="Q8" s="120">
        <v>44.4</v>
      </c>
      <c r="R8" s="120">
        <v>37.7</v>
      </c>
    </row>
    <row r="9" spans="1:18" ht="15">
      <c r="A9" s="424"/>
      <c r="B9" s="425"/>
      <c r="C9" s="247" t="s">
        <v>816</v>
      </c>
      <c r="D9" s="423"/>
      <c r="E9" s="318"/>
      <c r="F9" s="120">
        <v>24.6</v>
      </c>
      <c r="G9" s="120">
        <v>24.8</v>
      </c>
      <c r="H9" s="120">
        <v>23.8</v>
      </c>
      <c r="I9" s="120">
        <v>26.5</v>
      </c>
      <c r="J9" s="120">
        <v>23.4</v>
      </c>
      <c r="K9" s="120">
        <v>32.5</v>
      </c>
      <c r="L9" s="120">
        <v>32.4</v>
      </c>
      <c r="M9" s="120">
        <v>32.7</v>
      </c>
      <c r="N9" s="120">
        <v>31.8</v>
      </c>
      <c r="O9" s="120">
        <v>32.4</v>
      </c>
      <c r="P9" s="120">
        <v>31.6</v>
      </c>
      <c r="Q9" s="132">
        <v>32.8</v>
      </c>
      <c r="R9" s="120">
        <v>31.5</v>
      </c>
    </row>
    <row r="10" spans="1:18" ht="15">
      <c r="A10" s="424"/>
      <c r="B10" s="425"/>
      <c r="C10" s="236" t="s">
        <v>64</v>
      </c>
      <c r="D10" s="423"/>
      <c r="E10" s="318"/>
      <c r="F10" s="318" t="s">
        <v>479</v>
      </c>
      <c r="G10" s="318"/>
      <c r="H10" s="318"/>
      <c r="I10" s="318"/>
      <c r="J10" s="318"/>
      <c r="K10" s="318"/>
      <c r="L10" s="318"/>
      <c r="M10" s="264">
        <v>10.2</v>
      </c>
      <c r="N10" s="264">
        <v>10.2</v>
      </c>
      <c r="O10" s="264">
        <v>10.2</v>
      </c>
      <c r="P10" s="264">
        <v>10.1</v>
      </c>
      <c r="Q10" s="264">
        <v>10.1</v>
      </c>
      <c r="R10" s="264">
        <v>10</v>
      </c>
    </row>
    <row r="11" spans="1:18" ht="39" customHeight="1">
      <c r="A11" s="424"/>
      <c r="B11" s="422"/>
      <c r="C11" s="247" t="s">
        <v>827</v>
      </c>
      <c r="D11" s="355"/>
      <c r="E11" s="318"/>
      <c r="F11" s="120">
        <v>621</v>
      </c>
      <c r="G11" s="120">
        <v>631</v>
      </c>
      <c r="H11" s="120">
        <v>631</v>
      </c>
      <c r="I11" s="120">
        <v>696</v>
      </c>
      <c r="J11" s="120">
        <v>688</v>
      </c>
      <c r="K11" s="120">
        <v>954</v>
      </c>
      <c r="L11" s="120">
        <v>950</v>
      </c>
      <c r="M11" s="120">
        <v>1155</v>
      </c>
      <c r="N11" s="120">
        <v>1153</v>
      </c>
      <c r="O11" s="120">
        <v>1163</v>
      </c>
      <c r="P11" s="120">
        <v>1153</v>
      </c>
      <c r="Q11" s="120">
        <v>1170</v>
      </c>
      <c r="R11" s="120">
        <v>1153</v>
      </c>
    </row>
    <row r="12" spans="1:18" ht="79.5" customHeight="1">
      <c r="A12" s="131" t="s">
        <v>730</v>
      </c>
      <c r="B12" s="247" t="s">
        <v>828</v>
      </c>
      <c r="C12" s="247" t="s">
        <v>820</v>
      </c>
      <c r="D12" s="112" t="s">
        <v>431</v>
      </c>
      <c r="E12" s="112" t="s">
        <v>474</v>
      </c>
      <c r="F12" s="120">
        <v>12.5</v>
      </c>
      <c r="G12" s="120">
        <v>100</v>
      </c>
      <c r="H12" s="120">
        <v>100</v>
      </c>
      <c r="I12" s="120">
        <v>100</v>
      </c>
      <c r="J12" s="120">
        <v>100</v>
      </c>
      <c r="K12" s="120">
        <v>100</v>
      </c>
      <c r="L12" s="120">
        <v>0</v>
      </c>
      <c r="M12" s="120">
        <v>16.7</v>
      </c>
      <c r="N12" s="120">
        <v>16.7</v>
      </c>
      <c r="O12" s="120">
        <v>33.3</v>
      </c>
      <c r="P12" s="120">
        <v>16.7</v>
      </c>
      <c r="Q12" s="120">
        <v>100</v>
      </c>
      <c r="R12" s="120">
        <v>16.7</v>
      </c>
    </row>
    <row r="13" spans="1:18" ht="49.5" customHeight="1">
      <c r="A13" s="380" t="s">
        <v>683</v>
      </c>
      <c r="B13" s="421" t="s">
        <v>38</v>
      </c>
      <c r="C13" s="247" t="s">
        <v>476</v>
      </c>
      <c r="D13" s="112" t="s">
        <v>431</v>
      </c>
      <c r="E13" s="112" t="s">
        <v>826</v>
      </c>
      <c r="F13" s="112">
        <v>4</v>
      </c>
      <c r="G13" s="112">
        <v>1</v>
      </c>
      <c r="H13" s="112">
        <v>1</v>
      </c>
      <c r="I13" s="112">
        <v>1</v>
      </c>
      <c r="J13" s="112">
        <v>1</v>
      </c>
      <c r="K13" s="112">
        <v>10</v>
      </c>
      <c r="L13" s="112">
        <v>1</v>
      </c>
      <c r="M13" s="112">
        <v>1</v>
      </c>
      <c r="N13" s="112">
        <v>1</v>
      </c>
      <c r="O13" s="112">
        <v>2</v>
      </c>
      <c r="P13" s="112">
        <v>1</v>
      </c>
      <c r="Q13" s="112">
        <v>6</v>
      </c>
      <c r="R13" s="112">
        <v>1</v>
      </c>
    </row>
    <row r="14" spans="1:18" ht="36.75" customHeight="1">
      <c r="A14" s="382"/>
      <c r="B14" s="422"/>
      <c r="C14" s="247" t="s">
        <v>475</v>
      </c>
      <c r="D14" s="112" t="s">
        <v>431</v>
      </c>
      <c r="E14" s="112" t="s">
        <v>826</v>
      </c>
      <c r="F14" s="318" t="s">
        <v>479</v>
      </c>
      <c r="G14" s="318"/>
      <c r="H14" s="318"/>
      <c r="I14" s="318"/>
      <c r="J14" s="318"/>
      <c r="K14" s="318"/>
      <c r="L14" s="318"/>
      <c r="M14" s="112">
        <v>1</v>
      </c>
      <c r="N14" s="112">
        <v>1</v>
      </c>
      <c r="O14" s="112">
        <v>5</v>
      </c>
      <c r="P14" s="112">
        <v>1</v>
      </c>
      <c r="Q14" s="112">
        <v>5</v>
      </c>
      <c r="R14" s="112">
        <v>1</v>
      </c>
    </row>
    <row r="15" spans="1:18" ht="40.5" customHeight="1">
      <c r="A15" s="424" t="s">
        <v>686</v>
      </c>
      <c r="B15" s="426" t="s">
        <v>829</v>
      </c>
      <c r="C15" s="247" t="s">
        <v>822</v>
      </c>
      <c r="D15" s="112" t="s">
        <v>431</v>
      </c>
      <c r="E15" s="112" t="s">
        <v>474</v>
      </c>
      <c r="F15" s="133">
        <v>0</v>
      </c>
      <c r="G15" s="133" t="s">
        <v>641</v>
      </c>
      <c r="H15" s="133" t="s">
        <v>641</v>
      </c>
      <c r="I15" s="133">
        <v>100</v>
      </c>
      <c r="J15" s="133" t="s">
        <v>641</v>
      </c>
      <c r="K15" s="133">
        <v>100</v>
      </c>
      <c r="L15" s="133" t="s">
        <v>641</v>
      </c>
      <c r="M15" s="133">
        <v>0</v>
      </c>
      <c r="N15" s="133">
        <v>0</v>
      </c>
      <c r="O15" s="133">
        <v>0</v>
      </c>
      <c r="P15" s="133">
        <v>0</v>
      </c>
      <c r="Q15" s="133">
        <v>100</v>
      </c>
      <c r="R15" s="133">
        <v>0</v>
      </c>
    </row>
    <row r="16" spans="1:18" ht="40.5" customHeight="1">
      <c r="A16" s="424"/>
      <c r="B16" s="426"/>
      <c r="C16" s="247" t="s">
        <v>823</v>
      </c>
      <c r="D16" s="112" t="s">
        <v>431</v>
      </c>
      <c r="E16" s="112" t="s">
        <v>621</v>
      </c>
      <c r="F16" s="120">
        <v>28.3</v>
      </c>
      <c r="G16" s="120">
        <v>100</v>
      </c>
      <c r="H16" s="120">
        <v>100</v>
      </c>
      <c r="I16" s="120">
        <v>100</v>
      </c>
      <c r="J16" s="120">
        <v>100</v>
      </c>
      <c r="K16" s="132">
        <v>100</v>
      </c>
      <c r="L16" s="120">
        <v>76.53</v>
      </c>
      <c r="M16" s="120">
        <v>14.3</v>
      </c>
      <c r="N16" s="120">
        <v>14.3</v>
      </c>
      <c r="O16" s="120">
        <v>28.6</v>
      </c>
      <c r="P16" s="120">
        <v>14.3</v>
      </c>
      <c r="Q16" s="120">
        <v>100</v>
      </c>
      <c r="R16" s="120">
        <v>14.3</v>
      </c>
    </row>
    <row r="17" spans="1:18" ht="35.25" customHeight="1">
      <c r="A17" s="380" t="s">
        <v>692</v>
      </c>
      <c r="B17" s="421" t="s">
        <v>830</v>
      </c>
      <c r="C17" s="247" t="s">
        <v>831</v>
      </c>
      <c r="D17" s="112" t="s">
        <v>431</v>
      </c>
      <c r="E17" s="112" t="s">
        <v>826</v>
      </c>
      <c r="F17" s="112">
        <v>0</v>
      </c>
      <c r="G17" s="112">
        <v>0</v>
      </c>
      <c r="H17" s="112">
        <v>0</v>
      </c>
      <c r="I17" s="112">
        <v>0</v>
      </c>
      <c r="J17" s="112">
        <v>0</v>
      </c>
      <c r="K17" s="112">
        <v>5</v>
      </c>
      <c r="L17" s="112">
        <v>0</v>
      </c>
      <c r="M17" s="112">
        <v>0</v>
      </c>
      <c r="N17" s="112">
        <v>0</v>
      </c>
      <c r="O17" s="112">
        <v>0</v>
      </c>
      <c r="P17" s="112">
        <v>0</v>
      </c>
      <c r="Q17" s="112">
        <v>2</v>
      </c>
      <c r="R17" s="112">
        <v>0</v>
      </c>
    </row>
    <row r="18" spans="1:18" ht="37.5" customHeight="1">
      <c r="A18" s="382"/>
      <c r="B18" s="422"/>
      <c r="C18" s="247" t="s">
        <v>475</v>
      </c>
      <c r="D18" s="112" t="s">
        <v>431</v>
      </c>
      <c r="E18" s="112" t="s">
        <v>826</v>
      </c>
      <c r="F18" s="316" t="s">
        <v>479</v>
      </c>
      <c r="G18" s="419"/>
      <c r="H18" s="419"/>
      <c r="I18" s="419"/>
      <c r="J18" s="419"/>
      <c r="K18" s="419"/>
      <c r="L18" s="317"/>
      <c r="M18" s="112">
        <v>0</v>
      </c>
      <c r="N18" s="112">
        <v>0</v>
      </c>
      <c r="O18" s="112">
        <v>2</v>
      </c>
      <c r="P18" s="112">
        <v>1</v>
      </c>
      <c r="Q18" s="112">
        <v>2</v>
      </c>
      <c r="R18" s="112">
        <v>1</v>
      </c>
    </row>
    <row r="19" spans="1:18" ht="43.5" customHeight="1">
      <c r="A19" s="424" t="s">
        <v>695</v>
      </c>
      <c r="B19" s="426" t="s">
        <v>832</v>
      </c>
      <c r="C19" s="247" t="s">
        <v>477</v>
      </c>
      <c r="D19" s="112" t="s">
        <v>431</v>
      </c>
      <c r="E19" s="112" t="s">
        <v>826</v>
      </c>
      <c r="F19" s="112">
        <v>21</v>
      </c>
      <c r="G19" s="112">
        <v>10</v>
      </c>
      <c r="H19" s="112">
        <v>10</v>
      </c>
      <c r="I19" s="112">
        <v>20</v>
      </c>
      <c r="J19" s="112">
        <v>13</v>
      </c>
      <c r="K19" s="112">
        <v>98</v>
      </c>
      <c r="L19" s="112">
        <v>75</v>
      </c>
      <c r="M19" s="112">
        <v>1</v>
      </c>
      <c r="N19" s="112">
        <v>1</v>
      </c>
      <c r="O19" s="112">
        <v>2</v>
      </c>
      <c r="P19" s="112">
        <v>1</v>
      </c>
      <c r="Q19" s="112">
        <v>7</v>
      </c>
      <c r="R19" s="112">
        <v>1</v>
      </c>
    </row>
    <row r="20" spans="1:18" ht="43.5" customHeight="1">
      <c r="A20" s="424"/>
      <c r="B20" s="426"/>
      <c r="C20" s="247" t="s">
        <v>475</v>
      </c>
      <c r="D20" s="112" t="s">
        <v>431</v>
      </c>
      <c r="E20" s="112" t="s">
        <v>826</v>
      </c>
      <c r="F20" s="112">
        <v>4</v>
      </c>
      <c r="G20" s="112">
        <v>13</v>
      </c>
      <c r="H20" s="112">
        <v>13</v>
      </c>
      <c r="I20" s="112">
        <v>48</v>
      </c>
      <c r="J20" s="112">
        <v>16</v>
      </c>
      <c r="K20" s="112">
        <v>52</v>
      </c>
      <c r="L20" s="112">
        <v>24</v>
      </c>
      <c r="M20" s="112">
        <v>1</v>
      </c>
      <c r="N20" s="112">
        <v>1</v>
      </c>
      <c r="O20" s="112">
        <v>6</v>
      </c>
      <c r="P20" s="112">
        <v>3</v>
      </c>
      <c r="Q20" s="112">
        <v>6</v>
      </c>
      <c r="R20" s="112">
        <v>3</v>
      </c>
    </row>
    <row r="21" ht="15"/>
    <row r="22" spans="1:2" ht="15">
      <c r="A22" s="134" t="s">
        <v>833</v>
      </c>
      <c r="B22" s="135"/>
    </row>
    <row r="23" ht="15">
      <c r="A23" s="134" t="s">
        <v>834</v>
      </c>
    </row>
    <row r="24" ht="15">
      <c r="A24" s="134" t="s">
        <v>835</v>
      </c>
    </row>
    <row r="25" ht="15">
      <c r="A25" s="141" t="s">
        <v>836</v>
      </c>
    </row>
    <row r="26" ht="15">
      <c r="A26" s="277" t="s">
        <v>108</v>
      </c>
    </row>
    <row r="36" ht="15"/>
  </sheetData>
  <sheetProtection/>
  <mergeCells count="31">
    <mergeCell ref="A1:R1"/>
    <mergeCell ref="F7:R7"/>
    <mergeCell ref="G3:R3"/>
    <mergeCell ref="I4:J4"/>
    <mergeCell ref="A2:R2"/>
    <mergeCell ref="A19:A20"/>
    <mergeCell ref="B19:B20"/>
    <mergeCell ref="A15:A16"/>
    <mergeCell ref="A7:A11"/>
    <mergeCell ref="M4:N4"/>
    <mergeCell ref="E3:E5"/>
    <mergeCell ref="B3:B5"/>
    <mergeCell ref="O4:P4"/>
    <mergeCell ref="Q4:R4"/>
    <mergeCell ref="B17:B18"/>
    <mergeCell ref="C3:C5"/>
    <mergeCell ref="D3:D5"/>
    <mergeCell ref="B13:B14"/>
    <mergeCell ref="B7:B11"/>
    <mergeCell ref="K4:L4"/>
    <mergeCell ref="B15:B16"/>
    <mergeCell ref="F14:L14"/>
    <mergeCell ref="F10:L10"/>
    <mergeCell ref="F18:L18"/>
    <mergeCell ref="F3:F5"/>
    <mergeCell ref="G4:H4"/>
    <mergeCell ref="A13:A14"/>
    <mergeCell ref="A17:A18"/>
    <mergeCell ref="A3:A5"/>
    <mergeCell ref="E7:E11"/>
    <mergeCell ref="D7:D11"/>
  </mergeCells>
  <printOptions/>
  <pageMargins left="0.3937007874015748" right="0.3937007874015748" top="0.65" bottom="0.29" header="0.31496062992125984" footer="0.31496062992125984"/>
  <pageSetup horizontalDpi="600" verticalDpi="600" orientation="landscape" paperSize="9" scale="68" r:id="rId3"/>
  <legacyDrawing r:id="rId2"/>
</worksheet>
</file>

<file path=xl/worksheets/sheet19.xml><?xml version="1.0" encoding="utf-8"?>
<worksheet xmlns="http://schemas.openxmlformats.org/spreadsheetml/2006/main" xmlns:r="http://schemas.openxmlformats.org/officeDocument/2006/relationships">
  <sheetPr>
    <tabColor rgb="FF00B050"/>
  </sheetPr>
  <dimension ref="A1:P215"/>
  <sheetViews>
    <sheetView view="pageBreakPreview" zoomScale="130" zoomScaleSheetLayoutView="130" zoomScalePageLayoutView="0" workbookViewId="0" topLeftCell="A225">
      <selection activeCell="M87" sqref="M87"/>
    </sheetView>
  </sheetViews>
  <sheetFormatPr defaultColWidth="9.140625" defaultRowHeight="15"/>
  <cols>
    <col min="1" max="1" width="5.00390625" style="148" customWidth="1"/>
    <col min="2" max="2" width="31.57421875" style="146" customWidth="1"/>
    <col min="3" max="3" width="5.8515625" style="164" customWidth="1"/>
    <col min="4" max="4" width="11.00390625" style="146" customWidth="1"/>
    <col min="5" max="5" width="8.00390625" style="146" customWidth="1"/>
    <col min="6" max="7" width="8.7109375" style="146" customWidth="1"/>
    <col min="8" max="15" width="8.7109375" style="164" customWidth="1"/>
    <col min="16" max="16" width="11.00390625" style="146" customWidth="1"/>
    <col min="17" max="16384" width="9.140625" style="16" customWidth="1"/>
  </cols>
  <sheetData>
    <row r="1" spans="1:16" ht="22.5" customHeight="1">
      <c r="A1" s="438" t="s">
        <v>837</v>
      </c>
      <c r="B1" s="438"/>
      <c r="C1" s="438"/>
      <c r="D1" s="438"/>
      <c r="E1" s="438"/>
      <c r="F1" s="438"/>
      <c r="G1" s="438"/>
      <c r="H1" s="438"/>
      <c r="I1" s="438"/>
      <c r="J1" s="438"/>
      <c r="K1" s="438"/>
      <c r="L1" s="438"/>
      <c r="M1" s="438"/>
      <c r="N1" s="438"/>
      <c r="O1" s="438"/>
      <c r="P1" s="438"/>
    </row>
    <row r="2" spans="1:16" ht="29.25" customHeight="1">
      <c r="A2" s="439" t="s">
        <v>838</v>
      </c>
      <c r="B2" s="439"/>
      <c r="C2" s="439"/>
      <c r="D2" s="439"/>
      <c r="E2" s="439"/>
      <c r="F2" s="439"/>
      <c r="G2" s="439"/>
      <c r="H2" s="439"/>
      <c r="I2" s="439"/>
      <c r="J2" s="439"/>
      <c r="K2" s="439"/>
      <c r="L2" s="439"/>
      <c r="M2" s="439"/>
      <c r="N2" s="439"/>
      <c r="O2" s="439"/>
      <c r="P2" s="439"/>
    </row>
    <row r="3" spans="1:16" ht="15">
      <c r="A3" s="440" t="s">
        <v>839</v>
      </c>
      <c r="B3" s="440"/>
      <c r="C3" s="440"/>
      <c r="D3" s="440"/>
      <c r="E3" s="440"/>
      <c r="F3" s="440"/>
      <c r="G3" s="440"/>
      <c r="H3" s="440"/>
      <c r="I3" s="440"/>
      <c r="J3" s="440"/>
      <c r="K3" s="440"/>
      <c r="L3" s="440"/>
      <c r="M3" s="440"/>
      <c r="N3" s="440"/>
      <c r="O3" s="440"/>
      <c r="P3" s="440"/>
    </row>
    <row r="4" spans="1:16" ht="15">
      <c r="A4" s="440" t="s">
        <v>840</v>
      </c>
      <c r="B4" s="440"/>
      <c r="C4" s="440"/>
      <c r="D4" s="440"/>
      <c r="E4" s="440"/>
      <c r="F4" s="440"/>
      <c r="G4" s="440"/>
      <c r="H4" s="440"/>
      <c r="I4" s="440"/>
      <c r="J4" s="440"/>
      <c r="K4" s="440"/>
      <c r="L4" s="440"/>
      <c r="M4" s="440"/>
      <c r="N4" s="440"/>
      <c r="O4" s="440"/>
      <c r="P4" s="440"/>
    </row>
    <row r="5" spans="1:16" ht="15">
      <c r="A5" s="440" t="s">
        <v>841</v>
      </c>
      <c r="B5" s="440"/>
      <c r="C5" s="440"/>
      <c r="D5" s="440"/>
      <c r="E5" s="440"/>
      <c r="F5" s="440"/>
      <c r="G5" s="440"/>
      <c r="H5" s="440"/>
      <c r="I5" s="440"/>
      <c r="J5" s="440"/>
      <c r="K5" s="440"/>
      <c r="L5" s="440"/>
      <c r="M5" s="440"/>
      <c r="N5" s="440"/>
      <c r="O5" s="440"/>
      <c r="P5" s="440"/>
    </row>
    <row r="6" spans="1:16" ht="15">
      <c r="A6" s="440" t="s">
        <v>842</v>
      </c>
      <c r="B6" s="440"/>
      <c r="C6" s="440"/>
      <c r="D6" s="440"/>
      <c r="E6" s="440"/>
      <c r="F6" s="440"/>
      <c r="G6" s="440"/>
      <c r="H6" s="440"/>
      <c r="I6" s="440"/>
      <c r="J6" s="440"/>
      <c r="K6" s="440"/>
      <c r="L6" s="440"/>
      <c r="M6" s="440"/>
      <c r="N6" s="440"/>
      <c r="O6" s="440"/>
      <c r="P6" s="440"/>
    </row>
    <row r="7" spans="1:16" ht="15">
      <c r="A7" s="440" t="s">
        <v>843</v>
      </c>
      <c r="B7" s="440"/>
      <c r="C7" s="440"/>
      <c r="D7" s="440"/>
      <c r="E7" s="440"/>
      <c r="F7" s="440"/>
      <c r="G7" s="440"/>
      <c r="H7" s="440"/>
      <c r="I7" s="440"/>
      <c r="J7" s="440"/>
      <c r="K7" s="440"/>
      <c r="L7" s="440"/>
      <c r="M7" s="440"/>
      <c r="N7" s="440"/>
      <c r="O7" s="440"/>
      <c r="P7" s="440"/>
    </row>
    <row r="8" spans="1:16" ht="24.75" customHeight="1">
      <c r="A8" s="440" t="s">
        <v>844</v>
      </c>
      <c r="B8" s="440"/>
      <c r="C8" s="440"/>
      <c r="D8" s="440"/>
      <c r="E8" s="440"/>
      <c r="F8" s="440"/>
      <c r="G8" s="440"/>
      <c r="H8" s="440"/>
      <c r="I8" s="440"/>
      <c r="J8" s="440"/>
      <c r="K8" s="440"/>
      <c r="L8" s="440"/>
      <c r="M8" s="440"/>
      <c r="N8" s="440"/>
      <c r="O8" s="440"/>
      <c r="P8" s="440"/>
    </row>
    <row r="9" spans="1:16" ht="43.5" customHeight="1">
      <c r="A9" s="439" t="s">
        <v>845</v>
      </c>
      <c r="B9" s="439"/>
      <c r="C9" s="439"/>
      <c r="D9" s="439"/>
      <c r="E9" s="439"/>
      <c r="F9" s="439"/>
      <c r="G9" s="439"/>
      <c r="H9" s="439"/>
      <c r="I9" s="439"/>
      <c r="J9" s="439"/>
      <c r="K9" s="439"/>
      <c r="L9" s="439"/>
      <c r="M9" s="439"/>
      <c r="N9" s="439"/>
      <c r="O9" s="439"/>
      <c r="P9" s="439"/>
    </row>
    <row r="10" spans="1:16" ht="21.75" customHeight="1">
      <c r="A10" s="440" t="s">
        <v>846</v>
      </c>
      <c r="B10" s="440"/>
      <c r="C10" s="440"/>
      <c r="D10" s="440"/>
      <c r="E10" s="440"/>
      <c r="F10" s="440"/>
      <c r="G10" s="440"/>
      <c r="H10" s="440"/>
      <c r="I10" s="440"/>
      <c r="J10" s="440"/>
      <c r="K10" s="440"/>
      <c r="L10" s="440"/>
      <c r="M10" s="440"/>
      <c r="N10" s="440"/>
      <c r="O10" s="440"/>
      <c r="P10" s="440"/>
    </row>
    <row r="11" spans="1:16" ht="15">
      <c r="A11" s="440" t="s">
        <v>847</v>
      </c>
      <c r="B11" s="440"/>
      <c r="C11" s="440"/>
      <c r="D11" s="440"/>
      <c r="E11" s="440"/>
      <c r="F11" s="440"/>
      <c r="G11" s="440"/>
      <c r="H11" s="440"/>
      <c r="I11" s="440"/>
      <c r="J11" s="440"/>
      <c r="K11" s="440"/>
      <c r="L11" s="440"/>
      <c r="M11" s="440"/>
      <c r="N11" s="440"/>
      <c r="O11" s="440"/>
      <c r="P11" s="440"/>
    </row>
    <row r="12" spans="1:16" ht="15">
      <c r="A12" s="440" t="s">
        <v>848</v>
      </c>
      <c r="B12" s="440"/>
      <c r="C12" s="440"/>
      <c r="D12" s="440"/>
      <c r="E12" s="440"/>
      <c r="F12" s="440"/>
      <c r="G12" s="440"/>
      <c r="H12" s="440"/>
      <c r="I12" s="440"/>
      <c r="J12" s="440"/>
      <c r="K12" s="440"/>
      <c r="L12" s="440"/>
      <c r="M12" s="440"/>
      <c r="N12" s="440"/>
      <c r="O12" s="440"/>
      <c r="P12" s="440"/>
    </row>
    <row r="13" spans="1:16" ht="15">
      <c r="A13" s="440" t="s">
        <v>849</v>
      </c>
      <c r="B13" s="440"/>
      <c r="C13" s="440"/>
      <c r="D13" s="440"/>
      <c r="E13" s="440"/>
      <c r="F13" s="440"/>
      <c r="G13" s="440"/>
      <c r="H13" s="440"/>
      <c r="I13" s="440"/>
      <c r="J13" s="440"/>
      <c r="K13" s="440"/>
      <c r="L13" s="440"/>
      <c r="M13" s="440"/>
      <c r="N13" s="440"/>
      <c r="O13" s="440"/>
      <c r="P13" s="440"/>
    </row>
    <row r="14" spans="1:16" ht="29.25" customHeight="1">
      <c r="A14" s="441" t="s">
        <v>850</v>
      </c>
      <c r="B14" s="441"/>
      <c r="C14" s="441"/>
      <c r="D14" s="441"/>
      <c r="E14" s="441"/>
      <c r="F14" s="441"/>
      <c r="G14" s="441"/>
      <c r="H14" s="441"/>
      <c r="I14" s="441"/>
      <c r="J14" s="441"/>
      <c r="K14" s="441"/>
      <c r="L14" s="441"/>
      <c r="M14" s="441"/>
      <c r="N14" s="441"/>
      <c r="O14" s="441"/>
      <c r="P14" s="441"/>
    </row>
    <row r="15" spans="1:16" ht="27.75" customHeight="1">
      <c r="A15" s="442" t="s">
        <v>428</v>
      </c>
      <c r="B15" s="442"/>
      <c r="C15" s="442"/>
      <c r="D15" s="442"/>
      <c r="E15" s="442"/>
      <c r="F15" s="442"/>
      <c r="G15" s="442"/>
      <c r="H15" s="442"/>
      <c r="I15" s="442"/>
      <c r="J15" s="442"/>
      <c r="K15" s="442"/>
      <c r="L15" s="442"/>
      <c r="M15" s="442"/>
      <c r="N15" s="442"/>
      <c r="O15" s="442"/>
      <c r="P15" s="442"/>
    </row>
    <row r="16" spans="1:16" ht="15">
      <c r="A16" s="430" t="s">
        <v>676</v>
      </c>
      <c r="B16" s="429" t="s">
        <v>611</v>
      </c>
      <c r="C16" s="429" t="s">
        <v>467</v>
      </c>
      <c r="D16" s="429" t="s">
        <v>715</v>
      </c>
      <c r="E16" s="429" t="s">
        <v>592</v>
      </c>
      <c r="F16" s="429" t="s">
        <v>593</v>
      </c>
      <c r="G16" s="429"/>
      <c r="H16" s="429" t="s">
        <v>594</v>
      </c>
      <c r="I16" s="429"/>
      <c r="J16" s="429"/>
      <c r="K16" s="429"/>
      <c r="L16" s="429"/>
      <c r="M16" s="429"/>
      <c r="N16" s="429"/>
      <c r="O16" s="429"/>
      <c r="P16" s="429" t="s">
        <v>765</v>
      </c>
    </row>
    <row r="17" spans="1:16" ht="25.5" customHeight="1">
      <c r="A17" s="430"/>
      <c r="B17" s="429"/>
      <c r="C17" s="429"/>
      <c r="D17" s="429"/>
      <c r="E17" s="429"/>
      <c r="F17" s="429"/>
      <c r="G17" s="429"/>
      <c r="H17" s="429" t="s">
        <v>716</v>
      </c>
      <c r="I17" s="429"/>
      <c r="J17" s="429" t="s">
        <v>595</v>
      </c>
      <c r="K17" s="429"/>
      <c r="L17" s="429" t="s">
        <v>596</v>
      </c>
      <c r="M17" s="429"/>
      <c r="N17" s="429" t="s">
        <v>597</v>
      </c>
      <c r="O17" s="429"/>
      <c r="P17" s="429"/>
    </row>
    <row r="18" spans="1:16" ht="22.5">
      <c r="A18" s="430"/>
      <c r="B18" s="429"/>
      <c r="C18" s="429"/>
      <c r="D18" s="429"/>
      <c r="E18" s="429"/>
      <c r="F18" s="144" t="s">
        <v>598</v>
      </c>
      <c r="G18" s="144" t="s">
        <v>599</v>
      </c>
      <c r="H18" s="144" t="s">
        <v>598</v>
      </c>
      <c r="I18" s="144" t="s">
        <v>599</v>
      </c>
      <c r="J18" s="144" t="s">
        <v>598</v>
      </c>
      <c r="K18" s="144" t="s">
        <v>599</v>
      </c>
      <c r="L18" s="144" t="s">
        <v>598</v>
      </c>
      <c r="M18" s="144" t="s">
        <v>599</v>
      </c>
      <c r="N18" s="144" t="s">
        <v>598</v>
      </c>
      <c r="O18" s="144" t="s">
        <v>646</v>
      </c>
      <c r="P18" s="429"/>
    </row>
    <row r="19" spans="1:16" ht="15">
      <c r="A19" s="145">
        <v>1</v>
      </c>
      <c r="B19" s="144">
        <v>2</v>
      </c>
      <c r="C19" s="144"/>
      <c r="D19" s="144">
        <v>3</v>
      </c>
      <c r="E19" s="144">
        <v>4</v>
      </c>
      <c r="F19" s="144">
        <v>5</v>
      </c>
      <c r="G19" s="144">
        <v>6</v>
      </c>
      <c r="H19" s="144">
        <v>7</v>
      </c>
      <c r="I19" s="144">
        <v>8</v>
      </c>
      <c r="J19" s="144">
        <v>9</v>
      </c>
      <c r="K19" s="144">
        <v>10</v>
      </c>
      <c r="L19" s="144">
        <v>11</v>
      </c>
      <c r="M19" s="144">
        <v>12</v>
      </c>
      <c r="N19" s="144">
        <v>13</v>
      </c>
      <c r="O19" s="144">
        <v>14</v>
      </c>
      <c r="P19" s="144">
        <v>15</v>
      </c>
    </row>
    <row r="20" spans="1:16" ht="15">
      <c r="A20" s="220"/>
      <c r="B20" s="436" t="s">
        <v>355</v>
      </c>
      <c r="C20" s="436"/>
      <c r="D20" s="436"/>
      <c r="E20" s="436"/>
      <c r="F20" s="436"/>
      <c r="G20" s="436"/>
      <c r="H20" s="436"/>
      <c r="I20" s="436"/>
      <c r="J20" s="436"/>
      <c r="K20" s="436"/>
      <c r="L20" s="436"/>
      <c r="M20" s="436"/>
      <c r="N20" s="436"/>
      <c r="O20" s="436"/>
      <c r="P20" s="429"/>
    </row>
    <row r="21" spans="1:16" ht="15">
      <c r="A21" s="220"/>
      <c r="B21" s="436" t="s">
        <v>851</v>
      </c>
      <c r="C21" s="436"/>
      <c r="D21" s="436"/>
      <c r="E21" s="436"/>
      <c r="F21" s="436"/>
      <c r="G21" s="436"/>
      <c r="H21" s="436"/>
      <c r="I21" s="436"/>
      <c r="J21" s="436"/>
      <c r="K21" s="436"/>
      <c r="L21" s="436"/>
      <c r="M21" s="436"/>
      <c r="N21" s="436"/>
      <c r="O21" s="436"/>
      <c r="P21" s="429"/>
    </row>
    <row r="22" spans="1:16" s="18" customFormat="1" ht="14.25">
      <c r="A22" s="222">
        <v>1</v>
      </c>
      <c r="B22" s="437" t="s">
        <v>213</v>
      </c>
      <c r="C22" s="437"/>
      <c r="D22" s="437"/>
      <c r="E22" s="437"/>
      <c r="F22" s="437"/>
      <c r="G22" s="437"/>
      <c r="H22" s="437"/>
      <c r="I22" s="437"/>
      <c r="J22" s="437"/>
      <c r="K22" s="437"/>
      <c r="L22" s="437"/>
      <c r="M22" s="437"/>
      <c r="N22" s="437"/>
      <c r="O22" s="437"/>
      <c r="P22" s="429" t="s">
        <v>826</v>
      </c>
    </row>
    <row r="23" spans="1:16" ht="15">
      <c r="A23" s="145" t="s">
        <v>730</v>
      </c>
      <c r="B23" s="436" t="s">
        <v>39</v>
      </c>
      <c r="C23" s="436"/>
      <c r="D23" s="436"/>
      <c r="E23" s="436"/>
      <c r="F23" s="436"/>
      <c r="G23" s="436"/>
      <c r="H23" s="436"/>
      <c r="I23" s="436"/>
      <c r="J23" s="436"/>
      <c r="K23" s="436"/>
      <c r="L23" s="436"/>
      <c r="M23" s="436"/>
      <c r="N23" s="436"/>
      <c r="O23" s="436"/>
      <c r="P23" s="429"/>
    </row>
    <row r="24" spans="1:16" ht="15" customHeight="1">
      <c r="A24" s="430" t="s">
        <v>683</v>
      </c>
      <c r="B24" s="429" t="s">
        <v>214</v>
      </c>
      <c r="C24" s="144"/>
      <c r="D24" s="221"/>
      <c r="E24" s="144">
        <v>2015</v>
      </c>
      <c r="F24" s="223">
        <f aca="true" t="shared" si="0" ref="F24:F35">H24+J24+L24+N24</f>
        <v>0</v>
      </c>
      <c r="G24" s="223">
        <f aca="true" t="shared" si="1" ref="G24:G35">I24+K24+M24+O24</f>
        <v>0</v>
      </c>
      <c r="H24" s="223"/>
      <c r="I24" s="223"/>
      <c r="J24" s="223"/>
      <c r="K24" s="223"/>
      <c r="L24" s="223"/>
      <c r="M24" s="223"/>
      <c r="N24" s="223"/>
      <c r="O24" s="223"/>
      <c r="P24" s="429"/>
    </row>
    <row r="25" spans="1:16" ht="15">
      <c r="A25" s="430"/>
      <c r="B25" s="429"/>
      <c r="C25" s="144"/>
      <c r="D25" s="221"/>
      <c r="E25" s="144">
        <v>2016</v>
      </c>
      <c r="F25" s="223">
        <f t="shared" si="0"/>
        <v>0</v>
      </c>
      <c r="G25" s="223">
        <f t="shared" si="1"/>
        <v>0</v>
      </c>
      <c r="H25" s="223"/>
      <c r="I25" s="223"/>
      <c r="J25" s="223"/>
      <c r="K25" s="223"/>
      <c r="L25" s="223"/>
      <c r="M25" s="223"/>
      <c r="N25" s="223"/>
      <c r="O25" s="223"/>
      <c r="P25" s="429"/>
    </row>
    <row r="26" spans="1:16" ht="15">
      <c r="A26" s="430"/>
      <c r="B26" s="429"/>
      <c r="C26" s="144"/>
      <c r="D26" s="221"/>
      <c r="E26" s="144">
        <v>2017</v>
      </c>
      <c r="F26" s="223">
        <f t="shared" si="0"/>
        <v>0</v>
      </c>
      <c r="G26" s="223">
        <f t="shared" si="1"/>
        <v>0</v>
      </c>
      <c r="H26" s="223"/>
      <c r="I26" s="223"/>
      <c r="J26" s="223"/>
      <c r="K26" s="223"/>
      <c r="L26" s="223"/>
      <c r="M26" s="223"/>
      <c r="N26" s="223"/>
      <c r="O26" s="223"/>
      <c r="P26" s="429"/>
    </row>
    <row r="27" spans="1:16" ht="15">
      <c r="A27" s="430"/>
      <c r="B27" s="429"/>
      <c r="C27" s="144"/>
      <c r="D27" s="221"/>
      <c r="E27" s="144">
        <v>2018</v>
      </c>
      <c r="F27" s="223">
        <f t="shared" si="0"/>
        <v>0</v>
      </c>
      <c r="G27" s="223">
        <f t="shared" si="1"/>
        <v>0</v>
      </c>
      <c r="H27" s="223"/>
      <c r="I27" s="223"/>
      <c r="J27" s="223"/>
      <c r="K27" s="223"/>
      <c r="L27" s="223"/>
      <c r="M27" s="223"/>
      <c r="N27" s="223"/>
      <c r="O27" s="223"/>
      <c r="P27" s="429"/>
    </row>
    <row r="28" spans="1:16" ht="15">
      <c r="A28" s="430"/>
      <c r="B28" s="429"/>
      <c r="C28" s="144" t="s">
        <v>468</v>
      </c>
      <c r="D28" s="221"/>
      <c r="E28" s="144">
        <v>2019</v>
      </c>
      <c r="F28" s="223">
        <f t="shared" si="0"/>
        <v>1122.5</v>
      </c>
      <c r="G28" s="223">
        <f t="shared" si="1"/>
        <v>0</v>
      </c>
      <c r="H28" s="223">
        <v>1122.5</v>
      </c>
      <c r="I28" s="223"/>
      <c r="J28" s="223"/>
      <c r="K28" s="223"/>
      <c r="L28" s="223"/>
      <c r="M28" s="223"/>
      <c r="N28" s="223"/>
      <c r="O28" s="223"/>
      <c r="P28" s="429"/>
    </row>
    <row r="29" spans="1:16" ht="15">
      <c r="A29" s="430"/>
      <c r="B29" s="429"/>
      <c r="C29" s="144" t="s">
        <v>328</v>
      </c>
      <c r="D29" s="221"/>
      <c r="E29" s="144">
        <v>2020</v>
      </c>
      <c r="F29" s="223">
        <f t="shared" si="0"/>
        <v>23392.9</v>
      </c>
      <c r="G29" s="223">
        <f t="shared" si="1"/>
        <v>0</v>
      </c>
      <c r="H29" s="223">
        <v>23392.9</v>
      </c>
      <c r="I29" s="223"/>
      <c r="J29" s="223"/>
      <c r="K29" s="223"/>
      <c r="L29" s="223"/>
      <c r="M29" s="223"/>
      <c r="N29" s="223"/>
      <c r="O29" s="223"/>
      <c r="P29" s="429"/>
    </row>
    <row r="30" spans="1:16" ht="15" customHeight="1">
      <c r="A30" s="430" t="s">
        <v>40</v>
      </c>
      <c r="B30" s="429" t="s">
        <v>215</v>
      </c>
      <c r="C30" s="144"/>
      <c r="D30" s="221"/>
      <c r="E30" s="144">
        <v>2015</v>
      </c>
      <c r="F30" s="223">
        <f t="shared" si="0"/>
        <v>0</v>
      </c>
      <c r="G30" s="223">
        <f t="shared" si="1"/>
        <v>0</v>
      </c>
      <c r="H30" s="223"/>
      <c r="I30" s="223"/>
      <c r="J30" s="223"/>
      <c r="K30" s="223"/>
      <c r="L30" s="223"/>
      <c r="M30" s="223"/>
      <c r="N30" s="223"/>
      <c r="O30" s="223"/>
      <c r="P30" s="429"/>
    </row>
    <row r="31" spans="1:16" ht="15">
      <c r="A31" s="430"/>
      <c r="B31" s="429"/>
      <c r="C31" s="144"/>
      <c r="D31" s="221"/>
      <c r="E31" s="144">
        <v>2016</v>
      </c>
      <c r="F31" s="223">
        <f t="shared" si="0"/>
        <v>0</v>
      </c>
      <c r="G31" s="223">
        <f t="shared" si="1"/>
        <v>0</v>
      </c>
      <c r="H31" s="223"/>
      <c r="I31" s="223"/>
      <c r="J31" s="223"/>
      <c r="K31" s="223"/>
      <c r="L31" s="223"/>
      <c r="M31" s="223"/>
      <c r="N31" s="223"/>
      <c r="O31" s="223"/>
      <c r="P31" s="429"/>
    </row>
    <row r="32" spans="1:16" ht="15">
      <c r="A32" s="430"/>
      <c r="B32" s="429"/>
      <c r="C32" s="144"/>
      <c r="D32" s="221"/>
      <c r="E32" s="144">
        <v>2017</v>
      </c>
      <c r="F32" s="223">
        <f t="shared" si="0"/>
        <v>0</v>
      </c>
      <c r="G32" s="223">
        <f t="shared" si="1"/>
        <v>0</v>
      </c>
      <c r="H32" s="223"/>
      <c r="I32" s="223"/>
      <c r="J32" s="223"/>
      <c r="K32" s="223"/>
      <c r="L32" s="223"/>
      <c r="M32" s="223"/>
      <c r="N32" s="223"/>
      <c r="O32" s="223"/>
      <c r="P32" s="429"/>
    </row>
    <row r="33" spans="1:16" ht="15">
      <c r="A33" s="430"/>
      <c r="B33" s="429"/>
      <c r="C33" s="144"/>
      <c r="D33" s="221"/>
      <c r="E33" s="144">
        <v>2018</v>
      </c>
      <c r="F33" s="223">
        <f t="shared" si="0"/>
        <v>0</v>
      </c>
      <c r="G33" s="223">
        <f t="shared" si="1"/>
        <v>0</v>
      </c>
      <c r="H33" s="223"/>
      <c r="I33" s="223"/>
      <c r="J33" s="223"/>
      <c r="K33" s="223"/>
      <c r="L33" s="223"/>
      <c r="M33" s="223"/>
      <c r="N33" s="223"/>
      <c r="O33" s="223"/>
      <c r="P33" s="429"/>
    </row>
    <row r="34" spans="1:16" ht="15">
      <c r="A34" s="430"/>
      <c r="B34" s="429"/>
      <c r="C34" s="144" t="s">
        <v>468</v>
      </c>
      <c r="D34" s="221"/>
      <c r="E34" s="144">
        <v>2019</v>
      </c>
      <c r="F34" s="223">
        <f t="shared" si="0"/>
        <v>400.7</v>
      </c>
      <c r="G34" s="223">
        <f t="shared" si="1"/>
        <v>0</v>
      </c>
      <c r="H34" s="223">
        <v>400.7</v>
      </c>
      <c r="I34" s="223"/>
      <c r="J34" s="223"/>
      <c r="K34" s="223"/>
      <c r="L34" s="223"/>
      <c r="M34" s="223"/>
      <c r="N34" s="223"/>
      <c r="O34" s="223"/>
      <c r="P34" s="429"/>
    </row>
    <row r="35" spans="1:16" ht="15">
      <c r="A35" s="430"/>
      <c r="B35" s="429"/>
      <c r="C35" s="144" t="s">
        <v>328</v>
      </c>
      <c r="D35" s="221"/>
      <c r="E35" s="144">
        <v>2020</v>
      </c>
      <c r="F35" s="223">
        <f t="shared" si="0"/>
        <v>2849.8</v>
      </c>
      <c r="G35" s="223">
        <f t="shared" si="1"/>
        <v>0</v>
      </c>
      <c r="H35" s="223">
        <v>2849.8</v>
      </c>
      <c r="I35" s="223"/>
      <c r="J35" s="223"/>
      <c r="K35" s="223"/>
      <c r="L35" s="223"/>
      <c r="M35" s="223"/>
      <c r="N35" s="223"/>
      <c r="O35" s="223"/>
      <c r="P35" s="429"/>
    </row>
    <row r="36" spans="1:16" ht="15">
      <c r="A36" s="430" t="s">
        <v>41</v>
      </c>
      <c r="B36" s="429" t="s">
        <v>852</v>
      </c>
      <c r="C36" s="144"/>
      <c r="D36" s="221"/>
      <c r="E36" s="144">
        <v>2015</v>
      </c>
      <c r="F36" s="223">
        <f aca="true" t="shared" si="2" ref="F36:F54">H36+J36+L36+N36</f>
        <v>0</v>
      </c>
      <c r="G36" s="223">
        <f aca="true" t="shared" si="3" ref="G36:G54">I36+K36+M36+O36</f>
        <v>0</v>
      </c>
      <c r="H36" s="223"/>
      <c r="I36" s="223"/>
      <c r="J36" s="223"/>
      <c r="K36" s="223"/>
      <c r="L36" s="223"/>
      <c r="M36" s="223"/>
      <c r="N36" s="223"/>
      <c r="O36" s="223"/>
      <c r="P36" s="429"/>
    </row>
    <row r="37" spans="1:16" ht="15">
      <c r="A37" s="430"/>
      <c r="B37" s="429"/>
      <c r="C37" s="144"/>
      <c r="D37" s="221"/>
      <c r="E37" s="144">
        <v>2016</v>
      </c>
      <c r="F37" s="223">
        <f t="shared" si="2"/>
        <v>0</v>
      </c>
      <c r="G37" s="223">
        <f t="shared" si="3"/>
        <v>0</v>
      </c>
      <c r="H37" s="223"/>
      <c r="I37" s="223"/>
      <c r="J37" s="223"/>
      <c r="K37" s="223"/>
      <c r="L37" s="223"/>
      <c r="M37" s="223"/>
      <c r="N37" s="223"/>
      <c r="O37" s="223"/>
      <c r="P37" s="429"/>
    </row>
    <row r="38" spans="1:16" ht="15">
      <c r="A38" s="430"/>
      <c r="B38" s="429"/>
      <c r="C38" s="144"/>
      <c r="D38" s="221"/>
      <c r="E38" s="144">
        <v>2017</v>
      </c>
      <c r="F38" s="223">
        <f t="shared" si="2"/>
        <v>0</v>
      </c>
      <c r="G38" s="223">
        <f t="shared" si="3"/>
        <v>0</v>
      </c>
      <c r="H38" s="223"/>
      <c r="I38" s="223"/>
      <c r="J38" s="223"/>
      <c r="K38" s="223"/>
      <c r="L38" s="223"/>
      <c r="M38" s="223"/>
      <c r="N38" s="223"/>
      <c r="O38" s="223"/>
      <c r="P38" s="429"/>
    </row>
    <row r="39" spans="1:16" ht="15">
      <c r="A39" s="430"/>
      <c r="B39" s="429"/>
      <c r="C39" s="144"/>
      <c r="D39" s="221"/>
      <c r="E39" s="144">
        <v>2018</v>
      </c>
      <c r="F39" s="223">
        <f t="shared" si="2"/>
        <v>0</v>
      </c>
      <c r="G39" s="223">
        <f t="shared" si="3"/>
        <v>0</v>
      </c>
      <c r="H39" s="223"/>
      <c r="I39" s="223"/>
      <c r="J39" s="223"/>
      <c r="K39" s="223"/>
      <c r="L39" s="223"/>
      <c r="M39" s="223"/>
      <c r="N39" s="223"/>
      <c r="O39" s="223"/>
      <c r="P39" s="429"/>
    </row>
    <row r="40" spans="1:16" ht="15">
      <c r="A40" s="430"/>
      <c r="B40" s="429"/>
      <c r="C40" s="144" t="s">
        <v>468</v>
      </c>
      <c r="D40" s="221"/>
      <c r="E40" s="144">
        <v>2019</v>
      </c>
      <c r="F40" s="223">
        <f t="shared" si="2"/>
        <v>146.7</v>
      </c>
      <c r="G40" s="223">
        <f t="shared" si="3"/>
        <v>0</v>
      </c>
      <c r="H40" s="223">
        <v>146.7</v>
      </c>
      <c r="I40" s="223"/>
      <c r="J40" s="223"/>
      <c r="K40" s="223"/>
      <c r="L40" s="223"/>
      <c r="M40" s="223"/>
      <c r="N40" s="223"/>
      <c r="O40" s="223"/>
      <c r="P40" s="429"/>
    </row>
    <row r="41" spans="1:16" ht="15">
      <c r="A41" s="430"/>
      <c r="B41" s="429"/>
      <c r="C41" s="144" t="s">
        <v>328</v>
      </c>
      <c r="D41" s="221"/>
      <c r="E41" s="144">
        <v>2020</v>
      </c>
      <c r="F41" s="223">
        <f t="shared" si="2"/>
        <v>3057.2</v>
      </c>
      <c r="G41" s="223">
        <f t="shared" si="3"/>
        <v>0</v>
      </c>
      <c r="H41" s="223">
        <v>3057.2</v>
      </c>
      <c r="I41" s="223"/>
      <c r="J41" s="223"/>
      <c r="K41" s="223"/>
      <c r="L41" s="223"/>
      <c r="M41" s="223"/>
      <c r="N41" s="223"/>
      <c r="O41" s="223"/>
      <c r="P41" s="429"/>
    </row>
    <row r="42" spans="1:16" ht="15" customHeight="1">
      <c r="A42" s="430" t="s">
        <v>42</v>
      </c>
      <c r="B42" s="429" t="s">
        <v>216</v>
      </c>
      <c r="C42" s="144"/>
      <c r="D42" s="221"/>
      <c r="E42" s="144">
        <v>2015</v>
      </c>
      <c r="F42" s="223">
        <f t="shared" si="2"/>
        <v>0</v>
      </c>
      <c r="G42" s="223">
        <f t="shared" si="3"/>
        <v>0</v>
      </c>
      <c r="H42" s="223"/>
      <c r="I42" s="223"/>
      <c r="J42" s="223"/>
      <c r="K42" s="223"/>
      <c r="L42" s="223"/>
      <c r="M42" s="223"/>
      <c r="N42" s="223"/>
      <c r="O42" s="223"/>
      <c r="P42" s="429"/>
    </row>
    <row r="43" spans="1:16" ht="15">
      <c r="A43" s="430"/>
      <c r="B43" s="429"/>
      <c r="C43" s="144"/>
      <c r="D43" s="221"/>
      <c r="E43" s="144">
        <v>2016</v>
      </c>
      <c r="F43" s="223">
        <f t="shared" si="2"/>
        <v>0</v>
      </c>
      <c r="G43" s="223">
        <f t="shared" si="3"/>
        <v>0</v>
      </c>
      <c r="H43" s="223"/>
      <c r="I43" s="223"/>
      <c r="J43" s="223"/>
      <c r="K43" s="223"/>
      <c r="L43" s="223"/>
      <c r="M43" s="223"/>
      <c r="N43" s="223"/>
      <c r="O43" s="223"/>
      <c r="P43" s="429"/>
    </row>
    <row r="44" spans="1:16" ht="15">
      <c r="A44" s="430"/>
      <c r="B44" s="429"/>
      <c r="C44" s="144"/>
      <c r="D44" s="221"/>
      <c r="E44" s="144">
        <v>2017</v>
      </c>
      <c r="F44" s="223">
        <f t="shared" si="2"/>
        <v>0</v>
      </c>
      <c r="G44" s="223">
        <f t="shared" si="3"/>
        <v>0</v>
      </c>
      <c r="H44" s="223"/>
      <c r="I44" s="223"/>
      <c r="J44" s="223"/>
      <c r="K44" s="223"/>
      <c r="L44" s="223"/>
      <c r="M44" s="223"/>
      <c r="N44" s="223"/>
      <c r="O44" s="223"/>
      <c r="P44" s="429"/>
    </row>
    <row r="45" spans="1:16" ht="15">
      <c r="A45" s="430"/>
      <c r="B45" s="429"/>
      <c r="C45" s="144"/>
      <c r="D45" s="221"/>
      <c r="E45" s="144">
        <v>2018</v>
      </c>
      <c r="F45" s="223">
        <f t="shared" si="2"/>
        <v>0</v>
      </c>
      <c r="G45" s="223">
        <f t="shared" si="3"/>
        <v>0</v>
      </c>
      <c r="H45" s="223"/>
      <c r="I45" s="223"/>
      <c r="J45" s="223"/>
      <c r="K45" s="223"/>
      <c r="L45" s="223"/>
      <c r="M45" s="223"/>
      <c r="N45" s="223"/>
      <c r="O45" s="223"/>
      <c r="P45" s="429"/>
    </row>
    <row r="46" spans="1:16" ht="15">
      <c r="A46" s="430"/>
      <c r="B46" s="429"/>
      <c r="C46" s="144" t="s">
        <v>468</v>
      </c>
      <c r="D46" s="221"/>
      <c r="E46" s="144">
        <v>2019</v>
      </c>
      <c r="F46" s="223">
        <f t="shared" si="2"/>
        <v>800.5</v>
      </c>
      <c r="G46" s="223">
        <f t="shared" si="3"/>
        <v>0</v>
      </c>
      <c r="H46" s="223">
        <v>800.5</v>
      </c>
      <c r="I46" s="223"/>
      <c r="J46" s="223"/>
      <c r="K46" s="223"/>
      <c r="L46" s="223"/>
      <c r="M46" s="223"/>
      <c r="N46" s="223"/>
      <c r="O46" s="223"/>
      <c r="P46" s="429"/>
    </row>
    <row r="47" spans="1:16" ht="15">
      <c r="A47" s="430"/>
      <c r="B47" s="429"/>
      <c r="C47" s="144" t="s">
        <v>328</v>
      </c>
      <c r="D47" s="221"/>
      <c r="E47" s="144">
        <v>2020</v>
      </c>
      <c r="F47" s="223">
        <f t="shared" si="2"/>
        <v>16682.4</v>
      </c>
      <c r="G47" s="223">
        <f t="shared" si="3"/>
        <v>0</v>
      </c>
      <c r="H47" s="223">
        <v>16682.4</v>
      </c>
      <c r="I47" s="223"/>
      <c r="J47" s="223"/>
      <c r="K47" s="223"/>
      <c r="L47" s="223"/>
      <c r="M47" s="223"/>
      <c r="N47" s="223"/>
      <c r="O47" s="223"/>
      <c r="P47" s="429"/>
    </row>
    <row r="48" spans="1:16" ht="15" customHeight="1">
      <c r="A48" s="430" t="s">
        <v>43</v>
      </c>
      <c r="B48" s="509" t="s">
        <v>103</v>
      </c>
      <c r="C48" s="144"/>
      <c r="D48" s="221"/>
      <c r="E48" s="144">
        <v>2015</v>
      </c>
      <c r="F48" s="223">
        <f t="shared" si="2"/>
        <v>0</v>
      </c>
      <c r="G48" s="223">
        <f t="shared" si="3"/>
        <v>0</v>
      </c>
      <c r="H48" s="223"/>
      <c r="I48" s="223"/>
      <c r="J48" s="223"/>
      <c r="K48" s="223"/>
      <c r="L48" s="223"/>
      <c r="M48" s="223"/>
      <c r="N48" s="223"/>
      <c r="O48" s="223"/>
      <c r="P48" s="429"/>
    </row>
    <row r="49" spans="1:16" ht="15">
      <c r="A49" s="430"/>
      <c r="B49" s="509"/>
      <c r="C49" s="144"/>
      <c r="D49" s="221"/>
      <c r="E49" s="144">
        <v>2016</v>
      </c>
      <c r="F49" s="223">
        <f t="shared" si="2"/>
        <v>0</v>
      </c>
      <c r="G49" s="223">
        <f t="shared" si="3"/>
        <v>0</v>
      </c>
      <c r="H49" s="223"/>
      <c r="I49" s="223"/>
      <c r="J49" s="223"/>
      <c r="K49" s="223"/>
      <c r="L49" s="223"/>
      <c r="M49" s="223"/>
      <c r="N49" s="223"/>
      <c r="O49" s="223"/>
      <c r="P49" s="429"/>
    </row>
    <row r="50" spans="1:16" ht="15">
      <c r="A50" s="430"/>
      <c r="B50" s="509"/>
      <c r="C50" s="144"/>
      <c r="D50" s="221"/>
      <c r="E50" s="144">
        <v>2017</v>
      </c>
      <c r="F50" s="223">
        <f t="shared" si="2"/>
        <v>0</v>
      </c>
      <c r="G50" s="223">
        <f t="shared" si="3"/>
        <v>0</v>
      </c>
      <c r="H50" s="223"/>
      <c r="I50" s="223"/>
      <c r="J50" s="223"/>
      <c r="K50" s="223"/>
      <c r="L50" s="223"/>
      <c r="M50" s="223"/>
      <c r="N50" s="223"/>
      <c r="O50" s="223"/>
      <c r="P50" s="429"/>
    </row>
    <row r="51" spans="1:16" ht="33.75">
      <c r="A51" s="430"/>
      <c r="B51" s="509"/>
      <c r="C51" s="165" t="s">
        <v>217</v>
      </c>
      <c r="D51" s="221" t="s">
        <v>97</v>
      </c>
      <c r="E51" s="144">
        <v>2018</v>
      </c>
      <c r="F51" s="223">
        <f t="shared" si="2"/>
        <v>3</v>
      </c>
      <c r="G51" s="223">
        <f t="shared" si="3"/>
        <v>2.96</v>
      </c>
      <c r="H51" s="223">
        <v>3</v>
      </c>
      <c r="I51" s="223">
        <v>2.96</v>
      </c>
      <c r="J51" s="223"/>
      <c r="K51" s="223"/>
      <c r="L51" s="223"/>
      <c r="M51" s="223"/>
      <c r="N51" s="223"/>
      <c r="O51" s="223"/>
      <c r="P51" s="429"/>
    </row>
    <row r="52" spans="1:16" ht="15">
      <c r="A52" s="430"/>
      <c r="B52" s="509"/>
      <c r="C52" s="144" t="s">
        <v>328</v>
      </c>
      <c r="D52" s="221"/>
      <c r="E52" s="144">
        <v>2019</v>
      </c>
      <c r="F52" s="223">
        <f t="shared" si="2"/>
        <v>2853.4</v>
      </c>
      <c r="G52" s="223">
        <f t="shared" si="3"/>
        <v>0</v>
      </c>
      <c r="H52" s="758">
        <v>2853.4</v>
      </c>
      <c r="I52" s="223"/>
      <c r="J52" s="223"/>
      <c r="K52" s="223"/>
      <c r="L52" s="223"/>
      <c r="M52" s="223"/>
      <c r="N52" s="223"/>
      <c r="O52" s="223"/>
      <c r="P52" s="429"/>
    </row>
    <row r="53" spans="1:16" ht="15">
      <c r="A53" s="430"/>
      <c r="B53" s="509"/>
      <c r="C53" s="144" t="s">
        <v>328</v>
      </c>
      <c r="D53" s="221"/>
      <c r="E53" s="144">
        <v>2020</v>
      </c>
      <c r="F53" s="223">
        <f t="shared" si="2"/>
        <v>2000</v>
      </c>
      <c r="G53" s="223">
        <f t="shared" si="3"/>
        <v>0</v>
      </c>
      <c r="H53" s="223">
        <v>2000</v>
      </c>
      <c r="I53" s="223"/>
      <c r="J53" s="223"/>
      <c r="K53" s="223"/>
      <c r="L53" s="223"/>
      <c r="M53" s="223"/>
      <c r="N53" s="223"/>
      <c r="O53" s="223"/>
      <c r="P53" s="429"/>
    </row>
    <row r="54" spans="1:16" ht="15">
      <c r="A54" s="430" t="s">
        <v>44</v>
      </c>
      <c r="B54" s="429" t="s">
        <v>853</v>
      </c>
      <c r="C54" s="144" t="s">
        <v>328</v>
      </c>
      <c r="D54" s="221"/>
      <c r="E54" s="144">
        <v>2015</v>
      </c>
      <c r="F54" s="223">
        <f t="shared" si="2"/>
        <v>16336.900000000001</v>
      </c>
      <c r="G54" s="223">
        <f t="shared" si="3"/>
        <v>16336.900000000001</v>
      </c>
      <c r="H54" s="223">
        <v>5247.7</v>
      </c>
      <c r="I54" s="223">
        <v>5247.7</v>
      </c>
      <c r="J54" s="223"/>
      <c r="K54" s="223"/>
      <c r="L54" s="223">
        <v>11089.2</v>
      </c>
      <c r="M54" s="223">
        <v>11089.2</v>
      </c>
      <c r="N54" s="223"/>
      <c r="O54" s="223"/>
      <c r="P54" s="429"/>
    </row>
    <row r="55" spans="1:16" ht="15">
      <c r="A55" s="430"/>
      <c r="B55" s="429"/>
      <c r="C55" s="144"/>
      <c r="D55" s="221"/>
      <c r="E55" s="144">
        <v>2016</v>
      </c>
      <c r="F55" s="223">
        <f aca="true" t="shared" si="4" ref="F55:F62">H55+J55+L55+N55</f>
        <v>0</v>
      </c>
      <c r="G55" s="223">
        <f aca="true" t="shared" si="5" ref="G55:G62">I55+K55+M55+O55</f>
        <v>0</v>
      </c>
      <c r="H55" s="223"/>
      <c r="I55" s="223"/>
      <c r="J55" s="223"/>
      <c r="K55" s="223"/>
      <c r="L55" s="223"/>
      <c r="M55" s="223"/>
      <c r="N55" s="223"/>
      <c r="O55" s="223"/>
      <c r="P55" s="429"/>
    </row>
    <row r="56" spans="1:16" ht="15">
      <c r="A56" s="430"/>
      <c r="B56" s="429"/>
      <c r="C56" s="144"/>
      <c r="D56" s="221"/>
      <c r="E56" s="144">
        <v>2017</v>
      </c>
      <c r="F56" s="223">
        <f t="shared" si="4"/>
        <v>0</v>
      </c>
      <c r="G56" s="223">
        <f t="shared" si="5"/>
        <v>0</v>
      </c>
      <c r="H56" s="223"/>
      <c r="I56" s="223"/>
      <c r="J56" s="223"/>
      <c r="K56" s="223"/>
      <c r="L56" s="223"/>
      <c r="M56" s="223"/>
      <c r="N56" s="223"/>
      <c r="O56" s="223"/>
      <c r="P56" s="429"/>
    </row>
    <row r="57" spans="1:16" ht="15">
      <c r="A57" s="430"/>
      <c r="B57" s="429"/>
      <c r="C57" s="144"/>
      <c r="D57" s="221"/>
      <c r="E57" s="144">
        <v>2018</v>
      </c>
      <c r="F57" s="223">
        <f t="shared" si="4"/>
        <v>0</v>
      </c>
      <c r="G57" s="223">
        <f t="shared" si="5"/>
        <v>0</v>
      </c>
      <c r="H57" s="223"/>
      <c r="I57" s="223"/>
      <c r="J57" s="223"/>
      <c r="K57" s="223"/>
      <c r="L57" s="223"/>
      <c r="M57" s="223"/>
      <c r="N57" s="223"/>
      <c r="O57" s="223"/>
      <c r="P57" s="429"/>
    </row>
    <row r="58" spans="1:16" ht="15">
      <c r="A58" s="430"/>
      <c r="B58" s="429"/>
      <c r="C58" s="144"/>
      <c r="D58" s="221"/>
      <c r="E58" s="144">
        <v>2019</v>
      </c>
      <c r="F58" s="223">
        <f t="shared" si="4"/>
        <v>0</v>
      </c>
      <c r="G58" s="223">
        <f t="shared" si="5"/>
        <v>0</v>
      </c>
      <c r="H58" s="223"/>
      <c r="I58" s="223"/>
      <c r="J58" s="223"/>
      <c r="K58" s="223"/>
      <c r="L58" s="223"/>
      <c r="M58" s="223"/>
      <c r="N58" s="223"/>
      <c r="O58" s="223"/>
      <c r="P58" s="429"/>
    </row>
    <row r="59" spans="1:16" ht="15">
      <c r="A59" s="430"/>
      <c r="B59" s="429"/>
      <c r="C59" s="144"/>
      <c r="D59" s="221"/>
      <c r="E59" s="144">
        <v>2020</v>
      </c>
      <c r="F59" s="223">
        <f t="shared" si="4"/>
        <v>0</v>
      </c>
      <c r="G59" s="223">
        <f t="shared" si="5"/>
        <v>0</v>
      </c>
      <c r="H59" s="223"/>
      <c r="I59" s="223"/>
      <c r="J59" s="223"/>
      <c r="K59" s="223"/>
      <c r="L59" s="223"/>
      <c r="M59" s="223"/>
      <c r="N59" s="223"/>
      <c r="O59" s="223"/>
      <c r="P59" s="429"/>
    </row>
    <row r="60" spans="1:16" ht="15">
      <c r="A60" s="430" t="s">
        <v>45</v>
      </c>
      <c r="B60" s="429" t="s">
        <v>472</v>
      </c>
      <c r="C60" s="144"/>
      <c r="D60" s="221"/>
      <c r="E60" s="144">
        <v>2015</v>
      </c>
      <c r="F60" s="223">
        <f t="shared" si="4"/>
        <v>0</v>
      </c>
      <c r="G60" s="223">
        <f t="shared" si="5"/>
        <v>0</v>
      </c>
      <c r="H60" s="223"/>
      <c r="I60" s="223"/>
      <c r="J60" s="223"/>
      <c r="K60" s="223"/>
      <c r="L60" s="223"/>
      <c r="M60" s="223"/>
      <c r="N60" s="223"/>
      <c r="O60" s="223"/>
      <c r="P60" s="429"/>
    </row>
    <row r="61" spans="1:16" ht="15">
      <c r="A61" s="430"/>
      <c r="B61" s="429"/>
      <c r="C61" s="144"/>
      <c r="D61" s="221"/>
      <c r="E61" s="144">
        <v>2016</v>
      </c>
      <c r="F61" s="223">
        <f t="shared" si="4"/>
        <v>0</v>
      </c>
      <c r="G61" s="223">
        <f t="shared" si="5"/>
        <v>0</v>
      </c>
      <c r="H61" s="223"/>
      <c r="I61" s="223"/>
      <c r="J61" s="223"/>
      <c r="K61" s="223"/>
      <c r="L61" s="223"/>
      <c r="M61" s="223"/>
      <c r="N61" s="223"/>
      <c r="O61" s="223"/>
      <c r="P61" s="429"/>
    </row>
    <row r="62" spans="1:16" ht="15">
      <c r="A62" s="430"/>
      <c r="B62" s="429"/>
      <c r="C62" s="144"/>
      <c r="D62" s="221"/>
      <c r="E62" s="144">
        <v>2017</v>
      </c>
      <c r="F62" s="223">
        <f t="shared" si="4"/>
        <v>0</v>
      </c>
      <c r="G62" s="223">
        <f t="shared" si="5"/>
        <v>0</v>
      </c>
      <c r="H62" s="223"/>
      <c r="I62" s="223"/>
      <c r="J62" s="223"/>
      <c r="K62" s="223"/>
      <c r="L62" s="223"/>
      <c r="M62" s="223"/>
      <c r="N62" s="223"/>
      <c r="O62" s="223"/>
      <c r="P62" s="429"/>
    </row>
    <row r="63" spans="1:16" s="146" customFormat="1" ht="33.75">
      <c r="A63" s="430"/>
      <c r="B63" s="429"/>
      <c r="C63" s="144" t="s">
        <v>328</v>
      </c>
      <c r="D63" s="221" t="s">
        <v>473</v>
      </c>
      <c r="E63" s="144">
        <v>2018</v>
      </c>
      <c r="F63" s="758">
        <f aca="true" t="shared" si="6" ref="F63:G65">H63+J63+L63+N63</f>
        <v>2609.9</v>
      </c>
      <c r="G63" s="758">
        <f t="shared" si="6"/>
        <v>2609.9</v>
      </c>
      <c r="H63" s="758">
        <v>2609.9</v>
      </c>
      <c r="I63" s="758">
        <v>2609.9</v>
      </c>
      <c r="J63" s="223"/>
      <c r="K63" s="223"/>
      <c r="L63" s="223"/>
      <c r="M63" s="223"/>
      <c r="N63" s="223"/>
      <c r="O63" s="223"/>
      <c r="P63" s="429"/>
    </row>
    <row r="64" spans="1:16" s="146" customFormat="1" ht="33.75">
      <c r="A64" s="430"/>
      <c r="B64" s="429"/>
      <c r="C64" s="507" t="s">
        <v>328</v>
      </c>
      <c r="D64" s="521" t="s">
        <v>104</v>
      </c>
      <c r="E64" s="144">
        <v>2019</v>
      </c>
      <c r="F64" s="758">
        <f t="shared" si="6"/>
        <v>187.2</v>
      </c>
      <c r="G64" s="758">
        <f t="shared" si="6"/>
        <v>187.2</v>
      </c>
      <c r="H64" s="758">
        <v>187.2</v>
      </c>
      <c r="I64" s="758">
        <v>187.2</v>
      </c>
      <c r="J64" s="223"/>
      <c r="K64" s="223"/>
      <c r="L64" s="223"/>
      <c r="M64" s="223"/>
      <c r="N64" s="223"/>
      <c r="O64" s="223"/>
      <c r="P64" s="429"/>
    </row>
    <row r="65" spans="1:16" s="146" customFormat="1" ht="15">
      <c r="A65" s="430"/>
      <c r="B65" s="429"/>
      <c r="C65" s="144"/>
      <c r="D65" s="221"/>
      <c r="E65" s="144">
        <v>2020</v>
      </c>
      <c r="F65" s="223">
        <f t="shared" si="6"/>
        <v>0</v>
      </c>
      <c r="G65" s="223">
        <f t="shared" si="6"/>
        <v>0</v>
      </c>
      <c r="H65" s="223"/>
      <c r="I65" s="223"/>
      <c r="J65" s="223"/>
      <c r="K65" s="223"/>
      <c r="L65" s="223"/>
      <c r="M65" s="223"/>
      <c r="N65" s="223"/>
      <c r="O65" s="223"/>
      <c r="P65" s="429"/>
    </row>
    <row r="66" spans="1:16" ht="15">
      <c r="A66" s="429" t="s">
        <v>604</v>
      </c>
      <c r="B66" s="429"/>
      <c r="C66" s="429"/>
      <c r="D66" s="429"/>
      <c r="E66" s="528" t="s">
        <v>600</v>
      </c>
      <c r="F66" s="759">
        <f aca="true" t="shared" si="7" ref="F66:O66">SUM(F67:F72)</f>
        <v>72443.1</v>
      </c>
      <c r="G66" s="759">
        <f t="shared" si="7"/>
        <v>19136.960000000003</v>
      </c>
      <c r="H66" s="759">
        <f t="shared" si="7"/>
        <v>61353.9</v>
      </c>
      <c r="I66" s="759">
        <f t="shared" si="7"/>
        <v>8047.759999999999</v>
      </c>
      <c r="J66" s="759">
        <f t="shared" si="7"/>
        <v>0</v>
      </c>
      <c r="K66" s="759">
        <f t="shared" si="7"/>
        <v>0</v>
      </c>
      <c r="L66" s="759">
        <f t="shared" si="7"/>
        <v>11089.2</v>
      </c>
      <c r="M66" s="759">
        <f t="shared" si="7"/>
        <v>11089.2</v>
      </c>
      <c r="N66" s="759">
        <f t="shared" si="7"/>
        <v>0</v>
      </c>
      <c r="O66" s="759">
        <f t="shared" si="7"/>
        <v>0</v>
      </c>
      <c r="P66" s="429"/>
    </row>
    <row r="67" spans="1:16" ht="15">
      <c r="A67" s="429"/>
      <c r="B67" s="429"/>
      <c r="C67" s="429"/>
      <c r="D67" s="429"/>
      <c r="E67" s="144">
        <v>2015</v>
      </c>
      <c r="F67" s="223">
        <f>H67+J67+L67+N67</f>
        <v>16336.900000000001</v>
      </c>
      <c r="G67" s="223">
        <f>I67+K67+M67+O67</f>
        <v>16336.900000000001</v>
      </c>
      <c r="H67" s="223">
        <f>H24+H30+H36+H42+H48+H54+H60</f>
        <v>5247.7</v>
      </c>
      <c r="I67" s="223">
        <f aca="true" t="shared" si="8" ref="I67:O67">I24+I30+I36+I42+I48+I54+I60</f>
        <v>5247.7</v>
      </c>
      <c r="J67" s="223">
        <f t="shared" si="8"/>
        <v>0</v>
      </c>
      <c r="K67" s="223">
        <f t="shared" si="8"/>
        <v>0</v>
      </c>
      <c r="L67" s="223">
        <f t="shared" si="8"/>
        <v>11089.2</v>
      </c>
      <c r="M67" s="223">
        <f t="shared" si="8"/>
        <v>11089.2</v>
      </c>
      <c r="N67" s="223">
        <f t="shared" si="8"/>
        <v>0</v>
      </c>
      <c r="O67" s="223">
        <f t="shared" si="8"/>
        <v>0</v>
      </c>
      <c r="P67" s="429"/>
    </row>
    <row r="68" spans="1:16" ht="15">
      <c r="A68" s="429"/>
      <c r="B68" s="429"/>
      <c r="C68" s="429"/>
      <c r="D68" s="429"/>
      <c r="E68" s="144">
        <v>2016</v>
      </c>
      <c r="F68" s="223">
        <f aca="true" t="shared" si="9" ref="F68:G72">H68+J68+L68+N68</f>
        <v>0</v>
      </c>
      <c r="G68" s="223">
        <f t="shared" si="9"/>
        <v>0</v>
      </c>
      <c r="H68" s="223">
        <f aca="true" t="shared" si="10" ref="H68:O72">H25+H31+H37+H43+H49+H55+H61</f>
        <v>0</v>
      </c>
      <c r="I68" s="223">
        <f t="shared" si="10"/>
        <v>0</v>
      </c>
      <c r="J68" s="223">
        <f t="shared" si="10"/>
        <v>0</v>
      </c>
      <c r="K68" s="223">
        <f t="shared" si="10"/>
        <v>0</v>
      </c>
      <c r="L68" s="223">
        <f t="shared" si="10"/>
        <v>0</v>
      </c>
      <c r="M68" s="223">
        <f t="shared" si="10"/>
        <v>0</v>
      </c>
      <c r="N68" s="223">
        <f t="shared" si="10"/>
        <v>0</v>
      </c>
      <c r="O68" s="223">
        <f t="shared" si="10"/>
        <v>0</v>
      </c>
      <c r="P68" s="429"/>
    </row>
    <row r="69" spans="1:16" ht="15">
      <c r="A69" s="429"/>
      <c r="B69" s="429"/>
      <c r="C69" s="429"/>
      <c r="D69" s="429"/>
      <c r="E69" s="144">
        <v>2017</v>
      </c>
      <c r="F69" s="223">
        <f t="shared" si="9"/>
        <v>0</v>
      </c>
      <c r="G69" s="223">
        <f t="shared" si="9"/>
        <v>0</v>
      </c>
      <c r="H69" s="223">
        <f t="shared" si="10"/>
        <v>0</v>
      </c>
      <c r="I69" s="223">
        <f t="shared" si="10"/>
        <v>0</v>
      </c>
      <c r="J69" s="223">
        <f t="shared" si="10"/>
        <v>0</v>
      </c>
      <c r="K69" s="223">
        <f t="shared" si="10"/>
        <v>0</v>
      </c>
      <c r="L69" s="223">
        <f t="shared" si="10"/>
        <v>0</v>
      </c>
      <c r="M69" s="223">
        <f t="shared" si="10"/>
        <v>0</v>
      </c>
      <c r="N69" s="223">
        <f t="shared" si="10"/>
        <v>0</v>
      </c>
      <c r="O69" s="223">
        <f t="shared" si="10"/>
        <v>0</v>
      </c>
      <c r="P69" s="429"/>
    </row>
    <row r="70" spans="1:16" ht="15">
      <c r="A70" s="429"/>
      <c r="B70" s="429"/>
      <c r="C70" s="429"/>
      <c r="D70" s="429"/>
      <c r="E70" s="144">
        <v>2018</v>
      </c>
      <c r="F70" s="758">
        <f t="shared" si="9"/>
        <v>2612.9</v>
      </c>
      <c r="G70" s="758">
        <f t="shared" si="9"/>
        <v>2612.86</v>
      </c>
      <c r="H70" s="758">
        <f t="shared" si="10"/>
        <v>2612.9</v>
      </c>
      <c r="I70" s="758">
        <f t="shared" si="10"/>
        <v>2612.86</v>
      </c>
      <c r="J70" s="223">
        <f t="shared" si="10"/>
        <v>0</v>
      </c>
      <c r="K70" s="223">
        <f t="shared" si="10"/>
        <v>0</v>
      </c>
      <c r="L70" s="223">
        <f t="shared" si="10"/>
        <v>0</v>
      </c>
      <c r="M70" s="223">
        <f t="shared" si="10"/>
        <v>0</v>
      </c>
      <c r="N70" s="223">
        <f t="shared" si="10"/>
        <v>0</v>
      </c>
      <c r="O70" s="223">
        <f t="shared" si="10"/>
        <v>0</v>
      </c>
      <c r="P70" s="429"/>
    </row>
    <row r="71" spans="1:16" ht="15">
      <c r="A71" s="429"/>
      <c r="B71" s="429"/>
      <c r="C71" s="429"/>
      <c r="D71" s="429"/>
      <c r="E71" s="144">
        <v>2019</v>
      </c>
      <c r="F71" s="758">
        <f t="shared" si="9"/>
        <v>5511</v>
      </c>
      <c r="G71" s="758">
        <f t="shared" si="9"/>
        <v>187.2</v>
      </c>
      <c r="H71" s="758">
        <f t="shared" si="10"/>
        <v>5511</v>
      </c>
      <c r="I71" s="758">
        <f t="shared" si="10"/>
        <v>187.2</v>
      </c>
      <c r="J71" s="223">
        <f t="shared" si="10"/>
        <v>0</v>
      </c>
      <c r="K71" s="223">
        <f t="shared" si="10"/>
        <v>0</v>
      </c>
      <c r="L71" s="223">
        <f t="shared" si="10"/>
        <v>0</v>
      </c>
      <c r="M71" s="223">
        <f t="shared" si="10"/>
        <v>0</v>
      </c>
      <c r="N71" s="223">
        <f t="shared" si="10"/>
        <v>0</v>
      </c>
      <c r="O71" s="223">
        <f t="shared" si="10"/>
        <v>0</v>
      </c>
      <c r="P71" s="429"/>
    </row>
    <row r="72" spans="1:16" ht="15">
      <c r="A72" s="429"/>
      <c r="B72" s="429"/>
      <c r="C72" s="429"/>
      <c r="D72" s="429"/>
      <c r="E72" s="144">
        <v>2020</v>
      </c>
      <c r="F72" s="223">
        <f t="shared" si="9"/>
        <v>47982.3</v>
      </c>
      <c r="G72" s="223">
        <f t="shared" si="9"/>
        <v>0</v>
      </c>
      <c r="H72" s="223">
        <f t="shared" si="10"/>
        <v>47982.3</v>
      </c>
      <c r="I72" s="223">
        <f t="shared" si="10"/>
        <v>0</v>
      </c>
      <c r="J72" s="223">
        <f t="shared" si="10"/>
        <v>0</v>
      </c>
      <c r="K72" s="223">
        <f t="shared" si="10"/>
        <v>0</v>
      </c>
      <c r="L72" s="223">
        <f t="shared" si="10"/>
        <v>0</v>
      </c>
      <c r="M72" s="223">
        <f t="shared" si="10"/>
        <v>0</v>
      </c>
      <c r="N72" s="223">
        <f t="shared" si="10"/>
        <v>0</v>
      </c>
      <c r="O72" s="223">
        <f t="shared" si="10"/>
        <v>0</v>
      </c>
      <c r="P72" s="429"/>
    </row>
    <row r="73" spans="1:16" s="18" customFormat="1" ht="14.25">
      <c r="A73" s="222">
        <v>2</v>
      </c>
      <c r="B73" s="437" t="s">
        <v>829</v>
      </c>
      <c r="C73" s="437"/>
      <c r="D73" s="437"/>
      <c r="E73" s="437"/>
      <c r="F73" s="437"/>
      <c r="G73" s="437"/>
      <c r="H73" s="437"/>
      <c r="I73" s="437"/>
      <c r="J73" s="437"/>
      <c r="K73" s="437"/>
      <c r="L73" s="437"/>
      <c r="M73" s="437"/>
      <c r="N73" s="437"/>
      <c r="O73" s="437"/>
      <c r="P73" s="429" t="s">
        <v>826</v>
      </c>
    </row>
    <row r="74" spans="1:16" ht="15">
      <c r="A74" s="145" t="s">
        <v>787</v>
      </c>
      <c r="B74" s="436" t="s">
        <v>830</v>
      </c>
      <c r="C74" s="436"/>
      <c r="D74" s="436"/>
      <c r="E74" s="436"/>
      <c r="F74" s="436"/>
      <c r="G74" s="436"/>
      <c r="H74" s="436"/>
      <c r="I74" s="436"/>
      <c r="J74" s="436"/>
      <c r="K74" s="436"/>
      <c r="L74" s="436"/>
      <c r="M74" s="436"/>
      <c r="N74" s="436"/>
      <c r="O74" s="436"/>
      <c r="P74" s="429"/>
    </row>
    <row r="75" spans="1:16" ht="15" customHeight="1">
      <c r="A75" s="430" t="s">
        <v>863</v>
      </c>
      <c r="B75" s="429" t="s">
        <v>218</v>
      </c>
      <c r="C75" s="144"/>
      <c r="D75" s="221"/>
      <c r="E75" s="144">
        <v>2015</v>
      </c>
      <c r="F75" s="223">
        <f aca="true" t="shared" si="11" ref="F75:F87">H75+J75+L75+N75</f>
        <v>0</v>
      </c>
      <c r="G75" s="223">
        <f aca="true" t="shared" si="12" ref="G75:G87">I75+K75+M75+O75</f>
        <v>0</v>
      </c>
      <c r="H75" s="223">
        <v>0</v>
      </c>
      <c r="I75" s="223"/>
      <c r="J75" s="223"/>
      <c r="K75" s="223"/>
      <c r="L75" s="223"/>
      <c r="M75" s="223"/>
      <c r="N75" s="223"/>
      <c r="O75" s="223"/>
      <c r="P75" s="429"/>
    </row>
    <row r="76" spans="1:16" ht="15">
      <c r="A76" s="430"/>
      <c r="B76" s="429"/>
      <c r="C76" s="144"/>
      <c r="D76" s="221"/>
      <c r="E76" s="144">
        <v>2016</v>
      </c>
      <c r="F76" s="223">
        <f t="shared" si="11"/>
        <v>0</v>
      </c>
      <c r="G76" s="223">
        <f t="shared" si="12"/>
        <v>0</v>
      </c>
      <c r="H76" s="223">
        <v>0</v>
      </c>
      <c r="I76" s="223"/>
      <c r="J76" s="223"/>
      <c r="K76" s="223"/>
      <c r="L76" s="223"/>
      <c r="M76" s="223"/>
      <c r="N76" s="223"/>
      <c r="O76" s="223"/>
      <c r="P76" s="429"/>
    </row>
    <row r="77" spans="1:16" ht="15">
      <c r="A77" s="430"/>
      <c r="B77" s="429"/>
      <c r="C77" s="144"/>
      <c r="D77" s="221"/>
      <c r="E77" s="144">
        <v>2017</v>
      </c>
      <c r="F77" s="223">
        <f t="shared" si="11"/>
        <v>0</v>
      </c>
      <c r="G77" s="223">
        <f t="shared" si="12"/>
        <v>0</v>
      </c>
      <c r="H77" s="223">
        <v>0</v>
      </c>
      <c r="I77" s="223"/>
      <c r="J77" s="223"/>
      <c r="K77" s="223"/>
      <c r="L77" s="223"/>
      <c r="M77" s="223"/>
      <c r="N77" s="223"/>
      <c r="O77" s="223"/>
      <c r="P77" s="429"/>
    </row>
    <row r="78" spans="1:16" ht="15">
      <c r="A78" s="430"/>
      <c r="B78" s="429"/>
      <c r="C78" s="144"/>
      <c r="D78" s="221"/>
      <c r="E78" s="144">
        <v>2018</v>
      </c>
      <c r="F78" s="223">
        <f t="shared" si="11"/>
        <v>0</v>
      </c>
      <c r="G78" s="223">
        <f t="shared" si="12"/>
        <v>0</v>
      </c>
      <c r="H78" s="223">
        <v>0</v>
      </c>
      <c r="I78" s="223"/>
      <c r="J78" s="223"/>
      <c r="K78" s="223"/>
      <c r="L78" s="223"/>
      <c r="M78" s="223"/>
      <c r="N78" s="223"/>
      <c r="O78" s="223"/>
      <c r="P78" s="429"/>
    </row>
    <row r="79" spans="1:16" ht="15">
      <c r="A79" s="430"/>
      <c r="B79" s="429"/>
      <c r="C79" s="144" t="s">
        <v>468</v>
      </c>
      <c r="D79" s="221"/>
      <c r="E79" s="144">
        <v>2019</v>
      </c>
      <c r="F79" s="223">
        <f t="shared" si="11"/>
        <v>998.8</v>
      </c>
      <c r="G79" s="223">
        <f t="shared" si="12"/>
        <v>0</v>
      </c>
      <c r="H79" s="223">
        <v>998.8</v>
      </c>
      <c r="I79" s="223"/>
      <c r="J79" s="223"/>
      <c r="K79" s="223"/>
      <c r="L79" s="223"/>
      <c r="M79" s="223"/>
      <c r="N79" s="223"/>
      <c r="O79" s="223"/>
      <c r="P79" s="429"/>
    </row>
    <row r="80" spans="1:16" ht="15">
      <c r="A80" s="430"/>
      <c r="B80" s="429"/>
      <c r="C80" s="144" t="s">
        <v>328</v>
      </c>
      <c r="D80" s="221"/>
      <c r="E80" s="144">
        <v>2020</v>
      </c>
      <c r="F80" s="223">
        <f t="shared" si="11"/>
        <v>20815</v>
      </c>
      <c r="G80" s="223">
        <f t="shared" si="12"/>
        <v>0</v>
      </c>
      <c r="H80" s="223">
        <v>20815</v>
      </c>
      <c r="I80" s="223"/>
      <c r="J80" s="223"/>
      <c r="K80" s="223"/>
      <c r="L80" s="223"/>
      <c r="M80" s="223"/>
      <c r="N80" s="223"/>
      <c r="O80" s="223"/>
      <c r="P80" s="429"/>
    </row>
    <row r="81" spans="1:16" ht="15">
      <c r="A81" s="430" t="s">
        <v>864</v>
      </c>
      <c r="B81" s="429" t="s">
        <v>627</v>
      </c>
      <c r="C81" s="144"/>
      <c r="D81" s="221"/>
      <c r="E81" s="144">
        <v>2015</v>
      </c>
      <c r="F81" s="223">
        <f t="shared" si="11"/>
        <v>0</v>
      </c>
      <c r="G81" s="223">
        <f t="shared" si="12"/>
        <v>0</v>
      </c>
      <c r="H81" s="223">
        <v>0</v>
      </c>
      <c r="I81" s="223"/>
      <c r="J81" s="223"/>
      <c r="K81" s="223"/>
      <c r="L81" s="223"/>
      <c r="M81" s="223"/>
      <c r="N81" s="223"/>
      <c r="O81" s="223"/>
      <c r="P81" s="429"/>
    </row>
    <row r="82" spans="1:16" ht="15">
      <c r="A82" s="430"/>
      <c r="B82" s="429"/>
      <c r="C82" s="144"/>
      <c r="D82" s="221"/>
      <c r="E82" s="144">
        <v>2016</v>
      </c>
      <c r="F82" s="223">
        <f t="shared" si="11"/>
        <v>0</v>
      </c>
      <c r="G82" s="223">
        <f t="shared" si="12"/>
        <v>0</v>
      </c>
      <c r="H82" s="223">
        <v>0</v>
      </c>
      <c r="I82" s="223"/>
      <c r="J82" s="223"/>
      <c r="K82" s="223"/>
      <c r="L82" s="223"/>
      <c r="M82" s="223"/>
      <c r="N82" s="223"/>
      <c r="O82" s="223"/>
      <c r="P82" s="429"/>
    </row>
    <row r="83" spans="1:16" ht="15">
      <c r="A83" s="430"/>
      <c r="B83" s="429"/>
      <c r="C83" s="144"/>
      <c r="D83" s="221"/>
      <c r="E83" s="144">
        <v>2017</v>
      </c>
      <c r="F83" s="223">
        <f t="shared" si="11"/>
        <v>0</v>
      </c>
      <c r="G83" s="223">
        <f t="shared" si="12"/>
        <v>0</v>
      </c>
      <c r="H83" s="223">
        <v>0</v>
      </c>
      <c r="I83" s="223"/>
      <c r="J83" s="223"/>
      <c r="K83" s="223"/>
      <c r="L83" s="223"/>
      <c r="M83" s="223"/>
      <c r="N83" s="223"/>
      <c r="O83" s="223"/>
      <c r="P83" s="429"/>
    </row>
    <row r="84" spans="1:16" ht="15">
      <c r="A84" s="430"/>
      <c r="B84" s="429"/>
      <c r="C84" s="144"/>
      <c r="D84" s="221"/>
      <c r="E84" s="144">
        <v>2018</v>
      </c>
      <c r="F84" s="223">
        <v>0</v>
      </c>
      <c r="G84" s="223">
        <v>0</v>
      </c>
      <c r="H84" s="223">
        <v>0</v>
      </c>
      <c r="I84" s="758">
        <v>0</v>
      </c>
      <c r="J84" s="223"/>
      <c r="K84" s="223"/>
      <c r="L84" s="223"/>
      <c r="M84" s="223"/>
      <c r="N84" s="223"/>
      <c r="O84" s="223"/>
      <c r="P84" s="429"/>
    </row>
    <row r="85" spans="1:16" ht="24.75" customHeight="1">
      <c r="A85" s="430"/>
      <c r="B85" s="429"/>
      <c r="C85" s="144" t="s">
        <v>468</v>
      </c>
      <c r="D85" s="221" t="s">
        <v>353</v>
      </c>
      <c r="E85" s="144">
        <v>2019</v>
      </c>
      <c r="F85" s="758">
        <f t="shared" si="11"/>
        <v>4000</v>
      </c>
      <c r="G85" s="758">
        <f t="shared" si="12"/>
        <v>4000</v>
      </c>
      <c r="H85" s="758">
        <v>4000</v>
      </c>
      <c r="I85" s="758">
        <v>4000</v>
      </c>
      <c r="J85" s="223"/>
      <c r="K85" s="223"/>
      <c r="L85" s="223"/>
      <c r="M85" s="223"/>
      <c r="N85" s="223"/>
      <c r="O85" s="223"/>
      <c r="P85" s="429"/>
    </row>
    <row r="86" spans="1:16" ht="15">
      <c r="A86" s="430"/>
      <c r="B86" s="429"/>
      <c r="C86" s="144" t="s">
        <v>328</v>
      </c>
      <c r="D86" s="221"/>
      <c r="E86" s="144">
        <v>2019</v>
      </c>
      <c r="F86" s="223">
        <f t="shared" si="11"/>
        <v>134000</v>
      </c>
      <c r="G86" s="223">
        <f t="shared" si="12"/>
        <v>0</v>
      </c>
      <c r="H86" s="223">
        <v>134000</v>
      </c>
      <c r="I86" s="223"/>
      <c r="J86" s="223"/>
      <c r="K86" s="223"/>
      <c r="L86" s="223"/>
      <c r="M86" s="223"/>
      <c r="N86" s="223"/>
      <c r="O86" s="223"/>
      <c r="P86" s="429"/>
    </row>
    <row r="87" spans="1:16" ht="15">
      <c r="A87" s="430"/>
      <c r="B87" s="429"/>
      <c r="C87" s="144" t="s">
        <v>328</v>
      </c>
      <c r="D87" s="221"/>
      <c r="E87" s="144">
        <v>2020</v>
      </c>
      <c r="F87" s="223">
        <f t="shared" si="11"/>
        <v>130404.18</v>
      </c>
      <c r="G87" s="223">
        <f t="shared" si="12"/>
        <v>0</v>
      </c>
      <c r="H87" s="223">
        <v>130404.18</v>
      </c>
      <c r="I87" s="223"/>
      <c r="J87" s="223"/>
      <c r="K87" s="223"/>
      <c r="L87" s="223"/>
      <c r="M87" s="223"/>
      <c r="N87" s="223"/>
      <c r="O87" s="223"/>
      <c r="P87" s="429"/>
    </row>
    <row r="88" spans="1:16" ht="15">
      <c r="A88" s="429" t="s">
        <v>854</v>
      </c>
      <c r="B88" s="429"/>
      <c r="C88" s="429"/>
      <c r="D88" s="429"/>
      <c r="E88" s="528" t="s">
        <v>600</v>
      </c>
      <c r="F88" s="759">
        <f aca="true" t="shared" si="13" ref="F88:O88">SUM(F89:F94)</f>
        <v>290217.98</v>
      </c>
      <c r="G88" s="759">
        <f t="shared" si="13"/>
        <v>4000</v>
      </c>
      <c r="H88" s="759">
        <f t="shared" si="13"/>
        <v>290217.98</v>
      </c>
      <c r="I88" s="759">
        <f t="shared" si="13"/>
        <v>4000</v>
      </c>
      <c r="J88" s="759">
        <f t="shared" si="13"/>
        <v>0</v>
      </c>
      <c r="K88" s="759">
        <f t="shared" si="13"/>
        <v>0</v>
      </c>
      <c r="L88" s="759">
        <f t="shared" si="13"/>
        <v>0</v>
      </c>
      <c r="M88" s="759">
        <f t="shared" si="13"/>
        <v>0</v>
      </c>
      <c r="N88" s="759">
        <f t="shared" si="13"/>
        <v>0</v>
      </c>
      <c r="O88" s="759">
        <f t="shared" si="13"/>
        <v>0</v>
      </c>
      <c r="P88" s="429"/>
    </row>
    <row r="89" spans="1:16" ht="15">
      <c r="A89" s="429"/>
      <c r="B89" s="429"/>
      <c r="C89" s="429"/>
      <c r="D89" s="429"/>
      <c r="E89" s="144">
        <v>2015</v>
      </c>
      <c r="F89" s="223">
        <f>H89+J89+L89+N89</f>
        <v>0</v>
      </c>
      <c r="G89" s="223">
        <f>I89+K89+M89+O89</f>
        <v>0</v>
      </c>
      <c r="H89" s="223">
        <f>H75+H81</f>
        <v>0</v>
      </c>
      <c r="I89" s="223">
        <f aca="true" t="shared" si="14" ref="I89:O89">I75+I81</f>
        <v>0</v>
      </c>
      <c r="J89" s="223">
        <f t="shared" si="14"/>
        <v>0</v>
      </c>
      <c r="K89" s="223">
        <f t="shared" si="14"/>
        <v>0</v>
      </c>
      <c r="L89" s="223">
        <f t="shared" si="14"/>
        <v>0</v>
      </c>
      <c r="M89" s="223">
        <f t="shared" si="14"/>
        <v>0</v>
      </c>
      <c r="N89" s="223">
        <f t="shared" si="14"/>
        <v>0</v>
      </c>
      <c r="O89" s="223">
        <f t="shared" si="14"/>
        <v>0</v>
      </c>
      <c r="P89" s="429"/>
    </row>
    <row r="90" spans="1:16" ht="15">
      <c r="A90" s="429"/>
      <c r="B90" s="429"/>
      <c r="C90" s="429"/>
      <c r="D90" s="429"/>
      <c r="E90" s="144">
        <v>2016</v>
      </c>
      <c r="F90" s="223">
        <f aca="true" t="shared" si="15" ref="F90:G94">H90+J90+L90+N90</f>
        <v>0</v>
      </c>
      <c r="G90" s="223">
        <f t="shared" si="15"/>
        <v>0</v>
      </c>
      <c r="H90" s="223">
        <f>H76+H82</f>
        <v>0</v>
      </c>
      <c r="I90" s="223">
        <f aca="true" t="shared" si="16" ref="I90:O91">I76+I82</f>
        <v>0</v>
      </c>
      <c r="J90" s="223">
        <f t="shared" si="16"/>
        <v>0</v>
      </c>
      <c r="K90" s="223">
        <f t="shared" si="16"/>
        <v>0</v>
      </c>
      <c r="L90" s="223">
        <f t="shared" si="16"/>
        <v>0</v>
      </c>
      <c r="M90" s="223">
        <f t="shared" si="16"/>
        <v>0</v>
      </c>
      <c r="N90" s="223">
        <f t="shared" si="16"/>
        <v>0</v>
      </c>
      <c r="O90" s="223">
        <f t="shared" si="16"/>
        <v>0</v>
      </c>
      <c r="P90" s="429"/>
    </row>
    <row r="91" spans="1:16" ht="15">
      <c r="A91" s="429"/>
      <c r="B91" s="429"/>
      <c r="C91" s="429"/>
      <c r="D91" s="429"/>
      <c r="E91" s="144">
        <v>2017</v>
      </c>
      <c r="F91" s="223">
        <f t="shared" si="15"/>
        <v>0</v>
      </c>
      <c r="G91" s="223">
        <f t="shared" si="15"/>
        <v>0</v>
      </c>
      <c r="H91" s="223">
        <f>H77+H83</f>
        <v>0</v>
      </c>
      <c r="I91" s="223">
        <f t="shared" si="16"/>
        <v>0</v>
      </c>
      <c r="J91" s="223">
        <f t="shared" si="16"/>
        <v>0</v>
      </c>
      <c r="K91" s="223">
        <f t="shared" si="16"/>
        <v>0</v>
      </c>
      <c r="L91" s="223">
        <f t="shared" si="16"/>
        <v>0</v>
      </c>
      <c r="M91" s="223">
        <f t="shared" si="16"/>
        <v>0</v>
      </c>
      <c r="N91" s="223">
        <f t="shared" si="16"/>
        <v>0</v>
      </c>
      <c r="O91" s="223">
        <f t="shared" si="16"/>
        <v>0</v>
      </c>
      <c r="P91" s="429"/>
    </row>
    <row r="92" spans="1:16" ht="15">
      <c r="A92" s="429"/>
      <c r="B92" s="429"/>
      <c r="C92" s="429"/>
      <c r="D92" s="429"/>
      <c r="E92" s="144">
        <v>2018</v>
      </c>
      <c r="F92" s="223">
        <f t="shared" si="15"/>
        <v>0</v>
      </c>
      <c r="G92" s="758">
        <f t="shared" si="15"/>
        <v>0</v>
      </c>
      <c r="H92" s="223">
        <f>H78+H84</f>
        <v>0</v>
      </c>
      <c r="I92" s="758">
        <f>I78+I84</f>
        <v>0</v>
      </c>
      <c r="J92" s="223">
        <f aca="true" t="shared" si="17" ref="J92:O92">J78+J84</f>
        <v>0</v>
      </c>
      <c r="K92" s="223">
        <f t="shared" si="17"/>
        <v>0</v>
      </c>
      <c r="L92" s="223">
        <f t="shared" si="17"/>
        <v>0</v>
      </c>
      <c r="M92" s="223">
        <f t="shared" si="17"/>
        <v>0</v>
      </c>
      <c r="N92" s="223">
        <f t="shared" si="17"/>
        <v>0</v>
      </c>
      <c r="O92" s="223">
        <f t="shared" si="17"/>
        <v>0</v>
      </c>
      <c r="P92" s="429"/>
    </row>
    <row r="93" spans="1:16" ht="15">
      <c r="A93" s="429"/>
      <c r="B93" s="429"/>
      <c r="C93" s="429"/>
      <c r="D93" s="429"/>
      <c r="E93" s="144">
        <v>2019</v>
      </c>
      <c r="F93" s="223">
        <f t="shared" si="15"/>
        <v>138998.8</v>
      </c>
      <c r="G93" s="758">
        <f t="shared" si="15"/>
        <v>4000</v>
      </c>
      <c r="H93" s="223">
        <f>H79+H86+H85</f>
        <v>138998.8</v>
      </c>
      <c r="I93" s="758">
        <f>I79+I86+I85</f>
        <v>4000</v>
      </c>
      <c r="J93" s="223">
        <f aca="true" t="shared" si="18" ref="J93:O93">J79+J86+J85</f>
        <v>0</v>
      </c>
      <c r="K93" s="223">
        <f t="shared" si="18"/>
        <v>0</v>
      </c>
      <c r="L93" s="223">
        <f t="shared" si="18"/>
        <v>0</v>
      </c>
      <c r="M93" s="223">
        <f t="shared" si="18"/>
        <v>0</v>
      </c>
      <c r="N93" s="223">
        <f t="shared" si="18"/>
        <v>0</v>
      </c>
      <c r="O93" s="223">
        <f t="shared" si="18"/>
        <v>0</v>
      </c>
      <c r="P93" s="429"/>
    </row>
    <row r="94" spans="1:16" ht="15">
      <c r="A94" s="429"/>
      <c r="B94" s="429"/>
      <c r="C94" s="429"/>
      <c r="D94" s="429"/>
      <c r="E94" s="144">
        <v>2020</v>
      </c>
      <c r="F94" s="223">
        <f t="shared" si="15"/>
        <v>151219.18</v>
      </c>
      <c r="G94" s="223">
        <f t="shared" si="15"/>
        <v>0</v>
      </c>
      <c r="H94" s="223">
        <f>H80+H87</f>
        <v>151219.18</v>
      </c>
      <c r="I94" s="223">
        <f aca="true" t="shared" si="19" ref="I94:O94">I80+I87</f>
        <v>0</v>
      </c>
      <c r="J94" s="223">
        <f t="shared" si="19"/>
        <v>0</v>
      </c>
      <c r="K94" s="223">
        <f t="shared" si="19"/>
        <v>0</v>
      </c>
      <c r="L94" s="223">
        <f t="shared" si="19"/>
        <v>0</v>
      </c>
      <c r="M94" s="223">
        <f t="shared" si="19"/>
        <v>0</v>
      </c>
      <c r="N94" s="223">
        <f t="shared" si="19"/>
        <v>0</v>
      </c>
      <c r="O94" s="223">
        <f t="shared" si="19"/>
        <v>0</v>
      </c>
      <c r="P94" s="429"/>
    </row>
    <row r="95" spans="1:16" ht="15" customHeight="1">
      <c r="A95" s="145" t="s">
        <v>789</v>
      </c>
      <c r="B95" s="436" t="s">
        <v>377</v>
      </c>
      <c r="C95" s="436"/>
      <c r="D95" s="436"/>
      <c r="E95" s="436"/>
      <c r="F95" s="436"/>
      <c r="G95" s="436"/>
      <c r="H95" s="436"/>
      <c r="I95" s="436"/>
      <c r="J95" s="436"/>
      <c r="K95" s="436"/>
      <c r="L95" s="436"/>
      <c r="M95" s="436"/>
      <c r="N95" s="436"/>
      <c r="O95" s="436"/>
      <c r="P95" s="429" t="s">
        <v>826</v>
      </c>
    </row>
    <row r="96" spans="1:16" ht="15" customHeight="1">
      <c r="A96" s="430" t="s">
        <v>865</v>
      </c>
      <c r="B96" s="429" t="s">
        <v>619</v>
      </c>
      <c r="C96" s="144"/>
      <c r="D96" s="760"/>
      <c r="E96" s="144">
        <v>2015</v>
      </c>
      <c r="F96" s="223">
        <f aca="true" t="shared" si="20" ref="F96:F107">H96+J96+L96+N96</f>
        <v>0</v>
      </c>
      <c r="G96" s="223">
        <f aca="true" t="shared" si="21" ref="G96:G107">I96+K96+M96+O96</f>
        <v>0</v>
      </c>
      <c r="H96" s="223"/>
      <c r="I96" s="223"/>
      <c r="J96" s="223"/>
      <c r="K96" s="223"/>
      <c r="L96" s="223"/>
      <c r="M96" s="223"/>
      <c r="N96" s="223"/>
      <c r="O96" s="223"/>
      <c r="P96" s="429"/>
    </row>
    <row r="97" spans="1:16" ht="33.75">
      <c r="A97" s="430"/>
      <c r="B97" s="429"/>
      <c r="C97" s="144" t="s">
        <v>468</v>
      </c>
      <c r="D97" s="221" t="s">
        <v>855</v>
      </c>
      <c r="E97" s="144">
        <v>2016</v>
      </c>
      <c r="F97" s="223">
        <f t="shared" si="20"/>
        <v>1168.1</v>
      </c>
      <c r="G97" s="223">
        <f t="shared" si="21"/>
        <v>1168.1</v>
      </c>
      <c r="H97" s="223">
        <v>1168.1</v>
      </c>
      <c r="I97" s="223">
        <v>1168.1</v>
      </c>
      <c r="J97" s="223"/>
      <c r="K97" s="223"/>
      <c r="L97" s="223"/>
      <c r="M97" s="223"/>
      <c r="N97" s="223"/>
      <c r="O97" s="223"/>
      <c r="P97" s="429"/>
    </row>
    <row r="98" spans="1:16" ht="33.75">
      <c r="A98" s="430"/>
      <c r="B98" s="429"/>
      <c r="C98" s="144" t="s">
        <v>468</v>
      </c>
      <c r="D98" s="221" t="s">
        <v>855</v>
      </c>
      <c r="E98" s="144">
        <v>2017</v>
      </c>
      <c r="F98" s="223">
        <f t="shared" si="20"/>
        <v>5831.9</v>
      </c>
      <c r="G98" s="223">
        <f t="shared" si="21"/>
        <v>5831.9</v>
      </c>
      <c r="H98" s="223">
        <v>5831.9</v>
      </c>
      <c r="I98" s="223">
        <v>5831.9</v>
      </c>
      <c r="J98" s="223"/>
      <c r="K98" s="223"/>
      <c r="L98" s="223"/>
      <c r="M98" s="223"/>
      <c r="N98" s="223"/>
      <c r="O98" s="223"/>
      <c r="P98" s="429"/>
    </row>
    <row r="99" spans="1:16" ht="33.75">
      <c r="A99" s="430"/>
      <c r="B99" s="429"/>
      <c r="C99" s="144" t="s">
        <v>468</v>
      </c>
      <c r="D99" s="221" t="s">
        <v>855</v>
      </c>
      <c r="E99" s="144">
        <v>2018</v>
      </c>
      <c r="F99" s="223">
        <f t="shared" si="20"/>
        <v>5831.9</v>
      </c>
      <c r="G99" s="223">
        <f t="shared" si="21"/>
        <v>5831.9</v>
      </c>
      <c r="H99" s="223">
        <v>5831.9</v>
      </c>
      <c r="I99" s="223">
        <v>5831.9</v>
      </c>
      <c r="J99" s="223"/>
      <c r="K99" s="223"/>
      <c r="L99" s="223"/>
      <c r="M99" s="223"/>
      <c r="N99" s="223"/>
      <c r="O99" s="223"/>
      <c r="P99" s="429"/>
    </row>
    <row r="100" spans="1:16" ht="15">
      <c r="A100" s="430"/>
      <c r="B100" s="429"/>
      <c r="C100" s="144" t="s">
        <v>328</v>
      </c>
      <c r="D100" s="221"/>
      <c r="E100" s="144">
        <v>2019</v>
      </c>
      <c r="F100" s="223">
        <f t="shared" si="20"/>
        <v>189386.8</v>
      </c>
      <c r="G100" s="223">
        <f t="shared" si="21"/>
        <v>0</v>
      </c>
      <c r="H100" s="223"/>
      <c r="I100" s="223"/>
      <c r="J100" s="223">
        <v>157191</v>
      </c>
      <c r="K100" s="223"/>
      <c r="L100" s="223">
        <v>32195.8</v>
      </c>
      <c r="M100" s="223"/>
      <c r="N100" s="223"/>
      <c r="O100" s="223"/>
      <c r="P100" s="429"/>
    </row>
    <row r="101" spans="1:16" ht="15">
      <c r="A101" s="430"/>
      <c r="B101" s="429"/>
      <c r="C101" s="144" t="s">
        <v>328</v>
      </c>
      <c r="D101" s="221"/>
      <c r="E101" s="144">
        <v>2020</v>
      </c>
      <c r="F101" s="223">
        <f t="shared" si="20"/>
        <v>197277.90000000002</v>
      </c>
      <c r="G101" s="223">
        <f t="shared" si="21"/>
        <v>0</v>
      </c>
      <c r="H101" s="223"/>
      <c r="I101" s="223"/>
      <c r="J101" s="223">
        <v>163740.7</v>
      </c>
      <c r="K101" s="223"/>
      <c r="L101" s="223">
        <v>33537.2</v>
      </c>
      <c r="M101" s="223"/>
      <c r="N101" s="223"/>
      <c r="O101" s="223"/>
      <c r="P101" s="429"/>
    </row>
    <row r="102" spans="1:16" ht="15" customHeight="1">
      <c r="A102" s="430" t="s">
        <v>866</v>
      </c>
      <c r="B102" s="429" t="s">
        <v>856</v>
      </c>
      <c r="C102" s="144"/>
      <c r="D102" s="221"/>
      <c r="E102" s="144">
        <v>2015</v>
      </c>
      <c r="F102" s="223">
        <f t="shared" si="20"/>
        <v>0</v>
      </c>
      <c r="G102" s="223">
        <f t="shared" si="21"/>
        <v>0</v>
      </c>
      <c r="H102" s="223"/>
      <c r="I102" s="223"/>
      <c r="J102" s="223"/>
      <c r="K102" s="223"/>
      <c r="L102" s="223"/>
      <c r="M102" s="223"/>
      <c r="N102" s="223"/>
      <c r="O102" s="223"/>
      <c r="P102" s="429"/>
    </row>
    <row r="103" spans="1:16" ht="15">
      <c r="A103" s="430"/>
      <c r="B103" s="429"/>
      <c r="C103" s="144"/>
      <c r="D103" s="221"/>
      <c r="E103" s="144">
        <v>2016</v>
      </c>
      <c r="F103" s="223">
        <f t="shared" si="20"/>
        <v>0</v>
      </c>
      <c r="G103" s="223">
        <f t="shared" si="21"/>
        <v>0</v>
      </c>
      <c r="H103" s="223"/>
      <c r="I103" s="223"/>
      <c r="J103" s="223"/>
      <c r="K103" s="223"/>
      <c r="L103" s="223"/>
      <c r="M103" s="223"/>
      <c r="N103" s="223"/>
      <c r="O103" s="223"/>
      <c r="P103" s="429"/>
    </row>
    <row r="104" spans="1:16" ht="15">
      <c r="A104" s="430"/>
      <c r="B104" s="429"/>
      <c r="C104" s="144"/>
      <c r="D104" s="221"/>
      <c r="E104" s="144">
        <v>2017</v>
      </c>
      <c r="F104" s="223">
        <f t="shared" si="20"/>
        <v>0</v>
      </c>
      <c r="G104" s="223">
        <f t="shared" si="21"/>
        <v>0</v>
      </c>
      <c r="H104" s="223"/>
      <c r="I104" s="223"/>
      <c r="J104" s="223"/>
      <c r="K104" s="223"/>
      <c r="L104" s="223"/>
      <c r="M104" s="223"/>
      <c r="N104" s="223"/>
      <c r="O104" s="223"/>
      <c r="P104" s="429"/>
    </row>
    <row r="105" spans="1:16" ht="25.5" customHeight="1">
      <c r="A105" s="430"/>
      <c r="B105" s="429"/>
      <c r="C105" s="144"/>
      <c r="D105" s="221"/>
      <c r="E105" s="144">
        <v>2018</v>
      </c>
      <c r="F105" s="223">
        <f t="shared" si="20"/>
        <v>0</v>
      </c>
      <c r="G105" s="223">
        <f t="shared" si="21"/>
        <v>0</v>
      </c>
      <c r="H105" s="223"/>
      <c r="I105" s="223"/>
      <c r="J105" s="223"/>
      <c r="K105" s="223"/>
      <c r="L105" s="223"/>
      <c r="M105" s="223"/>
      <c r="N105" s="223"/>
      <c r="O105" s="223"/>
      <c r="P105" s="429"/>
    </row>
    <row r="106" spans="1:16" ht="33.75">
      <c r="A106" s="430"/>
      <c r="B106" s="429"/>
      <c r="C106" s="144" t="s">
        <v>106</v>
      </c>
      <c r="D106" s="221" t="s">
        <v>353</v>
      </c>
      <c r="E106" s="144">
        <v>2019</v>
      </c>
      <c r="F106" s="223">
        <v>50000</v>
      </c>
      <c r="G106" s="223">
        <f t="shared" si="21"/>
        <v>2275</v>
      </c>
      <c r="H106" s="758">
        <v>50000</v>
      </c>
      <c r="I106" s="758">
        <v>2275</v>
      </c>
      <c r="J106" s="223"/>
      <c r="K106" s="223"/>
      <c r="L106" s="223"/>
      <c r="M106" s="223"/>
      <c r="N106" s="223"/>
      <c r="O106" s="223"/>
      <c r="P106" s="429"/>
    </row>
    <row r="107" spans="1:16" ht="15">
      <c r="A107" s="430"/>
      <c r="B107" s="429"/>
      <c r="C107" s="144"/>
      <c r="D107" s="221"/>
      <c r="E107" s="144">
        <v>2020</v>
      </c>
      <c r="F107" s="223">
        <f t="shared" si="20"/>
        <v>0</v>
      </c>
      <c r="G107" s="223">
        <f t="shared" si="21"/>
        <v>0</v>
      </c>
      <c r="H107" s="223"/>
      <c r="I107" s="223"/>
      <c r="J107" s="223"/>
      <c r="K107" s="223"/>
      <c r="L107" s="223"/>
      <c r="M107" s="223"/>
      <c r="N107" s="223"/>
      <c r="O107" s="223"/>
      <c r="P107" s="429"/>
    </row>
    <row r="108" spans="1:16" ht="157.5">
      <c r="A108" s="430" t="s">
        <v>867</v>
      </c>
      <c r="B108" s="221" t="s">
        <v>211</v>
      </c>
      <c r="C108" s="144"/>
      <c r="D108" s="221"/>
      <c r="E108" s="144">
        <v>2015</v>
      </c>
      <c r="F108" s="223">
        <f aca="true" t="shared" si="22" ref="F108:G110">H108+J108+L108+N108</f>
        <v>17532.6</v>
      </c>
      <c r="G108" s="223">
        <f t="shared" si="22"/>
        <v>17532.6</v>
      </c>
      <c r="H108" s="223">
        <v>17532.6</v>
      </c>
      <c r="I108" s="223">
        <v>17532.6</v>
      </c>
      <c r="J108" s="223"/>
      <c r="K108" s="223"/>
      <c r="L108" s="223"/>
      <c r="M108" s="223"/>
      <c r="N108" s="223"/>
      <c r="O108" s="223"/>
      <c r="P108" s="429"/>
    </row>
    <row r="109" spans="1:16" ht="35.25" customHeight="1">
      <c r="A109" s="430"/>
      <c r="B109" s="435" t="s">
        <v>348</v>
      </c>
      <c r="C109" s="144" t="s">
        <v>468</v>
      </c>
      <c r="D109" s="221" t="s">
        <v>855</v>
      </c>
      <c r="E109" s="144">
        <v>2016</v>
      </c>
      <c r="F109" s="223">
        <f t="shared" si="22"/>
        <v>755</v>
      </c>
      <c r="G109" s="223">
        <f t="shared" si="22"/>
        <v>755</v>
      </c>
      <c r="H109" s="223">
        <v>755</v>
      </c>
      <c r="I109" s="223">
        <v>755</v>
      </c>
      <c r="J109" s="223"/>
      <c r="K109" s="223"/>
      <c r="L109" s="223"/>
      <c r="M109" s="223"/>
      <c r="N109" s="223"/>
      <c r="O109" s="223"/>
      <c r="P109" s="429"/>
    </row>
    <row r="110" spans="1:16" ht="15">
      <c r="A110" s="430"/>
      <c r="B110" s="435"/>
      <c r="C110" s="144"/>
      <c r="D110" s="221"/>
      <c r="E110" s="144">
        <v>2017</v>
      </c>
      <c r="F110" s="223">
        <f t="shared" si="22"/>
        <v>0</v>
      </c>
      <c r="G110" s="223">
        <f t="shared" si="22"/>
        <v>0</v>
      </c>
      <c r="H110" s="223"/>
      <c r="I110" s="223"/>
      <c r="J110" s="223"/>
      <c r="K110" s="223"/>
      <c r="L110" s="223"/>
      <c r="M110" s="223"/>
      <c r="N110" s="223"/>
      <c r="O110" s="223"/>
      <c r="P110" s="429"/>
    </row>
    <row r="111" spans="1:16" ht="15">
      <c r="A111" s="430"/>
      <c r="B111" s="435"/>
      <c r="C111" s="144"/>
      <c r="D111" s="221"/>
      <c r="E111" s="144">
        <v>2018</v>
      </c>
      <c r="F111" s="223">
        <f aca="true" t="shared" si="23" ref="F111:F132">H111+J111+L111+N111</f>
        <v>0</v>
      </c>
      <c r="G111" s="223">
        <f aca="true" t="shared" si="24" ref="G111:G132">I111+K111+M111+O111</f>
        <v>0</v>
      </c>
      <c r="H111" s="223"/>
      <c r="I111" s="223"/>
      <c r="J111" s="223"/>
      <c r="K111" s="223"/>
      <c r="L111" s="223"/>
      <c r="M111" s="223"/>
      <c r="N111" s="223"/>
      <c r="O111" s="223"/>
      <c r="P111" s="429"/>
    </row>
    <row r="112" spans="1:16" ht="15">
      <c r="A112" s="430"/>
      <c r="B112" s="435"/>
      <c r="C112" s="144"/>
      <c r="D112" s="221"/>
      <c r="E112" s="144">
        <v>2019</v>
      </c>
      <c r="F112" s="223">
        <f t="shared" si="23"/>
        <v>0</v>
      </c>
      <c r="G112" s="223">
        <f t="shared" si="24"/>
        <v>0</v>
      </c>
      <c r="H112" s="223"/>
      <c r="I112" s="223"/>
      <c r="J112" s="223"/>
      <c r="K112" s="223"/>
      <c r="L112" s="223"/>
      <c r="M112" s="223"/>
      <c r="N112" s="223"/>
      <c r="O112" s="223"/>
      <c r="P112" s="429"/>
    </row>
    <row r="113" spans="1:16" ht="15">
      <c r="A113" s="430"/>
      <c r="B113" s="435"/>
      <c r="C113" s="144"/>
      <c r="D113" s="221"/>
      <c r="E113" s="144">
        <v>2020</v>
      </c>
      <c r="F113" s="223">
        <f t="shared" si="23"/>
        <v>0</v>
      </c>
      <c r="G113" s="223">
        <f t="shared" si="24"/>
        <v>0</v>
      </c>
      <c r="H113" s="223"/>
      <c r="I113" s="223"/>
      <c r="J113" s="223"/>
      <c r="K113" s="223"/>
      <c r="L113" s="223"/>
      <c r="M113" s="223"/>
      <c r="N113" s="223"/>
      <c r="O113" s="223"/>
      <c r="P113" s="429"/>
    </row>
    <row r="114" spans="1:16" ht="15" customHeight="1">
      <c r="A114" s="430" t="s">
        <v>868</v>
      </c>
      <c r="B114" s="429" t="s">
        <v>857</v>
      </c>
      <c r="C114" s="144"/>
      <c r="D114" s="221"/>
      <c r="E114" s="144">
        <v>2015</v>
      </c>
      <c r="F114" s="223">
        <f t="shared" si="23"/>
        <v>0</v>
      </c>
      <c r="G114" s="223">
        <f t="shared" si="24"/>
        <v>0</v>
      </c>
      <c r="H114" s="223"/>
      <c r="I114" s="223"/>
      <c r="J114" s="223"/>
      <c r="K114" s="223"/>
      <c r="L114" s="223"/>
      <c r="M114" s="223"/>
      <c r="N114" s="223"/>
      <c r="O114" s="223"/>
      <c r="P114" s="429"/>
    </row>
    <row r="115" spans="1:16" ht="15" customHeight="1">
      <c r="A115" s="430"/>
      <c r="B115" s="429"/>
      <c r="C115" s="144"/>
      <c r="D115" s="221"/>
      <c r="E115" s="144">
        <v>2016</v>
      </c>
      <c r="F115" s="223">
        <f t="shared" si="23"/>
        <v>0</v>
      </c>
      <c r="G115" s="223">
        <f t="shared" si="24"/>
        <v>0</v>
      </c>
      <c r="H115" s="223"/>
      <c r="I115" s="223"/>
      <c r="J115" s="223"/>
      <c r="K115" s="223"/>
      <c r="L115" s="223"/>
      <c r="M115" s="223"/>
      <c r="N115" s="223"/>
      <c r="O115" s="223"/>
      <c r="P115" s="429"/>
    </row>
    <row r="116" spans="1:16" ht="15" customHeight="1">
      <c r="A116" s="430"/>
      <c r="B116" s="429"/>
      <c r="C116" s="144"/>
      <c r="D116" s="221"/>
      <c r="E116" s="144">
        <v>2017</v>
      </c>
      <c r="F116" s="223">
        <f t="shared" si="23"/>
        <v>0</v>
      </c>
      <c r="G116" s="223">
        <f t="shared" si="24"/>
        <v>0</v>
      </c>
      <c r="H116" s="223"/>
      <c r="I116" s="223"/>
      <c r="J116" s="223"/>
      <c r="K116" s="223"/>
      <c r="L116" s="223"/>
      <c r="M116" s="223"/>
      <c r="N116" s="223"/>
      <c r="O116" s="223"/>
      <c r="P116" s="429"/>
    </row>
    <row r="117" spans="1:16" ht="15" customHeight="1">
      <c r="A117" s="430"/>
      <c r="B117" s="429"/>
      <c r="C117" s="144"/>
      <c r="D117" s="221"/>
      <c r="E117" s="144">
        <v>2018</v>
      </c>
      <c r="F117" s="223">
        <f t="shared" si="23"/>
        <v>0</v>
      </c>
      <c r="G117" s="223">
        <f t="shared" si="24"/>
        <v>0</v>
      </c>
      <c r="H117" s="223"/>
      <c r="I117" s="223"/>
      <c r="J117" s="223"/>
      <c r="K117" s="223"/>
      <c r="L117" s="223"/>
      <c r="M117" s="223"/>
      <c r="N117" s="223"/>
      <c r="O117" s="223"/>
      <c r="P117" s="429"/>
    </row>
    <row r="118" spans="1:16" ht="15">
      <c r="A118" s="430"/>
      <c r="B118" s="429"/>
      <c r="C118" s="144" t="s">
        <v>468</v>
      </c>
      <c r="D118" s="221"/>
      <c r="E118" s="144">
        <v>2019</v>
      </c>
      <c r="F118" s="223">
        <f t="shared" si="23"/>
        <v>326.3</v>
      </c>
      <c r="G118" s="223">
        <f t="shared" si="24"/>
        <v>0</v>
      </c>
      <c r="H118" s="223">
        <v>326.3</v>
      </c>
      <c r="I118" s="223"/>
      <c r="J118" s="223"/>
      <c r="K118" s="223"/>
      <c r="L118" s="223"/>
      <c r="M118" s="223"/>
      <c r="N118" s="223"/>
      <c r="O118" s="223"/>
      <c r="P118" s="429"/>
    </row>
    <row r="119" spans="1:16" ht="15">
      <c r="A119" s="430"/>
      <c r="B119" s="429"/>
      <c r="C119" s="144" t="s">
        <v>328</v>
      </c>
      <c r="D119" s="221"/>
      <c r="E119" s="144">
        <v>2020</v>
      </c>
      <c r="F119" s="223">
        <f t="shared" si="23"/>
        <v>17619</v>
      </c>
      <c r="G119" s="223">
        <f t="shared" si="24"/>
        <v>0</v>
      </c>
      <c r="H119" s="224">
        <v>17619</v>
      </c>
      <c r="I119" s="224"/>
      <c r="J119" s="223"/>
      <c r="K119" s="223"/>
      <c r="L119" s="223"/>
      <c r="M119" s="223"/>
      <c r="N119" s="223"/>
      <c r="O119" s="223"/>
      <c r="P119" s="429"/>
    </row>
    <row r="120" spans="1:16" ht="15" customHeight="1">
      <c r="A120" s="430" t="s">
        <v>869</v>
      </c>
      <c r="B120" s="429" t="s">
        <v>858</v>
      </c>
      <c r="C120" s="144"/>
      <c r="D120" s="221"/>
      <c r="E120" s="144">
        <v>2015</v>
      </c>
      <c r="F120" s="223">
        <f t="shared" si="23"/>
        <v>0</v>
      </c>
      <c r="G120" s="223">
        <f t="shared" si="24"/>
        <v>0</v>
      </c>
      <c r="H120" s="223"/>
      <c r="I120" s="223"/>
      <c r="J120" s="223"/>
      <c r="K120" s="223"/>
      <c r="L120" s="223"/>
      <c r="M120" s="223"/>
      <c r="N120" s="223"/>
      <c r="O120" s="223"/>
      <c r="P120" s="429"/>
    </row>
    <row r="121" spans="1:16" ht="15">
      <c r="A121" s="430"/>
      <c r="B121" s="429"/>
      <c r="C121" s="144"/>
      <c r="D121" s="221"/>
      <c r="E121" s="144">
        <v>2016</v>
      </c>
      <c r="F121" s="223">
        <f t="shared" si="23"/>
        <v>0</v>
      </c>
      <c r="G121" s="223">
        <f t="shared" si="24"/>
        <v>0</v>
      </c>
      <c r="H121" s="223"/>
      <c r="I121" s="223"/>
      <c r="J121" s="223"/>
      <c r="K121" s="223"/>
      <c r="L121" s="223"/>
      <c r="M121" s="223"/>
      <c r="N121" s="223"/>
      <c r="O121" s="223"/>
      <c r="P121" s="429"/>
    </row>
    <row r="122" spans="1:16" ht="15">
      <c r="A122" s="430"/>
      <c r="B122" s="429"/>
      <c r="C122" s="144"/>
      <c r="D122" s="221"/>
      <c r="E122" s="144">
        <v>2017</v>
      </c>
      <c r="F122" s="223">
        <f t="shared" si="23"/>
        <v>0</v>
      </c>
      <c r="G122" s="223">
        <f t="shared" si="24"/>
        <v>0</v>
      </c>
      <c r="H122" s="223"/>
      <c r="I122" s="223"/>
      <c r="J122" s="223"/>
      <c r="K122" s="223"/>
      <c r="L122" s="223"/>
      <c r="M122" s="223"/>
      <c r="N122" s="223"/>
      <c r="O122" s="223"/>
      <c r="P122" s="429"/>
    </row>
    <row r="123" spans="1:16" ht="15">
      <c r="A123" s="430"/>
      <c r="B123" s="429"/>
      <c r="C123" s="144"/>
      <c r="D123" s="221"/>
      <c r="E123" s="144">
        <v>2018</v>
      </c>
      <c r="F123" s="223">
        <f t="shared" si="23"/>
        <v>0</v>
      </c>
      <c r="G123" s="223">
        <f t="shared" si="24"/>
        <v>0</v>
      </c>
      <c r="H123" s="223"/>
      <c r="I123" s="223"/>
      <c r="J123" s="223"/>
      <c r="K123" s="223"/>
      <c r="L123" s="223"/>
      <c r="M123" s="223"/>
      <c r="N123" s="223"/>
      <c r="O123" s="223"/>
      <c r="P123" s="429"/>
    </row>
    <row r="124" spans="1:16" ht="15">
      <c r="A124" s="430"/>
      <c r="B124" s="429"/>
      <c r="C124" s="144" t="s">
        <v>468</v>
      </c>
      <c r="D124" s="221"/>
      <c r="E124" s="144">
        <v>2019</v>
      </c>
      <c r="F124" s="223">
        <f t="shared" si="23"/>
        <v>326.3</v>
      </c>
      <c r="G124" s="223">
        <f t="shared" si="24"/>
        <v>0</v>
      </c>
      <c r="H124" s="223">
        <v>326.3</v>
      </c>
      <c r="I124" s="223"/>
      <c r="J124" s="223"/>
      <c r="K124" s="223"/>
      <c r="L124" s="223"/>
      <c r="M124" s="223"/>
      <c r="N124" s="223"/>
      <c r="O124" s="223"/>
      <c r="P124" s="429"/>
    </row>
    <row r="125" spans="1:16" ht="15">
      <c r="A125" s="430"/>
      <c r="B125" s="429"/>
      <c r="C125" s="144" t="s">
        <v>328</v>
      </c>
      <c r="D125" s="221"/>
      <c r="E125" s="144">
        <v>2020</v>
      </c>
      <c r="F125" s="223">
        <f t="shared" si="23"/>
        <v>17619</v>
      </c>
      <c r="G125" s="223">
        <f t="shared" si="24"/>
        <v>0</v>
      </c>
      <c r="H125" s="224">
        <v>17619</v>
      </c>
      <c r="I125" s="224"/>
      <c r="J125" s="223"/>
      <c r="K125" s="223"/>
      <c r="L125" s="223"/>
      <c r="M125" s="223"/>
      <c r="N125" s="223"/>
      <c r="O125" s="223"/>
      <c r="P125" s="429"/>
    </row>
    <row r="126" spans="1:16" ht="15" customHeight="1">
      <c r="A126" s="430" t="s">
        <v>870</v>
      </c>
      <c r="B126" s="429" t="s">
        <v>376</v>
      </c>
      <c r="C126" s="144"/>
      <c r="D126" s="221"/>
      <c r="E126" s="144">
        <v>2015</v>
      </c>
      <c r="F126" s="223">
        <f t="shared" si="23"/>
        <v>0</v>
      </c>
      <c r="G126" s="223">
        <f t="shared" si="24"/>
        <v>0</v>
      </c>
      <c r="H126" s="223"/>
      <c r="I126" s="223"/>
      <c r="J126" s="223"/>
      <c r="K126" s="223"/>
      <c r="L126" s="223"/>
      <c r="M126" s="223"/>
      <c r="N126" s="223"/>
      <c r="O126" s="223"/>
      <c r="P126" s="429" t="s">
        <v>378</v>
      </c>
    </row>
    <row r="127" spans="1:16" ht="15">
      <c r="A127" s="430"/>
      <c r="B127" s="429"/>
      <c r="C127" s="144"/>
      <c r="D127" s="221"/>
      <c r="E127" s="144">
        <v>2016</v>
      </c>
      <c r="F127" s="223">
        <f t="shared" si="23"/>
        <v>0</v>
      </c>
      <c r="G127" s="223">
        <f t="shared" si="24"/>
        <v>0</v>
      </c>
      <c r="H127" s="223"/>
      <c r="I127" s="223"/>
      <c r="J127" s="223"/>
      <c r="K127" s="223"/>
      <c r="L127" s="223"/>
      <c r="M127" s="223"/>
      <c r="N127" s="223"/>
      <c r="O127" s="223"/>
      <c r="P127" s="429"/>
    </row>
    <row r="128" spans="1:16" ht="15">
      <c r="A128" s="430"/>
      <c r="B128" s="429"/>
      <c r="C128" s="144"/>
      <c r="D128" s="221"/>
      <c r="E128" s="144">
        <v>2017</v>
      </c>
      <c r="F128" s="223">
        <f t="shared" si="23"/>
        <v>40002</v>
      </c>
      <c r="G128" s="223">
        <f t="shared" si="24"/>
        <v>0</v>
      </c>
      <c r="H128" s="223">
        <v>2</v>
      </c>
      <c r="I128" s="223"/>
      <c r="J128" s="223"/>
      <c r="K128" s="223"/>
      <c r="L128" s="223">
        <v>40000</v>
      </c>
      <c r="M128" s="223"/>
      <c r="N128" s="223"/>
      <c r="O128" s="223"/>
      <c r="P128" s="429"/>
    </row>
    <row r="129" spans="1:16" ht="15">
      <c r="A129" s="430"/>
      <c r="B129" s="429"/>
      <c r="C129" s="144"/>
      <c r="D129" s="221"/>
      <c r="E129" s="144">
        <v>2018</v>
      </c>
      <c r="F129" s="223">
        <f t="shared" si="23"/>
        <v>0</v>
      </c>
      <c r="G129" s="223">
        <f t="shared" si="24"/>
        <v>0</v>
      </c>
      <c r="H129" s="758">
        <v>0</v>
      </c>
      <c r="I129" s="758">
        <v>0</v>
      </c>
      <c r="J129" s="223"/>
      <c r="K129" s="223"/>
      <c r="L129" s="223"/>
      <c r="M129" s="223"/>
      <c r="N129" s="223"/>
      <c r="O129" s="223"/>
      <c r="P129" s="429"/>
    </row>
    <row r="130" spans="1:16" ht="15">
      <c r="A130" s="430"/>
      <c r="B130" s="429"/>
      <c r="C130" s="144"/>
      <c r="D130" s="221"/>
      <c r="E130" s="144">
        <v>2019</v>
      </c>
      <c r="F130" s="223">
        <f t="shared" si="23"/>
        <v>0</v>
      </c>
      <c r="G130" s="223">
        <f t="shared" si="24"/>
        <v>0</v>
      </c>
      <c r="H130" s="223"/>
      <c r="I130" s="223"/>
      <c r="J130" s="223"/>
      <c r="K130" s="223"/>
      <c r="L130" s="223"/>
      <c r="M130" s="223"/>
      <c r="N130" s="223"/>
      <c r="O130" s="223"/>
      <c r="P130" s="429"/>
    </row>
    <row r="131" spans="1:16" ht="15">
      <c r="A131" s="430"/>
      <c r="B131" s="429"/>
      <c r="C131" s="144"/>
      <c r="D131" s="221"/>
      <c r="E131" s="144">
        <v>2020</v>
      </c>
      <c r="F131" s="223">
        <f t="shared" si="23"/>
        <v>0</v>
      </c>
      <c r="G131" s="223">
        <f t="shared" si="24"/>
        <v>0</v>
      </c>
      <c r="H131" s="223"/>
      <c r="I131" s="223"/>
      <c r="J131" s="223"/>
      <c r="K131" s="223"/>
      <c r="L131" s="223"/>
      <c r="M131" s="223"/>
      <c r="N131" s="223"/>
      <c r="O131" s="223"/>
      <c r="P131" s="429"/>
    </row>
    <row r="132" spans="1:16" ht="15" customHeight="1">
      <c r="A132" s="430" t="s">
        <v>871</v>
      </c>
      <c r="B132" s="429" t="s">
        <v>626</v>
      </c>
      <c r="C132" s="144"/>
      <c r="D132" s="225"/>
      <c r="E132" s="144">
        <v>2015</v>
      </c>
      <c r="F132" s="223">
        <f t="shared" si="23"/>
        <v>0</v>
      </c>
      <c r="G132" s="223">
        <f t="shared" si="24"/>
        <v>0</v>
      </c>
      <c r="H132" s="224"/>
      <c r="I132" s="224"/>
      <c r="J132" s="223"/>
      <c r="K132" s="223"/>
      <c r="L132" s="223"/>
      <c r="M132" s="223"/>
      <c r="N132" s="223"/>
      <c r="O132" s="223"/>
      <c r="P132" s="429" t="s">
        <v>826</v>
      </c>
    </row>
    <row r="133" spans="1:16" ht="33.75">
      <c r="A133" s="430"/>
      <c r="B133" s="429"/>
      <c r="C133" s="144" t="s">
        <v>468</v>
      </c>
      <c r="D133" s="266" t="s">
        <v>855</v>
      </c>
      <c r="E133" s="144">
        <v>2016</v>
      </c>
      <c r="F133" s="223">
        <f aca="true" t="shared" si="25" ref="F133:F174">H133+J133+L133+N133</f>
        <v>2375</v>
      </c>
      <c r="G133" s="223">
        <f aca="true" t="shared" si="26" ref="G133:G174">I133+K133+M133+O133</f>
        <v>2375</v>
      </c>
      <c r="H133" s="223">
        <v>2375</v>
      </c>
      <c r="I133" s="223">
        <v>2375</v>
      </c>
      <c r="J133" s="223"/>
      <c r="K133" s="223"/>
      <c r="L133" s="223"/>
      <c r="M133" s="223"/>
      <c r="N133" s="223"/>
      <c r="O133" s="223"/>
      <c r="P133" s="429"/>
    </row>
    <row r="134" spans="1:16" ht="15">
      <c r="A134" s="430"/>
      <c r="B134" s="429"/>
      <c r="C134" s="144"/>
      <c r="D134" s="144"/>
      <c r="E134" s="144">
        <v>2017</v>
      </c>
      <c r="F134" s="223">
        <f t="shared" si="25"/>
        <v>0</v>
      </c>
      <c r="G134" s="223">
        <f t="shared" si="26"/>
        <v>0</v>
      </c>
      <c r="H134" s="223"/>
      <c r="I134" s="223"/>
      <c r="J134" s="223"/>
      <c r="K134" s="223"/>
      <c r="L134" s="223"/>
      <c r="M134" s="223"/>
      <c r="N134" s="223"/>
      <c r="O134" s="223"/>
      <c r="P134" s="429"/>
    </row>
    <row r="135" spans="1:16" ht="15">
      <c r="A135" s="430"/>
      <c r="B135" s="429"/>
      <c r="C135" s="144"/>
      <c r="D135" s="144"/>
      <c r="E135" s="144">
        <v>2018</v>
      </c>
      <c r="F135" s="223">
        <f t="shared" si="25"/>
        <v>0</v>
      </c>
      <c r="G135" s="223">
        <f t="shared" si="26"/>
        <v>0</v>
      </c>
      <c r="H135" s="223"/>
      <c r="I135" s="223"/>
      <c r="J135" s="223"/>
      <c r="K135" s="223"/>
      <c r="L135" s="223"/>
      <c r="M135" s="223"/>
      <c r="N135" s="223"/>
      <c r="O135" s="223"/>
      <c r="P135" s="429"/>
    </row>
    <row r="136" spans="1:16" ht="15">
      <c r="A136" s="430"/>
      <c r="B136" s="429"/>
      <c r="C136" s="144"/>
      <c r="D136" s="144"/>
      <c r="E136" s="144">
        <v>2019</v>
      </c>
      <c r="F136" s="223">
        <f t="shared" si="25"/>
        <v>0</v>
      </c>
      <c r="G136" s="223">
        <f t="shared" si="26"/>
        <v>0</v>
      </c>
      <c r="H136" s="223"/>
      <c r="I136" s="223"/>
      <c r="J136" s="223"/>
      <c r="K136" s="223"/>
      <c r="L136" s="223"/>
      <c r="M136" s="223"/>
      <c r="N136" s="223"/>
      <c r="O136" s="223"/>
      <c r="P136" s="429"/>
    </row>
    <row r="137" spans="1:16" ht="15">
      <c r="A137" s="430"/>
      <c r="B137" s="429"/>
      <c r="C137" s="144"/>
      <c r="D137" s="144"/>
      <c r="E137" s="144">
        <v>2020</v>
      </c>
      <c r="F137" s="223">
        <f t="shared" si="25"/>
        <v>0</v>
      </c>
      <c r="G137" s="223">
        <f t="shared" si="26"/>
        <v>0</v>
      </c>
      <c r="H137" s="223"/>
      <c r="I137" s="223"/>
      <c r="J137" s="223"/>
      <c r="K137" s="223"/>
      <c r="L137" s="223"/>
      <c r="M137" s="223"/>
      <c r="N137" s="223"/>
      <c r="O137" s="223"/>
      <c r="P137" s="429"/>
    </row>
    <row r="138" spans="1:16" ht="15" customHeight="1">
      <c r="A138" s="430" t="s">
        <v>872</v>
      </c>
      <c r="B138" s="429" t="s">
        <v>859</v>
      </c>
      <c r="C138" s="144" t="s">
        <v>468</v>
      </c>
      <c r="D138" s="221"/>
      <c r="E138" s="144">
        <v>2015</v>
      </c>
      <c r="F138" s="223">
        <f t="shared" si="25"/>
        <v>285</v>
      </c>
      <c r="G138" s="223">
        <f t="shared" si="26"/>
        <v>285</v>
      </c>
      <c r="H138" s="223">
        <v>285</v>
      </c>
      <c r="I138" s="223">
        <v>285</v>
      </c>
      <c r="J138" s="223"/>
      <c r="K138" s="223"/>
      <c r="L138" s="223"/>
      <c r="M138" s="223"/>
      <c r="N138" s="223"/>
      <c r="O138" s="223"/>
      <c r="P138" s="429"/>
    </row>
    <row r="139" spans="1:16" ht="15">
      <c r="A139" s="430"/>
      <c r="B139" s="429"/>
      <c r="C139" s="144"/>
      <c r="D139" s="221"/>
      <c r="E139" s="144">
        <v>2016</v>
      </c>
      <c r="F139" s="223">
        <f t="shared" si="25"/>
        <v>0</v>
      </c>
      <c r="G139" s="223">
        <f t="shared" si="26"/>
        <v>0</v>
      </c>
      <c r="H139" s="223"/>
      <c r="I139" s="223"/>
      <c r="J139" s="223"/>
      <c r="K139" s="223"/>
      <c r="L139" s="223"/>
      <c r="M139" s="223"/>
      <c r="N139" s="223"/>
      <c r="O139" s="223"/>
      <c r="P139" s="429"/>
    </row>
    <row r="140" spans="1:16" ht="15">
      <c r="A140" s="430"/>
      <c r="B140" s="429"/>
      <c r="C140" s="144"/>
      <c r="D140" s="221"/>
      <c r="E140" s="144">
        <v>2017</v>
      </c>
      <c r="F140" s="223">
        <f t="shared" si="25"/>
        <v>0</v>
      </c>
      <c r="G140" s="223">
        <f t="shared" si="26"/>
        <v>0</v>
      </c>
      <c r="H140" s="223"/>
      <c r="I140" s="223"/>
      <c r="J140" s="223"/>
      <c r="K140" s="223"/>
      <c r="L140" s="223"/>
      <c r="M140" s="223"/>
      <c r="N140" s="223"/>
      <c r="O140" s="223"/>
      <c r="P140" s="429"/>
    </row>
    <row r="141" spans="1:16" ht="15">
      <c r="A141" s="430"/>
      <c r="B141" s="429"/>
      <c r="C141" s="144"/>
      <c r="D141" s="221"/>
      <c r="E141" s="144">
        <v>2018</v>
      </c>
      <c r="F141" s="223">
        <f t="shared" si="25"/>
        <v>0</v>
      </c>
      <c r="G141" s="223">
        <f t="shared" si="26"/>
        <v>0</v>
      </c>
      <c r="H141" s="223"/>
      <c r="I141" s="223"/>
      <c r="J141" s="223"/>
      <c r="K141" s="223"/>
      <c r="L141" s="223"/>
      <c r="M141" s="223"/>
      <c r="N141" s="223"/>
      <c r="O141" s="223"/>
      <c r="P141" s="429"/>
    </row>
    <row r="142" spans="1:16" ht="15">
      <c r="A142" s="430"/>
      <c r="B142" s="429"/>
      <c r="C142" s="144"/>
      <c r="D142" s="221"/>
      <c r="E142" s="144">
        <v>2019</v>
      </c>
      <c r="F142" s="223">
        <f t="shared" si="25"/>
        <v>0</v>
      </c>
      <c r="G142" s="223">
        <f t="shared" si="26"/>
        <v>0</v>
      </c>
      <c r="H142" s="223">
        <v>0</v>
      </c>
      <c r="I142" s="223"/>
      <c r="J142" s="223"/>
      <c r="K142" s="223"/>
      <c r="L142" s="223">
        <v>0</v>
      </c>
      <c r="M142" s="223"/>
      <c r="N142" s="223"/>
      <c r="O142" s="223"/>
      <c r="P142" s="429"/>
    </row>
    <row r="143" spans="1:16" ht="15">
      <c r="A143" s="430"/>
      <c r="B143" s="429"/>
      <c r="C143" s="144" t="s">
        <v>328</v>
      </c>
      <c r="D143" s="221"/>
      <c r="E143" s="144">
        <v>2020</v>
      </c>
      <c r="F143" s="223">
        <f t="shared" si="25"/>
        <v>147074.2</v>
      </c>
      <c r="G143" s="223">
        <f t="shared" si="26"/>
        <v>0</v>
      </c>
      <c r="H143" s="223">
        <v>36768.6</v>
      </c>
      <c r="I143" s="223"/>
      <c r="J143" s="223"/>
      <c r="K143" s="223"/>
      <c r="L143" s="223">
        <v>110305.6</v>
      </c>
      <c r="M143" s="223"/>
      <c r="N143" s="223"/>
      <c r="O143" s="223"/>
      <c r="P143" s="429"/>
    </row>
    <row r="144" spans="1:16" ht="15" customHeight="1">
      <c r="A144" s="430" t="s">
        <v>873</v>
      </c>
      <c r="B144" s="761" t="s">
        <v>105</v>
      </c>
      <c r="C144" s="145"/>
      <c r="D144" s="221"/>
      <c r="E144" s="144">
        <v>2015</v>
      </c>
      <c r="F144" s="223">
        <f t="shared" si="25"/>
        <v>351.6</v>
      </c>
      <c r="G144" s="223">
        <f t="shared" si="26"/>
        <v>351.6</v>
      </c>
      <c r="H144" s="223">
        <v>351.6</v>
      </c>
      <c r="I144" s="223">
        <v>351.6</v>
      </c>
      <c r="J144" s="223"/>
      <c r="K144" s="223"/>
      <c r="L144" s="223"/>
      <c r="M144" s="223"/>
      <c r="N144" s="223"/>
      <c r="O144" s="223"/>
      <c r="P144" s="429"/>
    </row>
    <row r="145" spans="1:16" ht="38.25" customHeight="1">
      <c r="A145" s="430"/>
      <c r="B145" s="761"/>
      <c r="C145" s="145" t="s">
        <v>468</v>
      </c>
      <c r="D145" s="221" t="s">
        <v>855</v>
      </c>
      <c r="E145" s="144">
        <v>2016</v>
      </c>
      <c r="F145" s="223">
        <f t="shared" si="25"/>
        <v>304.5</v>
      </c>
      <c r="G145" s="223">
        <f t="shared" si="26"/>
        <v>304.5</v>
      </c>
      <c r="H145" s="223">
        <v>304.5</v>
      </c>
      <c r="I145" s="223">
        <v>304.5</v>
      </c>
      <c r="J145" s="223"/>
      <c r="K145" s="223"/>
      <c r="L145" s="223"/>
      <c r="M145" s="223"/>
      <c r="N145" s="223"/>
      <c r="O145" s="223"/>
      <c r="P145" s="429"/>
    </row>
    <row r="146" spans="1:16" ht="15">
      <c r="A146" s="430"/>
      <c r="B146" s="761"/>
      <c r="C146" s="145"/>
      <c r="D146" s="221"/>
      <c r="E146" s="144">
        <v>2017</v>
      </c>
      <c r="F146" s="223">
        <f t="shared" si="25"/>
        <v>0</v>
      </c>
      <c r="G146" s="223">
        <f t="shared" si="26"/>
        <v>0</v>
      </c>
      <c r="H146" s="223"/>
      <c r="I146" s="223"/>
      <c r="J146" s="223"/>
      <c r="K146" s="223"/>
      <c r="L146" s="223"/>
      <c r="M146" s="223"/>
      <c r="N146" s="223"/>
      <c r="O146" s="223"/>
      <c r="P146" s="429"/>
    </row>
    <row r="147" spans="1:16" ht="33.75">
      <c r="A147" s="430"/>
      <c r="B147" s="761"/>
      <c r="C147" s="145" t="s">
        <v>328</v>
      </c>
      <c r="D147" s="221" t="s">
        <v>855</v>
      </c>
      <c r="E147" s="144">
        <v>2018</v>
      </c>
      <c r="F147" s="223">
        <f t="shared" si="25"/>
        <v>3199.6</v>
      </c>
      <c r="G147" s="223">
        <f t="shared" si="26"/>
        <v>3199.6</v>
      </c>
      <c r="H147" s="758">
        <v>3199.6</v>
      </c>
      <c r="I147" s="758">
        <v>3199.6</v>
      </c>
      <c r="J147" s="223"/>
      <c r="K147" s="223"/>
      <c r="L147" s="223"/>
      <c r="M147" s="223"/>
      <c r="N147" s="223"/>
      <c r="O147" s="223"/>
      <c r="P147" s="429"/>
    </row>
    <row r="148" spans="1:16" ht="15">
      <c r="A148" s="430"/>
      <c r="B148" s="761"/>
      <c r="C148" s="145"/>
      <c r="D148" s="221"/>
      <c r="E148" s="144">
        <v>2019</v>
      </c>
      <c r="F148" s="223">
        <f t="shared" si="25"/>
        <v>0</v>
      </c>
      <c r="G148" s="223">
        <f t="shared" si="26"/>
        <v>0</v>
      </c>
      <c r="H148" s="223"/>
      <c r="I148" s="223"/>
      <c r="J148" s="223"/>
      <c r="K148" s="223"/>
      <c r="L148" s="223"/>
      <c r="M148" s="223"/>
      <c r="N148" s="223"/>
      <c r="O148" s="223"/>
      <c r="P148" s="429"/>
    </row>
    <row r="149" spans="1:16" ht="15">
      <c r="A149" s="430"/>
      <c r="B149" s="761"/>
      <c r="C149" s="145"/>
      <c r="D149" s="221"/>
      <c r="E149" s="144">
        <v>2020</v>
      </c>
      <c r="F149" s="223">
        <f t="shared" si="25"/>
        <v>0</v>
      </c>
      <c r="G149" s="223">
        <f t="shared" si="26"/>
        <v>0</v>
      </c>
      <c r="H149" s="223"/>
      <c r="I149" s="223"/>
      <c r="J149" s="223"/>
      <c r="K149" s="223"/>
      <c r="L149" s="223"/>
      <c r="M149" s="223"/>
      <c r="N149" s="223"/>
      <c r="O149" s="223"/>
      <c r="P149" s="429"/>
    </row>
    <row r="150" spans="1:16" ht="15" customHeight="1">
      <c r="A150" s="430" t="s">
        <v>874</v>
      </c>
      <c r="B150" s="444" t="s">
        <v>861</v>
      </c>
      <c r="C150" s="166"/>
      <c r="D150" s="221"/>
      <c r="E150" s="144">
        <v>2015</v>
      </c>
      <c r="F150" s="223">
        <f t="shared" si="25"/>
        <v>2510</v>
      </c>
      <c r="G150" s="223">
        <f t="shared" si="26"/>
        <v>2510</v>
      </c>
      <c r="H150" s="223"/>
      <c r="I150" s="223"/>
      <c r="J150" s="223"/>
      <c r="K150" s="223"/>
      <c r="L150" s="223">
        <v>2510</v>
      </c>
      <c r="M150" s="223">
        <v>2510</v>
      </c>
      <c r="N150" s="223"/>
      <c r="O150" s="223"/>
      <c r="P150" s="429"/>
    </row>
    <row r="151" spans="1:16" ht="15">
      <c r="A151" s="430"/>
      <c r="B151" s="444"/>
      <c r="C151" s="166"/>
      <c r="D151" s="221"/>
      <c r="E151" s="144">
        <v>2016</v>
      </c>
      <c r="F151" s="223">
        <f t="shared" si="25"/>
        <v>0</v>
      </c>
      <c r="G151" s="223">
        <f t="shared" si="26"/>
        <v>0</v>
      </c>
      <c r="H151" s="223"/>
      <c r="I151" s="223"/>
      <c r="J151" s="223"/>
      <c r="K151" s="223"/>
      <c r="L151" s="223"/>
      <c r="M151" s="223"/>
      <c r="N151" s="223"/>
      <c r="O151" s="223"/>
      <c r="P151" s="429"/>
    </row>
    <row r="152" spans="1:16" ht="15">
      <c r="A152" s="430"/>
      <c r="B152" s="444"/>
      <c r="C152" s="166"/>
      <c r="D152" s="221"/>
      <c r="E152" s="144">
        <v>2017</v>
      </c>
      <c r="F152" s="223">
        <f t="shared" si="25"/>
        <v>0</v>
      </c>
      <c r="G152" s="223">
        <f t="shared" si="26"/>
        <v>0</v>
      </c>
      <c r="H152" s="223"/>
      <c r="I152" s="223"/>
      <c r="J152" s="223"/>
      <c r="K152" s="223"/>
      <c r="L152" s="223"/>
      <c r="M152" s="223"/>
      <c r="N152" s="223"/>
      <c r="O152" s="223"/>
      <c r="P152" s="429"/>
    </row>
    <row r="153" spans="1:16" ht="15">
      <c r="A153" s="430"/>
      <c r="B153" s="444"/>
      <c r="C153" s="166"/>
      <c r="D153" s="221"/>
      <c r="E153" s="144">
        <v>2018</v>
      </c>
      <c r="F153" s="223">
        <f t="shared" si="25"/>
        <v>0</v>
      </c>
      <c r="G153" s="223">
        <f t="shared" si="26"/>
        <v>0</v>
      </c>
      <c r="H153" s="223"/>
      <c r="I153" s="223"/>
      <c r="J153" s="223"/>
      <c r="K153" s="223"/>
      <c r="L153" s="223"/>
      <c r="M153" s="223"/>
      <c r="N153" s="223"/>
      <c r="O153" s="223"/>
      <c r="P153" s="429"/>
    </row>
    <row r="154" spans="1:16" ht="15">
      <c r="A154" s="430"/>
      <c r="B154" s="444"/>
      <c r="C154" s="166"/>
      <c r="D154" s="221"/>
      <c r="E154" s="144">
        <v>2019</v>
      </c>
      <c r="F154" s="223">
        <f t="shared" si="25"/>
        <v>0</v>
      </c>
      <c r="G154" s="223">
        <f t="shared" si="26"/>
        <v>0</v>
      </c>
      <c r="H154" s="223"/>
      <c r="I154" s="223"/>
      <c r="J154" s="223"/>
      <c r="K154" s="223"/>
      <c r="L154" s="223"/>
      <c r="M154" s="223"/>
      <c r="N154" s="223"/>
      <c r="O154" s="223"/>
      <c r="P154" s="429"/>
    </row>
    <row r="155" spans="1:16" ht="15">
      <c r="A155" s="430"/>
      <c r="B155" s="444"/>
      <c r="C155" s="166"/>
      <c r="D155" s="221"/>
      <c r="E155" s="144">
        <v>2020</v>
      </c>
      <c r="F155" s="223">
        <f t="shared" si="25"/>
        <v>0</v>
      </c>
      <c r="G155" s="223">
        <f t="shared" si="26"/>
        <v>0</v>
      </c>
      <c r="H155" s="223"/>
      <c r="I155" s="223"/>
      <c r="J155" s="223"/>
      <c r="K155" s="223"/>
      <c r="L155" s="223"/>
      <c r="M155" s="223"/>
      <c r="N155" s="223"/>
      <c r="O155" s="223"/>
      <c r="P155" s="429"/>
    </row>
    <row r="156" spans="1:16" ht="15" customHeight="1">
      <c r="A156" s="430" t="s">
        <v>875</v>
      </c>
      <c r="B156" s="429" t="s">
        <v>412</v>
      </c>
      <c r="C156" s="144"/>
      <c r="D156" s="226"/>
      <c r="E156" s="144">
        <v>2015</v>
      </c>
      <c r="F156" s="223">
        <f t="shared" si="25"/>
        <v>0</v>
      </c>
      <c r="G156" s="223">
        <f t="shared" si="26"/>
        <v>0</v>
      </c>
      <c r="H156" s="224"/>
      <c r="I156" s="224"/>
      <c r="J156" s="223"/>
      <c r="K156" s="223"/>
      <c r="L156" s="223"/>
      <c r="M156" s="223"/>
      <c r="N156" s="223"/>
      <c r="O156" s="223"/>
      <c r="P156" s="429"/>
    </row>
    <row r="157" spans="1:16" ht="33.75">
      <c r="A157" s="430"/>
      <c r="B157" s="429"/>
      <c r="C157" s="144" t="s">
        <v>468</v>
      </c>
      <c r="D157" s="266" t="s">
        <v>855</v>
      </c>
      <c r="E157" s="144">
        <v>2016</v>
      </c>
      <c r="F157" s="223">
        <f t="shared" si="25"/>
        <v>106</v>
      </c>
      <c r="G157" s="223">
        <f t="shared" si="26"/>
        <v>106</v>
      </c>
      <c r="H157" s="227">
        <v>106</v>
      </c>
      <c r="I157" s="227">
        <v>106</v>
      </c>
      <c r="J157" s="223"/>
      <c r="K157" s="223"/>
      <c r="L157" s="223"/>
      <c r="M157" s="223"/>
      <c r="N157" s="223"/>
      <c r="O157" s="223"/>
      <c r="P157" s="429"/>
    </row>
    <row r="158" spans="1:16" ht="15">
      <c r="A158" s="430"/>
      <c r="B158" s="429"/>
      <c r="C158" s="144"/>
      <c r="D158" s="226"/>
      <c r="E158" s="144">
        <v>2017</v>
      </c>
      <c r="F158" s="223">
        <f t="shared" si="25"/>
        <v>0</v>
      </c>
      <c r="G158" s="223">
        <f t="shared" si="26"/>
        <v>0</v>
      </c>
      <c r="H158" s="224"/>
      <c r="I158" s="224"/>
      <c r="J158" s="223"/>
      <c r="K158" s="223"/>
      <c r="L158" s="223"/>
      <c r="M158" s="223"/>
      <c r="N158" s="223"/>
      <c r="O158" s="223"/>
      <c r="P158" s="429"/>
    </row>
    <row r="159" spans="1:16" ht="15">
      <c r="A159" s="430"/>
      <c r="B159" s="429"/>
      <c r="C159" s="144"/>
      <c r="D159" s="226"/>
      <c r="E159" s="144">
        <v>2018</v>
      </c>
      <c r="F159" s="223">
        <f t="shared" si="25"/>
        <v>0</v>
      </c>
      <c r="G159" s="223">
        <f t="shared" si="26"/>
        <v>0</v>
      </c>
      <c r="H159" s="223"/>
      <c r="I159" s="223"/>
      <c r="J159" s="223"/>
      <c r="K159" s="223"/>
      <c r="L159" s="223"/>
      <c r="M159" s="223"/>
      <c r="N159" s="223"/>
      <c r="O159" s="223"/>
      <c r="P159" s="429"/>
    </row>
    <row r="160" spans="1:16" ht="15">
      <c r="A160" s="430"/>
      <c r="B160" s="429"/>
      <c r="C160" s="144"/>
      <c r="D160" s="226"/>
      <c r="E160" s="144">
        <v>2019</v>
      </c>
      <c r="F160" s="223">
        <f t="shared" si="25"/>
        <v>0</v>
      </c>
      <c r="G160" s="223">
        <f t="shared" si="26"/>
        <v>0</v>
      </c>
      <c r="H160" s="224"/>
      <c r="I160" s="224"/>
      <c r="J160" s="223"/>
      <c r="K160" s="223"/>
      <c r="L160" s="223"/>
      <c r="M160" s="223"/>
      <c r="N160" s="223"/>
      <c r="O160" s="223"/>
      <c r="P160" s="429"/>
    </row>
    <row r="161" spans="1:16" ht="15">
      <c r="A161" s="430"/>
      <c r="B161" s="429"/>
      <c r="C161" s="144"/>
      <c r="D161" s="226"/>
      <c r="E161" s="144">
        <v>2020</v>
      </c>
      <c r="F161" s="223">
        <f t="shared" si="25"/>
        <v>0</v>
      </c>
      <c r="G161" s="223">
        <f t="shared" si="26"/>
        <v>0</v>
      </c>
      <c r="H161" s="223"/>
      <c r="I161" s="223"/>
      <c r="J161" s="223"/>
      <c r="K161" s="223"/>
      <c r="L161" s="223"/>
      <c r="M161" s="223"/>
      <c r="N161" s="223"/>
      <c r="O161" s="223"/>
      <c r="P161" s="429"/>
    </row>
    <row r="162" spans="1:16" ht="15" customHeight="1">
      <c r="A162" s="430" t="s">
        <v>876</v>
      </c>
      <c r="B162" s="429" t="s">
        <v>219</v>
      </c>
      <c r="C162" s="144"/>
      <c r="D162" s="221"/>
      <c r="E162" s="144">
        <v>2015</v>
      </c>
      <c r="F162" s="223">
        <f t="shared" si="25"/>
        <v>0</v>
      </c>
      <c r="G162" s="223">
        <f t="shared" si="26"/>
        <v>0</v>
      </c>
      <c r="H162" s="223"/>
      <c r="I162" s="223"/>
      <c r="J162" s="223"/>
      <c r="K162" s="223"/>
      <c r="L162" s="223"/>
      <c r="M162" s="223"/>
      <c r="N162" s="223"/>
      <c r="O162" s="223"/>
      <c r="P162" s="429"/>
    </row>
    <row r="163" spans="1:16" ht="15">
      <c r="A163" s="430"/>
      <c r="B163" s="429"/>
      <c r="C163" s="144"/>
      <c r="D163" s="221"/>
      <c r="E163" s="144">
        <v>2016</v>
      </c>
      <c r="F163" s="223">
        <f t="shared" si="25"/>
        <v>0</v>
      </c>
      <c r="G163" s="223">
        <f t="shared" si="26"/>
        <v>0</v>
      </c>
      <c r="H163" s="223"/>
      <c r="I163" s="223"/>
      <c r="J163" s="223"/>
      <c r="K163" s="223"/>
      <c r="L163" s="223"/>
      <c r="M163" s="223"/>
      <c r="N163" s="223"/>
      <c r="O163" s="223"/>
      <c r="P163" s="429"/>
    </row>
    <row r="164" spans="1:16" ht="15">
      <c r="A164" s="430"/>
      <c r="B164" s="429"/>
      <c r="C164" s="144"/>
      <c r="D164" s="221"/>
      <c r="E164" s="144">
        <v>2017</v>
      </c>
      <c r="F164" s="223">
        <f t="shared" si="25"/>
        <v>0</v>
      </c>
      <c r="G164" s="223">
        <f t="shared" si="26"/>
        <v>0</v>
      </c>
      <c r="H164" s="223"/>
      <c r="I164" s="223"/>
      <c r="J164" s="223"/>
      <c r="K164" s="223"/>
      <c r="L164" s="223"/>
      <c r="M164" s="223"/>
      <c r="N164" s="223"/>
      <c r="O164" s="223"/>
      <c r="P164" s="429"/>
    </row>
    <row r="165" spans="1:16" ht="15">
      <c r="A165" s="430"/>
      <c r="B165" s="429"/>
      <c r="C165" s="144"/>
      <c r="D165" s="221"/>
      <c r="E165" s="144">
        <v>2018</v>
      </c>
      <c r="F165" s="223">
        <f t="shared" si="25"/>
        <v>0</v>
      </c>
      <c r="G165" s="223">
        <f t="shared" si="26"/>
        <v>0</v>
      </c>
      <c r="H165" s="223"/>
      <c r="I165" s="223"/>
      <c r="J165" s="223"/>
      <c r="K165" s="223"/>
      <c r="L165" s="223"/>
      <c r="M165" s="223"/>
      <c r="N165" s="223"/>
      <c r="O165" s="223"/>
      <c r="P165" s="429"/>
    </row>
    <row r="166" spans="1:16" ht="15">
      <c r="A166" s="430"/>
      <c r="B166" s="429"/>
      <c r="C166" s="144" t="s">
        <v>468</v>
      </c>
      <c r="D166" s="221"/>
      <c r="E166" s="144">
        <v>2019</v>
      </c>
      <c r="F166" s="223">
        <f t="shared" si="25"/>
        <v>326.3</v>
      </c>
      <c r="G166" s="223">
        <f t="shared" si="26"/>
        <v>0</v>
      </c>
      <c r="H166" s="223">
        <v>326.3</v>
      </c>
      <c r="I166" s="223"/>
      <c r="J166" s="223"/>
      <c r="K166" s="223"/>
      <c r="L166" s="223"/>
      <c r="M166" s="223"/>
      <c r="N166" s="223"/>
      <c r="O166" s="223"/>
      <c r="P166" s="429"/>
    </row>
    <row r="167" spans="1:16" ht="25.5" customHeight="1">
      <c r="A167" s="430"/>
      <c r="B167" s="429"/>
      <c r="C167" s="144" t="s">
        <v>328</v>
      </c>
      <c r="D167" s="221"/>
      <c r="E167" s="144">
        <v>2020</v>
      </c>
      <c r="F167" s="223">
        <f t="shared" si="25"/>
        <v>17619</v>
      </c>
      <c r="G167" s="223">
        <f t="shared" si="26"/>
        <v>0</v>
      </c>
      <c r="H167" s="223">
        <v>17619</v>
      </c>
      <c r="I167" s="223"/>
      <c r="J167" s="223"/>
      <c r="K167" s="223"/>
      <c r="L167" s="223"/>
      <c r="M167" s="223"/>
      <c r="N167" s="223"/>
      <c r="O167" s="223"/>
      <c r="P167" s="429"/>
    </row>
    <row r="168" spans="1:16" ht="15">
      <c r="A168" s="430" t="s">
        <v>877</v>
      </c>
      <c r="B168" s="429" t="s">
        <v>471</v>
      </c>
      <c r="C168" s="144"/>
      <c r="D168" s="144"/>
      <c r="E168" s="144">
        <v>2015</v>
      </c>
      <c r="F168" s="223">
        <f aca="true" t="shared" si="27" ref="F168:G171">H168+J168+L168+N168</f>
        <v>0</v>
      </c>
      <c r="G168" s="223">
        <f t="shared" si="27"/>
        <v>0</v>
      </c>
      <c r="H168" s="223"/>
      <c r="I168" s="223"/>
      <c r="J168" s="223"/>
      <c r="K168" s="223"/>
      <c r="L168" s="223"/>
      <c r="M168" s="223"/>
      <c r="N168" s="223"/>
      <c r="O168" s="223"/>
      <c r="P168" s="429"/>
    </row>
    <row r="169" spans="1:16" ht="15">
      <c r="A169" s="430"/>
      <c r="B169" s="429"/>
      <c r="C169" s="144"/>
      <c r="D169" s="144"/>
      <c r="E169" s="144">
        <v>2016</v>
      </c>
      <c r="F169" s="223">
        <f t="shared" si="27"/>
        <v>0</v>
      </c>
      <c r="G169" s="223">
        <f t="shared" si="27"/>
        <v>0</v>
      </c>
      <c r="H169" s="223"/>
      <c r="I169" s="223"/>
      <c r="J169" s="223"/>
      <c r="K169" s="223"/>
      <c r="L169" s="223"/>
      <c r="M169" s="223"/>
      <c r="N169" s="223"/>
      <c r="O169" s="223"/>
      <c r="P169" s="429"/>
    </row>
    <row r="170" spans="1:16" ht="15">
      <c r="A170" s="430"/>
      <c r="B170" s="429"/>
      <c r="C170" s="144"/>
      <c r="D170" s="144"/>
      <c r="E170" s="144">
        <v>2017</v>
      </c>
      <c r="F170" s="223">
        <f t="shared" si="27"/>
        <v>0</v>
      </c>
      <c r="G170" s="223">
        <f t="shared" si="27"/>
        <v>0</v>
      </c>
      <c r="H170" s="223"/>
      <c r="I170" s="223"/>
      <c r="J170" s="223"/>
      <c r="K170" s="223"/>
      <c r="L170" s="223"/>
      <c r="M170" s="223"/>
      <c r="N170" s="223"/>
      <c r="O170" s="223"/>
      <c r="P170" s="429"/>
    </row>
    <row r="171" spans="1:16" ht="15">
      <c r="A171" s="430"/>
      <c r="B171" s="429"/>
      <c r="C171" s="144"/>
      <c r="D171" s="144"/>
      <c r="E171" s="144">
        <v>2018</v>
      </c>
      <c r="F171" s="223">
        <f t="shared" si="27"/>
        <v>0</v>
      </c>
      <c r="G171" s="223">
        <f t="shared" si="27"/>
        <v>0</v>
      </c>
      <c r="H171" s="223"/>
      <c r="I171" s="223"/>
      <c r="J171" s="223"/>
      <c r="K171" s="223"/>
      <c r="L171" s="223"/>
      <c r="M171" s="223"/>
      <c r="N171" s="223"/>
      <c r="O171" s="223"/>
      <c r="P171" s="429"/>
    </row>
    <row r="172" spans="1:16" ht="33.75">
      <c r="A172" s="430"/>
      <c r="B172" s="429"/>
      <c r="C172" s="144" t="s">
        <v>468</v>
      </c>
      <c r="D172" s="221" t="s">
        <v>855</v>
      </c>
      <c r="E172" s="144">
        <v>2019</v>
      </c>
      <c r="F172" s="223">
        <f t="shared" si="25"/>
        <v>5000</v>
      </c>
      <c r="G172" s="223">
        <f t="shared" si="26"/>
        <v>5000</v>
      </c>
      <c r="H172" s="223">
        <v>5000</v>
      </c>
      <c r="I172" s="223">
        <v>5000</v>
      </c>
      <c r="J172" s="223"/>
      <c r="K172" s="223"/>
      <c r="L172" s="223"/>
      <c r="M172" s="223"/>
      <c r="N172" s="223"/>
      <c r="O172" s="223"/>
      <c r="P172" s="429"/>
    </row>
    <row r="173" spans="1:16" ht="15">
      <c r="A173" s="430"/>
      <c r="B173" s="429"/>
      <c r="C173" s="144" t="s">
        <v>328</v>
      </c>
      <c r="D173" s="221"/>
      <c r="E173" s="144">
        <v>2019</v>
      </c>
      <c r="F173" s="223">
        <f t="shared" si="25"/>
        <v>500000</v>
      </c>
      <c r="G173" s="223">
        <f t="shared" si="26"/>
        <v>0</v>
      </c>
      <c r="H173" s="223"/>
      <c r="I173" s="223"/>
      <c r="J173" s="223">
        <v>415000</v>
      </c>
      <c r="K173" s="223"/>
      <c r="L173" s="223">
        <v>85000</v>
      </c>
      <c r="M173" s="223"/>
      <c r="N173" s="223"/>
      <c r="O173" s="223"/>
      <c r="P173" s="429"/>
    </row>
    <row r="174" spans="1:16" ht="15">
      <c r="A174" s="430"/>
      <c r="B174" s="429"/>
      <c r="C174" s="144" t="s">
        <v>328</v>
      </c>
      <c r="D174" s="221"/>
      <c r="E174" s="144">
        <v>2020</v>
      </c>
      <c r="F174" s="223">
        <f t="shared" si="25"/>
        <v>700000</v>
      </c>
      <c r="G174" s="223">
        <f t="shared" si="26"/>
        <v>0</v>
      </c>
      <c r="H174" s="223"/>
      <c r="I174" s="223"/>
      <c r="J174" s="223">
        <v>581000</v>
      </c>
      <c r="K174" s="223"/>
      <c r="L174" s="223">
        <v>119000</v>
      </c>
      <c r="M174" s="223"/>
      <c r="N174" s="223"/>
      <c r="O174" s="223"/>
      <c r="P174" s="429"/>
    </row>
    <row r="175" spans="1:16" ht="22.5" customHeight="1">
      <c r="A175" s="430" t="s">
        <v>878</v>
      </c>
      <c r="B175" s="429" t="s">
        <v>4</v>
      </c>
      <c r="C175" s="144"/>
      <c r="D175" s="144"/>
      <c r="E175" s="144">
        <v>2015</v>
      </c>
      <c r="F175" s="223">
        <f aca="true" t="shared" si="28" ref="F175:G181">H175+J175+L175+N175</f>
        <v>48000</v>
      </c>
      <c r="G175" s="223">
        <f t="shared" si="28"/>
        <v>0</v>
      </c>
      <c r="H175" s="223">
        <v>12000</v>
      </c>
      <c r="I175" s="223"/>
      <c r="J175" s="223"/>
      <c r="K175" s="223"/>
      <c r="L175" s="223">
        <v>36000</v>
      </c>
      <c r="M175" s="223"/>
      <c r="N175" s="223"/>
      <c r="O175" s="223"/>
      <c r="P175" s="429"/>
    </row>
    <row r="176" spans="1:16" ht="15">
      <c r="A176" s="430"/>
      <c r="B176" s="429"/>
      <c r="C176" s="144"/>
      <c r="D176" s="144"/>
      <c r="E176" s="144">
        <v>2016</v>
      </c>
      <c r="F176" s="223">
        <f t="shared" si="28"/>
        <v>0</v>
      </c>
      <c r="G176" s="223">
        <f t="shared" si="28"/>
        <v>0</v>
      </c>
      <c r="H176" s="223"/>
      <c r="I176" s="223"/>
      <c r="J176" s="223"/>
      <c r="K176" s="223"/>
      <c r="L176" s="223"/>
      <c r="M176" s="223"/>
      <c r="N176" s="223"/>
      <c r="O176" s="223"/>
      <c r="P176" s="429"/>
    </row>
    <row r="177" spans="1:16" ht="15">
      <c r="A177" s="430"/>
      <c r="B177" s="429"/>
      <c r="C177" s="144"/>
      <c r="D177" s="144"/>
      <c r="E177" s="144">
        <v>2017</v>
      </c>
      <c r="F177" s="223">
        <f t="shared" si="28"/>
        <v>0</v>
      </c>
      <c r="G177" s="223">
        <f t="shared" si="28"/>
        <v>0</v>
      </c>
      <c r="H177" s="223"/>
      <c r="I177" s="223"/>
      <c r="J177" s="223"/>
      <c r="K177" s="223"/>
      <c r="L177" s="223"/>
      <c r="M177" s="223"/>
      <c r="N177" s="223"/>
      <c r="O177" s="223"/>
      <c r="P177" s="429"/>
    </row>
    <row r="178" spans="1:16" ht="15">
      <c r="A178" s="430"/>
      <c r="B178" s="429"/>
      <c r="C178" s="144"/>
      <c r="D178" s="144"/>
      <c r="E178" s="144">
        <v>2018</v>
      </c>
      <c r="F178" s="223">
        <f t="shared" si="28"/>
        <v>0</v>
      </c>
      <c r="G178" s="223">
        <f t="shared" si="28"/>
        <v>0</v>
      </c>
      <c r="H178" s="223"/>
      <c r="I178" s="223"/>
      <c r="J178" s="223"/>
      <c r="K178" s="223"/>
      <c r="L178" s="223"/>
      <c r="M178" s="223"/>
      <c r="N178" s="223"/>
      <c r="O178" s="223"/>
      <c r="P178" s="429"/>
    </row>
    <row r="179" spans="1:16" ht="15">
      <c r="A179" s="430"/>
      <c r="B179" s="429"/>
      <c r="C179" s="144"/>
      <c r="D179" s="144"/>
      <c r="E179" s="144">
        <v>2019</v>
      </c>
      <c r="F179" s="223">
        <f t="shared" si="28"/>
        <v>0</v>
      </c>
      <c r="G179" s="223">
        <f t="shared" si="28"/>
        <v>0</v>
      </c>
      <c r="H179" s="223"/>
      <c r="I179" s="223"/>
      <c r="J179" s="223"/>
      <c r="K179" s="223"/>
      <c r="L179" s="223"/>
      <c r="M179" s="223"/>
      <c r="N179" s="223"/>
      <c r="O179" s="223"/>
      <c r="P179" s="429"/>
    </row>
    <row r="180" spans="1:16" ht="15">
      <c r="A180" s="430"/>
      <c r="B180" s="429"/>
      <c r="C180" s="144"/>
      <c r="D180" s="144"/>
      <c r="E180" s="144">
        <v>2019</v>
      </c>
      <c r="F180" s="223">
        <f t="shared" si="28"/>
        <v>0</v>
      </c>
      <c r="G180" s="223">
        <f t="shared" si="28"/>
        <v>0</v>
      </c>
      <c r="H180" s="223"/>
      <c r="I180" s="223"/>
      <c r="J180" s="223"/>
      <c r="K180" s="223"/>
      <c r="L180" s="223"/>
      <c r="M180" s="223"/>
      <c r="N180" s="223"/>
      <c r="O180" s="223"/>
      <c r="P180" s="429"/>
    </row>
    <row r="181" spans="1:16" ht="15">
      <c r="A181" s="430"/>
      <c r="B181" s="429"/>
      <c r="C181" s="144"/>
      <c r="D181" s="144"/>
      <c r="E181" s="144">
        <v>2020</v>
      </c>
      <c r="F181" s="223">
        <f t="shared" si="28"/>
        <v>0</v>
      </c>
      <c r="G181" s="223">
        <f t="shared" si="28"/>
        <v>0</v>
      </c>
      <c r="H181" s="223"/>
      <c r="I181" s="223"/>
      <c r="J181" s="223"/>
      <c r="K181" s="223"/>
      <c r="L181" s="223"/>
      <c r="M181" s="223"/>
      <c r="N181" s="223"/>
      <c r="O181" s="223"/>
      <c r="P181" s="429"/>
    </row>
    <row r="182" spans="1:16" ht="15">
      <c r="A182" s="430"/>
      <c r="B182" s="429" t="s">
        <v>862</v>
      </c>
      <c r="C182" s="429"/>
      <c r="D182" s="429"/>
      <c r="E182" s="528" t="s">
        <v>600</v>
      </c>
      <c r="F182" s="759">
        <f aca="true" t="shared" si="29" ref="F182:O182">SUM(F183:F188)</f>
        <v>1270828</v>
      </c>
      <c r="G182" s="759">
        <f t="shared" si="29"/>
        <v>47526.2</v>
      </c>
      <c r="H182" s="759">
        <f t="shared" si="29"/>
        <v>195347.7</v>
      </c>
      <c r="I182" s="759">
        <f t="shared" si="29"/>
        <v>45016.2</v>
      </c>
      <c r="J182" s="759">
        <f t="shared" si="29"/>
        <v>735931.7</v>
      </c>
      <c r="K182" s="759">
        <f t="shared" si="29"/>
        <v>0</v>
      </c>
      <c r="L182" s="759">
        <f t="shared" si="29"/>
        <v>339548.6</v>
      </c>
      <c r="M182" s="759">
        <f t="shared" si="29"/>
        <v>2510</v>
      </c>
      <c r="N182" s="759">
        <f t="shared" si="29"/>
        <v>0</v>
      </c>
      <c r="O182" s="759">
        <f t="shared" si="29"/>
        <v>0</v>
      </c>
      <c r="P182" s="429"/>
    </row>
    <row r="183" spans="1:16" ht="15">
      <c r="A183" s="430"/>
      <c r="B183" s="429"/>
      <c r="C183" s="429"/>
      <c r="D183" s="429"/>
      <c r="E183" s="144">
        <v>2015</v>
      </c>
      <c r="F183" s="223">
        <f>H183+J183+L183+N183</f>
        <v>68679.2</v>
      </c>
      <c r="G183" s="223">
        <f>I183+K183+M183+O183</f>
        <v>20679.199999999997</v>
      </c>
      <c r="H183" s="223">
        <f>H96+H102+H108+H120+H114+H126+H132+H138+H144+H150+H156+H162+H168+H175</f>
        <v>30169.199999999997</v>
      </c>
      <c r="I183" s="223">
        <f aca="true" t="shared" si="30" ref="I183:O183">I96+I102+I108+I120+I114+I126+I132+I138+I144+I150+I156+I162+I168+I175</f>
        <v>18169.199999999997</v>
      </c>
      <c r="J183" s="223">
        <f t="shared" si="30"/>
        <v>0</v>
      </c>
      <c r="K183" s="223">
        <f t="shared" si="30"/>
        <v>0</v>
      </c>
      <c r="L183" s="223">
        <f t="shared" si="30"/>
        <v>38510</v>
      </c>
      <c r="M183" s="223">
        <f t="shared" si="30"/>
        <v>2510</v>
      </c>
      <c r="N183" s="223">
        <f t="shared" si="30"/>
        <v>0</v>
      </c>
      <c r="O183" s="223">
        <f t="shared" si="30"/>
        <v>0</v>
      </c>
      <c r="P183" s="429"/>
    </row>
    <row r="184" spans="1:16" ht="15">
      <c r="A184" s="430"/>
      <c r="B184" s="429"/>
      <c r="C184" s="429"/>
      <c r="D184" s="429"/>
      <c r="E184" s="144">
        <v>2016</v>
      </c>
      <c r="F184" s="223">
        <f aca="true" t="shared" si="31" ref="F184:G188">H184+J184+L184+N184</f>
        <v>4708.6</v>
      </c>
      <c r="G184" s="223">
        <f t="shared" si="31"/>
        <v>4708.6</v>
      </c>
      <c r="H184" s="223">
        <f aca="true" t="shared" si="32" ref="H184:O188">H97+H103+H109+H121+H115+H127+H133+H139+H145+H151+H157+H163+H169+H176</f>
        <v>4708.6</v>
      </c>
      <c r="I184" s="223">
        <f t="shared" si="32"/>
        <v>4708.6</v>
      </c>
      <c r="J184" s="223">
        <f t="shared" si="32"/>
        <v>0</v>
      </c>
      <c r="K184" s="223">
        <f t="shared" si="32"/>
        <v>0</v>
      </c>
      <c r="L184" s="223">
        <f t="shared" si="32"/>
        <v>0</v>
      </c>
      <c r="M184" s="223">
        <f t="shared" si="32"/>
        <v>0</v>
      </c>
      <c r="N184" s="223">
        <f t="shared" si="32"/>
        <v>0</v>
      </c>
      <c r="O184" s="223">
        <f t="shared" si="32"/>
        <v>0</v>
      </c>
      <c r="P184" s="429"/>
    </row>
    <row r="185" spans="1:16" ht="15">
      <c r="A185" s="430"/>
      <c r="B185" s="429"/>
      <c r="C185" s="429"/>
      <c r="D185" s="429"/>
      <c r="E185" s="144">
        <v>2017</v>
      </c>
      <c r="F185" s="223">
        <f t="shared" si="31"/>
        <v>45833.9</v>
      </c>
      <c r="G185" s="223">
        <f t="shared" si="31"/>
        <v>5831.9</v>
      </c>
      <c r="H185" s="223">
        <f t="shared" si="32"/>
        <v>5833.9</v>
      </c>
      <c r="I185" s="223">
        <f t="shared" si="32"/>
        <v>5831.9</v>
      </c>
      <c r="J185" s="223">
        <f t="shared" si="32"/>
        <v>0</v>
      </c>
      <c r="K185" s="223">
        <f t="shared" si="32"/>
        <v>0</v>
      </c>
      <c r="L185" s="223">
        <f t="shared" si="32"/>
        <v>40000</v>
      </c>
      <c r="M185" s="223">
        <f t="shared" si="32"/>
        <v>0</v>
      </c>
      <c r="N185" s="223">
        <f t="shared" si="32"/>
        <v>0</v>
      </c>
      <c r="O185" s="223">
        <f t="shared" si="32"/>
        <v>0</v>
      </c>
      <c r="P185" s="429"/>
    </row>
    <row r="186" spans="1:16" ht="15">
      <c r="A186" s="430"/>
      <c r="B186" s="429"/>
      <c r="C186" s="429"/>
      <c r="D186" s="429"/>
      <c r="E186" s="144">
        <v>2018</v>
      </c>
      <c r="F186" s="223">
        <f t="shared" si="31"/>
        <v>9031.5</v>
      </c>
      <c r="G186" s="223">
        <f t="shared" si="31"/>
        <v>9031.5</v>
      </c>
      <c r="H186" s="223">
        <f t="shared" si="32"/>
        <v>9031.5</v>
      </c>
      <c r="I186" s="223">
        <f>I99+I105+I111+I123+I117+I129+I135+I141+I147+I153+I159+I165+I171+I178</f>
        <v>9031.5</v>
      </c>
      <c r="J186" s="223">
        <f t="shared" si="32"/>
        <v>0</v>
      </c>
      <c r="K186" s="223">
        <f t="shared" si="32"/>
        <v>0</v>
      </c>
      <c r="L186" s="223">
        <f t="shared" si="32"/>
        <v>0</v>
      </c>
      <c r="M186" s="223">
        <f t="shared" si="32"/>
        <v>0</v>
      </c>
      <c r="N186" s="223">
        <f t="shared" si="32"/>
        <v>0</v>
      </c>
      <c r="O186" s="223">
        <f t="shared" si="32"/>
        <v>0</v>
      </c>
      <c r="P186" s="429"/>
    </row>
    <row r="187" spans="1:16" ht="15">
      <c r="A187" s="430"/>
      <c r="B187" s="429"/>
      <c r="C187" s="429"/>
      <c r="D187" s="429"/>
      <c r="E187" s="144">
        <v>2019</v>
      </c>
      <c r="F187" s="223">
        <f t="shared" si="31"/>
        <v>245365.7</v>
      </c>
      <c r="G187" s="223">
        <f t="shared" si="31"/>
        <v>7275</v>
      </c>
      <c r="H187" s="223">
        <f t="shared" si="32"/>
        <v>55978.90000000001</v>
      </c>
      <c r="I187" s="223">
        <f t="shared" si="32"/>
        <v>7275</v>
      </c>
      <c r="J187" s="223">
        <f t="shared" si="32"/>
        <v>157191</v>
      </c>
      <c r="K187" s="223">
        <f t="shared" si="32"/>
        <v>0</v>
      </c>
      <c r="L187" s="223">
        <f t="shared" si="32"/>
        <v>32195.8</v>
      </c>
      <c r="M187" s="223">
        <f t="shared" si="32"/>
        <v>0</v>
      </c>
      <c r="N187" s="223">
        <f t="shared" si="32"/>
        <v>0</v>
      </c>
      <c r="O187" s="223">
        <f t="shared" si="32"/>
        <v>0</v>
      </c>
      <c r="P187" s="429"/>
    </row>
    <row r="188" spans="1:16" ht="15">
      <c r="A188" s="430"/>
      <c r="B188" s="429"/>
      <c r="C188" s="429"/>
      <c r="D188" s="429"/>
      <c r="E188" s="144">
        <v>2020</v>
      </c>
      <c r="F188" s="223">
        <f t="shared" si="31"/>
        <v>897209.0999999999</v>
      </c>
      <c r="G188" s="223">
        <f t="shared" si="31"/>
        <v>0</v>
      </c>
      <c r="H188" s="223">
        <f t="shared" si="32"/>
        <v>89625.6</v>
      </c>
      <c r="I188" s="223">
        <f t="shared" si="32"/>
        <v>0</v>
      </c>
      <c r="J188" s="223">
        <f t="shared" si="32"/>
        <v>578740.7</v>
      </c>
      <c r="K188" s="223">
        <f t="shared" si="32"/>
        <v>0</v>
      </c>
      <c r="L188" s="223">
        <f t="shared" si="32"/>
        <v>228842.8</v>
      </c>
      <c r="M188" s="223">
        <f t="shared" si="32"/>
        <v>0</v>
      </c>
      <c r="N188" s="223">
        <f t="shared" si="32"/>
        <v>0</v>
      </c>
      <c r="O188" s="223">
        <f t="shared" si="32"/>
        <v>0</v>
      </c>
      <c r="P188" s="429"/>
    </row>
    <row r="189" spans="1:16" ht="15">
      <c r="A189" s="430"/>
      <c r="B189" s="429" t="s">
        <v>605</v>
      </c>
      <c r="C189" s="429"/>
      <c r="D189" s="429"/>
      <c r="E189" s="528" t="s">
        <v>600</v>
      </c>
      <c r="F189" s="759">
        <f aca="true" t="shared" si="33" ref="F189:O189">SUM(F190:F195)</f>
        <v>1561045.98</v>
      </c>
      <c r="G189" s="759">
        <f t="shared" si="33"/>
        <v>51526.2</v>
      </c>
      <c r="H189" s="759">
        <f t="shared" si="33"/>
        <v>485565.68000000005</v>
      </c>
      <c r="I189" s="759">
        <f t="shared" si="33"/>
        <v>49016.2</v>
      </c>
      <c r="J189" s="759">
        <f t="shared" si="33"/>
        <v>735931.7</v>
      </c>
      <c r="K189" s="759">
        <f t="shared" si="33"/>
        <v>0</v>
      </c>
      <c r="L189" s="759">
        <f t="shared" si="33"/>
        <v>339548.6</v>
      </c>
      <c r="M189" s="759">
        <f t="shared" si="33"/>
        <v>2510</v>
      </c>
      <c r="N189" s="759">
        <f t="shared" si="33"/>
        <v>0</v>
      </c>
      <c r="O189" s="759">
        <f t="shared" si="33"/>
        <v>0</v>
      </c>
      <c r="P189" s="429"/>
    </row>
    <row r="190" spans="1:16" ht="15">
      <c r="A190" s="430"/>
      <c r="B190" s="429"/>
      <c r="C190" s="429"/>
      <c r="D190" s="429"/>
      <c r="E190" s="144">
        <v>2015</v>
      </c>
      <c r="F190" s="223">
        <f>H190+J190+L190+N190</f>
        <v>68679.2</v>
      </c>
      <c r="G190" s="223">
        <f>I190+K190+M190+O190</f>
        <v>20679.199999999997</v>
      </c>
      <c r="H190" s="223">
        <f aca="true" t="shared" si="34" ref="H190:O195">H89+H183</f>
        <v>30169.199999999997</v>
      </c>
      <c r="I190" s="223">
        <f t="shared" si="34"/>
        <v>18169.199999999997</v>
      </c>
      <c r="J190" s="223">
        <f t="shared" si="34"/>
        <v>0</v>
      </c>
      <c r="K190" s="223">
        <f t="shared" si="34"/>
        <v>0</v>
      </c>
      <c r="L190" s="223">
        <f t="shared" si="34"/>
        <v>38510</v>
      </c>
      <c r="M190" s="223">
        <f t="shared" si="34"/>
        <v>2510</v>
      </c>
      <c r="N190" s="223">
        <f t="shared" si="34"/>
        <v>0</v>
      </c>
      <c r="O190" s="223">
        <f t="shared" si="34"/>
        <v>0</v>
      </c>
      <c r="P190" s="429"/>
    </row>
    <row r="191" spans="1:16" ht="15">
      <c r="A191" s="430"/>
      <c r="B191" s="429"/>
      <c r="C191" s="429"/>
      <c r="D191" s="429"/>
      <c r="E191" s="144">
        <v>2016</v>
      </c>
      <c r="F191" s="223">
        <f aca="true" t="shared" si="35" ref="F191:G195">H191+J191+L191+N191</f>
        <v>4708.6</v>
      </c>
      <c r="G191" s="223">
        <f t="shared" si="35"/>
        <v>4708.6</v>
      </c>
      <c r="H191" s="223">
        <f t="shared" si="34"/>
        <v>4708.6</v>
      </c>
      <c r="I191" s="223">
        <f t="shared" si="34"/>
        <v>4708.6</v>
      </c>
      <c r="J191" s="223">
        <f t="shared" si="34"/>
        <v>0</v>
      </c>
      <c r="K191" s="223">
        <f t="shared" si="34"/>
        <v>0</v>
      </c>
      <c r="L191" s="223">
        <f t="shared" si="34"/>
        <v>0</v>
      </c>
      <c r="M191" s="223">
        <f t="shared" si="34"/>
        <v>0</v>
      </c>
      <c r="N191" s="223">
        <f t="shared" si="34"/>
        <v>0</v>
      </c>
      <c r="O191" s="223">
        <f t="shared" si="34"/>
        <v>0</v>
      </c>
      <c r="P191" s="429"/>
    </row>
    <row r="192" spans="1:16" ht="15">
      <c r="A192" s="430"/>
      <c r="B192" s="429"/>
      <c r="C192" s="429"/>
      <c r="D192" s="429"/>
      <c r="E192" s="144">
        <v>2017</v>
      </c>
      <c r="F192" s="223">
        <f t="shared" si="35"/>
        <v>45833.9</v>
      </c>
      <c r="G192" s="223">
        <f t="shared" si="35"/>
        <v>5831.9</v>
      </c>
      <c r="H192" s="223">
        <f t="shared" si="34"/>
        <v>5833.9</v>
      </c>
      <c r="I192" s="223">
        <f t="shared" si="34"/>
        <v>5831.9</v>
      </c>
      <c r="J192" s="223">
        <f t="shared" si="34"/>
        <v>0</v>
      </c>
      <c r="K192" s="223">
        <f t="shared" si="34"/>
        <v>0</v>
      </c>
      <c r="L192" s="223">
        <f t="shared" si="34"/>
        <v>40000</v>
      </c>
      <c r="M192" s="223">
        <f t="shared" si="34"/>
        <v>0</v>
      </c>
      <c r="N192" s="223">
        <f t="shared" si="34"/>
        <v>0</v>
      </c>
      <c r="O192" s="223">
        <f t="shared" si="34"/>
        <v>0</v>
      </c>
      <c r="P192" s="429"/>
    </row>
    <row r="193" spans="1:16" ht="15">
      <c r="A193" s="430"/>
      <c r="B193" s="429"/>
      <c r="C193" s="429"/>
      <c r="D193" s="429"/>
      <c r="E193" s="144">
        <v>2018</v>
      </c>
      <c r="F193" s="223">
        <f t="shared" si="35"/>
        <v>9031.5</v>
      </c>
      <c r="G193" s="223">
        <f t="shared" si="35"/>
        <v>9031.5</v>
      </c>
      <c r="H193" s="223">
        <f t="shared" si="34"/>
        <v>9031.5</v>
      </c>
      <c r="I193" s="223">
        <f t="shared" si="34"/>
        <v>9031.5</v>
      </c>
      <c r="J193" s="223">
        <f t="shared" si="34"/>
        <v>0</v>
      </c>
      <c r="K193" s="223">
        <f t="shared" si="34"/>
        <v>0</v>
      </c>
      <c r="L193" s="223">
        <f t="shared" si="34"/>
        <v>0</v>
      </c>
      <c r="M193" s="223">
        <f t="shared" si="34"/>
        <v>0</v>
      </c>
      <c r="N193" s="223">
        <f t="shared" si="34"/>
        <v>0</v>
      </c>
      <c r="O193" s="223">
        <f t="shared" si="34"/>
        <v>0</v>
      </c>
      <c r="P193" s="429"/>
    </row>
    <row r="194" spans="1:16" ht="15">
      <c r="A194" s="430"/>
      <c r="B194" s="429"/>
      <c r="C194" s="429"/>
      <c r="D194" s="429"/>
      <c r="E194" s="144">
        <v>2019</v>
      </c>
      <c r="F194" s="223">
        <f t="shared" si="35"/>
        <v>384364.5</v>
      </c>
      <c r="G194" s="223">
        <f t="shared" si="35"/>
        <v>11275</v>
      </c>
      <c r="H194" s="223">
        <f t="shared" si="34"/>
        <v>194977.7</v>
      </c>
      <c r="I194" s="223">
        <f t="shared" si="34"/>
        <v>11275</v>
      </c>
      <c r="J194" s="223">
        <f t="shared" si="34"/>
        <v>157191</v>
      </c>
      <c r="K194" s="223">
        <f t="shared" si="34"/>
        <v>0</v>
      </c>
      <c r="L194" s="223">
        <f t="shared" si="34"/>
        <v>32195.8</v>
      </c>
      <c r="M194" s="223">
        <f t="shared" si="34"/>
        <v>0</v>
      </c>
      <c r="N194" s="223">
        <f t="shared" si="34"/>
        <v>0</v>
      </c>
      <c r="O194" s="223">
        <f t="shared" si="34"/>
        <v>0</v>
      </c>
      <c r="P194" s="429"/>
    </row>
    <row r="195" spans="1:16" ht="15">
      <c r="A195" s="430"/>
      <c r="B195" s="429"/>
      <c r="C195" s="429"/>
      <c r="D195" s="429"/>
      <c r="E195" s="144">
        <v>2020</v>
      </c>
      <c r="F195" s="223">
        <f t="shared" si="35"/>
        <v>1048428.28</v>
      </c>
      <c r="G195" s="223">
        <f t="shared" si="35"/>
        <v>0</v>
      </c>
      <c r="H195" s="223">
        <f t="shared" si="34"/>
        <v>240844.78</v>
      </c>
      <c r="I195" s="223">
        <f t="shared" si="34"/>
        <v>0</v>
      </c>
      <c r="J195" s="223">
        <f t="shared" si="34"/>
        <v>578740.7</v>
      </c>
      <c r="K195" s="223">
        <f t="shared" si="34"/>
        <v>0</v>
      </c>
      <c r="L195" s="223">
        <f t="shared" si="34"/>
        <v>228842.8</v>
      </c>
      <c r="M195" s="223">
        <f t="shared" si="34"/>
        <v>0</v>
      </c>
      <c r="N195" s="223">
        <f t="shared" si="34"/>
        <v>0</v>
      </c>
      <c r="O195" s="223">
        <f t="shared" si="34"/>
        <v>0</v>
      </c>
      <c r="P195" s="429"/>
    </row>
    <row r="196" spans="1:16" ht="15">
      <c r="A196" s="430"/>
      <c r="B196" s="429" t="s">
        <v>610</v>
      </c>
      <c r="C196" s="429"/>
      <c r="D196" s="429"/>
      <c r="E196" s="528" t="s">
        <v>600</v>
      </c>
      <c r="F196" s="759">
        <f aca="true" t="shared" si="36" ref="F196:O196">SUM(F197:F202)</f>
        <v>1633489.08</v>
      </c>
      <c r="G196" s="759">
        <f t="shared" si="36"/>
        <v>70663.16</v>
      </c>
      <c r="H196" s="759">
        <f t="shared" si="36"/>
        <v>546919.5800000001</v>
      </c>
      <c r="I196" s="759">
        <f t="shared" si="36"/>
        <v>57063.96000000001</v>
      </c>
      <c r="J196" s="759">
        <f t="shared" si="36"/>
        <v>735931.7</v>
      </c>
      <c r="K196" s="759">
        <f t="shared" si="36"/>
        <v>0</v>
      </c>
      <c r="L196" s="759">
        <f t="shared" si="36"/>
        <v>350637.8</v>
      </c>
      <c r="M196" s="759">
        <f t="shared" si="36"/>
        <v>13599.2</v>
      </c>
      <c r="N196" s="759">
        <f t="shared" si="36"/>
        <v>0</v>
      </c>
      <c r="O196" s="759">
        <f t="shared" si="36"/>
        <v>0</v>
      </c>
      <c r="P196" s="429"/>
    </row>
    <row r="197" spans="1:16" ht="15">
      <c r="A197" s="430"/>
      <c r="B197" s="429"/>
      <c r="C197" s="429"/>
      <c r="D197" s="429"/>
      <c r="E197" s="144">
        <v>2015</v>
      </c>
      <c r="F197" s="223">
        <f>H197+J197+L197+N197</f>
        <v>85016.09999999999</v>
      </c>
      <c r="G197" s="223">
        <f>I197+K197+M197+O197</f>
        <v>37016.1</v>
      </c>
      <c r="H197" s="223">
        <f aca="true" t="shared" si="37" ref="H197:O202">H67+H190</f>
        <v>35416.899999999994</v>
      </c>
      <c r="I197" s="223">
        <f t="shared" si="37"/>
        <v>23416.899999999998</v>
      </c>
      <c r="J197" s="223">
        <f t="shared" si="37"/>
        <v>0</v>
      </c>
      <c r="K197" s="223">
        <f t="shared" si="37"/>
        <v>0</v>
      </c>
      <c r="L197" s="223">
        <f t="shared" si="37"/>
        <v>49599.2</v>
      </c>
      <c r="M197" s="223">
        <f t="shared" si="37"/>
        <v>13599.2</v>
      </c>
      <c r="N197" s="223">
        <f t="shared" si="37"/>
        <v>0</v>
      </c>
      <c r="O197" s="223">
        <f t="shared" si="37"/>
        <v>0</v>
      </c>
      <c r="P197" s="429"/>
    </row>
    <row r="198" spans="1:16" ht="15">
      <c r="A198" s="430"/>
      <c r="B198" s="429"/>
      <c r="C198" s="429"/>
      <c r="D198" s="429"/>
      <c r="E198" s="144">
        <v>2016</v>
      </c>
      <c r="F198" s="223">
        <f aca="true" t="shared" si="38" ref="F198:G202">H198+J198+L198+N198</f>
        <v>4708.6</v>
      </c>
      <c r="G198" s="223">
        <f t="shared" si="38"/>
        <v>4708.6</v>
      </c>
      <c r="H198" s="223">
        <f t="shared" si="37"/>
        <v>4708.6</v>
      </c>
      <c r="I198" s="223">
        <f t="shared" si="37"/>
        <v>4708.6</v>
      </c>
      <c r="J198" s="223">
        <f t="shared" si="37"/>
        <v>0</v>
      </c>
      <c r="K198" s="223">
        <f t="shared" si="37"/>
        <v>0</v>
      </c>
      <c r="L198" s="223">
        <f t="shared" si="37"/>
        <v>0</v>
      </c>
      <c r="M198" s="223">
        <f t="shared" si="37"/>
        <v>0</v>
      </c>
      <c r="N198" s="223">
        <f t="shared" si="37"/>
        <v>0</v>
      </c>
      <c r="O198" s="223">
        <f t="shared" si="37"/>
        <v>0</v>
      </c>
      <c r="P198" s="429"/>
    </row>
    <row r="199" spans="1:16" ht="15">
      <c r="A199" s="430"/>
      <c r="B199" s="429"/>
      <c r="C199" s="429"/>
      <c r="D199" s="429"/>
      <c r="E199" s="144">
        <v>2017</v>
      </c>
      <c r="F199" s="223">
        <f t="shared" si="38"/>
        <v>45833.9</v>
      </c>
      <c r="G199" s="223">
        <f t="shared" si="38"/>
        <v>5831.9</v>
      </c>
      <c r="H199" s="223">
        <f t="shared" si="37"/>
        <v>5833.9</v>
      </c>
      <c r="I199" s="223">
        <f t="shared" si="37"/>
        <v>5831.9</v>
      </c>
      <c r="J199" s="223">
        <f t="shared" si="37"/>
        <v>0</v>
      </c>
      <c r="K199" s="223">
        <f t="shared" si="37"/>
        <v>0</v>
      </c>
      <c r="L199" s="223">
        <f t="shared" si="37"/>
        <v>40000</v>
      </c>
      <c r="M199" s="223">
        <f t="shared" si="37"/>
        <v>0</v>
      </c>
      <c r="N199" s="223">
        <f t="shared" si="37"/>
        <v>0</v>
      </c>
      <c r="O199" s="223">
        <f t="shared" si="37"/>
        <v>0</v>
      </c>
      <c r="P199" s="429"/>
    </row>
    <row r="200" spans="1:16" ht="15">
      <c r="A200" s="430"/>
      <c r="B200" s="429"/>
      <c r="C200" s="429"/>
      <c r="D200" s="429"/>
      <c r="E200" s="144">
        <v>2018</v>
      </c>
      <c r="F200" s="223">
        <f t="shared" si="38"/>
        <v>11644.4</v>
      </c>
      <c r="G200" s="223">
        <f t="shared" si="38"/>
        <v>11644.36</v>
      </c>
      <c r="H200" s="223">
        <f t="shared" si="37"/>
        <v>11644.4</v>
      </c>
      <c r="I200" s="223">
        <f t="shared" si="37"/>
        <v>11644.36</v>
      </c>
      <c r="J200" s="223">
        <f t="shared" si="37"/>
        <v>0</v>
      </c>
      <c r="K200" s="223">
        <f t="shared" si="37"/>
        <v>0</v>
      </c>
      <c r="L200" s="223">
        <f t="shared" si="37"/>
        <v>0</v>
      </c>
      <c r="M200" s="223">
        <f t="shared" si="37"/>
        <v>0</v>
      </c>
      <c r="N200" s="223">
        <f t="shared" si="37"/>
        <v>0</v>
      </c>
      <c r="O200" s="223">
        <f t="shared" si="37"/>
        <v>0</v>
      </c>
      <c r="P200" s="429"/>
    </row>
    <row r="201" spans="1:16" ht="15">
      <c r="A201" s="430"/>
      <c r="B201" s="429"/>
      <c r="C201" s="429"/>
      <c r="D201" s="429"/>
      <c r="E201" s="144">
        <v>2019</v>
      </c>
      <c r="F201" s="223">
        <f t="shared" si="38"/>
        <v>389875.5</v>
      </c>
      <c r="G201" s="223">
        <f t="shared" si="38"/>
        <v>11462.2</v>
      </c>
      <c r="H201" s="223">
        <f t="shared" si="37"/>
        <v>200488.7</v>
      </c>
      <c r="I201" s="223">
        <f t="shared" si="37"/>
        <v>11462.2</v>
      </c>
      <c r="J201" s="223">
        <f t="shared" si="37"/>
        <v>157191</v>
      </c>
      <c r="K201" s="223">
        <f t="shared" si="37"/>
        <v>0</v>
      </c>
      <c r="L201" s="223">
        <f t="shared" si="37"/>
        <v>32195.8</v>
      </c>
      <c r="M201" s="223">
        <f t="shared" si="37"/>
        <v>0</v>
      </c>
      <c r="N201" s="223">
        <f t="shared" si="37"/>
        <v>0</v>
      </c>
      <c r="O201" s="223">
        <f t="shared" si="37"/>
        <v>0</v>
      </c>
      <c r="P201" s="429"/>
    </row>
    <row r="202" spans="1:16" ht="15">
      <c r="A202" s="430"/>
      <c r="B202" s="429"/>
      <c r="C202" s="429"/>
      <c r="D202" s="429"/>
      <c r="E202" s="144">
        <v>2020</v>
      </c>
      <c r="F202" s="223">
        <f t="shared" si="38"/>
        <v>1096410.58</v>
      </c>
      <c r="G202" s="223">
        <f t="shared" si="38"/>
        <v>0</v>
      </c>
      <c r="H202" s="223">
        <f t="shared" si="37"/>
        <v>288827.08</v>
      </c>
      <c r="I202" s="223">
        <f t="shared" si="37"/>
        <v>0</v>
      </c>
      <c r="J202" s="223">
        <f t="shared" si="37"/>
        <v>578740.7</v>
      </c>
      <c r="K202" s="223">
        <f t="shared" si="37"/>
        <v>0</v>
      </c>
      <c r="L202" s="223">
        <f t="shared" si="37"/>
        <v>228842.8</v>
      </c>
      <c r="M202" s="223">
        <f t="shared" si="37"/>
        <v>0</v>
      </c>
      <c r="N202" s="223">
        <f t="shared" si="37"/>
        <v>0</v>
      </c>
      <c r="O202" s="223">
        <f t="shared" si="37"/>
        <v>0</v>
      </c>
      <c r="P202" s="429"/>
    </row>
    <row r="203" spans="1:16" ht="20.25" customHeight="1">
      <c r="A203" s="434" t="s">
        <v>574</v>
      </c>
      <c r="B203" s="434"/>
      <c r="C203" s="434"/>
      <c r="D203" s="434"/>
      <c r="E203" s="434"/>
      <c r="F203" s="434"/>
      <c r="G203" s="434"/>
      <c r="H203" s="434"/>
      <c r="I203" s="434"/>
      <c r="J203" s="434"/>
      <c r="K203" s="434"/>
      <c r="L203" s="434"/>
      <c r="M203" s="434"/>
      <c r="N203" s="434"/>
      <c r="O203" s="434"/>
      <c r="P203" s="434"/>
    </row>
    <row r="204" ht="8.25" customHeight="1">
      <c r="A204" s="147"/>
    </row>
    <row r="205" spans="1:16" ht="31.5" customHeight="1">
      <c r="A205" s="278" t="s">
        <v>225</v>
      </c>
      <c r="B205" s="278"/>
      <c r="C205" s="278"/>
      <c r="D205" s="278"/>
      <c r="E205" s="278"/>
      <c r="F205" s="278"/>
      <c r="G205" s="278"/>
      <c r="H205" s="278"/>
      <c r="I205" s="278"/>
      <c r="J205" s="278"/>
      <c r="K205" s="278"/>
      <c r="L205" s="278"/>
      <c r="M205" s="278"/>
      <c r="N205" s="278"/>
      <c r="O205" s="278"/>
      <c r="P205" s="278"/>
    </row>
    <row r="206" spans="1:16" ht="29.25" customHeight="1">
      <c r="A206" s="278" t="s">
        <v>459</v>
      </c>
      <c r="B206" s="278"/>
      <c r="C206" s="278"/>
      <c r="D206" s="278"/>
      <c r="E206" s="278"/>
      <c r="F206" s="278"/>
      <c r="G206" s="278"/>
      <c r="H206" s="278"/>
      <c r="I206" s="278"/>
      <c r="J206" s="278"/>
      <c r="K206" s="278"/>
      <c r="L206" s="278"/>
      <c r="M206" s="278"/>
      <c r="N206" s="278"/>
      <c r="O206" s="278"/>
      <c r="P206" s="278"/>
    </row>
    <row r="207" spans="1:16" ht="28.5" customHeight="1">
      <c r="A207" s="278" t="s">
        <v>993</v>
      </c>
      <c r="B207" s="278"/>
      <c r="C207" s="278"/>
      <c r="D207" s="278"/>
      <c r="E207" s="278"/>
      <c r="F207" s="278"/>
      <c r="G207" s="278"/>
      <c r="H207" s="278"/>
      <c r="I207" s="278"/>
      <c r="J207" s="278"/>
      <c r="K207" s="278"/>
      <c r="L207" s="278"/>
      <c r="M207" s="278"/>
      <c r="N207" s="278"/>
      <c r="O207" s="278"/>
      <c r="P207" s="278"/>
    </row>
    <row r="208" spans="1:16" ht="15">
      <c r="A208" s="278" t="s">
        <v>310</v>
      </c>
      <c r="B208" s="278"/>
      <c r="C208" s="278"/>
      <c r="D208" s="278"/>
      <c r="E208" s="278"/>
      <c r="F208" s="278"/>
      <c r="G208" s="278"/>
      <c r="H208" s="278"/>
      <c r="I208" s="278"/>
      <c r="J208" s="278"/>
      <c r="K208" s="278"/>
      <c r="L208" s="278"/>
      <c r="M208" s="278"/>
      <c r="N208" s="278"/>
      <c r="O208" s="278"/>
      <c r="P208" s="278"/>
    </row>
    <row r="209" spans="1:16" ht="32.25" customHeight="1">
      <c r="A209" s="278" t="s">
        <v>228</v>
      </c>
      <c r="B209" s="278"/>
      <c r="C209" s="278"/>
      <c r="D209" s="278"/>
      <c r="E209" s="278"/>
      <c r="F209" s="278"/>
      <c r="G209" s="278"/>
      <c r="H209" s="278"/>
      <c r="I209" s="278"/>
      <c r="J209" s="278"/>
      <c r="K209" s="278"/>
      <c r="L209" s="278"/>
      <c r="M209" s="278"/>
      <c r="N209" s="278"/>
      <c r="O209" s="278"/>
      <c r="P209" s="278"/>
    </row>
    <row r="210" spans="1:16" ht="29.25" customHeight="1">
      <c r="A210" s="278" t="s">
        <v>415</v>
      </c>
      <c r="B210" s="278"/>
      <c r="C210" s="278"/>
      <c r="D210" s="278"/>
      <c r="E210" s="278"/>
      <c r="F210" s="278"/>
      <c r="G210" s="278"/>
      <c r="H210" s="278"/>
      <c r="I210" s="278"/>
      <c r="J210" s="278"/>
      <c r="K210" s="278"/>
      <c r="L210" s="278"/>
      <c r="M210" s="278"/>
      <c r="N210" s="278"/>
      <c r="O210" s="278"/>
      <c r="P210" s="278"/>
    </row>
    <row r="211" spans="1:16" ht="60" customHeight="1">
      <c r="A211" s="278" t="s">
        <v>416</v>
      </c>
      <c r="B211" s="278"/>
      <c r="C211" s="278"/>
      <c r="D211" s="278"/>
      <c r="E211" s="278"/>
      <c r="F211" s="278"/>
      <c r="G211" s="278"/>
      <c r="H211" s="278"/>
      <c r="I211" s="278"/>
      <c r="J211" s="278"/>
      <c r="K211" s="278"/>
      <c r="L211" s="278"/>
      <c r="M211" s="278"/>
      <c r="N211" s="278"/>
      <c r="O211" s="278"/>
      <c r="P211" s="278"/>
    </row>
    <row r="212" spans="1:16" ht="61.5" customHeight="1">
      <c r="A212" s="432" t="s">
        <v>413</v>
      </c>
      <c r="B212" s="433"/>
      <c r="C212" s="433"/>
      <c r="D212" s="433"/>
      <c r="E212" s="433"/>
      <c r="F212" s="433"/>
      <c r="G212" s="433"/>
      <c r="H212" s="433"/>
      <c r="I212" s="433"/>
      <c r="J212" s="433"/>
      <c r="K212" s="433"/>
      <c r="L212" s="433"/>
      <c r="M212" s="433"/>
      <c r="N212" s="433"/>
      <c r="O212" s="433"/>
      <c r="P212" s="433"/>
    </row>
    <row r="213" spans="1:16" ht="48.75" customHeight="1">
      <c r="A213" s="431" t="s">
        <v>408</v>
      </c>
      <c r="B213" s="431"/>
      <c r="C213" s="431"/>
      <c r="D213" s="431"/>
      <c r="E213" s="431"/>
      <c r="F213" s="431"/>
      <c r="G213" s="431"/>
      <c r="H213" s="431"/>
      <c r="I213" s="431"/>
      <c r="J213" s="431"/>
      <c r="K213" s="431"/>
      <c r="L213" s="431"/>
      <c r="M213" s="431"/>
      <c r="N213" s="431"/>
      <c r="O213" s="431"/>
      <c r="P213" s="431"/>
    </row>
    <row r="214" spans="1:16" ht="30" customHeight="1">
      <c r="A214" s="353" t="s">
        <v>231</v>
      </c>
      <c r="B214" s="353"/>
      <c r="C214" s="353"/>
      <c r="D214" s="353"/>
      <c r="E214" s="353"/>
      <c r="F214" s="353"/>
      <c r="G214" s="353"/>
      <c r="H214" s="353"/>
      <c r="I214" s="353"/>
      <c r="J214" s="353"/>
      <c r="K214" s="353"/>
      <c r="L214" s="353"/>
      <c r="M214" s="353"/>
      <c r="N214" s="353"/>
      <c r="O214" s="353"/>
      <c r="P214" s="353"/>
    </row>
    <row r="215" spans="1:16" ht="60.75" customHeight="1">
      <c r="A215" s="443" t="s">
        <v>220</v>
      </c>
      <c r="B215" s="443"/>
      <c r="C215" s="443"/>
      <c r="D215" s="443"/>
      <c r="E215" s="443"/>
      <c r="F215" s="443"/>
      <c r="G215" s="443"/>
      <c r="H215" s="443"/>
      <c r="I215" s="443"/>
      <c r="J215" s="443"/>
      <c r="K215" s="443"/>
      <c r="L215" s="443"/>
      <c r="M215" s="443"/>
      <c r="N215" s="443"/>
      <c r="O215" s="443"/>
      <c r="P215" s="443"/>
    </row>
  </sheetData>
  <sheetProtection/>
  <mergeCells count="108">
    <mergeCell ref="P189:P202"/>
    <mergeCell ref="A24:A29"/>
    <mergeCell ref="B24:B29"/>
    <mergeCell ref="A30:A35"/>
    <mergeCell ref="B30:B35"/>
    <mergeCell ref="P73:P94"/>
    <mergeCell ref="P22:P72"/>
    <mergeCell ref="A42:A47"/>
    <mergeCell ref="B42:B47"/>
    <mergeCell ref="A36:A41"/>
    <mergeCell ref="B36:B41"/>
    <mergeCell ref="B150:B155"/>
    <mergeCell ref="A48:A53"/>
    <mergeCell ref="A54:A59"/>
    <mergeCell ref="B54:B59"/>
    <mergeCell ref="A66:D72"/>
    <mergeCell ref="B73:O73"/>
    <mergeCell ref="B75:B80"/>
    <mergeCell ref="B95:O95"/>
    <mergeCell ref="A88:D94"/>
    <mergeCell ref="B21:O21"/>
    <mergeCell ref="B23:O23"/>
    <mergeCell ref="B48:B53"/>
    <mergeCell ref="A215:P215"/>
    <mergeCell ref="P95:P125"/>
    <mergeCell ref="P126:P131"/>
    <mergeCell ref="B132:B137"/>
    <mergeCell ref="A138:A143"/>
    <mergeCell ref="B138:B143"/>
    <mergeCell ref="A144:A149"/>
    <mergeCell ref="F16:G17"/>
    <mergeCell ref="P182:P188"/>
    <mergeCell ref="A14:P14"/>
    <mergeCell ref="A15:P15"/>
    <mergeCell ref="P20:P21"/>
    <mergeCell ref="A16:A18"/>
    <mergeCell ref="B16:B18"/>
    <mergeCell ref="C16:C18"/>
    <mergeCell ref="H17:I17"/>
    <mergeCell ref="B20:O20"/>
    <mergeCell ref="A5:P5"/>
    <mergeCell ref="A6:P6"/>
    <mergeCell ref="P16:P18"/>
    <mergeCell ref="A7:P7"/>
    <mergeCell ref="A8:P8"/>
    <mergeCell ref="A9:P9"/>
    <mergeCell ref="A10:P10"/>
    <mergeCell ref="A11:P11"/>
    <mergeCell ref="A12:P12"/>
    <mergeCell ref="A13:P13"/>
    <mergeCell ref="A1:P1"/>
    <mergeCell ref="A2:P2"/>
    <mergeCell ref="A3:P3"/>
    <mergeCell ref="A4:P4"/>
    <mergeCell ref="B96:B101"/>
    <mergeCell ref="A96:A101"/>
    <mergeCell ref="B74:O74"/>
    <mergeCell ref="H16:O16"/>
    <mergeCell ref="B22:O22"/>
    <mergeCell ref="J17:K17"/>
    <mergeCell ref="L17:M17"/>
    <mergeCell ref="N17:O17"/>
    <mergeCell ref="D16:D18"/>
    <mergeCell ref="E16:E18"/>
    <mergeCell ref="A60:A65"/>
    <mergeCell ref="B60:B65"/>
    <mergeCell ref="A75:A80"/>
    <mergeCell ref="B81:B87"/>
    <mergeCell ref="A81:A87"/>
    <mergeCell ref="A120:A125"/>
    <mergeCell ref="B120:B125"/>
    <mergeCell ref="B102:B107"/>
    <mergeCell ref="A102:A107"/>
    <mergeCell ref="A108:A113"/>
    <mergeCell ref="B109:B113"/>
    <mergeCell ref="A114:A119"/>
    <mergeCell ref="B114:B119"/>
    <mergeCell ref="A132:A137"/>
    <mergeCell ref="A126:A131"/>
    <mergeCell ref="B126:B131"/>
    <mergeCell ref="A168:A174"/>
    <mergeCell ref="B168:B174"/>
    <mergeCell ref="A150:A155"/>
    <mergeCell ref="B144:B149"/>
    <mergeCell ref="B156:B161"/>
    <mergeCell ref="B182:D188"/>
    <mergeCell ref="A182:A188"/>
    <mergeCell ref="B196:D202"/>
    <mergeCell ref="B189:D195"/>
    <mergeCell ref="A189:A195"/>
    <mergeCell ref="A214:P214"/>
    <mergeCell ref="A203:P203"/>
    <mergeCell ref="A205:P205"/>
    <mergeCell ref="A206:P206"/>
    <mergeCell ref="A207:P207"/>
    <mergeCell ref="A210:P210"/>
    <mergeCell ref="A209:P209"/>
    <mergeCell ref="A208:P208"/>
    <mergeCell ref="P132:P181"/>
    <mergeCell ref="A175:A181"/>
    <mergeCell ref="B175:B181"/>
    <mergeCell ref="A213:P213"/>
    <mergeCell ref="A211:P211"/>
    <mergeCell ref="A212:P212"/>
    <mergeCell ref="B162:B167"/>
    <mergeCell ref="A162:A167"/>
    <mergeCell ref="A196:A202"/>
    <mergeCell ref="A156:A161"/>
  </mergeCells>
  <hyperlinks>
    <hyperlink ref="B150" r:id="rId1" display="consultantplus://offline/ref=BC413C3DF102AA126D20C9F8612486DED6A8F64CF7762AD7ACAD69A494C37EAD0738FE2B449DC84B6583DFq8z7E"/>
    <hyperlink ref="A212" r:id="rId2" display="consultantplus://offline/ref=BC413C3DF102AA126D20C9F8612486DED6A8F64CF17128D7ACAF34AE9C9A72AF0037A13C43D4C44A6583DD80q5z9E"/>
  </hyperlinks>
  <printOptions/>
  <pageMargins left="0.3937007874015748" right="0.3937007874015748" top="0.3937007874015748" bottom="0.31496062992125984" header="0.31496062992125984" footer="0.31496062992125984"/>
  <pageSetup horizontalDpi="600" verticalDpi="600" orientation="portrait" paperSize="9" scale="58" r:id="rId3"/>
  <rowBreaks count="2" manualBreakCount="2">
    <brk id="80" max="255" man="1"/>
    <brk id="149" max="255" man="1"/>
  </rowBreaks>
</worksheet>
</file>

<file path=xl/worksheets/sheet2.xml><?xml version="1.0" encoding="utf-8"?>
<worksheet xmlns="http://schemas.openxmlformats.org/spreadsheetml/2006/main" xmlns:r="http://schemas.openxmlformats.org/officeDocument/2006/relationships">
  <dimension ref="A1:P9810"/>
  <sheetViews>
    <sheetView view="pageBreakPreview" zoomScaleSheetLayoutView="100" zoomScalePageLayoutView="0" workbookViewId="0" topLeftCell="A1">
      <selection activeCell="B11" sqref="B11:L11"/>
    </sheetView>
  </sheetViews>
  <sheetFormatPr defaultColWidth="9.140625" defaultRowHeight="15"/>
  <cols>
    <col min="1" max="1" width="18.28125" style="15" customWidth="1"/>
    <col min="2" max="2" width="9.140625" style="15" customWidth="1"/>
    <col min="3" max="3" width="12.8515625" style="15" customWidth="1"/>
    <col min="4" max="12" width="11.28125" style="15" customWidth="1"/>
  </cols>
  <sheetData>
    <row r="1" spans="1:12" ht="39" customHeight="1">
      <c r="A1" s="305" t="s">
        <v>644</v>
      </c>
      <c r="B1" s="304" t="s">
        <v>645</v>
      </c>
      <c r="C1" s="303" t="s">
        <v>647</v>
      </c>
      <c r="D1" s="303"/>
      <c r="E1" s="306" t="s">
        <v>648</v>
      </c>
      <c r="F1" s="306"/>
      <c r="G1" s="303" t="s">
        <v>649</v>
      </c>
      <c r="H1" s="303"/>
      <c r="I1" s="303" t="s">
        <v>650</v>
      </c>
      <c r="J1" s="303"/>
      <c r="K1" s="303" t="s">
        <v>651</v>
      </c>
      <c r="L1" s="303"/>
    </row>
    <row r="2" spans="1:12" ht="15">
      <c r="A2" s="305"/>
      <c r="B2" s="304"/>
      <c r="C2" s="21" t="s">
        <v>598</v>
      </c>
      <c r="D2" s="21" t="s">
        <v>599</v>
      </c>
      <c r="E2" s="21" t="s">
        <v>598</v>
      </c>
      <c r="F2" s="21" t="s">
        <v>599</v>
      </c>
      <c r="G2" s="21" t="s">
        <v>598</v>
      </c>
      <c r="H2" s="21" t="s">
        <v>599</v>
      </c>
      <c r="I2" s="21" t="s">
        <v>598</v>
      </c>
      <c r="J2" s="21" t="s">
        <v>599</v>
      </c>
      <c r="K2" s="21" t="s">
        <v>598</v>
      </c>
      <c r="L2" s="21" t="s">
        <v>646</v>
      </c>
    </row>
    <row r="3" spans="1:12" ht="15">
      <c r="A3" s="305"/>
      <c r="B3" s="36">
        <v>2015</v>
      </c>
      <c r="C3" s="48">
        <f aca="true" t="shared" si="0" ref="C3:D8">E3+G3+I3+K3</f>
        <v>680068.4</v>
      </c>
      <c r="D3" s="47">
        <f t="shared" si="0"/>
        <v>427749.30000000005</v>
      </c>
      <c r="E3" s="47">
        <f>Прил2!G45</f>
        <v>487579.4</v>
      </c>
      <c r="F3" s="47">
        <f>Прил2!H45</f>
        <v>362527.60000000003</v>
      </c>
      <c r="G3" s="47">
        <f>Прил2!I45</f>
        <v>3511.5</v>
      </c>
      <c r="H3" s="47">
        <f>Прил2!J45</f>
        <v>3511.5</v>
      </c>
      <c r="I3" s="47">
        <f>Прил2!K45</f>
        <v>188977.5</v>
      </c>
      <c r="J3" s="47">
        <f>Прил2!L45</f>
        <v>61710.2</v>
      </c>
      <c r="K3" s="47">
        <f>Прил2!M45</f>
        <v>0</v>
      </c>
      <c r="L3" s="47">
        <f>Прил2!N45</f>
        <v>0</v>
      </c>
    </row>
    <row r="4" spans="1:12" ht="15">
      <c r="A4" s="305"/>
      <c r="B4" s="36">
        <v>2016</v>
      </c>
      <c r="C4" s="48">
        <f t="shared" si="0"/>
        <v>762562.6000000001</v>
      </c>
      <c r="D4" s="47">
        <f t="shared" si="0"/>
        <v>477506.47999999986</v>
      </c>
      <c r="E4" s="47">
        <f>Прил2!G46</f>
        <v>590138.4</v>
      </c>
      <c r="F4" s="47">
        <f>Прил2!H46</f>
        <v>358245.0799999999</v>
      </c>
      <c r="G4" s="47">
        <f>Прил2!I46</f>
        <v>1655.3</v>
      </c>
      <c r="H4" s="47">
        <f>Прил2!J46</f>
        <v>1655.3</v>
      </c>
      <c r="I4" s="47">
        <f>Прил2!K46</f>
        <v>102346.90000000001</v>
      </c>
      <c r="J4" s="47">
        <f>Прил2!L46</f>
        <v>49184.1</v>
      </c>
      <c r="K4" s="47">
        <f>Прил2!M46</f>
        <v>68422</v>
      </c>
      <c r="L4" s="47">
        <f>Прил2!N46</f>
        <v>68422</v>
      </c>
    </row>
    <row r="5" spans="1:12" ht="15">
      <c r="A5" s="305"/>
      <c r="B5" s="36">
        <v>2017</v>
      </c>
      <c r="C5" s="265">
        <f t="shared" si="0"/>
        <v>849909.5000000001</v>
      </c>
      <c r="D5" s="47">
        <f t="shared" si="0"/>
        <v>543736.3136</v>
      </c>
      <c r="E5" s="48">
        <f>Прил2!G47</f>
        <v>595460.7000000001</v>
      </c>
      <c r="F5" s="47">
        <f>Прил2!H47</f>
        <v>396957.71359999996</v>
      </c>
      <c r="G5" s="47">
        <f>Прил2!I47</f>
        <v>0</v>
      </c>
      <c r="H5" s="47">
        <f>Прил2!J47</f>
        <v>0</v>
      </c>
      <c r="I5" s="47">
        <f>Прил2!K47</f>
        <v>180100</v>
      </c>
      <c r="J5" s="47">
        <f>Прил2!L47</f>
        <v>72429.8</v>
      </c>
      <c r="K5" s="47">
        <f>Прил2!M47</f>
        <v>74348.8</v>
      </c>
      <c r="L5" s="47">
        <f>Прил2!N47</f>
        <v>74348.8</v>
      </c>
    </row>
    <row r="6" spans="1:12" ht="15">
      <c r="A6" s="305"/>
      <c r="B6" s="36">
        <v>2018</v>
      </c>
      <c r="C6" s="48">
        <f t="shared" si="0"/>
        <v>1008527.4000000001</v>
      </c>
      <c r="D6" s="47">
        <f t="shared" si="0"/>
        <v>697447.57</v>
      </c>
      <c r="E6" s="47">
        <f>Прил2!G48</f>
        <v>726236.2000000001</v>
      </c>
      <c r="F6" s="47">
        <f>Прил2!H48</f>
        <v>528140.5599999999</v>
      </c>
      <c r="G6" s="47">
        <f>Прил2!I48</f>
        <v>0</v>
      </c>
      <c r="H6" s="47">
        <f>Прил2!J48</f>
        <v>0</v>
      </c>
      <c r="I6" s="47">
        <f>Прил2!K48</f>
        <v>144755.00000000003</v>
      </c>
      <c r="J6" s="47">
        <f>Прил2!L48</f>
        <v>102386.8</v>
      </c>
      <c r="K6" s="47">
        <f>Прил2!M48</f>
        <v>137536.2</v>
      </c>
      <c r="L6" s="47">
        <f>Прил2!N48</f>
        <v>66920.20999999999</v>
      </c>
    </row>
    <row r="7" spans="1:12" ht="15">
      <c r="A7" s="305"/>
      <c r="B7" s="36">
        <v>2019</v>
      </c>
      <c r="C7" s="48">
        <f t="shared" si="0"/>
        <v>1357845.5999999999</v>
      </c>
      <c r="D7" s="47">
        <f t="shared" si="0"/>
        <v>521680.64</v>
      </c>
      <c r="E7" s="47">
        <f>Прил2!G49</f>
        <v>901985.7</v>
      </c>
      <c r="F7" s="47">
        <f>Прил2!H49</f>
        <v>444193.89999999997</v>
      </c>
      <c r="G7" s="47">
        <f>Прил2!I49</f>
        <v>157191</v>
      </c>
      <c r="H7" s="47">
        <f>Прил2!J49</f>
        <v>0</v>
      </c>
      <c r="I7" s="47">
        <f>Прил2!K49</f>
        <v>169820.19999999998</v>
      </c>
      <c r="J7" s="47">
        <f>Прил2!L49</f>
        <v>9964.2</v>
      </c>
      <c r="K7" s="47">
        <f>Прил2!M49</f>
        <v>128848.70000000001</v>
      </c>
      <c r="L7" s="47">
        <f>Прил2!N49</f>
        <v>67522.54000000001</v>
      </c>
    </row>
    <row r="8" spans="1:12" ht="15">
      <c r="A8" s="305"/>
      <c r="B8" s="36">
        <v>2020</v>
      </c>
      <c r="C8" s="48">
        <f t="shared" si="0"/>
        <v>2003095.48</v>
      </c>
      <c r="D8" s="47">
        <f t="shared" si="0"/>
        <v>510218.43999999994</v>
      </c>
      <c r="E8" s="47">
        <f>Прил2!G50</f>
        <v>990313.5800000001</v>
      </c>
      <c r="F8" s="47">
        <f>Прил2!H50</f>
        <v>432731.69999999995</v>
      </c>
      <c r="G8" s="47">
        <f>Прил2!I50</f>
        <v>578740.7</v>
      </c>
      <c r="H8" s="47">
        <f>Прил2!J50</f>
        <v>0</v>
      </c>
      <c r="I8" s="47">
        <f>Прил2!K50</f>
        <v>366467.19999999995</v>
      </c>
      <c r="J8" s="47">
        <f>Прил2!L50</f>
        <v>9964.2</v>
      </c>
      <c r="K8" s="47">
        <f>Прил2!M50</f>
        <v>67574</v>
      </c>
      <c r="L8" s="47">
        <f>Прил2!N50</f>
        <v>67522.54000000001</v>
      </c>
    </row>
    <row r="9" spans="1:12" s="4" customFormat="1" ht="15">
      <c r="A9" s="305"/>
      <c r="B9" s="49" t="s">
        <v>652</v>
      </c>
      <c r="C9" s="50">
        <f aca="true" t="shared" si="1" ref="C9:L9">SUM(C3:C8)</f>
        <v>6662008.98</v>
      </c>
      <c r="D9" s="50">
        <f t="shared" si="1"/>
        <v>3178338.7435999997</v>
      </c>
      <c r="E9" s="50">
        <f t="shared" si="1"/>
        <v>4291713.98</v>
      </c>
      <c r="F9" s="50">
        <f t="shared" si="1"/>
        <v>2522796.5535999993</v>
      </c>
      <c r="G9" s="50">
        <f t="shared" si="1"/>
        <v>741098.5</v>
      </c>
      <c r="H9" s="50">
        <f t="shared" si="1"/>
        <v>5166.8</v>
      </c>
      <c r="I9" s="50">
        <f t="shared" si="1"/>
        <v>1152466.7999999998</v>
      </c>
      <c r="J9" s="50">
        <f t="shared" si="1"/>
        <v>305639.3</v>
      </c>
      <c r="K9" s="50">
        <f t="shared" si="1"/>
        <v>476729.7</v>
      </c>
      <c r="L9" s="50">
        <f t="shared" si="1"/>
        <v>344736.08999999997</v>
      </c>
    </row>
    <row r="10" ht="8.25" customHeight="1"/>
    <row r="11" spans="1:12" ht="45">
      <c r="A11" s="43" t="s">
        <v>904</v>
      </c>
      <c r="B11" s="286" t="s">
        <v>16</v>
      </c>
      <c r="C11" s="286"/>
      <c r="D11" s="286"/>
      <c r="E11" s="286"/>
      <c r="F11" s="286"/>
      <c r="G11" s="286"/>
      <c r="H11" s="286"/>
      <c r="I11" s="286"/>
      <c r="J11" s="286"/>
      <c r="K11" s="286"/>
      <c r="L11" s="286"/>
    </row>
    <row r="12" spans="1:12" ht="15">
      <c r="A12" s="296" t="s">
        <v>905</v>
      </c>
      <c r="B12" s="287" t="s">
        <v>906</v>
      </c>
      <c r="C12" s="287"/>
      <c r="D12" s="287"/>
      <c r="E12" s="287"/>
      <c r="F12" s="287"/>
      <c r="G12" s="287"/>
      <c r="H12" s="287"/>
      <c r="I12" s="287"/>
      <c r="J12" s="287"/>
      <c r="K12" s="287"/>
      <c r="L12" s="287"/>
    </row>
    <row r="13" spans="1:12" ht="15">
      <c r="A13" s="296"/>
      <c r="B13" s="287" t="s">
        <v>907</v>
      </c>
      <c r="C13" s="287"/>
      <c r="D13" s="287"/>
      <c r="E13" s="287"/>
      <c r="F13" s="287"/>
      <c r="G13" s="287"/>
      <c r="H13" s="287"/>
      <c r="I13" s="287"/>
      <c r="J13" s="287"/>
      <c r="K13" s="287"/>
      <c r="L13" s="287"/>
    </row>
    <row r="14" spans="1:12" ht="15">
      <c r="A14" s="296"/>
      <c r="B14" s="287" t="s">
        <v>908</v>
      </c>
      <c r="C14" s="287"/>
      <c r="D14" s="287"/>
      <c r="E14" s="287"/>
      <c r="F14" s="287"/>
      <c r="G14" s="287"/>
      <c r="H14" s="287"/>
      <c r="I14" s="287"/>
      <c r="J14" s="287"/>
      <c r="K14" s="287"/>
      <c r="L14" s="287"/>
    </row>
    <row r="15" spans="1:12" ht="15">
      <c r="A15" s="296"/>
      <c r="B15" s="287" t="s">
        <v>909</v>
      </c>
      <c r="C15" s="287"/>
      <c r="D15" s="287"/>
      <c r="E15" s="287"/>
      <c r="F15" s="287"/>
      <c r="G15" s="287"/>
      <c r="H15" s="287"/>
      <c r="I15" s="287"/>
      <c r="J15" s="287"/>
      <c r="K15" s="287"/>
      <c r="L15" s="287"/>
    </row>
    <row r="16" spans="1:12" ht="15">
      <c r="A16" s="295" t="s">
        <v>910</v>
      </c>
      <c r="B16" s="295"/>
      <c r="C16" s="295"/>
      <c r="D16" s="295"/>
      <c r="E16" s="295"/>
      <c r="F16" s="295"/>
      <c r="G16" s="295"/>
      <c r="H16" s="295"/>
      <c r="I16" s="295"/>
      <c r="J16" s="295"/>
      <c r="K16" s="295"/>
      <c r="L16" s="295"/>
    </row>
    <row r="17" spans="1:12" ht="60">
      <c r="A17" s="51" t="s">
        <v>911</v>
      </c>
      <c r="B17" s="295" t="s">
        <v>657</v>
      </c>
      <c r="C17" s="295"/>
      <c r="D17" s="295"/>
      <c r="E17" s="295"/>
      <c r="F17" s="295"/>
      <c r="G17" s="295"/>
      <c r="H17" s="295"/>
      <c r="I17" s="295"/>
      <c r="J17" s="295"/>
      <c r="K17" s="295"/>
      <c r="L17" s="295"/>
    </row>
    <row r="18" spans="1:12" ht="15">
      <c r="A18" s="297" t="s">
        <v>912</v>
      </c>
      <c r="B18" s="295" t="s">
        <v>657</v>
      </c>
      <c r="C18" s="295"/>
      <c r="D18" s="295"/>
      <c r="E18" s="295"/>
      <c r="F18" s="295"/>
      <c r="G18" s="295"/>
      <c r="H18" s="295"/>
      <c r="I18" s="295"/>
      <c r="J18" s="295"/>
      <c r="K18" s="295"/>
      <c r="L18" s="295"/>
    </row>
    <row r="19" spans="1:12" ht="15">
      <c r="A19" s="297"/>
      <c r="B19" s="295" t="s">
        <v>885</v>
      </c>
      <c r="C19" s="295"/>
      <c r="D19" s="295"/>
      <c r="E19" s="295"/>
      <c r="F19" s="295"/>
      <c r="G19" s="295"/>
      <c r="H19" s="295"/>
      <c r="I19" s="295"/>
      <c r="J19" s="295"/>
      <c r="K19" s="295"/>
      <c r="L19" s="295"/>
    </row>
    <row r="20" spans="1:12" ht="15">
      <c r="A20" s="297"/>
      <c r="B20" s="295" t="s">
        <v>886</v>
      </c>
      <c r="C20" s="295"/>
      <c r="D20" s="295"/>
      <c r="E20" s="295"/>
      <c r="F20" s="295"/>
      <c r="G20" s="295"/>
      <c r="H20" s="295"/>
      <c r="I20" s="295"/>
      <c r="J20" s="295"/>
      <c r="K20" s="295"/>
      <c r="L20" s="295"/>
    </row>
    <row r="21" spans="1:12" ht="15">
      <c r="A21" s="297"/>
      <c r="B21" s="295" t="s">
        <v>887</v>
      </c>
      <c r="C21" s="295"/>
      <c r="D21" s="295"/>
      <c r="E21" s="295"/>
      <c r="F21" s="295"/>
      <c r="G21" s="295"/>
      <c r="H21" s="295"/>
      <c r="I21" s="295"/>
      <c r="J21" s="295"/>
      <c r="K21" s="295"/>
      <c r="L21" s="295"/>
    </row>
    <row r="22" spans="1:12" ht="15">
      <c r="A22" s="297"/>
      <c r="B22" s="295" t="s">
        <v>888</v>
      </c>
      <c r="C22" s="295"/>
      <c r="D22" s="295"/>
      <c r="E22" s="295"/>
      <c r="F22" s="295"/>
      <c r="G22" s="295"/>
      <c r="H22" s="295"/>
      <c r="I22" s="295"/>
      <c r="J22" s="295"/>
      <c r="K22" s="295"/>
      <c r="L22" s="295"/>
    </row>
    <row r="23" spans="1:12" ht="15">
      <c r="A23" s="297"/>
      <c r="B23" s="295" t="s">
        <v>889</v>
      </c>
      <c r="C23" s="295"/>
      <c r="D23" s="295"/>
      <c r="E23" s="295"/>
      <c r="F23" s="295"/>
      <c r="G23" s="295"/>
      <c r="H23" s="295"/>
      <c r="I23" s="295"/>
      <c r="J23" s="295"/>
      <c r="K23" s="295"/>
      <c r="L23" s="295"/>
    </row>
    <row r="24" spans="1:12" ht="15">
      <c r="A24" s="297"/>
      <c r="B24" s="295" t="s">
        <v>890</v>
      </c>
      <c r="C24" s="295"/>
      <c r="D24" s="295"/>
      <c r="E24" s="295"/>
      <c r="F24" s="295"/>
      <c r="G24" s="295"/>
      <c r="H24" s="295"/>
      <c r="I24" s="295"/>
      <c r="J24" s="295"/>
      <c r="K24" s="295"/>
      <c r="L24" s="295"/>
    </row>
    <row r="25" spans="1:12" ht="15">
      <c r="A25" s="297"/>
      <c r="B25" s="295" t="s">
        <v>891</v>
      </c>
      <c r="C25" s="295"/>
      <c r="D25" s="295"/>
      <c r="E25" s="295"/>
      <c r="F25" s="295"/>
      <c r="G25" s="295"/>
      <c r="H25" s="295"/>
      <c r="I25" s="295"/>
      <c r="J25" s="295"/>
      <c r="K25" s="295"/>
      <c r="L25" s="295"/>
    </row>
    <row r="26" spans="1:12" ht="15">
      <c r="A26" s="297"/>
      <c r="B26" s="295" t="s">
        <v>892</v>
      </c>
      <c r="C26" s="295"/>
      <c r="D26" s="295"/>
      <c r="E26" s="295"/>
      <c r="F26" s="295"/>
      <c r="G26" s="295"/>
      <c r="H26" s="295"/>
      <c r="I26" s="295"/>
      <c r="J26" s="295"/>
      <c r="K26" s="295"/>
      <c r="L26" s="295"/>
    </row>
    <row r="27" spans="1:12" ht="15">
      <c r="A27" s="297"/>
      <c r="B27" s="295" t="s">
        <v>809</v>
      </c>
      <c r="C27" s="295"/>
      <c r="D27" s="295"/>
      <c r="E27" s="295"/>
      <c r="F27" s="295"/>
      <c r="G27" s="295"/>
      <c r="H27" s="295"/>
      <c r="I27" s="295"/>
      <c r="J27" s="295"/>
      <c r="K27" s="295"/>
      <c r="L27" s="295"/>
    </row>
    <row r="28" ht="6.75" customHeight="1"/>
    <row r="29" spans="1:12" ht="62.25" customHeight="1">
      <c r="A29" s="288" t="s">
        <v>913</v>
      </c>
      <c r="B29" s="288"/>
      <c r="C29" s="288"/>
      <c r="D29" s="288"/>
      <c r="E29" s="288"/>
      <c r="F29" s="288"/>
      <c r="G29" s="288"/>
      <c r="H29" s="288"/>
      <c r="I29" s="288"/>
      <c r="J29" s="288"/>
      <c r="K29" s="288"/>
      <c r="L29" s="288"/>
    </row>
    <row r="1301" ht="15"/>
    <row r="3587" ht="15"/>
    <row r="9687" ht="15"/>
    <row r="9810" ht="15"/>
  </sheetData>
  <sheetProtection/>
  <mergeCells count="27">
    <mergeCell ref="A29:L29"/>
    <mergeCell ref="B18:L18"/>
    <mergeCell ref="B19:L19"/>
    <mergeCell ref="B20:L20"/>
    <mergeCell ref="B21:L21"/>
    <mergeCell ref="B22:L22"/>
    <mergeCell ref="B24:L24"/>
    <mergeCell ref="B25:L25"/>
    <mergeCell ref="B26:L26"/>
    <mergeCell ref="B27:L27"/>
    <mergeCell ref="B23:L23"/>
    <mergeCell ref="A12:A15"/>
    <mergeCell ref="A18:A27"/>
    <mergeCell ref="B11:L11"/>
    <mergeCell ref="B12:L12"/>
    <mergeCell ref="B13:L13"/>
    <mergeCell ref="B14:L14"/>
    <mergeCell ref="B15:L15"/>
    <mergeCell ref="A16:L16"/>
    <mergeCell ref="B17:L17"/>
    <mergeCell ref="K1:L1"/>
    <mergeCell ref="B1:B2"/>
    <mergeCell ref="A1:A9"/>
    <mergeCell ref="C1:D1"/>
    <mergeCell ref="E1:F1"/>
    <mergeCell ref="G1:H1"/>
    <mergeCell ref="I1:J1"/>
  </mergeCells>
  <hyperlinks>
    <hyperlink ref="B12" location="P1301" display="P1301"/>
    <hyperlink ref="B13" location="P3587" display="P3587"/>
    <hyperlink ref="B14" location="P9687" display="P9687"/>
    <hyperlink ref="B15" location="P9810" display="P9810"/>
    <hyperlink ref="A29"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horizontalDpi="600" verticalDpi="600" orientation="landscape" paperSize="9" scale="90" r:id="rId2"/>
</worksheet>
</file>

<file path=xl/worksheets/sheet20.xml><?xml version="1.0" encoding="utf-8"?>
<worksheet xmlns="http://schemas.openxmlformats.org/spreadsheetml/2006/main" xmlns:r="http://schemas.openxmlformats.org/officeDocument/2006/relationships">
  <sheetPr>
    <tabColor rgb="FF00B050"/>
  </sheetPr>
  <dimension ref="A1:S23"/>
  <sheetViews>
    <sheetView view="pageBreakPreview" zoomScaleSheetLayoutView="100" zoomScalePageLayoutView="0" workbookViewId="0" topLeftCell="A1">
      <selection activeCell="G22" sqref="G22"/>
    </sheetView>
  </sheetViews>
  <sheetFormatPr defaultColWidth="9.140625" defaultRowHeight="15"/>
  <cols>
    <col min="1" max="1" width="4.00390625" style="3" customWidth="1"/>
    <col min="2" max="2" width="30.57421875" style="3" customWidth="1"/>
    <col min="3" max="3" width="27.7109375" style="3" customWidth="1"/>
    <col min="4" max="5" width="13.421875" style="3" customWidth="1"/>
    <col min="6" max="8" width="11.8515625" style="3" customWidth="1"/>
    <col min="9" max="13" width="7.7109375" style="3" customWidth="1"/>
    <col min="14" max="14" width="15.8515625" style="3" customWidth="1"/>
    <col min="15" max="19" width="7.8515625" style="3" customWidth="1"/>
  </cols>
  <sheetData>
    <row r="1" spans="1:19" ht="15">
      <c r="A1" s="190"/>
      <c r="B1" s="190"/>
      <c r="C1" s="204"/>
      <c r="D1" s="190"/>
      <c r="E1" s="190"/>
      <c r="F1" s="190"/>
      <c r="G1" s="190"/>
      <c r="H1" s="190"/>
      <c r="I1" s="190"/>
      <c r="J1" s="190"/>
      <c r="K1" s="190"/>
      <c r="L1" s="190"/>
      <c r="M1" s="190"/>
      <c r="N1" s="190"/>
      <c r="O1" s="190"/>
      <c r="P1" s="190"/>
      <c r="Q1" s="190"/>
      <c r="R1" s="190"/>
      <c r="S1" s="191" t="s">
        <v>311</v>
      </c>
    </row>
    <row r="2" spans="1:19" ht="15">
      <c r="A2" s="190"/>
      <c r="B2" s="190"/>
      <c r="C2" s="204"/>
      <c r="D2" s="190"/>
      <c r="E2" s="190"/>
      <c r="F2" s="190"/>
      <c r="G2" s="190"/>
      <c r="H2" s="190"/>
      <c r="I2" s="190"/>
      <c r="J2" s="190"/>
      <c r="K2" s="190"/>
      <c r="L2" s="190"/>
      <c r="M2" s="190"/>
      <c r="N2" s="190"/>
      <c r="O2" s="190"/>
      <c r="P2" s="190"/>
      <c r="Q2" s="190"/>
      <c r="R2" s="190"/>
      <c r="S2" s="191" t="s">
        <v>312</v>
      </c>
    </row>
    <row r="3" spans="1:19" ht="15">
      <c r="A3" s="190"/>
      <c r="B3" s="190"/>
      <c r="C3" s="204"/>
      <c r="D3" s="190"/>
      <c r="E3" s="190"/>
      <c r="F3" s="190"/>
      <c r="G3" s="190"/>
      <c r="H3" s="190"/>
      <c r="I3" s="190"/>
      <c r="J3" s="190"/>
      <c r="K3" s="190"/>
      <c r="L3" s="190"/>
      <c r="M3" s="190"/>
      <c r="N3" s="190"/>
      <c r="O3" s="190"/>
      <c r="P3" s="190"/>
      <c r="Q3" s="190"/>
      <c r="R3" s="190"/>
      <c r="S3" s="191" t="s">
        <v>313</v>
      </c>
    </row>
    <row r="4" spans="1:19" ht="30.75" customHeight="1">
      <c r="A4" s="454" t="s">
        <v>466</v>
      </c>
      <c r="B4" s="454"/>
      <c r="C4" s="454"/>
      <c r="D4" s="454"/>
      <c r="E4" s="454"/>
      <c r="F4" s="454"/>
      <c r="G4" s="454"/>
      <c r="H4" s="454"/>
      <c r="I4" s="454"/>
      <c r="J4" s="454"/>
      <c r="K4" s="454"/>
      <c r="L4" s="454"/>
      <c r="M4" s="454"/>
      <c r="N4" s="454"/>
      <c r="O4" s="454"/>
      <c r="P4" s="454"/>
      <c r="Q4" s="454"/>
      <c r="R4" s="454"/>
      <c r="S4" s="454"/>
    </row>
    <row r="5" spans="1:19" ht="15">
      <c r="A5" s="455" t="s">
        <v>352</v>
      </c>
      <c r="B5" s="451" t="s">
        <v>314</v>
      </c>
      <c r="C5" s="451" t="s">
        <v>315</v>
      </c>
      <c r="D5" s="451" t="s">
        <v>316</v>
      </c>
      <c r="E5" s="451" t="s">
        <v>317</v>
      </c>
      <c r="F5" s="451" t="s">
        <v>318</v>
      </c>
      <c r="G5" s="451" t="s">
        <v>319</v>
      </c>
      <c r="H5" s="451" t="s">
        <v>320</v>
      </c>
      <c r="I5" s="451" t="s">
        <v>321</v>
      </c>
      <c r="J5" s="451"/>
      <c r="K5" s="451"/>
      <c r="L5" s="451"/>
      <c r="M5" s="451"/>
      <c r="N5" s="457" t="s">
        <v>322</v>
      </c>
      <c r="O5" s="451" t="s">
        <v>323</v>
      </c>
      <c r="P5" s="451"/>
      <c r="Q5" s="451"/>
      <c r="R5" s="451"/>
      <c r="S5" s="451"/>
    </row>
    <row r="6" spans="1:19" ht="148.5" customHeight="1">
      <c r="A6" s="456"/>
      <c r="B6" s="451"/>
      <c r="C6" s="451"/>
      <c r="D6" s="451"/>
      <c r="E6" s="451"/>
      <c r="F6" s="451"/>
      <c r="G6" s="451"/>
      <c r="H6" s="451"/>
      <c r="I6" s="207" t="s">
        <v>601</v>
      </c>
      <c r="J6" s="207" t="s">
        <v>602</v>
      </c>
      <c r="K6" s="207" t="s">
        <v>603</v>
      </c>
      <c r="L6" s="207" t="s">
        <v>614</v>
      </c>
      <c r="M6" s="207" t="s">
        <v>624</v>
      </c>
      <c r="N6" s="457"/>
      <c r="O6" s="207" t="s">
        <v>601</v>
      </c>
      <c r="P6" s="207" t="s">
        <v>602</v>
      </c>
      <c r="Q6" s="207" t="s">
        <v>603</v>
      </c>
      <c r="R6" s="207" t="s">
        <v>614</v>
      </c>
      <c r="S6" s="207" t="s">
        <v>624</v>
      </c>
    </row>
    <row r="7" spans="1:19" ht="15">
      <c r="A7" s="192">
        <v>1</v>
      </c>
      <c r="B7" s="192">
        <v>2</v>
      </c>
      <c r="C7" s="192">
        <v>3</v>
      </c>
      <c r="D7" s="192">
        <v>4</v>
      </c>
      <c r="E7" s="192">
        <v>5</v>
      </c>
      <c r="F7" s="192">
        <v>6</v>
      </c>
      <c r="G7" s="192">
        <v>7</v>
      </c>
      <c r="H7" s="192">
        <v>8</v>
      </c>
      <c r="I7" s="192">
        <v>9</v>
      </c>
      <c r="J7" s="192">
        <v>10</v>
      </c>
      <c r="K7" s="192">
        <v>11</v>
      </c>
      <c r="L7" s="192">
        <v>12</v>
      </c>
      <c r="M7" s="192">
        <v>13</v>
      </c>
      <c r="N7" s="192">
        <v>14</v>
      </c>
      <c r="O7" s="192">
        <v>15</v>
      </c>
      <c r="P7" s="192">
        <v>16</v>
      </c>
      <c r="Q7" s="192">
        <v>17</v>
      </c>
      <c r="R7" s="192">
        <v>18</v>
      </c>
      <c r="S7" s="192">
        <v>19</v>
      </c>
    </row>
    <row r="8" spans="1:19" ht="38.25">
      <c r="A8" s="193">
        <v>1</v>
      </c>
      <c r="B8" s="194" t="s">
        <v>356</v>
      </c>
      <c r="C8" s="193" t="s">
        <v>330</v>
      </c>
      <c r="D8" s="193" t="s">
        <v>357</v>
      </c>
      <c r="E8" s="193" t="s">
        <v>357</v>
      </c>
      <c r="F8" s="195"/>
      <c r="G8" s="193" t="s">
        <v>358</v>
      </c>
      <c r="H8" s="196" t="s">
        <v>359</v>
      </c>
      <c r="I8" s="196">
        <v>0</v>
      </c>
      <c r="J8" s="196">
        <v>0</v>
      </c>
      <c r="K8" s="196">
        <v>0</v>
      </c>
      <c r="L8" s="196">
        <v>0</v>
      </c>
      <c r="M8" s="196">
        <v>0</v>
      </c>
      <c r="N8" s="196">
        <f>O8+P8+Q8+S8</f>
        <v>7000</v>
      </c>
      <c r="O8" s="196">
        <v>0</v>
      </c>
      <c r="P8" s="196">
        <f>10000-3000-5831.9</f>
        <v>1168.1000000000004</v>
      </c>
      <c r="Q8" s="196">
        <v>5831.9</v>
      </c>
      <c r="R8" s="196">
        <v>5831.9</v>
      </c>
      <c r="S8" s="196">
        <v>0</v>
      </c>
    </row>
    <row r="9" spans="1:19" ht="76.5">
      <c r="A9" s="193">
        <v>2</v>
      </c>
      <c r="B9" s="205" t="s">
        <v>360</v>
      </c>
      <c r="C9" s="193" t="s">
        <v>361</v>
      </c>
      <c r="D9" s="193" t="s">
        <v>357</v>
      </c>
      <c r="E9" s="193" t="s">
        <v>357</v>
      </c>
      <c r="F9" s="193" t="s">
        <v>359</v>
      </c>
      <c r="G9" s="193" t="s">
        <v>325</v>
      </c>
      <c r="H9" s="197" t="s">
        <v>359</v>
      </c>
      <c r="I9" s="197">
        <v>0</v>
      </c>
      <c r="J9" s="197">
        <v>0</v>
      </c>
      <c r="K9" s="197">
        <v>0</v>
      </c>
      <c r="L9" s="197">
        <v>0</v>
      </c>
      <c r="M9" s="197">
        <v>0</v>
      </c>
      <c r="N9" s="196">
        <f aca="true" t="shared" si="0" ref="N9:N20">O9+P9+Q9+S9</f>
        <v>285</v>
      </c>
      <c r="O9" s="197">
        <v>285</v>
      </c>
      <c r="P9" s="197">
        <v>0</v>
      </c>
      <c r="Q9" s="197">
        <v>0</v>
      </c>
      <c r="R9" s="197">
        <v>0</v>
      </c>
      <c r="S9" s="197">
        <v>0</v>
      </c>
    </row>
    <row r="10" spans="1:19" ht="15">
      <c r="A10" s="447">
        <v>3</v>
      </c>
      <c r="B10" s="452" t="s">
        <v>362</v>
      </c>
      <c r="C10" s="193" t="s">
        <v>326</v>
      </c>
      <c r="D10" s="447" t="s">
        <v>357</v>
      </c>
      <c r="E10" s="447" t="s">
        <v>357</v>
      </c>
      <c r="F10" s="447" t="s">
        <v>363</v>
      </c>
      <c r="G10" s="447" t="s">
        <v>364</v>
      </c>
      <c r="H10" s="197">
        <f>SUM(I10:M10)</f>
        <v>16045.579999999998</v>
      </c>
      <c r="I10" s="197">
        <f>17192.6-1147.02</f>
        <v>16045.579999999998</v>
      </c>
      <c r="J10" s="197">
        <v>0</v>
      </c>
      <c r="K10" s="197">
        <v>0</v>
      </c>
      <c r="L10" s="197">
        <v>0</v>
      </c>
      <c r="M10" s="197">
        <v>0</v>
      </c>
      <c r="N10" s="196">
        <f t="shared" si="0"/>
        <v>16045.579999999998</v>
      </c>
      <c r="O10" s="197">
        <f>17192.6-1147.02</f>
        <v>16045.579999999998</v>
      </c>
      <c r="P10" s="197">
        <v>0</v>
      </c>
      <c r="Q10" s="197">
        <v>0</v>
      </c>
      <c r="R10" s="197">
        <v>0</v>
      </c>
      <c r="S10" s="197">
        <v>0</v>
      </c>
    </row>
    <row r="11" spans="1:19" ht="253.5" customHeight="1">
      <c r="A11" s="447"/>
      <c r="B11" s="453"/>
      <c r="C11" s="193" t="s">
        <v>327</v>
      </c>
      <c r="D11" s="447"/>
      <c r="E11" s="447"/>
      <c r="F11" s="447"/>
      <c r="G11" s="447"/>
      <c r="H11" s="197">
        <f>SUM(I11:M11)</f>
        <v>340</v>
      </c>
      <c r="I11" s="198">
        <v>340</v>
      </c>
      <c r="J11" s="199">
        <v>0</v>
      </c>
      <c r="K11" s="199">
        <v>0</v>
      </c>
      <c r="L11" s="199">
        <v>0</v>
      </c>
      <c r="M11" s="199">
        <v>0</v>
      </c>
      <c r="N11" s="196">
        <f t="shared" si="0"/>
        <v>340</v>
      </c>
      <c r="O11" s="198">
        <v>340</v>
      </c>
      <c r="P11" s="199">
        <v>0</v>
      </c>
      <c r="Q11" s="199">
        <v>0</v>
      </c>
      <c r="R11" s="199">
        <v>0</v>
      </c>
      <c r="S11" s="199">
        <v>0</v>
      </c>
    </row>
    <row r="12" spans="1:19" ht="76.5" customHeight="1">
      <c r="A12" s="193">
        <v>4</v>
      </c>
      <c r="B12" s="194" t="s">
        <v>365</v>
      </c>
      <c r="C12" s="193" t="s">
        <v>328</v>
      </c>
      <c r="D12" s="193" t="s">
        <v>357</v>
      </c>
      <c r="E12" s="193" t="s">
        <v>357</v>
      </c>
      <c r="F12" s="195"/>
      <c r="G12" s="193" t="s">
        <v>329</v>
      </c>
      <c r="H12" s="196">
        <f>I12+J12</f>
        <v>1902.02</v>
      </c>
      <c r="I12" s="196">
        <v>1147.02</v>
      </c>
      <c r="J12" s="196">
        <v>755</v>
      </c>
      <c r="K12" s="196">
        <v>0</v>
      </c>
      <c r="L12" s="196">
        <v>0</v>
      </c>
      <c r="M12" s="196">
        <v>0</v>
      </c>
      <c r="N12" s="196">
        <f t="shared" si="0"/>
        <v>1902.02</v>
      </c>
      <c r="O12" s="196">
        <v>1147.02</v>
      </c>
      <c r="P12" s="196">
        <v>755</v>
      </c>
      <c r="Q12" s="196">
        <v>0</v>
      </c>
      <c r="R12" s="196">
        <v>0</v>
      </c>
      <c r="S12" s="196">
        <v>0</v>
      </c>
    </row>
    <row r="13" spans="1:19" ht="63.75" customHeight="1">
      <c r="A13" s="193">
        <v>5</v>
      </c>
      <c r="B13" s="194" t="s">
        <v>366</v>
      </c>
      <c r="C13" s="193" t="s">
        <v>328</v>
      </c>
      <c r="D13" s="200" t="s">
        <v>324</v>
      </c>
      <c r="E13" s="200" t="s">
        <v>324</v>
      </c>
      <c r="F13" s="200"/>
      <c r="G13" s="193" t="s">
        <v>329</v>
      </c>
      <c r="H13" s="201">
        <f>I13+J13+K13+M13</f>
        <v>106</v>
      </c>
      <c r="I13" s="202">
        <v>0</v>
      </c>
      <c r="J13" s="202">
        <v>106</v>
      </c>
      <c r="K13" s="202">
        <v>0</v>
      </c>
      <c r="L13" s="202">
        <v>0</v>
      </c>
      <c r="M13" s="202">
        <v>0</v>
      </c>
      <c r="N13" s="196">
        <f t="shared" si="0"/>
        <v>106</v>
      </c>
      <c r="O13" s="202">
        <v>0</v>
      </c>
      <c r="P13" s="202">
        <v>106</v>
      </c>
      <c r="Q13" s="202">
        <v>0</v>
      </c>
      <c r="R13" s="202">
        <v>0</v>
      </c>
      <c r="S13" s="202">
        <v>0</v>
      </c>
    </row>
    <row r="14" spans="1:19" ht="44.25" customHeight="1">
      <c r="A14" s="445">
        <v>6</v>
      </c>
      <c r="B14" s="194" t="s">
        <v>367</v>
      </c>
      <c r="C14" s="200" t="s">
        <v>368</v>
      </c>
      <c r="D14" s="200" t="s">
        <v>324</v>
      </c>
      <c r="E14" s="200" t="s">
        <v>324</v>
      </c>
      <c r="F14" s="200" t="s">
        <v>369</v>
      </c>
      <c r="G14" s="200">
        <v>2016</v>
      </c>
      <c r="H14" s="201">
        <v>0</v>
      </c>
      <c r="I14" s="201">
        <v>0</v>
      </c>
      <c r="J14" s="201">
        <v>0</v>
      </c>
      <c r="K14" s="201">
        <v>0</v>
      </c>
      <c r="L14" s="201"/>
      <c r="M14" s="201"/>
      <c r="N14" s="196">
        <f t="shared" si="0"/>
        <v>0</v>
      </c>
      <c r="O14" s="201"/>
      <c r="P14" s="201"/>
      <c r="Q14" s="201"/>
      <c r="R14" s="201"/>
      <c r="S14" s="201"/>
    </row>
    <row r="15" spans="1:19" ht="63.75">
      <c r="A15" s="446"/>
      <c r="B15" s="194" t="s">
        <v>626</v>
      </c>
      <c r="C15" s="200" t="s">
        <v>330</v>
      </c>
      <c r="D15" s="200" t="s">
        <v>324</v>
      </c>
      <c r="E15" s="200" t="s">
        <v>324</v>
      </c>
      <c r="F15" s="200"/>
      <c r="G15" s="200">
        <v>2016</v>
      </c>
      <c r="H15" s="201" t="s">
        <v>359</v>
      </c>
      <c r="I15" s="201"/>
      <c r="J15" s="201">
        <v>0</v>
      </c>
      <c r="K15" s="201"/>
      <c r="L15" s="201"/>
      <c r="M15" s="201"/>
      <c r="N15" s="196">
        <f t="shared" si="0"/>
        <v>2375</v>
      </c>
      <c r="O15" s="201">
        <v>0</v>
      </c>
      <c r="P15" s="201">
        <v>2375</v>
      </c>
      <c r="Q15" s="201"/>
      <c r="R15" s="201"/>
      <c r="S15" s="201"/>
    </row>
    <row r="16" spans="1:19" ht="89.25">
      <c r="A16" s="193">
        <v>7</v>
      </c>
      <c r="B16" s="206" t="s">
        <v>370</v>
      </c>
      <c r="C16" s="193" t="s">
        <v>326</v>
      </c>
      <c r="D16" s="193" t="s">
        <v>357</v>
      </c>
      <c r="E16" s="193" t="s">
        <v>357</v>
      </c>
      <c r="F16" s="193" t="s">
        <v>371</v>
      </c>
      <c r="G16" s="193" t="s">
        <v>325</v>
      </c>
      <c r="H16" s="197">
        <v>700080.88</v>
      </c>
      <c r="I16" s="197">
        <v>2510</v>
      </c>
      <c r="J16" s="197">
        <v>0</v>
      </c>
      <c r="K16" s="197">
        <v>0</v>
      </c>
      <c r="L16" s="197">
        <v>0</v>
      </c>
      <c r="M16" s="197">
        <v>0</v>
      </c>
      <c r="N16" s="196">
        <f t="shared" si="0"/>
        <v>2510</v>
      </c>
      <c r="O16" s="197">
        <v>2510</v>
      </c>
      <c r="P16" s="197">
        <v>0</v>
      </c>
      <c r="Q16" s="197">
        <v>0</v>
      </c>
      <c r="R16" s="197">
        <v>0</v>
      </c>
      <c r="S16" s="197">
        <v>0</v>
      </c>
    </row>
    <row r="17" spans="1:19" ht="43.5" customHeight="1">
      <c r="A17" s="445">
        <v>8</v>
      </c>
      <c r="B17" s="445" t="s">
        <v>860</v>
      </c>
      <c r="C17" s="193" t="s">
        <v>327</v>
      </c>
      <c r="D17" s="193" t="s">
        <v>357</v>
      </c>
      <c r="E17" s="193" t="s">
        <v>357</v>
      </c>
      <c r="F17" s="193" t="s">
        <v>359</v>
      </c>
      <c r="G17" s="193" t="s">
        <v>325</v>
      </c>
      <c r="H17" s="197" t="s">
        <v>359</v>
      </c>
      <c r="I17" s="197">
        <v>0</v>
      </c>
      <c r="J17" s="197">
        <v>0</v>
      </c>
      <c r="K17" s="197">
        <v>0</v>
      </c>
      <c r="L17" s="197">
        <v>0</v>
      </c>
      <c r="M17" s="197">
        <v>0</v>
      </c>
      <c r="N17" s="196">
        <f t="shared" si="0"/>
        <v>656.1</v>
      </c>
      <c r="O17" s="197">
        <v>351.6</v>
      </c>
      <c r="P17" s="197">
        <v>304.5</v>
      </c>
      <c r="Q17" s="197">
        <v>0</v>
      </c>
      <c r="R17" s="197">
        <v>0</v>
      </c>
      <c r="S17" s="197">
        <v>0</v>
      </c>
    </row>
    <row r="18" spans="1:19" ht="38.25">
      <c r="A18" s="448"/>
      <c r="B18" s="448"/>
      <c r="C18" s="193" t="s">
        <v>372</v>
      </c>
      <c r="D18" s="193" t="s">
        <v>357</v>
      </c>
      <c r="E18" s="193" t="s">
        <v>357</v>
      </c>
      <c r="F18" s="445"/>
      <c r="G18" s="193" t="s">
        <v>373</v>
      </c>
      <c r="H18" s="449">
        <v>3207.1</v>
      </c>
      <c r="I18" s="197">
        <v>0</v>
      </c>
      <c r="J18" s="197">
        <v>0</v>
      </c>
      <c r="K18" s="197">
        <v>0</v>
      </c>
      <c r="L18" s="197">
        <v>0</v>
      </c>
      <c r="M18" s="197">
        <v>0</v>
      </c>
      <c r="N18" s="196">
        <f t="shared" si="0"/>
        <v>0</v>
      </c>
      <c r="O18" s="197">
        <v>0</v>
      </c>
      <c r="P18" s="197">
        <v>0</v>
      </c>
      <c r="Q18" s="197">
        <v>0</v>
      </c>
      <c r="R18" s="275">
        <v>0</v>
      </c>
      <c r="S18" s="197">
        <v>0</v>
      </c>
    </row>
    <row r="19" spans="1:19" ht="38.25">
      <c r="A19" s="446"/>
      <c r="B19" s="446"/>
      <c r="C19" s="193" t="s">
        <v>374</v>
      </c>
      <c r="D19" s="193" t="s">
        <v>357</v>
      </c>
      <c r="E19" s="193" t="s">
        <v>357</v>
      </c>
      <c r="F19" s="446"/>
      <c r="G19" s="193" t="s">
        <v>373</v>
      </c>
      <c r="H19" s="450"/>
      <c r="I19" s="197">
        <v>0</v>
      </c>
      <c r="J19" s="197">
        <v>0</v>
      </c>
      <c r="K19" s="197">
        <v>0</v>
      </c>
      <c r="L19" s="197">
        <v>3199.6</v>
      </c>
      <c r="M19" s="197">
        <v>0</v>
      </c>
      <c r="N19" s="196">
        <f t="shared" si="0"/>
        <v>0</v>
      </c>
      <c r="O19" s="197">
        <v>0</v>
      </c>
      <c r="P19" s="197">
        <v>0</v>
      </c>
      <c r="Q19" s="197">
        <v>0</v>
      </c>
      <c r="R19" s="275">
        <v>3199.6</v>
      </c>
      <c r="S19" s="197">
        <v>0</v>
      </c>
    </row>
    <row r="20" spans="1:19" ht="38.25">
      <c r="A20" s="193">
        <v>9</v>
      </c>
      <c r="B20" s="206" t="s">
        <v>375</v>
      </c>
      <c r="C20" s="193" t="s">
        <v>330</v>
      </c>
      <c r="D20" s="193" t="s">
        <v>357</v>
      </c>
      <c r="E20" s="193" t="s">
        <v>357</v>
      </c>
      <c r="F20" s="193" t="s">
        <v>359</v>
      </c>
      <c r="G20" s="193" t="s">
        <v>2</v>
      </c>
      <c r="H20" s="197" t="s">
        <v>359</v>
      </c>
      <c r="I20" s="197">
        <v>0</v>
      </c>
      <c r="J20" s="197">
        <v>0</v>
      </c>
      <c r="K20" s="197">
        <v>0</v>
      </c>
      <c r="L20" s="197">
        <v>0</v>
      </c>
      <c r="M20" s="197">
        <v>0</v>
      </c>
      <c r="N20" s="196">
        <f t="shared" si="0"/>
        <v>4000</v>
      </c>
      <c r="O20" s="197">
        <v>0</v>
      </c>
      <c r="P20" s="197">
        <v>0</v>
      </c>
      <c r="Q20" s="197">
        <v>0</v>
      </c>
      <c r="R20" s="275">
        <v>0</v>
      </c>
      <c r="S20" s="275">
        <v>4000</v>
      </c>
    </row>
    <row r="21" spans="1:19" ht="38.25">
      <c r="A21" s="193">
        <v>10</v>
      </c>
      <c r="B21" s="206" t="s">
        <v>613</v>
      </c>
      <c r="C21" s="193" t="s">
        <v>330</v>
      </c>
      <c r="D21" s="193" t="s">
        <v>357</v>
      </c>
      <c r="E21" s="193" t="s">
        <v>357</v>
      </c>
      <c r="F21" s="193" t="s">
        <v>359</v>
      </c>
      <c r="G21" s="193" t="s">
        <v>107</v>
      </c>
      <c r="H21" s="197" t="s">
        <v>359</v>
      </c>
      <c r="I21" s="197">
        <v>0</v>
      </c>
      <c r="J21" s="197">
        <v>0</v>
      </c>
      <c r="K21" s="197">
        <v>0</v>
      </c>
      <c r="L21" s="197">
        <v>0</v>
      </c>
      <c r="M21" s="197">
        <v>0</v>
      </c>
      <c r="N21" s="196">
        <f>O21+P21+Q21+S21</f>
        <v>2275</v>
      </c>
      <c r="O21" s="197">
        <v>0</v>
      </c>
      <c r="P21" s="197">
        <v>0</v>
      </c>
      <c r="Q21" s="197">
        <v>0</v>
      </c>
      <c r="R21" s="275">
        <v>0</v>
      </c>
      <c r="S21" s="275">
        <v>2275</v>
      </c>
    </row>
    <row r="22" spans="1:19" s="7" customFormat="1" ht="38.25">
      <c r="A22" s="193">
        <v>11</v>
      </c>
      <c r="B22" s="206" t="s">
        <v>471</v>
      </c>
      <c r="C22" s="193" t="s">
        <v>330</v>
      </c>
      <c r="D22" s="193" t="s">
        <v>357</v>
      </c>
      <c r="E22" s="193" t="s">
        <v>357</v>
      </c>
      <c r="F22" s="193" t="s">
        <v>359</v>
      </c>
      <c r="G22" s="193" t="s">
        <v>2</v>
      </c>
      <c r="H22" s="197" t="s">
        <v>3</v>
      </c>
      <c r="I22" s="197">
        <v>0</v>
      </c>
      <c r="J22" s="197">
        <v>0</v>
      </c>
      <c r="K22" s="197">
        <v>0</v>
      </c>
      <c r="L22" s="197">
        <v>0</v>
      </c>
      <c r="M22" s="197">
        <v>0</v>
      </c>
      <c r="N22" s="196">
        <f>O22+P22+Q22+S22</f>
        <v>5000</v>
      </c>
      <c r="O22" s="197">
        <v>0</v>
      </c>
      <c r="P22" s="197">
        <v>0</v>
      </c>
      <c r="Q22" s="197">
        <v>0</v>
      </c>
      <c r="R22" s="197">
        <v>0</v>
      </c>
      <c r="S22" s="197">
        <v>5000</v>
      </c>
    </row>
    <row r="23" spans="1:19" ht="15">
      <c r="A23" s="195"/>
      <c r="B23" s="195" t="s">
        <v>331</v>
      </c>
      <c r="C23" s="195"/>
      <c r="D23" s="195"/>
      <c r="E23" s="195"/>
      <c r="F23" s="195"/>
      <c r="G23" s="195"/>
      <c r="H23" s="203">
        <f>SUM(H8:H22)</f>
        <v>721681.58</v>
      </c>
      <c r="I23" s="203">
        <f aca="true" t="shared" si="1" ref="I23:S23">SUM(I8:I22)</f>
        <v>20042.6</v>
      </c>
      <c r="J23" s="203">
        <f t="shared" si="1"/>
        <v>861</v>
      </c>
      <c r="K23" s="203">
        <f t="shared" si="1"/>
        <v>0</v>
      </c>
      <c r="L23" s="203">
        <f t="shared" si="1"/>
        <v>3199.6</v>
      </c>
      <c r="M23" s="203">
        <f t="shared" si="1"/>
        <v>0</v>
      </c>
      <c r="N23" s="203">
        <f>SUM(N8:N22)</f>
        <v>42494.7</v>
      </c>
      <c r="O23" s="203">
        <f t="shared" si="1"/>
        <v>20679.199999999997</v>
      </c>
      <c r="P23" s="203">
        <f t="shared" si="1"/>
        <v>4708.6</v>
      </c>
      <c r="Q23" s="203">
        <f t="shared" si="1"/>
        <v>5831.9</v>
      </c>
      <c r="R23" s="203">
        <f t="shared" si="1"/>
        <v>9031.5</v>
      </c>
      <c r="S23" s="203">
        <f t="shared" si="1"/>
        <v>11275</v>
      </c>
    </row>
  </sheetData>
  <sheetProtection/>
  <mergeCells count="23">
    <mergeCell ref="A4:S4"/>
    <mergeCell ref="A5:A6"/>
    <mergeCell ref="B5:B6"/>
    <mergeCell ref="C5:C6"/>
    <mergeCell ref="D5:D6"/>
    <mergeCell ref="O5:S5"/>
    <mergeCell ref="G5:G6"/>
    <mergeCell ref="N5:N6"/>
    <mergeCell ref="H18:H19"/>
    <mergeCell ref="H5:H6"/>
    <mergeCell ref="B17:B19"/>
    <mergeCell ref="I5:M5"/>
    <mergeCell ref="E5:E6"/>
    <mergeCell ref="E10:E11"/>
    <mergeCell ref="F5:F6"/>
    <mergeCell ref="B10:B11"/>
    <mergeCell ref="G10:G11"/>
    <mergeCell ref="D10:D11"/>
    <mergeCell ref="A14:A15"/>
    <mergeCell ref="F10:F11"/>
    <mergeCell ref="A17:A19"/>
    <mergeCell ref="F18:F19"/>
    <mergeCell ref="A10:A11"/>
  </mergeCells>
  <printOptions/>
  <pageMargins left="0.7" right="0.7" top="0.75" bottom="0.75" header="0.3" footer="0.3"/>
  <pageSetup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S39"/>
  <sheetViews>
    <sheetView view="pageBreakPreview" zoomScaleNormal="77" zoomScaleSheetLayoutView="100" zoomScalePageLayoutView="0" workbookViewId="0" topLeftCell="A1">
      <pane ySplit="6" topLeftCell="BM16" activePane="bottomLeft" state="frozen"/>
      <selection pane="topLeft" activeCell="A1" sqref="A1"/>
      <selection pane="bottomLeft" activeCell="F29" sqref="F29"/>
    </sheetView>
  </sheetViews>
  <sheetFormatPr defaultColWidth="9.140625" defaultRowHeight="15"/>
  <cols>
    <col min="1" max="1" width="3.140625" style="149" bestFit="1" customWidth="1"/>
    <col min="2" max="2" width="29.28125" style="15" customWidth="1"/>
    <col min="3" max="3" width="15.140625" style="15" customWidth="1"/>
    <col min="4" max="4" width="13.28125" style="15" customWidth="1"/>
    <col min="5" max="5" width="11.8515625" style="26" customWidth="1"/>
    <col min="6" max="6" width="11.140625" style="15" customWidth="1"/>
    <col min="7" max="7" width="12.7109375" style="15" customWidth="1"/>
    <col min="8" max="19" width="10.7109375" style="15" customWidth="1"/>
  </cols>
  <sheetData>
    <row r="1" spans="15:19" ht="58.5" customHeight="1">
      <c r="O1" s="459" t="s">
        <v>13</v>
      </c>
      <c r="P1" s="459"/>
      <c r="Q1" s="459"/>
      <c r="R1" s="459"/>
      <c r="S1" s="459"/>
    </row>
    <row r="2" spans="1:19" ht="38.25" customHeight="1">
      <c r="A2" s="458" t="s">
        <v>14</v>
      </c>
      <c r="B2" s="458"/>
      <c r="C2" s="458"/>
      <c r="D2" s="458"/>
      <c r="E2" s="458"/>
      <c r="F2" s="458"/>
      <c r="G2" s="458"/>
      <c r="H2" s="458"/>
      <c r="I2" s="458"/>
      <c r="J2" s="458"/>
      <c r="K2" s="458"/>
      <c r="L2" s="458"/>
      <c r="M2" s="458"/>
      <c r="N2" s="458"/>
      <c r="O2" s="458"/>
      <c r="P2" s="458"/>
      <c r="Q2" s="458"/>
      <c r="R2" s="458"/>
      <c r="S2" s="458"/>
    </row>
    <row r="3" spans="1:19" s="3" customFormat="1" ht="21.75" customHeight="1">
      <c r="A3" s="335" t="s">
        <v>676</v>
      </c>
      <c r="B3" s="525" t="s">
        <v>113</v>
      </c>
      <c r="C3" s="525" t="s">
        <v>677</v>
      </c>
      <c r="D3" s="525"/>
      <c r="E3" s="710" t="s">
        <v>390</v>
      </c>
      <c r="F3" s="525" t="s">
        <v>678</v>
      </c>
      <c r="G3" s="525" t="s">
        <v>679</v>
      </c>
      <c r="H3" s="509" t="s">
        <v>680</v>
      </c>
      <c r="I3" s="509"/>
      <c r="J3" s="509"/>
      <c r="K3" s="509"/>
      <c r="L3" s="509"/>
      <c r="M3" s="509"/>
      <c r="N3" s="509"/>
      <c r="O3" s="509"/>
      <c r="P3" s="509"/>
      <c r="Q3" s="509"/>
      <c r="R3" s="509"/>
      <c r="S3" s="509"/>
    </row>
    <row r="4" spans="1:19" s="3" customFormat="1" ht="15">
      <c r="A4" s="335"/>
      <c r="B4" s="525"/>
      <c r="C4" s="525"/>
      <c r="D4" s="525"/>
      <c r="E4" s="712"/>
      <c r="F4" s="525"/>
      <c r="G4" s="525"/>
      <c r="H4" s="509" t="s">
        <v>601</v>
      </c>
      <c r="I4" s="509"/>
      <c r="J4" s="509" t="s">
        <v>602</v>
      </c>
      <c r="K4" s="509"/>
      <c r="L4" s="509" t="s">
        <v>603</v>
      </c>
      <c r="M4" s="509"/>
      <c r="N4" s="509" t="s">
        <v>614</v>
      </c>
      <c r="O4" s="509"/>
      <c r="P4" s="509" t="s">
        <v>624</v>
      </c>
      <c r="Q4" s="509"/>
      <c r="R4" s="509" t="s">
        <v>625</v>
      </c>
      <c r="S4" s="509"/>
    </row>
    <row r="5" spans="1:19" s="3" customFormat="1" ht="24.75">
      <c r="A5" s="335"/>
      <c r="B5" s="525"/>
      <c r="C5" s="525"/>
      <c r="D5" s="525"/>
      <c r="E5" s="715"/>
      <c r="F5" s="525"/>
      <c r="G5" s="525"/>
      <c r="H5" s="527" t="s">
        <v>630</v>
      </c>
      <c r="I5" s="527" t="s">
        <v>631</v>
      </c>
      <c r="J5" s="527" t="s">
        <v>630</v>
      </c>
      <c r="K5" s="527" t="s">
        <v>631</v>
      </c>
      <c r="L5" s="527" t="s">
        <v>630</v>
      </c>
      <c r="M5" s="527" t="s">
        <v>631</v>
      </c>
      <c r="N5" s="527" t="s">
        <v>630</v>
      </c>
      <c r="O5" s="527" t="s">
        <v>631</v>
      </c>
      <c r="P5" s="527" t="s">
        <v>630</v>
      </c>
      <c r="Q5" s="527" t="s">
        <v>631</v>
      </c>
      <c r="R5" s="527" t="s">
        <v>630</v>
      </c>
      <c r="S5" s="527" t="s">
        <v>631</v>
      </c>
    </row>
    <row r="6" spans="1:19" s="3" customFormat="1" ht="15">
      <c r="A6" s="110">
        <v>1</v>
      </c>
      <c r="B6" s="507">
        <v>2</v>
      </c>
      <c r="C6" s="509">
        <v>3</v>
      </c>
      <c r="D6" s="509"/>
      <c r="E6" s="507">
        <v>4</v>
      </c>
      <c r="F6" s="507">
        <v>5</v>
      </c>
      <c r="G6" s="507">
        <v>6</v>
      </c>
      <c r="H6" s="507">
        <v>7</v>
      </c>
      <c r="I6" s="507">
        <v>8</v>
      </c>
      <c r="J6" s="507">
        <v>9</v>
      </c>
      <c r="K6" s="507">
        <v>10</v>
      </c>
      <c r="L6" s="507">
        <v>11</v>
      </c>
      <c r="M6" s="507">
        <v>12</v>
      </c>
      <c r="N6" s="507">
        <v>13</v>
      </c>
      <c r="O6" s="507">
        <v>14</v>
      </c>
      <c r="P6" s="507">
        <v>15</v>
      </c>
      <c r="Q6" s="507">
        <v>16</v>
      </c>
      <c r="R6" s="507">
        <v>17</v>
      </c>
      <c r="S6" s="762">
        <v>18</v>
      </c>
    </row>
    <row r="7" spans="1:19" s="3" customFormat="1" ht="69.75" customHeight="1">
      <c r="A7" s="110">
        <v>1</v>
      </c>
      <c r="B7" s="521" t="s">
        <v>332</v>
      </c>
      <c r="C7" s="549" t="s">
        <v>149</v>
      </c>
      <c r="D7" s="549"/>
      <c r="E7" s="507" t="s">
        <v>391</v>
      </c>
      <c r="F7" s="507" t="s">
        <v>621</v>
      </c>
      <c r="G7" s="507">
        <v>18</v>
      </c>
      <c r="H7" s="507">
        <v>18.5</v>
      </c>
      <c r="I7" s="507">
        <v>18.1</v>
      </c>
      <c r="J7" s="507">
        <v>21.2</v>
      </c>
      <c r="K7" s="507">
        <v>19.7</v>
      </c>
      <c r="L7" s="507">
        <v>30</v>
      </c>
      <c r="M7" s="507">
        <v>24.7</v>
      </c>
      <c r="N7" s="507">
        <v>35</v>
      </c>
      <c r="O7" s="507">
        <v>25.9</v>
      </c>
      <c r="P7" s="507">
        <v>37.1</v>
      </c>
      <c r="Q7" s="510">
        <v>26.6</v>
      </c>
      <c r="R7" s="507">
        <v>40</v>
      </c>
      <c r="S7" s="582">
        <v>26.4</v>
      </c>
    </row>
    <row r="8" spans="1:19" s="3" customFormat="1" ht="15">
      <c r="A8" s="110"/>
      <c r="B8" s="763" t="s">
        <v>333</v>
      </c>
      <c r="C8" s="764"/>
      <c r="D8" s="764"/>
      <c r="E8" s="764"/>
      <c r="F8" s="764"/>
      <c r="G8" s="764"/>
      <c r="H8" s="764"/>
      <c r="I8" s="764"/>
      <c r="J8" s="764"/>
      <c r="K8" s="764"/>
      <c r="L8" s="764"/>
      <c r="M8" s="764"/>
      <c r="N8" s="764"/>
      <c r="O8" s="764"/>
      <c r="P8" s="764"/>
      <c r="Q8" s="764"/>
      <c r="R8" s="764"/>
      <c r="S8" s="764"/>
    </row>
    <row r="9" spans="1:19" s="3" customFormat="1" ht="48.75" customHeight="1">
      <c r="A9" s="110" t="s">
        <v>730</v>
      </c>
      <c r="B9" s="221" t="s">
        <v>461</v>
      </c>
      <c r="C9" s="436" t="s">
        <v>663</v>
      </c>
      <c r="D9" s="436"/>
      <c r="E9" s="144" t="s">
        <v>391</v>
      </c>
      <c r="F9" s="144" t="s">
        <v>621</v>
      </c>
      <c r="G9" s="507">
        <f>РФКиС_п!F7</f>
        <v>102245</v>
      </c>
      <c r="H9" s="507">
        <f>РФКиС_п!G7</f>
        <v>103000</v>
      </c>
      <c r="I9" s="507">
        <f>РФКиС_п!H7</f>
        <v>102476.8</v>
      </c>
      <c r="J9" s="507">
        <f>РФКиС_п!I7</f>
        <v>120000</v>
      </c>
      <c r="K9" s="507">
        <f>РФКиС_п!J7</f>
        <v>117000</v>
      </c>
      <c r="L9" s="507">
        <f>РФКиС_п!K7</f>
        <v>179670</v>
      </c>
      <c r="M9" s="507">
        <f>РФКиС_п!L7</f>
        <v>150000</v>
      </c>
      <c r="N9" s="507">
        <f>РФКиС_п!M7</f>
        <v>209674</v>
      </c>
      <c r="O9" s="507">
        <f>РФКиС_п!N7</f>
        <v>155000</v>
      </c>
      <c r="P9" s="512">
        <f>РФКиС_п!O7</f>
        <v>224242</v>
      </c>
      <c r="Q9" s="507">
        <f>РФКиС_п!P7</f>
        <v>160000</v>
      </c>
      <c r="R9" s="507">
        <f>РФКиС_п!Q7</f>
        <v>248963</v>
      </c>
      <c r="S9" s="765">
        <f>РФКиС_п!R7</f>
        <v>165000</v>
      </c>
    </row>
    <row r="10" spans="1:19" s="3" customFormat="1" ht="15">
      <c r="A10" s="110"/>
      <c r="B10" s="763" t="s">
        <v>334</v>
      </c>
      <c r="C10" s="764"/>
      <c r="D10" s="764"/>
      <c r="E10" s="764"/>
      <c r="F10" s="764"/>
      <c r="G10" s="764"/>
      <c r="H10" s="764"/>
      <c r="I10" s="764"/>
      <c r="J10" s="764"/>
      <c r="K10" s="764"/>
      <c r="L10" s="764"/>
      <c r="M10" s="764"/>
      <c r="N10" s="764"/>
      <c r="O10" s="764"/>
      <c r="P10" s="764"/>
      <c r="Q10" s="764"/>
      <c r="R10" s="764"/>
      <c r="S10" s="764"/>
    </row>
    <row r="11" spans="1:19" s="3" customFormat="1" ht="67.5" customHeight="1">
      <c r="A11" s="110" t="s">
        <v>686</v>
      </c>
      <c r="B11" s="221" t="s">
        <v>460</v>
      </c>
      <c r="C11" s="436" t="s">
        <v>746</v>
      </c>
      <c r="D11" s="436"/>
      <c r="E11" s="144" t="s">
        <v>391</v>
      </c>
      <c r="F11" s="144" t="s">
        <v>343</v>
      </c>
      <c r="G11" s="507">
        <f>ЗОЖ_п!F7</f>
        <v>0</v>
      </c>
      <c r="H11" s="507">
        <f>ЗОЖ_п!G7</f>
        <v>4240</v>
      </c>
      <c r="I11" s="507">
        <f>ЗОЖ_п!H7</f>
        <v>3214</v>
      </c>
      <c r="J11" s="507">
        <f>ЗОЖ_п!I7</f>
        <v>5000</v>
      </c>
      <c r="K11" s="507">
        <f>ЗОЖ_п!J7</f>
        <v>3743</v>
      </c>
      <c r="L11" s="507">
        <f>ЗОЖ_п!K7</f>
        <v>6000</v>
      </c>
      <c r="M11" s="507">
        <f>ЗОЖ_п!L7</f>
        <v>4500</v>
      </c>
      <c r="N11" s="507">
        <f>ЗОЖ_п!M7</f>
        <v>6100</v>
      </c>
      <c r="O11" s="507">
        <f>ЗОЖ_п!N7</f>
        <v>4635</v>
      </c>
      <c r="P11" s="507">
        <f>ЗОЖ_п!O7</f>
        <v>6300</v>
      </c>
      <c r="Q11" s="507">
        <f>ЗОЖ_п!P7</f>
        <v>4750</v>
      </c>
      <c r="R11" s="507">
        <f>ЗОЖ_п!Q7</f>
        <v>6600</v>
      </c>
      <c r="S11" s="507">
        <f>ЗОЖ_п!R7</f>
        <v>4900</v>
      </c>
    </row>
    <row r="12" spans="1:19" s="3" customFormat="1" ht="15">
      <c r="A12" s="110"/>
      <c r="B12" s="763" t="s">
        <v>335</v>
      </c>
      <c r="C12" s="764"/>
      <c r="D12" s="764"/>
      <c r="E12" s="764"/>
      <c r="F12" s="764"/>
      <c r="G12" s="764"/>
      <c r="H12" s="764"/>
      <c r="I12" s="764"/>
      <c r="J12" s="764"/>
      <c r="K12" s="764"/>
      <c r="L12" s="764"/>
      <c r="M12" s="764"/>
      <c r="N12" s="764"/>
      <c r="O12" s="764"/>
      <c r="P12" s="764"/>
      <c r="Q12" s="764"/>
      <c r="R12" s="764"/>
      <c r="S12" s="764"/>
    </row>
    <row r="13" spans="1:19" s="3" customFormat="1" ht="89.25" customHeight="1">
      <c r="A13" s="110" t="s">
        <v>780</v>
      </c>
      <c r="B13" s="521" t="s">
        <v>462</v>
      </c>
      <c r="C13" s="549" t="s">
        <v>336</v>
      </c>
      <c r="D13" s="549"/>
      <c r="E13" s="507" t="s">
        <v>175</v>
      </c>
      <c r="F13" s="507" t="s">
        <v>621</v>
      </c>
      <c r="G13" s="507">
        <v>0</v>
      </c>
      <c r="H13" s="507">
        <f>УФКиС_п!E7</f>
        <v>100</v>
      </c>
      <c r="I13" s="507">
        <v>100</v>
      </c>
      <c r="J13" s="507">
        <f>УФКиС_п!G7</f>
        <v>100</v>
      </c>
      <c r="K13" s="507">
        <v>100</v>
      </c>
      <c r="L13" s="507">
        <f>УФКиС_п!I7</f>
        <v>100</v>
      </c>
      <c r="M13" s="507">
        <v>100</v>
      </c>
      <c r="N13" s="507">
        <f>УФКиС_п!K7</f>
        <v>100</v>
      </c>
      <c r="O13" s="507">
        <v>100</v>
      </c>
      <c r="P13" s="507">
        <f>УФКиС_п!M7</f>
        <v>100</v>
      </c>
      <c r="Q13" s="507">
        <v>100</v>
      </c>
      <c r="R13" s="507">
        <f>УФКиС_п!O7</f>
        <v>100</v>
      </c>
      <c r="S13" s="765">
        <v>100</v>
      </c>
    </row>
    <row r="14" spans="1:19" s="3" customFormat="1" ht="15">
      <c r="A14" s="110"/>
      <c r="B14" s="766" t="s">
        <v>465</v>
      </c>
      <c r="C14" s="767"/>
      <c r="D14" s="767"/>
      <c r="E14" s="767"/>
      <c r="F14" s="767"/>
      <c r="G14" s="767"/>
      <c r="H14" s="767"/>
      <c r="I14" s="767"/>
      <c r="J14" s="767"/>
      <c r="K14" s="767"/>
      <c r="L14" s="767"/>
      <c r="M14" s="767"/>
      <c r="N14" s="767"/>
      <c r="O14" s="767"/>
      <c r="P14" s="767"/>
      <c r="Q14" s="767"/>
      <c r="R14" s="767"/>
      <c r="S14" s="767"/>
    </row>
    <row r="15" spans="1:19" s="3" customFormat="1" ht="36" customHeight="1">
      <c r="A15" s="335" t="s">
        <v>781</v>
      </c>
      <c r="B15" s="549" t="s">
        <v>463</v>
      </c>
      <c r="C15" s="509" t="s">
        <v>338</v>
      </c>
      <c r="D15" s="507" t="s">
        <v>640</v>
      </c>
      <c r="E15" s="507" t="s">
        <v>391</v>
      </c>
      <c r="F15" s="509" t="s">
        <v>339</v>
      </c>
      <c r="G15" s="507">
        <f>Стр_п!F9</f>
        <v>24.6</v>
      </c>
      <c r="H15" s="507">
        <f>Стр_п!G9</f>
        <v>24.8</v>
      </c>
      <c r="I15" s="507">
        <f>Стр_п!H9</f>
        <v>23.8</v>
      </c>
      <c r="J15" s="507">
        <f>Стр_п!I9</f>
        <v>26.5</v>
      </c>
      <c r="K15" s="507">
        <f>Стр_п!J9</f>
        <v>23.4</v>
      </c>
      <c r="L15" s="507">
        <f>Стр_п!K9</f>
        <v>32.5</v>
      </c>
      <c r="M15" s="507">
        <f>Стр_п!L9</f>
        <v>32.4</v>
      </c>
      <c r="N15" s="507">
        <f>Стр_п!M9</f>
        <v>32.7</v>
      </c>
      <c r="O15" s="507">
        <f>Стр_п!N9</f>
        <v>31.8</v>
      </c>
      <c r="P15" s="507">
        <f>Стр_п!O9</f>
        <v>32.4</v>
      </c>
      <c r="Q15" s="507">
        <f>Стр_п!P9</f>
        <v>31.6</v>
      </c>
      <c r="R15" s="507">
        <f>Стр_п!Q9</f>
        <v>32.8</v>
      </c>
      <c r="S15" s="765">
        <f>Стр_п!R9</f>
        <v>31.5</v>
      </c>
    </row>
    <row r="16" spans="1:19" s="3" customFormat="1" ht="53.25" customHeight="1">
      <c r="A16" s="335"/>
      <c r="B16" s="549"/>
      <c r="C16" s="509"/>
      <c r="D16" s="507" t="s">
        <v>642</v>
      </c>
      <c r="E16" s="507" t="s">
        <v>391</v>
      </c>
      <c r="F16" s="509"/>
      <c r="G16" s="507">
        <f>Стр_п!F8</f>
        <v>35.4</v>
      </c>
      <c r="H16" s="507">
        <f>Стр_п!G8</f>
        <v>35.9</v>
      </c>
      <c r="I16" s="507">
        <f>Стр_п!H8</f>
        <v>34.8</v>
      </c>
      <c r="J16" s="507">
        <f>Стр_п!I8</f>
        <v>36.3</v>
      </c>
      <c r="K16" s="507">
        <f>Стр_п!J8</f>
        <v>34.2</v>
      </c>
      <c r="L16" s="507">
        <f>Стр_п!K8</f>
        <v>38.2</v>
      </c>
      <c r="M16" s="507">
        <f>Стр_п!L8</f>
        <v>38.2</v>
      </c>
      <c r="N16" s="507">
        <f>Стр_п!M8</f>
        <v>40.7</v>
      </c>
      <c r="O16" s="507">
        <f>Стр_п!N8</f>
        <v>38</v>
      </c>
      <c r="P16" s="507">
        <f>Стр_п!O8</f>
        <v>44.6</v>
      </c>
      <c r="Q16" s="507">
        <f>Стр_п!P8</f>
        <v>37.8</v>
      </c>
      <c r="R16" s="507">
        <f>Стр_п!Q8</f>
        <v>44.4</v>
      </c>
      <c r="S16" s="765">
        <f>Стр_п!R8</f>
        <v>37.7</v>
      </c>
    </row>
    <row r="17" spans="1:19" s="3" customFormat="1" ht="27.75" customHeight="1">
      <c r="A17" s="335"/>
      <c r="B17" s="549"/>
      <c r="C17" s="549" t="s">
        <v>340</v>
      </c>
      <c r="D17" s="549"/>
      <c r="E17" s="507" t="s">
        <v>391</v>
      </c>
      <c r="F17" s="509"/>
      <c r="G17" s="507">
        <f>Стр_п!F11</f>
        <v>621</v>
      </c>
      <c r="H17" s="507">
        <f>Стр_п!G11</f>
        <v>631</v>
      </c>
      <c r="I17" s="507">
        <f>Стр_п!H11</f>
        <v>631</v>
      </c>
      <c r="J17" s="507">
        <f>Стр_п!I11</f>
        <v>696</v>
      </c>
      <c r="K17" s="507">
        <f>Стр_п!J11</f>
        <v>688</v>
      </c>
      <c r="L17" s="507">
        <f>Стр_п!K11</f>
        <v>954</v>
      </c>
      <c r="M17" s="507">
        <f>Стр_п!L11</f>
        <v>950</v>
      </c>
      <c r="N17" s="507">
        <f>Стр_п!M11</f>
        <v>1155</v>
      </c>
      <c r="O17" s="507">
        <f>Стр_п!N11</f>
        <v>1153</v>
      </c>
      <c r="P17" s="507">
        <f>Стр_п!O11</f>
        <v>1163</v>
      </c>
      <c r="Q17" s="507">
        <f>Стр_п!P11</f>
        <v>1153</v>
      </c>
      <c r="R17" s="507">
        <f>Стр_п!Q11</f>
        <v>1170</v>
      </c>
      <c r="S17" s="765">
        <f>Стр_п!R11</f>
        <v>1153</v>
      </c>
    </row>
    <row r="18" spans="2:19" ht="15">
      <c r="B18" s="519"/>
      <c r="C18" s="519"/>
      <c r="D18" s="519"/>
      <c r="E18" s="552"/>
      <c r="F18" s="519"/>
      <c r="G18" s="519"/>
      <c r="H18" s="519"/>
      <c r="I18" s="519"/>
      <c r="J18" s="519"/>
      <c r="K18" s="519"/>
      <c r="L18" s="519"/>
      <c r="M18" s="519"/>
      <c r="N18" s="519"/>
      <c r="O18" s="519"/>
      <c r="P18" s="519"/>
      <c r="Q18" s="519"/>
      <c r="R18" s="519"/>
      <c r="S18" s="519"/>
    </row>
    <row r="19" spans="2:19" ht="15">
      <c r="B19" s="519"/>
      <c r="C19" s="519"/>
      <c r="D19" s="519"/>
      <c r="E19" s="552"/>
      <c r="F19" s="519"/>
      <c r="G19" s="519"/>
      <c r="H19" s="519"/>
      <c r="I19" s="519"/>
      <c r="J19" s="519"/>
      <c r="K19" s="519"/>
      <c r="L19" s="519"/>
      <c r="M19" s="519"/>
      <c r="N19" s="519"/>
      <c r="O19" s="519"/>
      <c r="P19" s="519"/>
      <c r="Q19" s="519"/>
      <c r="R19" s="519"/>
      <c r="S19" s="519"/>
    </row>
    <row r="20" spans="2:19" ht="15">
      <c r="B20" s="519"/>
      <c r="C20" s="519"/>
      <c r="D20" s="519"/>
      <c r="E20" s="552"/>
      <c r="F20" s="519"/>
      <c r="G20" s="519"/>
      <c r="H20" s="519"/>
      <c r="I20" s="519"/>
      <c r="J20" s="519"/>
      <c r="K20" s="519"/>
      <c r="L20" s="519"/>
      <c r="M20" s="519"/>
      <c r="N20" s="519"/>
      <c r="O20" s="519"/>
      <c r="P20" s="519"/>
      <c r="Q20" s="519"/>
      <c r="R20" s="519"/>
      <c r="S20" s="519"/>
    </row>
    <row r="21" spans="2:19" ht="15">
      <c r="B21" s="519"/>
      <c r="C21" s="519"/>
      <c r="D21" s="519"/>
      <c r="E21" s="552"/>
      <c r="F21" s="519"/>
      <c r="G21" s="519"/>
      <c r="H21" s="519"/>
      <c r="I21" s="519"/>
      <c r="J21" s="519"/>
      <c r="K21" s="519"/>
      <c r="L21" s="519"/>
      <c r="M21" s="519"/>
      <c r="N21" s="519"/>
      <c r="O21" s="519"/>
      <c r="P21" s="519"/>
      <c r="Q21" s="519"/>
      <c r="R21" s="519"/>
      <c r="S21" s="519"/>
    </row>
    <row r="22" spans="2:19" ht="15">
      <c r="B22" s="519"/>
      <c r="C22" s="519"/>
      <c r="D22" s="519"/>
      <c r="E22" s="552"/>
      <c r="F22" s="519"/>
      <c r="G22" s="519"/>
      <c r="H22" s="519"/>
      <c r="I22" s="519"/>
      <c r="J22" s="519"/>
      <c r="K22" s="519"/>
      <c r="L22" s="519"/>
      <c r="M22" s="519"/>
      <c r="N22" s="519"/>
      <c r="O22" s="519"/>
      <c r="P22" s="519"/>
      <c r="Q22" s="519"/>
      <c r="R22" s="519"/>
      <c r="S22" s="519"/>
    </row>
    <row r="23" spans="2:19" ht="15">
      <c r="B23" s="519"/>
      <c r="C23" s="519"/>
      <c r="D23" s="519"/>
      <c r="E23" s="552"/>
      <c r="F23" s="519"/>
      <c r="G23" s="519"/>
      <c r="H23" s="519"/>
      <c r="I23" s="519"/>
      <c r="J23" s="519"/>
      <c r="K23" s="519"/>
      <c r="L23" s="519"/>
      <c r="M23" s="519"/>
      <c r="N23" s="519"/>
      <c r="O23" s="519"/>
      <c r="P23" s="519"/>
      <c r="Q23" s="519"/>
      <c r="R23" s="519"/>
      <c r="S23" s="519"/>
    </row>
    <row r="24" spans="2:19" ht="15">
      <c r="B24" s="519"/>
      <c r="C24" s="519"/>
      <c r="D24" s="519"/>
      <c r="E24" s="552"/>
      <c r="F24" s="519"/>
      <c r="G24" s="519"/>
      <c r="H24" s="519"/>
      <c r="I24" s="519"/>
      <c r="J24" s="519"/>
      <c r="K24" s="519"/>
      <c r="L24" s="519"/>
      <c r="M24" s="519"/>
      <c r="N24" s="519"/>
      <c r="O24" s="519"/>
      <c r="P24" s="519"/>
      <c r="Q24" s="519"/>
      <c r="R24" s="519"/>
      <c r="S24" s="519"/>
    </row>
    <row r="25" spans="2:19" ht="15">
      <c r="B25" s="519"/>
      <c r="C25" s="519"/>
      <c r="D25" s="519"/>
      <c r="E25" s="552"/>
      <c r="F25" s="519"/>
      <c r="G25" s="519"/>
      <c r="H25" s="519"/>
      <c r="I25" s="519"/>
      <c r="J25" s="519"/>
      <c r="K25" s="519"/>
      <c r="L25" s="519"/>
      <c r="M25" s="519"/>
      <c r="N25" s="519"/>
      <c r="O25" s="519"/>
      <c r="P25" s="519"/>
      <c r="Q25" s="519"/>
      <c r="R25" s="519"/>
      <c r="S25" s="519"/>
    </row>
    <row r="26" spans="2:19" ht="15">
      <c r="B26" s="519"/>
      <c r="C26" s="519"/>
      <c r="D26" s="519"/>
      <c r="E26" s="552"/>
      <c r="F26" s="519"/>
      <c r="G26" s="519"/>
      <c r="H26" s="519"/>
      <c r="I26" s="519"/>
      <c r="J26" s="519"/>
      <c r="K26" s="519"/>
      <c r="L26" s="519"/>
      <c r="M26" s="519"/>
      <c r="N26" s="519"/>
      <c r="O26" s="519"/>
      <c r="P26" s="519"/>
      <c r="Q26" s="519"/>
      <c r="R26" s="519"/>
      <c r="S26" s="519"/>
    </row>
    <row r="27" spans="2:19" ht="15">
      <c r="B27" s="519"/>
      <c r="C27" s="519"/>
      <c r="D27" s="519"/>
      <c r="E27" s="552"/>
      <c r="F27" s="519"/>
      <c r="G27" s="519"/>
      <c r="H27" s="519"/>
      <c r="I27" s="519"/>
      <c r="J27" s="519"/>
      <c r="K27" s="519"/>
      <c r="L27" s="519"/>
      <c r="M27" s="519"/>
      <c r="N27" s="519"/>
      <c r="O27" s="519"/>
      <c r="P27" s="519"/>
      <c r="Q27" s="519"/>
      <c r="R27" s="519"/>
      <c r="S27" s="519"/>
    </row>
    <row r="28" spans="2:19" ht="15">
      <c r="B28" s="519"/>
      <c r="C28" s="519"/>
      <c r="D28" s="519"/>
      <c r="E28" s="552"/>
      <c r="F28" s="519"/>
      <c r="G28" s="519"/>
      <c r="H28" s="519"/>
      <c r="I28" s="519"/>
      <c r="J28" s="519"/>
      <c r="K28" s="519"/>
      <c r="L28" s="519"/>
      <c r="M28" s="519"/>
      <c r="N28" s="519"/>
      <c r="O28" s="519"/>
      <c r="P28" s="519"/>
      <c r="Q28" s="519"/>
      <c r="R28" s="519"/>
      <c r="S28" s="519"/>
    </row>
    <row r="29" spans="2:19" ht="15">
      <c r="B29" s="519"/>
      <c r="C29" s="519"/>
      <c r="D29" s="519"/>
      <c r="E29" s="552"/>
      <c r="F29" s="519"/>
      <c r="G29" s="519"/>
      <c r="H29" s="519"/>
      <c r="I29" s="519"/>
      <c r="J29" s="519"/>
      <c r="K29" s="519"/>
      <c r="L29" s="519"/>
      <c r="M29" s="519"/>
      <c r="N29" s="519"/>
      <c r="O29" s="519"/>
      <c r="P29" s="519"/>
      <c r="Q29" s="519"/>
      <c r="R29" s="519"/>
      <c r="S29" s="519"/>
    </row>
    <row r="30" spans="2:19" ht="15">
      <c r="B30" s="519"/>
      <c r="C30" s="519"/>
      <c r="D30" s="519"/>
      <c r="E30" s="552"/>
      <c r="F30" s="519"/>
      <c r="G30" s="519"/>
      <c r="H30" s="519"/>
      <c r="I30" s="519"/>
      <c r="J30" s="519"/>
      <c r="K30" s="519"/>
      <c r="L30" s="519"/>
      <c r="M30" s="519"/>
      <c r="N30" s="519"/>
      <c r="O30" s="519"/>
      <c r="P30" s="519"/>
      <c r="Q30" s="519"/>
      <c r="R30" s="519"/>
      <c r="S30" s="519"/>
    </row>
    <row r="31" spans="2:19" ht="15">
      <c r="B31" s="519"/>
      <c r="C31" s="519"/>
      <c r="D31" s="519"/>
      <c r="E31" s="552"/>
      <c r="F31" s="519"/>
      <c r="G31" s="519"/>
      <c r="H31" s="519"/>
      <c r="I31" s="519"/>
      <c r="J31" s="519"/>
      <c r="K31" s="519"/>
      <c r="L31" s="519"/>
      <c r="M31" s="519"/>
      <c r="N31" s="519"/>
      <c r="O31" s="519"/>
      <c r="P31" s="519"/>
      <c r="Q31" s="519"/>
      <c r="R31" s="519"/>
      <c r="S31" s="519"/>
    </row>
    <row r="32" spans="2:19" ht="15">
      <c r="B32" s="519"/>
      <c r="C32" s="519"/>
      <c r="D32" s="519"/>
      <c r="E32" s="552"/>
      <c r="F32" s="519"/>
      <c r="G32" s="519"/>
      <c r="H32" s="519"/>
      <c r="I32" s="519"/>
      <c r="J32" s="519"/>
      <c r="K32" s="519"/>
      <c r="L32" s="519"/>
      <c r="M32" s="519"/>
      <c r="N32" s="519"/>
      <c r="O32" s="519"/>
      <c r="P32" s="519"/>
      <c r="Q32" s="519"/>
      <c r="R32" s="519"/>
      <c r="S32" s="519"/>
    </row>
    <row r="33" spans="2:19" ht="15">
      <c r="B33" s="519"/>
      <c r="C33" s="519"/>
      <c r="D33" s="519"/>
      <c r="E33" s="552"/>
      <c r="F33" s="519"/>
      <c r="G33" s="519"/>
      <c r="H33" s="519"/>
      <c r="I33" s="519"/>
      <c r="J33" s="519"/>
      <c r="K33" s="519"/>
      <c r="L33" s="519"/>
      <c r="M33" s="519"/>
      <c r="N33" s="519"/>
      <c r="O33" s="519"/>
      <c r="P33" s="519"/>
      <c r="Q33" s="519"/>
      <c r="R33" s="519"/>
      <c r="S33" s="519"/>
    </row>
    <row r="34" spans="2:19" ht="15">
      <c r="B34" s="519"/>
      <c r="C34" s="519"/>
      <c r="D34" s="519"/>
      <c r="E34" s="552"/>
      <c r="F34" s="519"/>
      <c r="G34" s="519"/>
      <c r="H34" s="519"/>
      <c r="I34" s="519"/>
      <c r="J34" s="519"/>
      <c r="K34" s="519"/>
      <c r="L34" s="519"/>
      <c r="M34" s="519"/>
      <c r="N34" s="519"/>
      <c r="O34" s="519"/>
      <c r="P34" s="519"/>
      <c r="Q34" s="519"/>
      <c r="R34" s="519"/>
      <c r="S34" s="519"/>
    </row>
    <row r="35" spans="2:19" ht="15">
      <c r="B35" s="519"/>
      <c r="C35" s="519"/>
      <c r="D35" s="519"/>
      <c r="E35" s="552"/>
      <c r="F35" s="519"/>
      <c r="G35" s="519"/>
      <c r="H35" s="519"/>
      <c r="I35" s="519"/>
      <c r="J35" s="519"/>
      <c r="K35" s="519"/>
      <c r="L35" s="519"/>
      <c r="M35" s="519"/>
      <c r="N35" s="519"/>
      <c r="O35" s="519"/>
      <c r="P35" s="519"/>
      <c r="Q35" s="519"/>
      <c r="R35" s="519"/>
      <c r="S35" s="519"/>
    </row>
    <row r="36" spans="2:19" ht="15">
      <c r="B36" s="519"/>
      <c r="C36" s="519"/>
      <c r="D36" s="519"/>
      <c r="E36" s="552"/>
      <c r="F36" s="519"/>
      <c r="G36" s="519"/>
      <c r="H36" s="519"/>
      <c r="I36" s="519"/>
      <c r="J36" s="519"/>
      <c r="K36" s="519"/>
      <c r="L36" s="519"/>
      <c r="M36" s="519"/>
      <c r="N36" s="519"/>
      <c r="O36" s="519"/>
      <c r="P36" s="519"/>
      <c r="Q36" s="519"/>
      <c r="R36" s="519"/>
      <c r="S36" s="519"/>
    </row>
    <row r="37" spans="2:19" ht="15">
      <c r="B37" s="519"/>
      <c r="C37" s="519"/>
      <c r="D37" s="519"/>
      <c r="E37" s="552"/>
      <c r="F37" s="519"/>
      <c r="G37" s="519"/>
      <c r="H37" s="519"/>
      <c r="I37" s="519"/>
      <c r="J37" s="519"/>
      <c r="K37" s="519"/>
      <c r="L37" s="519"/>
      <c r="M37" s="519"/>
      <c r="N37" s="519"/>
      <c r="O37" s="519"/>
      <c r="P37" s="519"/>
      <c r="Q37" s="519"/>
      <c r="R37" s="519"/>
      <c r="S37" s="519"/>
    </row>
    <row r="38" spans="2:19" ht="15">
      <c r="B38" s="519"/>
      <c r="C38" s="519"/>
      <c r="D38" s="519"/>
      <c r="E38" s="552"/>
      <c r="F38" s="519"/>
      <c r="G38" s="519"/>
      <c r="H38" s="519"/>
      <c r="I38" s="519"/>
      <c r="J38" s="519"/>
      <c r="K38" s="519"/>
      <c r="L38" s="519"/>
      <c r="M38" s="519"/>
      <c r="N38" s="519"/>
      <c r="O38" s="519"/>
      <c r="P38" s="519"/>
      <c r="Q38" s="519"/>
      <c r="R38" s="519"/>
      <c r="S38" s="519"/>
    </row>
    <row r="39" spans="2:19" ht="15">
      <c r="B39" s="519"/>
      <c r="C39" s="519"/>
      <c r="D39" s="519"/>
      <c r="E39" s="552"/>
      <c r="F39" s="519"/>
      <c r="G39" s="519"/>
      <c r="H39" s="519"/>
      <c r="I39" s="519"/>
      <c r="J39" s="519"/>
      <c r="K39" s="519"/>
      <c r="L39" s="519"/>
      <c r="M39" s="519"/>
      <c r="N39" s="519"/>
      <c r="O39" s="519"/>
      <c r="P39" s="519"/>
      <c r="Q39" s="519"/>
      <c r="R39" s="519"/>
      <c r="S39" s="519"/>
    </row>
  </sheetData>
  <sheetProtection/>
  <mergeCells count="29">
    <mergeCell ref="O1:S1"/>
    <mergeCell ref="L4:M4"/>
    <mergeCell ref="B8:S8"/>
    <mergeCell ref="B10:S10"/>
    <mergeCell ref="C6:D6"/>
    <mergeCell ref="N4:O4"/>
    <mergeCell ref="A2:S2"/>
    <mergeCell ref="F3:F5"/>
    <mergeCell ref="G3:G5"/>
    <mergeCell ref="H4:I4"/>
    <mergeCell ref="J4:K4"/>
    <mergeCell ref="P4:Q4"/>
    <mergeCell ref="E3:E5"/>
    <mergeCell ref="A3:A5"/>
    <mergeCell ref="F15:F17"/>
    <mergeCell ref="C17:D17"/>
    <mergeCell ref="R4:S4"/>
    <mergeCell ref="H3:S3"/>
    <mergeCell ref="B14:S14"/>
    <mergeCell ref="B12:S12"/>
    <mergeCell ref="A15:A17"/>
    <mergeCell ref="C11:D11"/>
    <mergeCell ref="C13:D13"/>
    <mergeCell ref="B3:B5"/>
    <mergeCell ref="C3:D5"/>
    <mergeCell ref="B15:B17"/>
    <mergeCell ref="C15:C16"/>
    <mergeCell ref="C9:D9"/>
    <mergeCell ref="C7:D7"/>
  </mergeCells>
  <printOptions/>
  <pageMargins left="0.43" right="0.42" top="0.7480314960629921" bottom="0.7480314960629921" header="0.31496062992125984" footer="0.31496062992125984"/>
  <pageSetup fitToHeight="1"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00B0F0"/>
  </sheetPr>
  <dimension ref="A1:G18"/>
  <sheetViews>
    <sheetView view="pageBreakPreview" zoomScaleSheetLayoutView="100" zoomScalePageLayoutView="0" workbookViewId="0" topLeftCell="A1">
      <selection activeCell="F16" sqref="F16"/>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1.5" customHeight="1">
      <c r="A1" s="348" t="s">
        <v>25</v>
      </c>
      <c r="B1" s="348"/>
      <c r="C1" s="348"/>
      <c r="D1" s="348"/>
      <c r="E1" s="348"/>
      <c r="F1" s="348"/>
      <c r="G1" s="348"/>
    </row>
    <row r="2" ht="18.75">
      <c r="A2" s="169"/>
    </row>
    <row r="3" spans="1:7" ht="33.75" customHeight="1">
      <c r="A3" s="349" t="s">
        <v>133</v>
      </c>
      <c r="B3" s="349" t="s">
        <v>144</v>
      </c>
      <c r="C3" s="349" t="s">
        <v>132</v>
      </c>
      <c r="D3" s="349" t="s">
        <v>134</v>
      </c>
      <c r="E3" s="349"/>
      <c r="F3" s="463" t="s">
        <v>145</v>
      </c>
      <c r="G3" s="464"/>
    </row>
    <row r="4" spans="1:7" ht="51">
      <c r="A4" s="349"/>
      <c r="B4" s="349"/>
      <c r="C4" s="349"/>
      <c r="D4" s="170" t="s">
        <v>135</v>
      </c>
      <c r="E4" s="170" t="s">
        <v>136</v>
      </c>
      <c r="F4" s="170" t="s">
        <v>137</v>
      </c>
      <c r="G4" s="170" t="s">
        <v>138</v>
      </c>
    </row>
    <row r="5" spans="1:7" ht="15">
      <c r="A5" s="171"/>
      <c r="B5" s="171"/>
      <c r="C5" s="171"/>
      <c r="D5" s="171"/>
      <c r="E5" s="171"/>
      <c r="F5" s="171"/>
      <c r="G5" s="171"/>
    </row>
    <row r="6" spans="1:7" ht="15">
      <c r="A6" s="172">
        <v>1</v>
      </c>
      <c r="B6" s="172">
        <v>2</v>
      </c>
      <c r="C6" s="172">
        <v>3</v>
      </c>
      <c r="D6" s="172">
        <v>4</v>
      </c>
      <c r="E6" s="172">
        <v>5</v>
      </c>
      <c r="F6" s="172">
        <v>6</v>
      </c>
      <c r="G6" s="172">
        <v>7</v>
      </c>
    </row>
    <row r="7" spans="1:7" ht="89.25">
      <c r="A7" s="172">
        <v>1</v>
      </c>
      <c r="B7" s="173" t="s">
        <v>143</v>
      </c>
      <c r="C7" s="172" t="s">
        <v>944</v>
      </c>
      <c r="D7" s="172" t="s">
        <v>146</v>
      </c>
      <c r="E7" s="172" t="s">
        <v>641</v>
      </c>
      <c r="F7" s="172" t="s">
        <v>142</v>
      </c>
      <c r="G7" s="172" t="s">
        <v>139</v>
      </c>
    </row>
    <row r="8" spans="1:7" ht="63.75">
      <c r="A8" s="172">
        <v>2</v>
      </c>
      <c r="B8" s="173" t="s">
        <v>663</v>
      </c>
      <c r="C8" s="172" t="s">
        <v>140</v>
      </c>
      <c r="D8" s="172" t="s">
        <v>150</v>
      </c>
      <c r="E8" s="172" t="s">
        <v>641</v>
      </c>
      <c r="F8" s="172" t="s">
        <v>142</v>
      </c>
      <c r="G8" s="172" t="s">
        <v>139</v>
      </c>
    </row>
    <row r="9" spans="1:7" ht="51">
      <c r="A9" s="172">
        <v>3</v>
      </c>
      <c r="B9" s="173" t="s">
        <v>948</v>
      </c>
      <c r="C9" s="172" t="s">
        <v>140</v>
      </c>
      <c r="D9" s="172" t="s">
        <v>147</v>
      </c>
      <c r="E9" s="172" t="s">
        <v>641</v>
      </c>
      <c r="F9" s="172" t="s">
        <v>148</v>
      </c>
      <c r="G9" s="172" t="s">
        <v>139</v>
      </c>
    </row>
    <row r="10" spans="1:7" ht="76.5">
      <c r="A10" s="460">
        <v>4</v>
      </c>
      <c r="B10" s="460" t="s">
        <v>151</v>
      </c>
      <c r="C10" s="460" t="s">
        <v>944</v>
      </c>
      <c r="D10" s="461" t="s">
        <v>129</v>
      </c>
      <c r="E10" s="172" t="s">
        <v>127</v>
      </c>
      <c r="F10" s="460" t="s">
        <v>152</v>
      </c>
      <c r="G10" s="460" t="s">
        <v>153</v>
      </c>
    </row>
    <row r="11" spans="1:7" ht="66" customHeight="1">
      <c r="A11" s="460"/>
      <c r="B11" s="460"/>
      <c r="C11" s="460"/>
      <c r="D11" s="462"/>
      <c r="E11" s="172" t="s">
        <v>128</v>
      </c>
      <c r="F11" s="460"/>
      <c r="G11" s="460"/>
    </row>
    <row r="12" spans="1:7" ht="64.5" customHeight="1">
      <c r="A12" s="460"/>
      <c r="B12" s="460"/>
      <c r="C12" s="460"/>
      <c r="D12" s="21" t="s">
        <v>154</v>
      </c>
      <c r="E12" s="174" t="s">
        <v>123</v>
      </c>
      <c r="F12" s="460"/>
      <c r="G12" s="460"/>
    </row>
    <row r="13" spans="1:7" ht="65.25" customHeight="1">
      <c r="A13" s="460"/>
      <c r="B13" s="460"/>
      <c r="C13" s="460"/>
      <c r="D13" s="21" t="s">
        <v>155</v>
      </c>
      <c r="E13" s="174" t="s">
        <v>124</v>
      </c>
      <c r="F13" s="460"/>
      <c r="G13" s="460"/>
    </row>
    <row r="14" spans="1:7" ht="52.5" customHeight="1">
      <c r="A14" s="461">
        <v>5</v>
      </c>
      <c r="B14" s="461" t="s">
        <v>949</v>
      </c>
      <c r="C14" s="461" t="s">
        <v>944</v>
      </c>
      <c r="D14" s="229" t="s">
        <v>61</v>
      </c>
      <c r="E14" s="170" t="s">
        <v>53</v>
      </c>
      <c r="F14" s="228" t="s">
        <v>142</v>
      </c>
      <c r="G14" s="461" t="s">
        <v>139</v>
      </c>
    </row>
    <row r="15" spans="1:7" ht="63.75" customHeight="1">
      <c r="A15" s="465"/>
      <c r="B15" s="465"/>
      <c r="C15" s="465"/>
      <c r="D15" s="230" t="s">
        <v>55</v>
      </c>
      <c r="E15" s="170" t="s">
        <v>54</v>
      </c>
      <c r="F15" s="234" t="s">
        <v>59</v>
      </c>
      <c r="G15" s="465"/>
    </row>
    <row r="16" spans="1:7" ht="38.25">
      <c r="A16" s="465"/>
      <c r="B16" s="465"/>
      <c r="C16" s="465"/>
      <c r="D16" s="466" t="s">
        <v>56</v>
      </c>
      <c r="E16" s="232" t="s">
        <v>141</v>
      </c>
      <c r="F16" s="231"/>
      <c r="G16" s="462"/>
    </row>
    <row r="17" spans="1:7" ht="28.5" customHeight="1">
      <c r="A17" s="465"/>
      <c r="B17" s="465"/>
      <c r="C17" s="465"/>
      <c r="D17" s="466"/>
      <c r="E17" s="181" t="s">
        <v>57</v>
      </c>
      <c r="F17" s="233" t="s">
        <v>60</v>
      </c>
      <c r="G17" s="235"/>
    </row>
    <row r="18" spans="1:7" ht="64.5">
      <c r="A18" s="462"/>
      <c r="B18" s="462"/>
      <c r="C18" s="462"/>
      <c r="D18" s="467"/>
      <c r="E18" s="181" t="s">
        <v>58</v>
      </c>
      <c r="F18" s="234" t="s">
        <v>59</v>
      </c>
      <c r="G18" s="235"/>
    </row>
  </sheetData>
  <sheetProtection/>
  <mergeCells count="17">
    <mergeCell ref="A14:A18"/>
    <mergeCell ref="C14:C18"/>
    <mergeCell ref="D16:D18"/>
    <mergeCell ref="D10:D11"/>
    <mergeCell ref="F3:G3"/>
    <mergeCell ref="G14:G16"/>
    <mergeCell ref="B14:B18"/>
    <mergeCell ref="A1:G1"/>
    <mergeCell ref="B3:B4"/>
    <mergeCell ref="C10:C13"/>
    <mergeCell ref="F10:F13"/>
    <mergeCell ref="G10:G13"/>
    <mergeCell ref="B10:B13"/>
    <mergeCell ref="A10:A13"/>
    <mergeCell ref="A3:A4"/>
    <mergeCell ref="C3:C4"/>
    <mergeCell ref="D3:E3"/>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BM31" activePane="bottomLeft" state="frozen"/>
      <selection pane="topLeft" activeCell="A1" sqref="A1"/>
      <selection pane="bottomLeft" activeCell="E10" sqref="E10"/>
    </sheetView>
  </sheetViews>
  <sheetFormatPr defaultColWidth="9.140625" defaultRowHeight="15"/>
  <cols>
    <col min="1" max="1" width="5.00390625" style="41" customWidth="1"/>
    <col min="2" max="2" width="28.57421875" style="15" customWidth="1"/>
    <col min="3" max="3" width="17.00390625" style="15" customWidth="1"/>
    <col min="4" max="4" width="9.28125" style="150" bestFit="1" customWidth="1"/>
    <col min="5" max="5" width="10.7109375" style="15" customWidth="1"/>
    <col min="6" max="6" width="10.421875" style="15" customWidth="1"/>
    <col min="7" max="7" width="10.57421875" style="15" customWidth="1"/>
    <col min="8" max="8" width="11.7109375" style="15" customWidth="1"/>
    <col min="9" max="9" width="11.8515625" style="15" bestFit="1" customWidth="1"/>
    <col min="10" max="10" width="9.8515625" style="15" bestFit="1" customWidth="1"/>
    <col min="11" max="11" width="11.8515625" style="15" bestFit="1" customWidth="1"/>
    <col min="12" max="13" width="10.8515625" style="15" bestFit="1" customWidth="1"/>
    <col min="14" max="14" width="11.00390625" style="15" bestFit="1" customWidth="1"/>
    <col min="15" max="15" width="15.28125" style="15" customWidth="1"/>
  </cols>
  <sheetData>
    <row r="1" spans="11:15" ht="48.75" customHeight="1">
      <c r="K1" s="459" t="s">
        <v>11</v>
      </c>
      <c r="L1" s="459"/>
      <c r="M1" s="459"/>
      <c r="N1" s="459"/>
      <c r="O1" s="459"/>
    </row>
    <row r="2" spans="1:15" ht="32.25" customHeight="1">
      <c r="A2" s="493" t="s">
        <v>12</v>
      </c>
      <c r="B2" s="493"/>
      <c r="C2" s="493"/>
      <c r="D2" s="493"/>
      <c r="E2" s="493"/>
      <c r="F2" s="493"/>
      <c r="G2" s="493"/>
      <c r="H2" s="493"/>
      <c r="I2" s="493"/>
      <c r="J2" s="493"/>
      <c r="K2" s="493"/>
      <c r="L2" s="493"/>
      <c r="M2" s="493"/>
      <c r="N2" s="493"/>
      <c r="O2" s="493"/>
    </row>
    <row r="3" spans="1:15" ht="15" customHeight="1">
      <c r="A3" s="472" t="s">
        <v>676</v>
      </c>
      <c r="B3" s="473" t="s">
        <v>212</v>
      </c>
      <c r="C3" s="474"/>
      <c r="D3" s="494" t="s">
        <v>592</v>
      </c>
      <c r="E3" s="485" t="s">
        <v>593</v>
      </c>
      <c r="F3" s="485"/>
      <c r="G3" s="485" t="s">
        <v>46</v>
      </c>
      <c r="H3" s="485"/>
      <c r="I3" s="485"/>
      <c r="J3" s="485"/>
      <c r="K3" s="485"/>
      <c r="L3" s="485"/>
      <c r="M3" s="485"/>
      <c r="N3" s="485"/>
      <c r="O3" s="279" t="s">
        <v>765</v>
      </c>
    </row>
    <row r="4" spans="1:15" ht="60" customHeight="1">
      <c r="A4" s="472"/>
      <c r="B4" s="475"/>
      <c r="C4" s="476"/>
      <c r="D4" s="494"/>
      <c r="E4" s="485"/>
      <c r="F4" s="485"/>
      <c r="G4" s="485" t="s">
        <v>341</v>
      </c>
      <c r="H4" s="485"/>
      <c r="I4" s="485" t="s">
        <v>595</v>
      </c>
      <c r="J4" s="485"/>
      <c r="K4" s="485" t="s">
        <v>596</v>
      </c>
      <c r="L4" s="485"/>
      <c r="M4" s="485" t="s">
        <v>597</v>
      </c>
      <c r="N4" s="485"/>
      <c r="O4" s="279"/>
    </row>
    <row r="5" spans="1:15" ht="15">
      <c r="A5" s="472"/>
      <c r="B5" s="481"/>
      <c r="C5" s="482"/>
      <c r="D5" s="494"/>
      <c r="E5" s="143" t="s">
        <v>598</v>
      </c>
      <c r="F5" s="143" t="s">
        <v>599</v>
      </c>
      <c r="G5" s="143" t="s">
        <v>598</v>
      </c>
      <c r="H5" s="143" t="s">
        <v>599</v>
      </c>
      <c r="I5" s="143" t="s">
        <v>598</v>
      </c>
      <c r="J5" s="143" t="s">
        <v>599</v>
      </c>
      <c r="K5" s="143" t="s">
        <v>598</v>
      </c>
      <c r="L5" s="143" t="s">
        <v>599</v>
      </c>
      <c r="M5" s="143" t="s">
        <v>598</v>
      </c>
      <c r="N5" s="143" t="s">
        <v>646</v>
      </c>
      <c r="O5" s="279"/>
    </row>
    <row r="6" spans="1:15" ht="15">
      <c r="A6" s="151">
        <v>1</v>
      </c>
      <c r="B6" s="483">
        <v>2</v>
      </c>
      <c r="C6" s="484"/>
      <c r="D6" s="25">
        <v>3</v>
      </c>
      <c r="E6" s="25">
        <v>4</v>
      </c>
      <c r="F6" s="25">
        <v>5</v>
      </c>
      <c r="G6" s="25">
        <v>6</v>
      </c>
      <c r="H6" s="25">
        <v>7</v>
      </c>
      <c r="I6" s="25">
        <v>8</v>
      </c>
      <c r="J6" s="25">
        <v>9</v>
      </c>
      <c r="K6" s="25">
        <v>10</v>
      </c>
      <c r="L6" s="25">
        <v>11</v>
      </c>
      <c r="M6" s="25">
        <v>12</v>
      </c>
      <c r="N6" s="25">
        <v>13</v>
      </c>
      <c r="O6" s="25">
        <v>14</v>
      </c>
    </row>
    <row r="7" spans="1:15" ht="30.75" customHeight="1">
      <c r="A7" s="152"/>
      <c r="B7" s="486" t="s">
        <v>392</v>
      </c>
      <c r="C7" s="488"/>
      <c r="D7" s="295" t="s">
        <v>393</v>
      </c>
      <c r="E7" s="295"/>
      <c r="F7" s="295"/>
      <c r="G7" s="295"/>
      <c r="H7" s="295"/>
      <c r="I7" s="295"/>
      <c r="J7" s="295"/>
      <c r="K7" s="295"/>
      <c r="L7" s="295"/>
      <c r="M7" s="295"/>
      <c r="N7" s="295"/>
      <c r="O7" s="153" t="s">
        <v>621</v>
      </c>
    </row>
    <row r="8" spans="1:15" ht="15" customHeight="1">
      <c r="A8" s="152"/>
      <c r="B8" s="486" t="s">
        <v>342</v>
      </c>
      <c r="C8" s="487"/>
      <c r="D8" s="486" t="s">
        <v>47</v>
      </c>
      <c r="E8" s="488"/>
      <c r="F8" s="488"/>
      <c r="G8" s="488"/>
      <c r="H8" s="488"/>
      <c r="I8" s="488"/>
      <c r="J8" s="488"/>
      <c r="K8" s="488"/>
      <c r="L8" s="488"/>
      <c r="M8" s="488"/>
      <c r="N8" s="487"/>
      <c r="O8" s="468" t="s">
        <v>401</v>
      </c>
    </row>
    <row r="9" spans="1:15" s="12" customFormat="1" ht="15" customHeight="1">
      <c r="A9" s="154"/>
      <c r="B9" s="491" t="s">
        <v>394</v>
      </c>
      <c r="C9" s="492"/>
      <c r="D9" s="287" t="s">
        <v>395</v>
      </c>
      <c r="E9" s="287"/>
      <c r="F9" s="287"/>
      <c r="G9" s="287"/>
      <c r="H9" s="287"/>
      <c r="I9" s="287"/>
      <c r="J9" s="287"/>
      <c r="K9" s="287"/>
      <c r="L9" s="287"/>
      <c r="M9" s="287"/>
      <c r="N9" s="287"/>
      <c r="O9" s="469"/>
    </row>
    <row r="10" spans="1:15" s="4" customFormat="1" ht="15">
      <c r="A10" s="489"/>
      <c r="B10" s="477" t="s">
        <v>604</v>
      </c>
      <c r="C10" s="478"/>
      <c r="D10" s="155" t="s">
        <v>600</v>
      </c>
      <c r="E10" s="187">
        <f>SUM(E11:E16)</f>
        <v>4946774.2</v>
      </c>
      <c r="F10" s="187">
        <f aca="true" t="shared" si="0" ref="F10:N10">SUM(F11:F16)</f>
        <v>3033164.59</v>
      </c>
      <c r="G10" s="187">
        <f t="shared" si="0"/>
        <v>3654048.7</v>
      </c>
      <c r="H10" s="187">
        <f t="shared" si="0"/>
        <v>2391221.5999999996</v>
      </c>
      <c r="I10" s="187">
        <f t="shared" si="0"/>
        <v>5166.8</v>
      </c>
      <c r="J10" s="187">
        <f t="shared" si="0"/>
        <v>5166.8</v>
      </c>
      <c r="K10" s="187">
        <f t="shared" si="0"/>
        <v>801829.0000000001</v>
      </c>
      <c r="L10" s="187">
        <f t="shared" si="0"/>
        <v>292040.10000000003</v>
      </c>
      <c r="M10" s="187">
        <f t="shared" si="0"/>
        <v>476729.7</v>
      </c>
      <c r="N10" s="187">
        <f t="shared" si="0"/>
        <v>344736.08999999997</v>
      </c>
      <c r="O10" s="469"/>
    </row>
    <row r="11" spans="1:15" s="12" customFormat="1" ht="15">
      <c r="A11" s="490"/>
      <c r="B11" s="479"/>
      <c r="C11" s="480"/>
      <c r="D11" s="36" t="s">
        <v>601</v>
      </c>
      <c r="E11" s="47">
        <f aca="true" t="shared" si="1" ref="E11:F16">G11+I11+K11+M11</f>
        <v>580403.6000000001</v>
      </c>
      <c r="F11" s="47">
        <f t="shared" si="1"/>
        <v>378972.4</v>
      </c>
      <c r="G11" s="157">
        <f>РФКиС_пер!G209</f>
        <v>437513.80000000005</v>
      </c>
      <c r="H11" s="157">
        <f>РФКиС_пер!H209</f>
        <v>327349.9</v>
      </c>
      <c r="I11" s="157">
        <f>РФКиС_пер!I209</f>
        <v>3511.5</v>
      </c>
      <c r="J11" s="157">
        <f>РФКиС_пер!J209</f>
        <v>3511.5</v>
      </c>
      <c r="K11" s="157">
        <f>РФКиС_пер!K209</f>
        <v>139378.3</v>
      </c>
      <c r="L11" s="157">
        <f>РФКиС_пер!L209</f>
        <v>48111</v>
      </c>
      <c r="M11" s="157">
        <f>РФКиС_пер!M209</f>
        <v>0</v>
      </c>
      <c r="N11" s="157">
        <f>РФКиС_пер!N209</f>
        <v>0</v>
      </c>
      <c r="O11" s="469"/>
    </row>
    <row r="12" spans="1:15" s="12" customFormat="1" ht="15">
      <c r="A12" s="490"/>
      <c r="B12" s="479"/>
      <c r="C12" s="480"/>
      <c r="D12" s="36" t="s">
        <v>602</v>
      </c>
      <c r="E12" s="47">
        <f t="shared" si="1"/>
        <v>742704.7000000001</v>
      </c>
      <c r="F12" s="47">
        <f t="shared" si="1"/>
        <v>460884.5999999999</v>
      </c>
      <c r="G12" s="157">
        <f>РФКиС_пер!G210</f>
        <v>570280.5</v>
      </c>
      <c r="H12" s="157">
        <f>РФКиС_пер!H210</f>
        <v>341623.19999999995</v>
      </c>
      <c r="I12" s="157">
        <f>РФКиС_пер!I210</f>
        <v>1655.3</v>
      </c>
      <c r="J12" s="157">
        <f>РФКиС_пер!J210</f>
        <v>1655.3</v>
      </c>
      <c r="K12" s="157">
        <f>РФКиС_пер!K210</f>
        <v>102346.90000000001</v>
      </c>
      <c r="L12" s="157">
        <f>РФКиС_пер!L210</f>
        <v>49184.1</v>
      </c>
      <c r="M12" s="157">
        <f>РФКиС_пер!M210</f>
        <v>68422</v>
      </c>
      <c r="N12" s="157">
        <f>РФКиС_пер!N210</f>
        <v>68422</v>
      </c>
      <c r="O12" s="469"/>
    </row>
    <row r="13" spans="1:15" s="12" customFormat="1" ht="15">
      <c r="A13" s="490"/>
      <c r="B13" s="479"/>
      <c r="C13" s="480"/>
      <c r="D13" s="36" t="s">
        <v>603</v>
      </c>
      <c r="E13" s="47">
        <v>797926.2</v>
      </c>
      <c r="F13" s="47">
        <f t="shared" si="1"/>
        <v>525999.1</v>
      </c>
      <c r="G13" s="188">
        <f>РФКиС_пер!G211</f>
        <v>574477.4</v>
      </c>
      <c r="H13" s="157">
        <f>РФКиС_пер!H211</f>
        <v>379220.49999999994</v>
      </c>
      <c r="I13" s="157">
        <f>РФКиС_пер!I211</f>
        <v>0</v>
      </c>
      <c r="J13" s="157">
        <f>РФКиС_пер!J211</f>
        <v>0</v>
      </c>
      <c r="K13" s="157">
        <f>РФКиС_пер!K211</f>
        <v>140100</v>
      </c>
      <c r="L13" s="157">
        <f>РФКиС_пер!L211</f>
        <v>72429.8</v>
      </c>
      <c r="M13" s="157">
        <f>РФКиС_пер!M211</f>
        <v>74348.8</v>
      </c>
      <c r="N13" s="157">
        <f>РФКиС_пер!N211</f>
        <v>74348.8</v>
      </c>
      <c r="O13" s="469"/>
    </row>
    <row r="14" spans="1:15" s="12" customFormat="1" ht="15">
      <c r="A14" s="490"/>
      <c r="B14" s="479"/>
      <c r="C14" s="480"/>
      <c r="D14" s="36" t="s">
        <v>614</v>
      </c>
      <c r="E14" s="47">
        <f t="shared" si="1"/>
        <v>981209.6000000001</v>
      </c>
      <c r="F14" s="47">
        <f t="shared" si="1"/>
        <v>673022.01</v>
      </c>
      <c r="G14" s="157">
        <f>РФКиС_пер!G212</f>
        <v>698918.4</v>
      </c>
      <c r="H14" s="157">
        <f>РФКиС_пер!H212</f>
        <v>503715</v>
      </c>
      <c r="I14" s="157">
        <f>РФКиС_пер!I212</f>
        <v>0</v>
      </c>
      <c r="J14" s="157">
        <f>РФКиС_пер!J212</f>
        <v>0</v>
      </c>
      <c r="K14" s="157">
        <f>РФКиС_пер!K212</f>
        <v>144755.00000000003</v>
      </c>
      <c r="L14" s="157">
        <f>РФКиС_пер!L212</f>
        <v>102386.8</v>
      </c>
      <c r="M14" s="157">
        <f>РФКиС_пер!M212</f>
        <v>137536.2</v>
      </c>
      <c r="N14" s="157">
        <f>РФКиС_пер!N212</f>
        <v>66920.20999999999</v>
      </c>
      <c r="O14" s="469"/>
    </row>
    <row r="15" spans="1:15" s="12" customFormat="1" ht="15">
      <c r="A15" s="490"/>
      <c r="B15" s="479"/>
      <c r="C15" s="480"/>
      <c r="D15" s="36" t="s">
        <v>624</v>
      </c>
      <c r="E15" s="47">
        <f t="shared" si="1"/>
        <v>952902.4000000001</v>
      </c>
      <c r="F15" s="47">
        <f t="shared" si="1"/>
        <v>497143.24</v>
      </c>
      <c r="G15" s="157">
        <f>РФКиС_пер!G213</f>
        <v>686429.3</v>
      </c>
      <c r="H15" s="157">
        <f>РФКиС_пер!H213</f>
        <v>419656.5</v>
      </c>
      <c r="I15" s="157">
        <f>РФКиС_пер!I213</f>
        <v>0</v>
      </c>
      <c r="J15" s="157">
        <f>РФКиС_пер!J213</f>
        <v>0</v>
      </c>
      <c r="K15" s="157">
        <f>РФКиС_пер!K213</f>
        <v>137624.4</v>
      </c>
      <c r="L15" s="157">
        <f>РФКиС_пер!L213</f>
        <v>9964.2</v>
      </c>
      <c r="M15" s="157">
        <f>РФКиС_пер!M213</f>
        <v>128848.70000000001</v>
      </c>
      <c r="N15" s="157">
        <f>РФКиС_пер!N213</f>
        <v>67522.54000000001</v>
      </c>
      <c r="O15" s="469"/>
    </row>
    <row r="16" spans="1:15" s="12" customFormat="1" ht="15">
      <c r="A16" s="490"/>
      <c r="B16" s="479"/>
      <c r="C16" s="480"/>
      <c r="D16" s="36" t="s">
        <v>625</v>
      </c>
      <c r="E16" s="47">
        <f t="shared" si="1"/>
        <v>891627.7000000001</v>
      </c>
      <c r="F16" s="47">
        <f t="shared" si="1"/>
        <v>497143.24</v>
      </c>
      <c r="G16" s="157">
        <f>РФКиС_пер!G214</f>
        <v>686429.3</v>
      </c>
      <c r="H16" s="157">
        <f>РФКиС_пер!H214</f>
        <v>419656.5</v>
      </c>
      <c r="I16" s="157">
        <f>РФКиС_пер!I214</f>
        <v>0</v>
      </c>
      <c r="J16" s="157">
        <f>РФКиС_пер!J214</f>
        <v>0</v>
      </c>
      <c r="K16" s="157">
        <f>РФКиС_пер!K214</f>
        <v>137624.4</v>
      </c>
      <c r="L16" s="157">
        <f>РФКиС_пер!L214</f>
        <v>9964.2</v>
      </c>
      <c r="M16" s="157">
        <f>РФКиС_пер!M214</f>
        <v>67574</v>
      </c>
      <c r="N16" s="157">
        <f>РФКиС_пер!N214</f>
        <v>67522.54000000001</v>
      </c>
      <c r="O16" s="469"/>
    </row>
    <row r="17" spans="1:15" ht="15" customHeight="1">
      <c r="A17" s="154"/>
      <c r="B17" s="486" t="s">
        <v>396</v>
      </c>
      <c r="C17" s="487"/>
      <c r="D17" s="486" t="s">
        <v>397</v>
      </c>
      <c r="E17" s="488"/>
      <c r="F17" s="488"/>
      <c r="G17" s="488"/>
      <c r="H17" s="488"/>
      <c r="I17" s="488"/>
      <c r="J17" s="488"/>
      <c r="K17" s="488"/>
      <c r="L17" s="488"/>
      <c r="M17" s="488"/>
      <c r="N17" s="487"/>
      <c r="O17" s="468" t="s">
        <v>400</v>
      </c>
    </row>
    <row r="18" spans="1:15" s="4" customFormat="1" ht="15" customHeight="1">
      <c r="A18" s="158"/>
      <c r="B18" s="491" t="s">
        <v>399</v>
      </c>
      <c r="C18" s="492"/>
      <c r="D18" s="287" t="s">
        <v>398</v>
      </c>
      <c r="E18" s="287"/>
      <c r="F18" s="287"/>
      <c r="G18" s="287"/>
      <c r="H18" s="287"/>
      <c r="I18" s="287"/>
      <c r="J18" s="287"/>
      <c r="K18" s="287"/>
      <c r="L18" s="287"/>
      <c r="M18" s="287"/>
      <c r="N18" s="287"/>
      <c r="O18" s="469"/>
    </row>
    <row r="19" spans="1:15" s="13" customFormat="1" ht="15">
      <c r="A19" s="470"/>
      <c r="B19" s="473" t="s">
        <v>605</v>
      </c>
      <c r="C19" s="474"/>
      <c r="D19" s="159" t="s">
        <v>600</v>
      </c>
      <c r="E19" s="160">
        <f>SUM(E20:E25)</f>
        <v>14824.500000000002</v>
      </c>
      <c r="F19" s="160">
        <f aca="true" t="shared" si="2" ref="F19:N19">SUM(F20:F25)</f>
        <v>2203.4936</v>
      </c>
      <c r="G19" s="160">
        <f t="shared" si="2"/>
        <v>14824.500000000002</v>
      </c>
      <c r="H19" s="160">
        <f t="shared" si="2"/>
        <v>2203.4936</v>
      </c>
      <c r="I19" s="160">
        <f t="shared" si="2"/>
        <v>0</v>
      </c>
      <c r="J19" s="160">
        <f t="shared" si="2"/>
        <v>0</v>
      </c>
      <c r="K19" s="160">
        <f t="shared" si="2"/>
        <v>0</v>
      </c>
      <c r="L19" s="160">
        <f t="shared" si="2"/>
        <v>0</v>
      </c>
      <c r="M19" s="160">
        <f t="shared" si="2"/>
        <v>0</v>
      </c>
      <c r="N19" s="160">
        <f t="shared" si="2"/>
        <v>0</v>
      </c>
      <c r="O19" s="469"/>
    </row>
    <row r="20" spans="1:15" s="10" customFormat="1" ht="15">
      <c r="A20" s="471"/>
      <c r="B20" s="475"/>
      <c r="C20" s="476"/>
      <c r="D20" s="25" t="s">
        <v>601</v>
      </c>
      <c r="E20" s="161">
        <f>G20+I20+K20+M20</f>
        <v>2541.8</v>
      </c>
      <c r="F20" s="161">
        <f>H20+J20+L20+N20</f>
        <v>387.6</v>
      </c>
      <c r="G20" s="157">
        <f>ЗОЖ_пер!H412</f>
        <v>2541.8</v>
      </c>
      <c r="H20" s="157">
        <f>ЗОЖ_пер!I412</f>
        <v>387.6</v>
      </c>
      <c r="I20" s="157">
        <f>ЗОЖ_пер!J412</f>
        <v>0</v>
      </c>
      <c r="J20" s="157">
        <f>ЗОЖ_пер!K412</f>
        <v>0</v>
      </c>
      <c r="K20" s="157">
        <f>ЗОЖ_пер!L412</f>
        <v>0</v>
      </c>
      <c r="L20" s="157">
        <f>ЗОЖ_пер!M412</f>
        <v>0</v>
      </c>
      <c r="M20" s="157">
        <f>ЗОЖ_пер!N412</f>
        <v>0</v>
      </c>
      <c r="N20" s="157">
        <f>ЗОЖ_пер!O412</f>
        <v>0</v>
      </c>
      <c r="O20" s="469"/>
    </row>
    <row r="21" spans="1:15" s="10" customFormat="1" ht="15">
      <c r="A21" s="471"/>
      <c r="B21" s="475"/>
      <c r="C21" s="476"/>
      <c r="D21" s="25" t="s">
        <v>602</v>
      </c>
      <c r="E21" s="161">
        <f aca="true" t="shared" si="3" ref="E21:F25">G21+I21+K21+M21</f>
        <v>2521.9</v>
      </c>
      <c r="F21" s="161">
        <f t="shared" si="3"/>
        <v>371.48</v>
      </c>
      <c r="G21" s="157">
        <f>ЗОЖ_пер!H421</f>
        <v>2521.9</v>
      </c>
      <c r="H21" s="157">
        <f>ЗОЖ_пер!I421</f>
        <v>371.48</v>
      </c>
      <c r="I21" s="157">
        <f>ЗОЖ_пер!J421</f>
        <v>0</v>
      </c>
      <c r="J21" s="157">
        <f>ЗОЖ_пер!K421</f>
        <v>0</v>
      </c>
      <c r="K21" s="157">
        <f>ЗОЖ_пер!L421</f>
        <v>0</v>
      </c>
      <c r="L21" s="157">
        <f>ЗОЖ_пер!M421</f>
        <v>0</v>
      </c>
      <c r="M21" s="157">
        <f>ЗОЖ_пер!N421</f>
        <v>0</v>
      </c>
      <c r="N21" s="157">
        <f>ЗОЖ_пер!O421</f>
        <v>0</v>
      </c>
      <c r="O21" s="469"/>
    </row>
    <row r="22" spans="1:15" s="10" customFormat="1" ht="15">
      <c r="A22" s="471"/>
      <c r="B22" s="475"/>
      <c r="C22" s="476"/>
      <c r="D22" s="25" t="s">
        <v>603</v>
      </c>
      <c r="E22" s="161">
        <f t="shared" si="3"/>
        <v>2522</v>
      </c>
      <c r="F22" s="161">
        <f t="shared" si="3"/>
        <v>358.6136</v>
      </c>
      <c r="G22" s="157">
        <f>ЗОЖ_пер!H430</f>
        <v>2522</v>
      </c>
      <c r="H22" s="157">
        <f>ЗОЖ_пер!I430</f>
        <v>358.6136</v>
      </c>
      <c r="I22" s="157">
        <f>ЗОЖ_пер!J430</f>
        <v>0</v>
      </c>
      <c r="J22" s="157">
        <f>ЗОЖ_пер!K430</f>
        <v>0</v>
      </c>
      <c r="K22" s="157">
        <f>ЗОЖ_пер!L430</f>
        <v>0</v>
      </c>
      <c r="L22" s="157">
        <f>ЗОЖ_пер!M430</f>
        <v>0</v>
      </c>
      <c r="M22" s="157">
        <f>ЗОЖ_пер!N430</f>
        <v>0</v>
      </c>
      <c r="N22" s="157">
        <f>ЗОЖ_пер!O430</f>
        <v>0</v>
      </c>
      <c r="O22" s="469"/>
    </row>
    <row r="23" spans="1:15" s="10" customFormat="1" ht="15">
      <c r="A23" s="471"/>
      <c r="B23" s="475"/>
      <c r="C23" s="476"/>
      <c r="D23" s="25" t="s">
        <v>614</v>
      </c>
      <c r="E23" s="161">
        <f t="shared" si="3"/>
        <v>2529.1</v>
      </c>
      <c r="F23" s="161">
        <f t="shared" si="3"/>
        <v>350.6</v>
      </c>
      <c r="G23" s="157">
        <f>ЗОЖ_пер!H439</f>
        <v>2529.1</v>
      </c>
      <c r="H23" s="157">
        <f>ЗОЖ_пер!I439</f>
        <v>350.6</v>
      </c>
      <c r="I23" s="157">
        <f>ЗОЖ_пер!J439</f>
        <v>0</v>
      </c>
      <c r="J23" s="157">
        <f>ЗОЖ_пер!K439</f>
        <v>0</v>
      </c>
      <c r="K23" s="157">
        <f>ЗОЖ_пер!L439</f>
        <v>0</v>
      </c>
      <c r="L23" s="157">
        <f>ЗОЖ_пер!M439</f>
        <v>0</v>
      </c>
      <c r="M23" s="157">
        <f>ЗОЖ_пер!N439</f>
        <v>0</v>
      </c>
      <c r="N23" s="157">
        <f>ЗОЖ_пер!O439</f>
        <v>0</v>
      </c>
      <c r="O23" s="469"/>
    </row>
    <row r="24" spans="1:15" s="10" customFormat="1" ht="15">
      <c r="A24" s="471"/>
      <c r="B24" s="475"/>
      <c r="C24" s="476"/>
      <c r="D24" s="25" t="s">
        <v>624</v>
      </c>
      <c r="E24" s="161">
        <f t="shared" si="3"/>
        <v>2360.1</v>
      </c>
      <c r="F24" s="161">
        <f t="shared" si="3"/>
        <v>367.6</v>
      </c>
      <c r="G24" s="157">
        <f>ЗОЖ_пер!H448</f>
        <v>2360.1</v>
      </c>
      <c r="H24" s="157">
        <f>ЗОЖ_пер!I448</f>
        <v>367.6</v>
      </c>
      <c r="I24" s="157">
        <f>ЗОЖ_пер!J448</f>
        <v>0</v>
      </c>
      <c r="J24" s="157">
        <f>ЗОЖ_пер!K448</f>
        <v>0</v>
      </c>
      <c r="K24" s="157">
        <f>ЗОЖ_пер!L448</f>
        <v>0</v>
      </c>
      <c r="L24" s="157">
        <f>ЗОЖ_пер!M448</f>
        <v>0</v>
      </c>
      <c r="M24" s="157">
        <f>ЗОЖ_пер!N448</f>
        <v>0</v>
      </c>
      <c r="N24" s="157">
        <f>ЗОЖ_пер!O448</f>
        <v>0</v>
      </c>
      <c r="O24" s="469"/>
    </row>
    <row r="25" spans="1:15" s="10" customFormat="1" ht="15">
      <c r="A25" s="471"/>
      <c r="B25" s="475"/>
      <c r="C25" s="476"/>
      <c r="D25" s="25" t="s">
        <v>625</v>
      </c>
      <c r="E25" s="161">
        <f t="shared" si="3"/>
        <v>2349.6</v>
      </c>
      <c r="F25" s="161">
        <f t="shared" si="3"/>
        <v>367.6</v>
      </c>
      <c r="G25" s="157">
        <f>ЗОЖ_пер!H457</f>
        <v>2349.6</v>
      </c>
      <c r="H25" s="157">
        <f>ЗОЖ_пер!I457</f>
        <v>367.6</v>
      </c>
      <c r="I25" s="157">
        <f>ЗОЖ_пер!J457</f>
        <v>0</v>
      </c>
      <c r="J25" s="157">
        <f>ЗОЖ_пер!K457</f>
        <v>0</v>
      </c>
      <c r="K25" s="157">
        <f>ЗОЖ_пер!L457</f>
        <v>0</v>
      </c>
      <c r="L25" s="157">
        <f>ЗОЖ_пер!M457</f>
        <v>0</v>
      </c>
      <c r="M25" s="157">
        <f>ЗОЖ_пер!N457</f>
        <v>0</v>
      </c>
      <c r="N25" s="157">
        <f>ЗОЖ_пер!O457</f>
        <v>0</v>
      </c>
      <c r="O25" s="469"/>
    </row>
    <row r="26" spans="1:15" s="10" customFormat="1" ht="32.25" customHeight="1">
      <c r="A26" s="154"/>
      <c r="B26" s="486" t="s">
        <v>402</v>
      </c>
      <c r="C26" s="487"/>
      <c r="D26" s="486" t="s">
        <v>48</v>
      </c>
      <c r="E26" s="488"/>
      <c r="F26" s="488"/>
      <c r="G26" s="488"/>
      <c r="H26" s="488"/>
      <c r="I26" s="488"/>
      <c r="J26" s="488"/>
      <c r="K26" s="488"/>
      <c r="L26" s="488"/>
      <c r="M26" s="488"/>
      <c r="N26" s="487"/>
      <c r="O26" s="468" t="s">
        <v>621</v>
      </c>
    </row>
    <row r="27" spans="1:15" s="4" customFormat="1" ht="15">
      <c r="A27" s="158"/>
      <c r="B27" s="491" t="s">
        <v>403</v>
      </c>
      <c r="C27" s="492"/>
      <c r="D27" s="287" t="s">
        <v>404</v>
      </c>
      <c r="E27" s="287"/>
      <c r="F27" s="287"/>
      <c r="G27" s="287"/>
      <c r="H27" s="287"/>
      <c r="I27" s="287"/>
      <c r="J27" s="287"/>
      <c r="K27" s="287"/>
      <c r="L27" s="287"/>
      <c r="M27" s="287"/>
      <c r="N27" s="287"/>
      <c r="O27" s="469"/>
    </row>
    <row r="28" spans="1:15" s="13" customFormat="1" ht="15">
      <c r="A28" s="470"/>
      <c r="B28" s="473" t="s">
        <v>52</v>
      </c>
      <c r="C28" s="474"/>
      <c r="D28" s="159" t="s">
        <v>600</v>
      </c>
      <c r="E28" s="159">
        <f>SUM(E29:E34)</f>
        <v>75921.2</v>
      </c>
      <c r="F28" s="159">
        <f aca="true" t="shared" si="4" ref="F28:N28">SUM(F29:F34)</f>
        <v>72307.5</v>
      </c>
      <c r="G28" s="159">
        <f t="shared" si="4"/>
        <v>75921.2</v>
      </c>
      <c r="H28" s="159">
        <f t="shared" si="4"/>
        <v>72307.5</v>
      </c>
      <c r="I28" s="159">
        <f t="shared" si="4"/>
        <v>0</v>
      </c>
      <c r="J28" s="159">
        <f t="shared" si="4"/>
        <v>0</v>
      </c>
      <c r="K28" s="159">
        <f t="shared" si="4"/>
        <v>0</v>
      </c>
      <c r="L28" s="159">
        <f t="shared" si="4"/>
        <v>0</v>
      </c>
      <c r="M28" s="159">
        <f t="shared" si="4"/>
        <v>0</v>
      </c>
      <c r="N28" s="159">
        <f t="shared" si="4"/>
        <v>0</v>
      </c>
      <c r="O28" s="469"/>
    </row>
    <row r="29" spans="1:15" s="10" customFormat="1" ht="15">
      <c r="A29" s="471"/>
      <c r="B29" s="475"/>
      <c r="C29" s="476"/>
      <c r="D29" s="25" t="s">
        <v>601</v>
      </c>
      <c r="E29" s="25">
        <f>G29+I29+K29+M29</f>
        <v>12106.9</v>
      </c>
      <c r="F29" s="25">
        <f>H29+J29+L29+N29</f>
        <v>11373.2</v>
      </c>
      <c r="G29" s="46">
        <f>УФКиС_п!D5</f>
        <v>12106.9</v>
      </c>
      <c r="H29" s="46">
        <f>УФКиС_п!E5</f>
        <v>11373.2</v>
      </c>
      <c r="I29" s="162"/>
      <c r="J29" s="162"/>
      <c r="K29" s="162"/>
      <c r="L29" s="162"/>
      <c r="M29" s="162"/>
      <c r="N29" s="162"/>
      <c r="O29" s="469"/>
    </row>
    <row r="30" spans="1:15" s="10" customFormat="1" ht="15">
      <c r="A30" s="471"/>
      <c r="B30" s="475"/>
      <c r="C30" s="476"/>
      <c r="D30" s="25" t="s">
        <v>602</v>
      </c>
      <c r="E30" s="25">
        <f aca="true" t="shared" si="5" ref="E30:F34">G30+I30+K30+M30</f>
        <v>12627.4</v>
      </c>
      <c r="F30" s="25">
        <f t="shared" si="5"/>
        <v>11541.8</v>
      </c>
      <c r="G30" s="46">
        <f>УФКиС_п!F5</f>
        <v>12627.4</v>
      </c>
      <c r="H30" s="46">
        <f>УФКиС_п!G5</f>
        <v>11541.8</v>
      </c>
      <c r="I30" s="162"/>
      <c r="J30" s="162"/>
      <c r="K30" s="162"/>
      <c r="L30" s="162"/>
      <c r="M30" s="162"/>
      <c r="N30" s="162"/>
      <c r="O30" s="469"/>
    </row>
    <row r="31" spans="1:15" s="10" customFormat="1" ht="15">
      <c r="A31" s="471"/>
      <c r="B31" s="475"/>
      <c r="C31" s="476"/>
      <c r="D31" s="25" t="s">
        <v>603</v>
      </c>
      <c r="E31" s="25">
        <f t="shared" si="5"/>
        <v>12627.4</v>
      </c>
      <c r="F31" s="25">
        <f t="shared" si="5"/>
        <v>11546.7</v>
      </c>
      <c r="G31" s="46">
        <f>УФКиС_п!H5</f>
        <v>12627.4</v>
      </c>
      <c r="H31" s="156">
        <f>УФКиС_п!I5</f>
        <v>11546.7</v>
      </c>
      <c r="I31" s="162"/>
      <c r="J31" s="162"/>
      <c r="K31" s="162"/>
      <c r="L31" s="162"/>
      <c r="M31" s="162"/>
      <c r="N31" s="162"/>
      <c r="O31" s="469"/>
    </row>
    <row r="32" spans="1:15" s="10" customFormat="1" ht="15">
      <c r="A32" s="471"/>
      <c r="B32" s="475"/>
      <c r="C32" s="476"/>
      <c r="D32" s="25" t="s">
        <v>614</v>
      </c>
      <c r="E32" s="25">
        <f t="shared" si="5"/>
        <v>13144.3</v>
      </c>
      <c r="F32" s="25">
        <f t="shared" si="5"/>
        <v>12430.6</v>
      </c>
      <c r="G32" s="46">
        <f>УФКиС_п!J5</f>
        <v>13144.3</v>
      </c>
      <c r="H32" s="46">
        <f>УФКиС_п!K5</f>
        <v>12430.6</v>
      </c>
      <c r="I32" s="162"/>
      <c r="J32" s="162"/>
      <c r="K32" s="162"/>
      <c r="L32" s="162"/>
      <c r="M32" s="162"/>
      <c r="N32" s="162"/>
      <c r="O32" s="469"/>
    </row>
    <row r="33" spans="1:15" s="10" customFormat="1" ht="15">
      <c r="A33" s="471"/>
      <c r="B33" s="475"/>
      <c r="C33" s="476"/>
      <c r="D33" s="25" t="s">
        <v>624</v>
      </c>
      <c r="E33" s="25">
        <f t="shared" si="5"/>
        <v>12707.6</v>
      </c>
      <c r="F33" s="25">
        <f t="shared" si="5"/>
        <v>12707.6</v>
      </c>
      <c r="G33" s="46">
        <f>УФКиС_п!L5</f>
        <v>12707.6</v>
      </c>
      <c r="H33" s="46">
        <f>УФКиС_п!M5</f>
        <v>12707.6</v>
      </c>
      <c r="I33" s="162"/>
      <c r="J33" s="162"/>
      <c r="K33" s="162"/>
      <c r="L33" s="162"/>
      <c r="M33" s="162"/>
      <c r="N33" s="162"/>
      <c r="O33" s="469"/>
    </row>
    <row r="34" spans="1:15" s="10" customFormat="1" ht="15">
      <c r="A34" s="471"/>
      <c r="B34" s="475"/>
      <c r="C34" s="476"/>
      <c r="D34" s="25" t="s">
        <v>625</v>
      </c>
      <c r="E34" s="25">
        <f t="shared" si="5"/>
        <v>12707.6</v>
      </c>
      <c r="F34" s="25">
        <f t="shared" si="5"/>
        <v>12707.6</v>
      </c>
      <c r="G34" s="46">
        <f>УФКиС_п!N5</f>
        <v>12707.6</v>
      </c>
      <c r="H34" s="46">
        <f>УФКиС_п!O5</f>
        <v>12707.6</v>
      </c>
      <c r="I34" s="162"/>
      <c r="J34" s="162"/>
      <c r="K34" s="162"/>
      <c r="L34" s="162"/>
      <c r="M34" s="162"/>
      <c r="N34" s="162"/>
      <c r="O34" s="469"/>
    </row>
    <row r="35" spans="1:15" s="10" customFormat="1" ht="15" customHeight="1">
      <c r="A35" s="152"/>
      <c r="B35" s="495" t="s">
        <v>405</v>
      </c>
      <c r="C35" s="496"/>
      <c r="D35" s="495" t="s">
        <v>49</v>
      </c>
      <c r="E35" s="497"/>
      <c r="F35" s="497"/>
      <c r="G35" s="497"/>
      <c r="H35" s="497"/>
      <c r="I35" s="497"/>
      <c r="J35" s="497"/>
      <c r="K35" s="497"/>
      <c r="L35" s="497"/>
      <c r="M35" s="497"/>
      <c r="N35" s="496"/>
      <c r="O35" s="468" t="s">
        <v>407</v>
      </c>
    </row>
    <row r="36" spans="1:15" s="14" customFormat="1" ht="15" customHeight="1">
      <c r="A36" s="154"/>
      <c r="B36" s="287" t="s">
        <v>406</v>
      </c>
      <c r="C36" s="287"/>
      <c r="D36" s="287" t="s">
        <v>464</v>
      </c>
      <c r="E36" s="287"/>
      <c r="F36" s="287"/>
      <c r="G36" s="287"/>
      <c r="H36" s="287"/>
      <c r="I36" s="287"/>
      <c r="J36" s="287"/>
      <c r="K36" s="287"/>
      <c r="L36" s="287"/>
      <c r="M36" s="287"/>
      <c r="N36" s="287"/>
      <c r="O36" s="469"/>
    </row>
    <row r="37" spans="1:15" s="13" customFormat="1" ht="15">
      <c r="A37" s="470"/>
      <c r="B37" s="473" t="s">
        <v>51</v>
      </c>
      <c r="C37" s="474"/>
      <c r="D37" s="159" t="s">
        <v>600</v>
      </c>
      <c r="E37" s="160">
        <f>SUM(E38:E43)</f>
        <v>1633489.08</v>
      </c>
      <c r="F37" s="160">
        <f aca="true" t="shared" si="6" ref="F37:N37">SUM(F38:F43)</f>
        <v>70663.16</v>
      </c>
      <c r="G37" s="160">
        <f t="shared" si="6"/>
        <v>546919.5800000001</v>
      </c>
      <c r="H37" s="160">
        <f t="shared" si="6"/>
        <v>57063.96000000001</v>
      </c>
      <c r="I37" s="160">
        <f t="shared" si="6"/>
        <v>735931.7</v>
      </c>
      <c r="J37" s="160">
        <f t="shared" si="6"/>
        <v>0</v>
      </c>
      <c r="K37" s="160">
        <f t="shared" si="6"/>
        <v>350637.8</v>
      </c>
      <c r="L37" s="160">
        <f t="shared" si="6"/>
        <v>13599.2</v>
      </c>
      <c r="M37" s="160">
        <f t="shared" si="6"/>
        <v>0</v>
      </c>
      <c r="N37" s="160">
        <f t="shared" si="6"/>
        <v>0</v>
      </c>
      <c r="O37" s="469"/>
    </row>
    <row r="38" spans="1:15" s="10" customFormat="1" ht="15">
      <c r="A38" s="471"/>
      <c r="B38" s="475"/>
      <c r="C38" s="476"/>
      <c r="D38" s="25" t="s">
        <v>601</v>
      </c>
      <c r="E38" s="161">
        <f>G38+I38+K38+M38</f>
        <v>85016.09999999999</v>
      </c>
      <c r="F38" s="161">
        <f>H38+J38+L38+N38</f>
        <v>37016.1</v>
      </c>
      <c r="G38" s="157">
        <f>Стр_пер!H197</f>
        <v>35416.899999999994</v>
      </c>
      <c r="H38" s="157">
        <f>Стр_пер!I197</f>
        <v>23416.899999999998</v>
      </c>
      <c r="I38" s="157">
        <f>Стр_пер!J197</f>
        <v>0</v>
      </c>
      <c r="J38" s="157">
        <f>Стр_пер!K197</f>
        <v>0</v>
      </c>
      <c r="K38" s="157">
        <f>Стр_пер!L197</f>
        <v>49599.2</v>
      </c>
      <c r="L38" s="157">
        <f>Стр_пер!M197</f>
        <v>13599.2</v>
      </c>
      <c r="M38" s="157">
        <f>Стр_пер!N197</f>
        <v>0</v>
      </c>
      <c r="N38" s="157">
        <f>Стр_пер!O197</f>
        <v>0</v>
      </c>
      <c r="O38" s="469"/>
    </row>
    <row r="39" spans="1:15" s="10" customFormat="1" ht="15">
      <c r="A39" s="471"/>
      <c r="B39" s="475"/>
      <c r="C39" s="476"/>
      <c r="D39" s="25" t="s">
        <v>602</v>
      </c>
      <c r="E39" s="161">
        <f aca="true" t="shared" si="7" ref="E39:F43">G39+I39+K39+M39</f>
        <v>4708.6</v>
      </c>
      <c r="F39" s="161">
        <f t="shared" si="7"/>
        <v>4708.6</v>
      </c>
      <c r="G39" s="157">
        <f>Стр_пер!H198</f>
        <v>4708.6</v>
      </c>
      <c r="H39" s="157">
        <f>Стр_пер!I198</f>
        <v>4708.6</v>
      </c>
      <c r="I39" s="157">
        <f>Стр_пер!J198</f>
        <v>0</v>
      </c>
      <c r="J39" s="157">
        <f>Стр_пер!K198</f>
        <v>0</v>
      </c>
      <c r="K39" s="157">
        <f>Стр_пер!L198</f>
        <v>0</v>
      </c>
      <c r="L39" s="157">
        <f>Стр_пер!M198</f>
        <v>0</v>
      </c>
      <c r="M39" s="157">
        <f>Стр_пер!N198</f>
        <v>0</v>
      </c>
      <c r="N39" s="157">
        <f>Стр_пер!O198</f>
        <v>0</v>
      </c>
      <c r="O39" s="469"/>
    </row>
    <row r="40" spans="1:15" s="10" customFormat="1" ht="15">
      <c r="A40" s="471"/>
      <c r="B40" s="475"/>
      <c r="C40" s="476"/>
      <c r="D40" s="25" t="s">
        <v>603</v>
      </c>
      <c r="E40" s="161">
        <f t="shared" si="7"/>
        <v>45833.9</v>
      </c>
      <c r="F40" s="161">
        <f t="shared" si="7"/>
        <v>5831.9</v>
      </c>
      <c r="G40" s="157">
        <f>Стр_пер!H199</f>
        <v>5833.9</v>
      </c>
      <c r="H40" s="157">
        <f>Стр_пер!I199</f>
        <v>5831.9</v>
      </c>
      <c r="I40" s="157">
        <f>Стр_пер!J199</f>
        <v>0</v>
      </c>
      <c r="J40" s="157">
        <f>Стр_пер!K199</f>
        <v>0</v>
      </c>
      <c r="K40" s="157">
        <f>Стр_пер!L199</f>
        <v>40000</v>
      </c>
      <c r="L40" s="157">
        <f>Стр_пер!M199</f>
        <v>0</v>
      </c>
      <c r="M40" s="157">
        <f>Стр_пер!N199</f>
        <v>0</v>
      </c>
      <c r="N40" s="157">
        <f>Стр_пер!O199</f>
        <v>0</v>
      </c>
      <c r="O40" s="469"/>
    </row>
    <row r="41" spans="1:15" s="10" customFormat="1" ht="15">
      <c r="A41" s="471"/>
      <c r="B41" s="475"/>
      <c r="C41" s="476"/>
      <c r="D41" s="25" t="s">
        <v>614</v>
      </c>
      <c r="E41" s="161">
        <f t="shared" si="7"/>
        <v>11644.4</v>
      </c>
      <c r="F41" s="161">
        <f t="shared" si="7"/>
        <v>11644.36</v>
      </c>
      <c r="G41" s="157">
        <f>Стр_пер!H200</f>
        <v>11644.4</v>
      </c>
      <c r="H41" s="157">
        <f>Стр_пер!I200</f>
        <v>11644.36</v>
      </c>
      <c r="I41" s="157">
        <f>Стр_пер!J200</f>
        <v>0</v>
      </c>
      <c r="J41" s="157">
        <f>Стр_пер!K200</f>
        <v>0</v>
      </c>
      <c r="K41" s="157">
        <f>Стр_пер!L200</f>
        <v>0</v>
      </c>
      <c r="L41" s="157">
        <f>Стр_пер!M200</f>
        <v>0</v>
      </c>
      <c r="M41" s="157">
        <f>Стр_пер!N200</f>
        <v>0</v>
      </c>
      <c r="N41" s="157">
        <f>Стр_пер!O200</f>
        <v>0</v>
      </c>
      <c r="O41" s="469"/>
    </row>
    <row r="42" spans="1:15" s="10" customFormat="1" ht="15">
      <c r="A42" s="471"/>
      <c r="B42" s="475"/>
      <c r="C42" s="476"/>
      <c r="D42" s="25" t="s">
        <v>624</v>
      </c>
      <c r="E42" s="161">
        <f t="shared" si="7"/>
        <v>389875.5</v>
      </c>
      <c r="F42" s="161">
        <f t="shared" si="7"/>
        <v>11462.2</v>
      </c>
      <c r="G42" s="157">
        <f>Стр_пер!H201</f>
        <v>200488.7</v>
      </c>
      <c r="H42" s="157">
        <f>Стр_пер!I201</f>
        <v>11462.2</v>
      </c>
      <c r="I42" s="157">
        <f>Стр_пер!J201</f>
        <v>157191</v>
      </c>
      <c r="J42" s="157">
        <f>Стр_пер!K201</f>
        <v>0</v>
      </c>
      <c r="K42" s="157">
        <f>Стр_пер!L201</f>
        <v>32195.8</v>
      </c>
      <c r="L42" s="157">
        <f>Стр_пер!M201</f>
        <v>0</v>
      </c>
      <c r="M42" s="157">
        <f>Стр_пер!N201</f>
        <v>0</v>
      </c>
      <c r="N42" s="157">
        <f>Стр_пер!O201</f>
        <v>0</v>
      </c>
      <c r="O42" s="469"/>
    </row>
    <row r="43" spans="1:15" s="10" customFormat="1" ht="15">
      <c r="A43" s="471"/>
      <c r="B43" s="475"/>
      <c r="C43" s="476"/>
      <c r="D43" s="25" t="s">
        <v>625</v>
      </c>
      <c r="E43" s="161">
        <f t="shared" si="7"/>
        <v>1096410.58</v>
      </c>
      <c r="F43" s="161">
        <f t="shared" si="7"/>
        <v>0</v>
      </c>
      <c r="G43" s="189">
        <f>Стр_пер!H202</f>
        <v>288827.08</v>
      </c>
      <c r="H43" s="157">
        <f>Стр_пер!I202</f>
        <v>0</v>
      </c>
      <c r="I43" s="157">
        <f>Стр_пер!J202</f>
        <v>578740.7</v>
      </c>
      <c r="J43" s="157">
        <f>Стр_пер!K202</f>
        <v>0</v>
      </c>
      <c r="K43" s="157">
        <f>Стр_пер!L202</f>
        <v>228842.8</v>
      </c>
      <c r="L43" s="157">
        <f>Стр_пер!M202</f>
        <v>0</v>
      </c>
      <c r="M43" s="157">
        <f>Стр_пер!N202</f>
        <v>0</v>
      </c>
      <c r="N43" s="157">
        <f>Стр_пер!O202</f>
        <v>0</v>
      </c>
      <c r="O43" s="469"/>
    </row>
    <row r="44" spans="1:15" s="13" customFormat="1" ht="15" customHeight="1">
      <c r="A44" s="472"/>
      <c r="B44" s="279" t="s">
        <v>50</v>
      </c>
      <c r="C44" s="279"/>
      <c r="D44" s="159" t="s">
        <v>600</v>
      </c>
      <c r="E44" s="160">
        <f>SUM(E45:E50)</f>
        <v>6671008.98</v>
      </c>
      <c r="F44" s="160">
        <f aca="true" t="shared" si="8" ref="F44:N44">SUM(F45:F50)</f>
        <v>3178338.7435999997</v>
      </c>
      <c r="G44" s="160">
        <f t="shared" si="8"/>
        <v>4291713.98</v>
      </c>
      <c r="H44" s="160">
        <f t="shared" si="8"/>
        <v>2522796.5535999993</v>
      </c>
      <c r="I44" s="160">
        <f t="shared" si="8"/>
        <v>741098.5</v>
      </c>
      <c r="J44" s="160">
        <f t="shared" si="8"/>
        <v>5166.8</v>
      </c>
      <c r="K44" s="160">
        <f t="shared" si="8"/>
        <v>1152466.7999999998</v>
      </c>
      <c r="L44" s="160">
        <f t="shared" si="8"/>
        <v>305639.3</v>
      </c>
      <c r="M44" s="160">
        <f t="shared" si="8"/>
        <v>476729.7</v>
      </c>
      <c r="N44" s="160">
        <f t="shared" si="8"/>
        <v>344736.08999999997</v>
      </c>
      <c r="O44" s="279"/>
    </row>
    <row r="45" spans="1:15" s="10" customFormat="1" ht="15">
      <c r="A45" s="472"/>
      <c r="B45" s="279"/>
      <c r="C45" s="279"/>
      <c r="D45" s="25" t="s">
        <v>601</v>
      </c>
      <c r="E45" s="161">
        <f>G45+I45+K45+M45</f>
        <v>680068.4</v>
      </c>
      <c r="F45" s="161">
        <f>H45+J45+L45+N45</f>
        <v>427749.30000000005</v>
      </c>
      <c r="G45" s="161">
        <f aca="true" t="shared" si="9" ref="G45:N50">G11+G20+G29+G38</f>
        <v>487579.4</v>
      </c>
      <c r="H45" s="161">
        <f t="shared" si="9"/>
        <v>362527.60000000003</v>
      </c>
      <c r="I45" s="161">
        <f t="shared" si="9"/>
        <v>3511.5</v>
      </c>
      <c r="J45" s="161">
        <f t="shared" si="9"/>
        <v>3511.5</v>
      </c>
      <c r="K45" s="161">
        <f t="shared" si="9"/>
        <v>188977.5</v>
      </c>
      <c r="L45" s="161">
        <f t="shared" si="9"/>
        <v>61710.2</v>
      </c>
      <c r="M45" s="161">
        <f t="shared" si="9"/>
        <v>0</v>
      </c>
      <c r="N45" s="161">
        <f t="shared" si="9"/>
        <v>0</v>
      </c>
      <c r="O45" s="279"/>
    </row>
    <row r="46" spans="1:15" s="10" customFormat="1" ht="15">
      <c r="A46" s="472"/>
      <c r="B46" s="279"/>
      <c r="C46" s="279"/>
      <c r="D46" s="25" t="s">
        <v>602</v>
      </c>
      <c r="E46" s="161">
        <f aca="true" t="shared" si="10" ref="E46:F49">G46+I46+K46+M46</f>
        <v>762562.6000000001</v>
      </c>
      <c r="F46" s="161">
        <f t="shared" si="10"/>
        <v>477506.47999999986</v>
      </c>
      <c r="G46" s="161">
        <f t="shared" si="9"/>
        <v>590138.4</v>
      </c>
      <c r="H46" s="161">
        <f t="shared" si="9"/>
        <v>358245.0799999999</v>
      </c>
      <c r="I46" s="161">
        <f t="shared" si="9"/>
        <v>1655.3</v>
      </c>
      <c r="J46" s="161">
        <f t="shared" si="9"/>
        <v>1655.3</v>
      </c>
      <c r="K46" s="161">
        <f t="shared" si="9"/>
        <v>102346.90000000001</v>
      </c>
      <c r="L46" s="161">
        <f t="shared" si="9"/>
        <v>49184.1</v>
      </c>
      <c r="M46" s="161">
        <f t="shared" si="9"/>
        <v>68422</v>
      </c>
      <c r="N46" s="161">
        <f t="shared" si="9"/>
        <v>68422</v>
      </c>
      <c r="O46" s="279"/>
    </row>
    <row r="47" spans="1:15" s="10" customFormat="1" ht="15">
      <c r="A47" s="472"/>
      <c r="B47" s="279"/>
      <c r="C47" s="279"/>
      <c r="D47" s="25" t="s">
        <v>603</v>
      </c>
      <c r="E47" s="161">
        <v>858909.5</v>
      </c>
      <c r="F47" s="161">
        <f t="shared" si="10"/>
        <v>543736.3136</v>
      </c>
      <c r="G47" s="163">
        <f t="shared" si="9"/>
        <v>595460.7000000001</v>
      </c>
      <c r="H47" s="161">
        <f t="shared" si="9"/>
        <v>396957.71359999996</v>
      </c>
      <c r="I47" s="161">
        <f t="shared" si="9"/>
        <v>0</v>
      </c>
      <c r="J47" s="161">
        <f t="shared" si="9"/>
        <v>0</v>
      </c>
      <c r="K47" s="161">
        <f t="shared" si="9"/>
        <v>180100</v>
      </c>
      <c r="L47" s="161">
        <f t="shared" si="9"/>
        <v>72429.8</v>
      </c>
      <c r="M47" s="161">
        <f t="shared" si="9"/>
        <v>74348.8</v>
      </c>
      <c r="N47" s="161">
        <f t="shared" si="9"/>
        <v>74348.8</v>
      </c>
      <c r="O47" s="279"/>
    </row>
    <row r="48" spans="1:15" s="10" customFormat="1" ht="15">
      <c r="A48" s="472"/>
      <c r="B48" s="279"/>
      <c r="C48" s="279"/>
      <c r="D48" s="25" t="s">
        <v>614</v>
      </c>
      <c r="E48" s="161">
        <f t="shared" si="10"/>
        <v>1008527.4000000001</v>
      </c>
      <c r="F48" s="161">
        <f t="shared" si="10"/>
        <v>697447.57</v>
      </c>
      <c r="G48" s="161">
        <f>G14+G23+G32+G41</f>
        <v>726236.2000000001</v>
      </c>
      <c r="H48" s="161">
        <f t="shared" si="9"/>
        <v>528140.5599999999</v>
      </c>
      <c r="I48" s="161">
        <f t="shared" si="9"/>
        <v>0</v>
      </c>
      <c r="J48" s="161">
        <f t="shared" si="9"/>
        <v>0</v>
      </c>
      <c r="K48" s="161">
        <f t="shared" si="9"/>
        <v>144755.00000000003</v>
      </c>
      <c r="L48" s="161">
        <f t="shared" si="9"/>
        <v>102386.8</v>
      </c>
      <c r="M48" s="161">
        <f t="shared" si="9"/>
        <v>137536.2</v>
      </c>
      <c r="N48" s="161">
        <f t="shared" si="9"/>
        <v>66920.20999999999</v>
      </c>
      <c r="O48" s="279"/>
    </row>
    <row r="49" spans="1:15" s="10" customFormat="1" ht="15">
      <c r="A49" s="472"/>
      <c r="B49" s="279"/>
      <c r="C49" s="279"/>
      <c r="D49" s="25" t="s">
        <v>624</v>
      </c>
      <c r="E49" s="161">
        <f t="shared" si="10"/>
        <v>1357845.5999999999</v>
      </c>
      <c r="F49" s="161">
        <f t="shared" si="10"/>
        <v>521680.64</v>
      </c>
      <c r="G49" s="161">
        <f t="shared" si="9"/>
        <v>901985.7</v>
      </c>
      <c r="H49" s="161">
        <f t="shared" si="9"/>
        <v>444193.89999999997</v>
      </c>
      <c r="I49" s="161">
        <f t="shared" si="9"/>
        <v>157191</v>
      </c>
      <c r="J49" s="161">
        <f t="shared" si="9"/>
        <v>0</v>
      </c>
      <c r="K49" s="161">
        <f t="shared" si="9"/>
        <v>169820.19999999998</v>
      </c>
      <c r="L49" s="161">
        <f t="shared" si="9"/>
        <v>9964.2</v>
      </c>
      <c r="M49" s="161">
        <f t="shared" si="9"/>
        <v>128848.70000000001</v>
      </c>
      <c r="N49" s="161">
        <f t="shared" si="9"/>
        <v>67522.54000000001</v>
      </c>
      <c r="O49" s="279"/>
    </row>
    <row r="50" spans="1:15" s="10" customFormat="1" ht="15">
      <c r="A50" s="472"/>
      <c r="B50" s="279"/>
      <c r="C50" s="279"/>
      <c r="D50" s="25" t="s">
        <v>625</v>
      </c>
      <c r="E50" s="161">
        <f>G50+I50+K50+M50</f>
        <v>2003095.48</v>
      </c>
      <c r="F50" s="161">
        <f>H50+J50+L50+N50</f>
        <v>510218.43999999994</v>
      </c>
      <c r="G50" s="161">
        <f t="shared" si="9"/>
        <v>990313.5800000001</v>
      </c>
      <c r="H50" s="161">
        <f t="shared" si="9"/>
        <v>432731.69999999995</v>
      </c>
      <c r="I50" s="161">
        <f t="shared" si="9"/>
        <v>578740.7</v>
      </c>
      <c r="J50" s="161">
        <f t="shared" si="9"/>
        <v>0</v>
      </c>
      <c r="K50" s="161">
        <f t="shared" si="9"/>
        <v>366467.19999999995</v>
      </c>
      <c r="L50" s="161">
        <f t="shared" si="9"/>
        <v>9964.2</v>
      </c>
      <c r="M50" s="161">
        <f t="shared" si="9"/>
        <v>67574</v>
      </c>
      <c r="N50" s="161">
        <f t="shared" si="9"/>
        <v>67522.54000000001</v>
      </c>
      <c r="O50" s="279"/>
    </row>
    <row r="9810" ht="15"/>
  </sheetData>
  <sheetProtection/>
  <mergeCells count="46">
    <mergeCell ref="D9:N9"/>
    <mergeCell ref="B35:C35"/>
    <mergeCell ref="D35:N35"/>
    <mergeCell ref="A3:A5"/>
    <mergeCell ref="D3:D5"/>
    <mergeCell ref="D7:N7"/>
    <mergeCell ref="B7:C7"/>
    <mergeCell ref="K1:O1"/>
    <mergeCell ref="B26:C26"/>
    <mergeCell ref="D26:N26"/>
    <mergeCell ref="B27:C27"/>
    <mergeCell ref="D27:N27"/>
    <mergeCell ref="B18:C18"/>
    <mergeCell ref="D18:N18"/>
    <mergeCell ref="A2:O2"/>
    <mergeCell ref="O3:O5"/>
    <mergeCell ref="G4:H4"/>
    <mergeCell ref="A10:A16"/>
    <mergeCell ref="A19:A25"/>
    <mergeCell ref="A28:A34"/>
    <mergeCell ref="O26:O34"/>
    <mergeCell ref="O17:O25"/>
    <mergeCell ref="O8:O16"/>
    <mergeCell ref="E3:F4"/>
    <mergeCell ref="G3:N3"/>
    <mergeCell ref="B17:C17"/>
    <mergeCell ref="D17:N17"/>
    <mergeCell ref="I4:J4"/>
    <mergeCell ref="K4:L4"/>
    <mergeCell ref="M4:N4"/>
    <mergeCell ref="B8:C8"/>
    <mergeCell ref="D8:N8"/>
    <mergeCell ref="B28:C34"/>
    <mergeCell ref="B19:C25"/>
    <mergeCell ref="B10:C16"/>
    <mergeCell ref="B3:C5"/>
    <mergeCell ref="B6:C6"/>
    <mergeCell ref="B9:C9"/>
    <mergeCell ref="O35:O43"/>
    <mergeCell ref="O44:O50"/>
    <mergeCell ref="B44:C50"/>
    <mergeCell ref="A37:A43"/>
    <mergeCell ref="A44:A50"/>
    <mergeCell ref="B37:C43"/>
    <mergeCell ref="B36:C36"/>
    <mergeCell ref="D36:N36"/>
  </mergeCells>
  <hyperlinks>
    <hyperlink ref="B36" location="P9810" display="P9810"/>
  </hyperlinks>
  <printOptions/>
  <pageMargins left="0.7086614173228347" right="0.7086614173228347" top="0.31496062992125984" bottom="0.31496062992125984" header="0.31496062992125984" footer="0.31496062992125984"/>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tabColor rgb="FFC00000"/>
  </sheetPr>
  <dimension ref="A1:M49"/>
  <sheetViews>
    <sheetView view="pageBreakPreview" zoomScale="98" zoomScaleSheetLayoutView="98" zoomScalePageLayoutView="0" workbookViewId="0" topLeftCell="A22">
      <selection activeCell="I30" sqref="I30"/>
    </sheetView>
  </sheetViews>
  <sheetFormatPr defaultColWidth="9.140625" defaultRowHeight="15"/>
  <cols>
    <col min="1" max="1" width="6.8515625" style="16" customWidth="1"/>
    <col min="2" max="2" width="28.421875" style="16" customWidth="1"/>
    <col min="3" max="3" width="9.140625" style="16" customWidth="1"/>
    <col min="4" max="4" width="13.7109375" style="16" customWidth="1"/>
    <col min="5" max="5" width="7.28125" style="16" customWidth="1"/>
    <col min="6" max="6" width="6.8515625" style="16" customWidth="1"/>
    <col min="7" max="7" width="6.7109375" style="16" customWidth="1"/>
    <col min="8" max="9" width="19.421875" style="16" customWidth="1"/>
    <col min="10" max="10" width="9.140625" style="16" customWidth="1"/>
    <col min="11" max="13" width="9.140625" style="10" customWidth="1"/>
  </cols>
  <sheetData>
    <row r="1" spans="1:10" ht="15">
      <c r="A1" s="280" t="s">
        <v>914</v>
      </c>
      <c r="B1" s="280"/>
      <c r="C1" s="280"/>
      <c r="D1" s="280"/>
      <c r="E1" s="280"/>
      <c r="F1" s="280"/>
      <c r="G1" s="280"/>
      <c r="H1" s="280"/>
      <c r="I1" s="280"/>
      <c r="J1" s="280"/>
    </row>
    <row r="3" spans="1:13" ht="76.5" customHeight="1">
      <c r="A3" s="278" t="s">
        <v>182</v>
      </c>
      <c r="B3" s="278"/>
      <c r="C3" s="278"/>
      <c r="D3" s="278"/>
      <c r="E3" s="278"/>
      <c r="F3" s="278"/>
      <c r="G3" s="278"/>
      <c r="H3" s="278"/>
      <c r="I3" s="278"/>
      <c r="J3" s="278"/>
      <c r="K3" s="11"/>
      <c r="L3" s="11"/>
      <c r="M3" s="11"/>
    </row>
    <row r="4" spans="1:13" ht="48" customHeight="1">
      <c r="A4" s="289" t="s">
        <v>915</v>
      </c>
      <c r="B4" s="289"/>
      <c r="C4" s="289"/>
      <c r="D4" s="289"/>
      <c r="E4" s="289"/>
      <c r="F4" s="289"/>
      <c r="G4" s="289"/>
      <c r="H4" s="289"/>
      <c r="I4" s="289"/>
      <c r="J4" s="289"/>
      <c r="K4" s="11"/>
      <c r="L4" s="11"/>
      <c r="M4" s="11"/>
    </row>
    <row r="5" spans="1:13" ht="50.25" customHeight="1">
      <c r="A5" s="289" t="s">
        <v>916</v>
      </c>
      <c r="B5" s="289"/>
      <c r="C5" s="289"/>
      <c r="D5" s="289"/>
      <c r="E5" s="289"/>
      <c r="F5" s="289"/>
      <c r="G5" s="289"/>
      <c r="H5" s="289"/>
      <c r="I5" s="289"/>
      <c r="J5" s="289"/>
      <c r="K5" s="11"/>
      <c r="L5" s="11"/>
      <c r="M5" s="11"/>
    </row>
    <row r="6" spans="1:13" ht="44.25" customHeight="1">
      <c r="A6" s="289" t="s">
        <v>917</v>
      </c>
      <c r="B6" s="289"/>
      <c r="C6" s="289"/>
      <c r="D6" s="289"/>
      <c r="E6" s="289"/>
      <c r="F6" s="289"/>
      <c r="G6" s="289"/>
      <c r="H6" s="289"/>
      <c r="I6" s="289"/>
      <c r="J6" s="289"/>
      <c r="K6" s="11"/>
      <c r="L6" s="11"/>
      <c r="M6" s="11"/>
    </row>
    <row r="7" spans="1:13" ht="60" customHeight="1">
      <c r="A7" s="289" t="s">
        <v>918</v>
      </c>
      <c r="B7" s="289"/>
      <c r="C7" s="289"/>
      <c r="D7" s="289"/>
      <c r="E7" s="289"/>
      <c r="F7" s="289"/>
      <c r="G7" s="289"/>
      <c r="H7" s="289"/>
      <c r="I7" s="289"/>
      <c r="J7" s="289"/>
      <c r="K7" s="11"/>
      <c r="L7" s="11"/>
      <c r="M7" s="11"/>
    </row>
    <row r="8" spans="1:13" ht="45.75" customHeight="1">
      <c r="A8" s="289" t="s">
        <v>919</v>
      </c>
      <c r="B8" s="289"/>
      <c r="C8" s="289"/>
      <c r="D8" s="289"/>
      <c r="E8" s="289"/>
      <c r="F8" s="289"/>
      <c r="G8" s="289"/>
      <c r="H8" s="289"/>
      <c r="I8" s="289"/>
      <c r="J8" s="289"/>
      <c r="K8" s="11"/>
      <c r="L8" s="11"/>
      <c r="M8" s="11"/>
    </row>
    <row r="9" spans="1:13" ht="90.75" customHeight="1">
      <c r="A9" s="289" t="s">
        <v>920</v>
      </c>
      <c r="B9" s="289"/>
      <c r="C9" s="289"/>
      <c r="D9" s="289"/>
      <c r="E9" s="289"/>
      <c r="F9" s="289"/>
      <c r="G9" s="289"/>
      <c r="H9" s="289"/>
      <c r="I9" s="289"/>
      <c r="J9" s="289"/>
      <c r="K9" s="11"/>
      <c r="L9" s="11"/>
      <c r="M9" s="11"/>
    </row>
    <row r="10" ht="15">
      <c r="A10" s="16" t="s">
        <v>921</v>
      </c>
    </row>
    <row r="12" ht="15">
      <c r="A12" s="16" t="s">
        <v>702</v>
      </c>
    </row>
    <row r="13" ht="15.75" thickBot="1">
      <c r="A13" s="16" t="s">
        <v>935</v>
      </c>
    </row>
    <row r="14" spans="1:6" ht="30.75" thickBot="1">
      <c r="A14" s="293" t="s">
        <v>922</v>
      </c>
      <c r="B14" s="294"/>
      <c r="C14" s="65" t="s">
        <v>923</v>
      </c>
      <c r="D14" s="65" t="s">
        <v>924</v>
      </c>
      <c r="E14" s="65" t="s">
        <v>925</v>
      </c>
      <c r="F14" s="65" t="s">
        <v>926</v>
      </c>
    </row>
    <row r="15" spans="1:6" ht="15.75" thickBot="1">
      <c r="A15" s="290" t="s">
        <v>927</v>
      </c>
      <c r="B15" s="291"/>
      <c r="C15" s="23">
        <v>511</v>
      </c>
      <c r="D15" s="23">
        <v>565</v>
      </c>
      <c r="E15" s="23">
        <v>575</v>
      </c>
      <c r="F15" s="23">
        <v>621</v>
      </c>
    </row>
    <row r="16" spans="1:6" ht="15.75" thickBot="1">
      <c r="A16" s="290" t="s">
        <v>928</v>
      </c>
      <c r="B16" s="291"/>
      <c r="C16" s="23">
        <v>6</v>
      </c>
      <c r="D16" s="23">
        <v>6</v>
      </c>
      <c r="E16" s="23">
        <v>6</v>
      </c>
      <c r="F16" s="23">
        <v>6</v>
      </c>
    </row>
    <row r="17" spans="1:6" ht="15.75" thickBot="1">
      <c r="A17" s="290" t="s">
        <v>929</v>
      </c>
      <c r="B17" s="291"/>
      <c r="C17" s="23">
        <v>150</v>
      </c>
      <c r="D17" s="23">
        <v>155</v>
      </c>
      <c r="E17" s="23">
        <v>155</v>
      </c>
      <c r="F17" s="23">
        <v>156</v>
      </c>
    </row>
    <row r="18" spans="1:6" ht="15.75" thickBot="1">
      <c r="A18" s="290" t="s">
        <v>930</v>
      </c>
      <c r="B18" s="291"/>
      <c r="C18" s="23">
        <v>10</v>
      </c>
      <c r="D18" s="23">
        <v>10</v>
      </c>
      <c r="E18" s="23">
        <v>10</v>
      </c>
      <c r="F18" s="23">
        <v>11</v>
      </c>
    </row>
    <row r="19" spans="1:6" ht="15.75" thickBot="1">
      <c r="A19" s="290" t="s">
        <v>931</v>
      </c>
      <c r="B19" s="291"/>
      <c r="C19" s="23">
        <v>161</v>
      </c>
      <c r="D19" s="23">
        <v>257</v>
      </c>
      <c r="E19" s="23">
        <v>257</v>
      </c>
      <c r="F19" s="23">
        <v>277</v>
      </c>
    </row>
    <row r="20" spans="1:6" ht="15.75" thickBot="1">
      <c r="A20" s="290" t="s">
        <v>932</v>
      </c>
      <c r="B20" s="291"/>
      <c r="C20" s="23">
        <v>1</v>
      </c>
      <c r="D20" s="23">
        <v>1</v>
      </c>
      <c r="E20" s="23">
        <v>1</v>
      </c>
      <c r="F20" s="23">
        <v>1</v>
      </c>
    </row>
    <row r="21" spans="1:6" ht="15.75" thickBot="1">
      <c r="A21" s="290" t="s">
        <v>933</v>
      </c>
      <c r="B21" s="291"/>
      <c r="C21" s="23">
        <v>1</v>
      </c>
      <c r="D21" s="23">
        <v>1</v>
      </c>
      <c r="E21" s="23">
        <v>1</v>
      </c>
      <c r="F21" s="23">
        <v>1</v>
      </c>
    </row>
    <row r="22" spans="1:6" ht="15.75" thickBot="1">
      <c r="A22" s="290" t="s">
        <v>934</v>
      </c>
      <c r="B22" s="291"/>
      <c r="C22" s="23">
        <v>78</v>
      </c>
      <c r="D22" s="23">
        <v>120</v>
      </c>
      <c r="E22" s="23">
        <v>120</v>
      </c>
      <c r="F22" s="23">
        <v>144</v>
      </c>
    </row>
    <row r="23" spans="1:13" ht="44.25" customHeight="1">
      <c r="A23" s="289" t="s">
        <v>936</v>
      </c>
      <c r="B23" s="289"/>
      <c r="C23" s="289"/>
      <c r="D23" s="289"/>
      <c r="E23" s="289"/>
      <c r="F23" s="289"/>
      <c r="G23" s="289"/>
      <c r="H23" s="289"/>
      <c r="I23" s="289"/>
      <c r="J23" s="289"/>
      <c r="K23" s="11"/>
      <c r="L23" s="11"/>
      <c r="M23" s="11"/>
    </row>
    <row r="24" spans="1:13" ht="78.75" customHeight="1">
      <c r="A24" s="289" t="s">
        <v>178</v>
      </c>
      <c r="B24" s="289"/>
      <c r="C24" s="289"/>
      <c r="D24" s="289"/>
      <c r="E24" s="289"/>
      <c r="F24" s="289"/>
      <c r="G24" s="289"/>
      <c r="H24" s="289"/>
      <c r="I24" s="289"/>
      <c r="J24" s="289"/>
      <c r="K24" s="11"/>
      <c r="L24" s="11"/>
      <c r="M24" s="11"/>
    </row>
    <row r="25" spans="1:13" ht="109.5" customHeight="1">
      <c r="A25" s="278" t="s">
        <v>183</v>
      </c>
      <c r="B25" s="278"/>
      <c r="C25" s="278"/>
      <c r="D25" s="278"/>
      <c r="E25" s="278"/>
      <c r="F25" s="278"/>
      <c r="G25" s="278"/>
      <c r="H25" s="278"/>
      <c r="I25" s="278"/>
      <c r="J25" s="278"/>
      <c r="K25" s="11"/>
      <c r="L25" s="11"/>
      <c r="M25" s="11"/>
    </row>
    <row r="26" ht="15">
      <c r="A26" s="16" t="s">
        <v>937</v>
      </c>
    </row>
    <row r="27" spans="1:13" ht="25.5" customHeight="1">
      <c r="A27" s="24" t="s">
        <v>938</v>
      </c>
      <c r="B27" s="24"/>
      <c r="C27" s="24"/>
      <c r="D27" s="24"/>
      <c r="E27" s="24"/>
      <c r="F27" s="24"/>
      <c r="G27" s="24"/>
      <c r="H27" s="24"/>
      <c r="I27" s="24"/>
      <c r="J27" s="24"/>
      <c r="K27" s="8"/>
      <c r="L27" s="8"/>
      <c r="M27" s="8"/>
    </row>
    <row r="28" spans="1:9" ht="38.25" customHeight="1">
      <c r="A28" s="17" t="s">
        <v>676</v>
      </c>
      <c r="B28" s="292" t="s">
        <v>939</v>
      </c>
      <c r="C28" s="292"/>
      <c r="D28" s="292" t="s">
        <v>940</v>
      </c>
      <c r="E28" s="292" t="s">
        <v>941</v>
      </c>
      <c r="F28" s="292"/>
      <c r="G28" s="292"/>
      <c r="H28" s="292" t="s">
        <v>942</v>
      </c>
      <c r="I28" s="292" t="s">
        <v>17</v>
      </c>
    </row>
    <row r="29" spans="1:9" ht="22.5" customHeight="1">
      <c r="A29" s="17" t="s">
        <v>703</v>
      </c>
      <c r="B29" s="292"/>
      <c r="C29" s="292"/>
      <c r="D29" s="292"/>
      <c r="E29" s="17">
        <v>2011</v>
      </c>
      <c r="F29" s="17">
        <v>2012</v>
      </c>
      <c r="G29" s="17">
        <v>2013</v>
      </c>
      <c r="H29" s="292"/>
      <c r="I29" s="292"/>
    </row>
    <row r="30" spans="1:9" ht="48.75" customHeight="1">
      <c r="A30" s="25">
        <v>1</v>
      </c>
      <c r="B30" s="279" t="s">
        <v>943</v>
      </c>
      <c r="C30" s="279"/>
      <c r="D30" s="17" t="s">
        <v>944</v>
      </c>
      <c r="E30" s="25">
        <v>14.9</v>
      </c>
      <c r="F30" s="25">
        <v>17.2</v>
      </c>
      <c r="G30" s="25">
        <v>17.4</v>
      </c>
      <c r="H30" s="25">
        <v>18</v>
      </c>
      <c r="I30" s="25">
        <v>40</v>
      </c>
    </row>
    <row r="31" spans="1:9" ht="48" customHeight="1">
      <c r="A31" s="25">
        <v>2</v>
      </c>
      <c r="B31" s="279" t="s">
        <v>945</v>
      </c>
      <c r="C31" s="279"/>
      <c r="D31" s="17" t="s">
        <v>946</v>
      </c>
      <c r="E31" s="25">
        <v>82369</v>
      </c>
      <c r="F31" s="25">
        <v>86000</v>
      </c>
      <c r="G31" s="25">
        <v>87000</v>
      </c>
      <c r="H31" s="25">
        <v>95094</v>
      </c>
      <c r="I31" s="25">
        <v>106000</v>
      </c>
    </row>
    <row r="32" spans="1:9" ht="52.5" customHeight="1">
      <c r="A32" s="25">
        <v>3</v>
      </c>
      <c r="B32" s="279" t="s">
        <v>947</v>
      </c>
      <c r="C32" s="279"/>
      <c r="D32" s="17" t="s">
        <v>946</v>
      </c>
      <c r="E32" s="25">
        <v>9999</v>
      </c>
      <c r="F32" s="25">
        <v>10169</v>
      </c>
      <c r="G32" s="25">
        <v>10179</v>
      </c>
      <c r="H32" s="25">
        <v>10367</v>
      </c>
      <c r="I32" s="25">
        <v>10981</v>
      </c>
    </row>
    <row r="33" spans="1:9" ht="47.25" customHeight="1">
      <c r="A33" s="25">
        <v>4</v>
      </c>
      <c r="B33" s="279" t="s">
        <v>948</v>
      </c>
      <c r="C33" s="279"/>
      <c r="D33" s="17" t="s">
        <v>946</v>
      </c>
      <c r="E33" s="25" t="s">
        <v>641</v>
      </c>
      <c r="F33" s="25" t="s">
        <v>641</v>
      </c>
      <c r="G33" s="25" t="s">
        <v>641</v>
      </c>
      <c r="H33" s="25" t="s">
        <v>641</v>
      </c>
      <c r="I33" s="25">
        <v>6600</v>
      </c>
    </row>
    <row r="34" spans="1:9" ht="31.5" customHeight="1">
      <c r="A34" s="279">
        <v>5</v>
      </c>
      <c r="B34" s="279" t="s">
        <v>949</v>
      </c>
      <c r="C34" s="279"/>
      <c r="D34" s="17" t="s">
        <v>640</v>
      </c>
      <c r="E34" s="25">
        <v>25</v>
      </c>
      <c r="F34" s="25">
        <v>25</v>
      </c>
      <c r="G34" s="25">
        <v>24.2</v>
      </c>
      <c r="H34" s="25">
        <v>24.6</v>
      </c>
      <c r="I34" s="25">
        <v>32.8</v>
      </c>
    </row>
    <row r="35" spans="1:9" ht="37.5" customHeight="1">
      <c r="A35" s="279"/>
      <c r="B35" s="279"/>
      <c r="C35" s="279"/>
      <c r="D35" s="17" t="s">
        <v>642</v>
      </c>
      <c r="E35" s="25">
        <v>24</v>
      </c>
      <c r="F35" s="25">
        <v>35</v>
      </c>
      <c r="G35" s="25">
        <v>35</v>
      </c>
      <c r="H35" s="25">
        <v>35.4</v>
      </c>
      <c r="I35" s="25">
        <v>44.4</v>
      </c>
    </row>
    <row r="36" spans="1:9" ht="33.75" customHeight="1">
      <c r="A36" s="25">
        <v>6</v>
      </c>
      <c r="B36" s="279" t="s">
        <v>950</v>
      </c>
      <c r="C36" s="279"/>
      <c r="D36" s="17" t="s">
        <v>951</v>
      </c>
      <c r="E36" s="25">
        <v>511</v>
      </c>
      <c r="F36" s="25">
        <v>565</v>
      </c>
      <c r="G36" s="25">
        <v>575</v>
      </c>
      <c r="H36" s="25">
        <v>621</v>
      </c>
      <c r="I36" s="25">
        <v>1170</v>
      </c>
    </row>
    <row r="37" spans="1:12" ht="78.75" customHeight="1">
      <c r="A37" s="289" t="s">
        <v>952</v>
      </c>
      <c r="B37" s="289"/>
      <c r="C37" s="289"/>
      <c r="D37" s="289"/>
      <c r="E37" s="289"/>
      <c r="F37" s="289"/>
      <c r="G37" s="289"/>
      <c r="H37" s="289"/>
      <c r="I37" s="289"/>
      <c r="J37" s="289"/>
      <c r="K37" s="11"/>
      <c r="L37" s="11"/>
    </row>
    <row r="38" spans="1:12" ht="30.75" customHeight="1">
      <c r="A38" s="289" t="s">
        <v>179</v>
      </c>
      <c r="B38" s="289"/>
      <c r="C38" s="289"/>
      <c r="D38" s="289"/>
      <c r="E38" s="289"/>
      <c r="F38" s="289"/>
      <c r="G38" s="289"/>
      <c r="H38" s="289"/>
      <c r="I38" s="289"/>
      <c r="J38" s="289"/>
      <c r="K38" s="11"/>
      <c r="L38" s="11"/>
    </row>
    <row r="39" spans="1:12" ht="15" customHeight="1">
      <c r="A39" s="289" t="s">
        <v>443</v>
      </c>
      <c r="B39" s="289"/>
      <c r="C39" s="289"/>
      <c r="D39" s="289"/>
      <c r="E39" s="289"/>
      <c r="F39" s="289"/>
      <c r="G39" s="289"/>
      <c r="H39" s="289"/>
      <c r="I39" s="289"/>
      <c r="J39" s="289"/>
      <c r="K39" s="11"/>
      <c r="L39" s="11"/>
    </row>
    <row r="40" spans="1:12" ht="15" customHeight="1">
      <c r="A40" s="289" t="s">
        <v>444</v>
      </c>
      <c r="B40" s="289"/>
      <c r="C40" s="289"/>
      <c r="D40" s="289"/>
      <c r="E40" s="289"/>
      <c r="F40" s="289"/>
      <c r="G40" s="289"/>
      <c r="H40" s="289"/>
      <c r="I40" s="289"/>
      <c r="J40" s="289"/>
      <c r="K40" s="11"/>
      <c r="L40" s="11"/>
    </row>
    <row r="41" spans="1:12" ht="15" customHeight="1">
      <c r="A41" s="289" t="s">
        <v>445</v>
      </c>
      <c r="B41" s="289"/>
      <c r="C41" s="289"/>
      <c r="D41" s="289"/>
      <c r="E41" s="289"/>
      <c r="F41" s="289"/>
      <c r="G41" s="289"/>
      <c r="H41" s="289"/>
      <c r="I41" s="289"/>
      <c r="J41" s="289"/>
      <c r="K41" s="11"/>
      <c r="L41" s="11"/>
    </row>
    <row r="42" spans="1:12" ht="15" customHeight="1">
      <c r="A42" s="289" t="s">
        <v>953</v>
      </c>
      <c r="B42" s="289"/>
      <c r="C42" s="289"/>
      <c r="D42" s="289"/>
      <c r="E42" s="289"/>
      <c r="F42" s="289"/>
      <c r="G42" s="289"/>
      <c r="H42" s="289"/>
      <c r="I42" s="289"/>
      <c r="J42" s="289"/>
      <c r="K42" s="11"/>
      <c r="L42" s="11"/>
    </row>
    <row r="43" spans="1:12" ht="47.25" customHeight="1">
      <c r="A43" s="289" t="s">
        <v>954</v>
      </c>
      <c r="B43" s="289"/>
      <c r="C43" s="289"/>
      <c r="D43" s="289"/>
      <c r="E43" s="289"/>
      <c r="F43" s="289"/>
      <c r="G43" s="289"/>
      <c r="H43" s="289"/>
      <c r="I43" s="289"/>
      <c r="J43" s="289"/>
      <c r="K43" s="11"/>
      <c r="L43" s="11"/>
    </row>
    <row r="44" spans="1:12" ht="15" customHeight="1">
      <c r="A44" s="289" t="s">
        <v>955</v>
      </c>
      <c r="B44" s="289"/>
      <c r="C44" s="289"/>
      <c r="D44" s="289"/>
      <c r="E44" s="289"/>
      <c r="F44" s="289"/>
      <c r="G44" s="289"/>
      <c r="H44" s="289"/>
      <c r="I44" s="289"/>
      <c r="J44" s="289"/>
      <c r="K44" s="11"/>
      <c r="L44" s="11"/>
    </row>
    <row r="45" spans="1:12" ht="30.75" customHeight="1">
      <c r="A45" s="289" t="s">
        <v>956</v>
      </c>
      <c r="B45" s="289"/>
      <c r="C45" s="289"/>
      <c r="D45" s="289"/>
      <c r="E45" s="289"/>
      <c r="F45" s="289"/>
      <c r="G45" s="289"/>
      <c r="H45" s="289"/>
      <c r="I45" s="289"/>
      <c r="J45" s="289"/>
      <c r="K45" s="11"/>
      <c r="L45" s="11"/>
    </row>
    <row r="46" spans="1:12" ht="15" customHeight="1">
      <c r="A46" s="289" t="s">
        <v>957</v>
      </c>
      <c r="B46" s="289"/>
      <c r="C46" s="289"/>
      <c r="D46" s="289"/>
      <c r="E46" s="289"/>
      <c r="F46" s="289"/>
      <c r="G46" s="289"/>
      <c r="H46" s="289"/>
      <c r="I46" s="289"/>
      <c r="J46" s="289"/>
      <c r="K46" s="11"/>
      <c r="L46" s="11"/>
    </row>
    <row r="47" spans="1:12" ht="32.25" customHeight="1">
      <c r="A47" s="289" t="s">
        <v>958</v>
      </c>
      <c r="B47" s="289"/>
      <c r="C47" s="289"/>
      <c r="D47" s="289"/>
      <c r="E47" s="289"/>
      <c r="F47" s="289"/>
      <c r="G47" s="289"/>
      <c r="H47" s="289"/>
      <c r="I47" s="289"/>
      <c r="J47" s="289"/>
      <c r="K47" s="11"/>
      <c r="L47" s="11"/>
    </row>
    <row r="48" spans="1:12" ht="15" customHeight="1">
      <c r="A48" s="289" t="s">
        <v>959</v>
      </c>
      <c r="B48" s="289"/>
      <c r="C48" s="289"/>
      <c r="D48" s="289"/>
      <c r="E48" s="289"/>
      <c r="F48" s="289"/>
      <c r="G48" s="289"/>
      <c r="H48" s="289"/>
      <c r="I48" s="289"/>
      <c r="J48" s="289"/>
      <c r="K48" s="11"/>
      <c r="L48" s="11"/>
    </row>
    <row r="49" spans="1:12" ht="15" customHeight="1">
      <c r="A49" s="281" t="s">
        <v>960</v>
      </c>
      <c r="B49" s="281"/>
      <c r="C49" s="281"/>
      <c r="D49" s="281"/>
      <c r="E49" s="281"/>
      <c r="F49" s="281"/>
      <c r="G49" s="281"/>
      <c r="H49" s="281"/>
      <c r="I49" s="281"/>
      <c r="J49" s="281"/>
      <c r="K49" s="9"/>
      <c r="L49" s="9"/>
    </row>
  </sheetData>
  <sheetProtection/>
  <mergeCells count="45">
    <mergeCell ref="A48:J48"/>
    <mergeCell ref="A49:J49"/>
    <mergeCell ref="A42:J42"/>
    <mergeCell ref="A43:J43"/>
    <mergeCell ref="A44:J44"/>
    <mergeCell ref="A45:J45"/>
    <mergeCell ref="A46:J46"/>
    <mergeCell ref="A47:J47"/>
    <mergeCell ref="A40:J40"/>
    <mergeCell ref="A1:J1"/>
    <mergeCell ref="A3:J3"/>
    <mergeCell ref="A4:J4"/>
    <mergeCell ref="A5:J5"/>
    <mergeCell ref="A6:J6"/>
    <mergeCell ref="A7:J7"/>
    <mergeCell ref="B34:C35"/>
    <mergeCell ref="B36:C36"/>
    <mergeCell ref="A34:A35"/>
    <mergeCell ref="A37:J37"/>
    <mergeCell ref="A38:J38"/>
    <mergeCell ref="A39:J39"/>
    <mergeCell ref="B28:C29"/>
    <mergeCell ref="B30:C30"/>
    <mergeCell ref="B31:C31"/>
    <mergeCell ref="B32:C32"/>
    <mergeCell ref="B33:C33"/>
    <mergeCell ref="A23:J23"/>
    <mergeCell ref="A24:J24"/>
    <mergeCell ref="A25:J25"/>
    <mergeCell ref="A15:B15"/>
    <mergeCell ref="A16:B16"/>
    <mergeCell ref="A17:B17"/>
    <mergeCell ref="A18:B18"/>
    <mergeCell ref="A19:B19"/>
    <mergeCell ref="A22:B22"/>
    <mergeCell ref="A41:J41"/>
    <mergeCell ref="A8:J8"/>
    <mergeCell ref="A9:J9"/>
    <mergeCell ref="A20:B20"/>
    <mergeCell ref="D28:D29"/>
    <mergeCell ref="E28:G28"/>
    <mergeCell ref="H28:H29"/>
    <mergeCell ref="I28:I29"/>
    <mergeCell ref="A21:B21"/>
    <mergeCell ref="A14:B14"/>
  </mergeCells>
  <printOptions/>
  <pageMargins left="0.7" right="0.7" top="0.75" bottom="0.75" header="0.3" footer="0.3"/>
  <pageSetup horizontalDpi="600" verticalDpi="600" orientation="portrait" paperSize="9" scale="68" r:id="rId1"/>
  <rowBreaks count="1" manualBreakCount="1">
    <brk id="25"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SheetLayoutView="100" zoomScalePageLayoutView="0" workbookViewId="0" topLeftCell="A25">
      <selection activeCell="A62" sqref="A62:Z62"/>
    </sheetView>
  </sheetViews>
  <sheetFormatPr defaultColWidth="9.140625" defaultRowHeight="15"/>
  <cols>
    <col min="1" max="1" width="3.28125" style="26" customWidth="1"/>
    <col min="2" max="2" width="9.140625" style="15" customWidth="1"/>
    <col min="3" max="8" width="4.8515625" style="27" customWidth="1"/>
    <col min="9" max="17" width="7.28125" style="27" customWidth="1"/>
    <col min="18" max="18" width="7.421875" style="27" customWidth="1"/>
    <col min="19" max="19" width="7.7109375" style="27" customWidth="1"/>
    <col min="20" max="26" width="7.28125" style="27" customWidth="1"/>
  </cols>
  <sheetData>
    <row r="1" ht="15">
      <c r="Z1" s="20" t="s">
        <v>981</v>
      </c>
    </row>
    <row r="2" spans="1:26" ht="24.75" customHeight="1" thickBot="1">
      <c r="A2" s="242" t="s">
        <v>206</v>
      </c>
      <c r="B2" s="242"/>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26" ht="21.75" customHeight="1" thickBot="1">
      <c r="A3" s="28" t="s">
        <v>676</v>
      </c>
      <c r="B3" s="282" t="s">
        <v>961</v>
      </c>
      <c r="C3" s="271" t="s">
        <v>962</v>
      </c>
      <c r="D3" s="272"/>
      <c r="E3" s="273"/>
      <c r="F3" s="271" t="s">
        <v>928</v>
      </c>
      <c r="G3" s="272"/>
      <c r="H3" s="273"/>
      <c r="I3" s="271" t="s">
        <v>963</v>
      </c>
      <c r="J3" s="272"/>
      <c r="K3" s="273"/>
      <c r="L3" s="271" t="s">
        <v>964</v>
      </c>
      <c r="M3" s="272"/>
      <c r="N3" s="273"/>
      <c r="O3" s="271" t="s">
        <v>965</v>
      </c>
      <c r="P3" s="272"/>
      <c r="Q3" s="273"/>
      <c r="R3" s="271" t="s">
        <v>966</v>
      </c>
      <c r="S3" s="272"/>
      <c r="T3" s="273"/>
      <c r="U3" s="271" t="s">
        <v>967</v>
      </c>
      <c r="V3" s="272"/>
      <c r="W3" s="273"/>
      <c r="X3" s="271" t="s">
        <v>968</v>
      </c>
      <c r="Y3" s="272"/>
      <c r="Z3" s="273"/>
    </row>
    <row r="4" spans="1:26" ht="15.75" thickBot="1">
      <c r="A4" s="31" t="s">
        <v>703</v>
      </c>
      <c r="B4" s="283"/>
      <c r="C4" s="32">
        <v>2013</v>
      </c>
      <c r="D4" s="32">
        <v>2012</v>
      </c>
      <c r="E4" s="32">
        <v>2011</v>
      </c>
      <c r="F4" s="32">
        <v>2013</v>
      </c>
      <c r="G4" s="32">
        <v>2012</v>
      </c>
      <c r="H4" s="32">
        <v>2011</v>
      </c>
      <c r="I4" s="32">
        <v>2013</v>
      </c>
      <c r="J4" s="32">
        <v>2012</v>
      </c>
      <c r="K4" s="32">
        <v>2011</v>
      </c>
      <c r="L4" s="32">
        <v>2013</v>
      </c>
      <c r="M4" s="32">
        <v>2012</v>
      </c>
      <c r="N4" s="32">
        <v>2011</v>
      </c>
      <c r="O4" s="32">
        <v>2013</v>
      </c>
      <c r="P4" s="32">
        <v>2012</v>
      </c>
      <c r="Q4" s="32">
        <v>2011</v>
      </c>
      <c r="R4" s="32">
        <v>2013</v>
      </c>
      <c r="S4" s="32">
        <v>2012</v>
      </c>
      <c r="T4" s="32">
        <v>2011</v>
      </c>
      <c r="U4" s="32">
        <v>2013</v>
      </c>
      <c r="V4" s="32">
        <v>2012</v>
      </c>
      <c r="W4" s="32">
        <v>2011</v>
      </c>
      <c r="X4" s="32">
        <v>2013</v>
      </c>
      <c r="Y4" s="32">
        <v>2012</v>
      </c>
      <c r="Z4" s="32">
        <v>2011</v>
      </c>
    </row>
    <row r="5" spans="1:26" ht="15.75" thickBot="1">
      <c r="A5" s="282">
        <v>1</v>
      </c>
      <c r="B5" s="257" t="s">
        <v>969</v>
      </c>
      <c r="C5" s="282">
        <v>322</v>
      </c>
      <c r="D5" s="282">
        <v>319</v>
      </c>
      <c r="E5" s="282">
        <v>324</v>
      </c>
      <c r="F5" s="32">
        <v>5</v>
      </c>
      <c r="G5" s="32">
        <v>5</v>
      </c>
      <c r="H5" s="32">
        <v>5</v>
      </c>
      <c r="I5" s="32">
        <v>162</v>
      </c>
      <c r="J5" s="32">
        <v>159</v>
      </c>
      <c r="K5" s="32">
        <v>164</v>
      </c>
      <c r="L5" s="32">
        <v>125</v>
      </c>
      <c r="M5" s="32">
        <v>124</v>
      </c>
      <c r="N5" s="32">
        <v>121</v>
      </c>
      <c r="O5" s="32">
        <v>1</v>
      </c>
      <c r="P5" s="32">
        <v>1</v>
      </c>
      <c r="Q5" s="32">
        <v>1</v>
      </c>
      <c r="R5" s="32">
        <v>33950</v>
      </c>
      <c r="S5" s="32">
        <v>30901</v>
      </c>
      <c r="T5" s="32">
        <v>27400</v>
      </c>
      <c r="U5" s="33">
        <v>0.249</v>
      </c>
      <c r="V5" s="33">
        <v>0.213</v>
      </c>
      <c r="W5" s="33">
        <v>0.22</v>
      </c>
      <c r="X5" s="32">
        <v>8642</v>
      </c>
      <c r="Y5" s="32">
        <v>8496</v>
      </c>
      <c r="Z5" s="32">
        <v>8715</v>
      </c>
    </row>
    <row r="6" spans="1:26" ht="15.75" thickBot="1">
      <c r="A6" s="241"/>
      <c r="B6" s="238"/>
      <c r="C6" s="283"/>
      <c r="D6" s="283"/>
      <c r="E6" s="283"/>
      <c r="F6" s="32"/>
      <c r="G6" s="32"/>
      <c r="H6" s="32"/>
      <c r="I6" s="33">
        <v>0.246</v>
      </c>
      <c r="J6" s="33">
        <v>0.209</v>
      </c>
      <c r="K6" s="34">
        <v>1.04</v>
      </c>
      <c r="L6" s="33">
        <v>0.782</v>
      </c>
      <c r="M6" s="33">
        <v>0.674</v>
      </c>
      <c r="N6" s="33">
        <v>0.346</v>
      </c>
      <c r="O6" s="33">
        <v>0.015</v>
      </c>
      <c r="P6" s="33">
        <v>0.013</v>
      </c>
      <c r="Q6" s="33">
        <v>0.023</v>
      </c>
      <c r="R6" s="33">
        <v>0.186</v>
      </c>
      <c r="S6" s="33">
        <v>0.147</v>
      </c>
      <c r="T6" s="33">
        <v>0.131</v>
      </c>
      <c r="U6" s="32"/>
      <c r="V6" s="32"/>
      <c r="W6" s="32"/>
      <c r="X6" s="32">
        <v>34717</v>
      </c>
      <c r="Y6" s="32">
        <v>39965.36</v>
      </c>
      <c r="Z6" s="32">
        <v>39600.75</v>
      </c>
    </row>
    <row r="7" spans="1:26" ht="15.75" thickBot="1">
      <c r="A7" s="241"/>
      <c r="B7" s="239" t="s">
        <v>184</v>
      </c>
      <c r="C7" s="269">
        <v>60</v>
      </c>
      <c r="D7" s="269">
        <v>60</v>
      </c>
      <c r="E7" s="269">
        <v>60</v>
      </c>
      <c r="F7" s="83"/>
      <c r="G7" s="83"/>
      <c r="H7" s="83"/>
      <c r="I7" s="83"/>
      <c r="J7" s="83"/>
      <c r="K7" s="83"/>
      <c r="L7" s="83"/>
      <c r="M7" s="83"/>
      <c r="N7" s="83"/>
      <c r="O7" s="83"/>
      <c r="P7" s="83"/>
      <c r="Q7" s="83"/>
      <c r="R7" s="83">
        <v>6221</v>
      </c>
      <c r="S7" s="83">
        <v>5789</v>
      </c>
      <c r="T7" s="83">
        <v>5332</v>
      </c>
      <c r="U7" s="83"/>
      <c r="V7" s="83"/>
      <c r="W7" s="83"/>
      <c r="X7" s="83"/>
      <c r="Y7" s="83"/>
      <c r="Z7" s="83"/>
    </row>
    <row r="8" spans="1:26" ht="15.75" thickBot="1">
      <c r="A8" s="283"/>
      <c r="B8" s="240"/>
      <c r="C8" s="270"/>
      <c r="D8" s="270"/>
      <c r="E8" s="270"/>
      <c r="F8" s="84"/>
      <c r="G8" s="84"/>
      <c r="H8" s="84"/>
      <c r="I8" s="85">
        <v>0.259</v>
      </c>
      <c r="J8" s="85">
        <v>0.2549</v>
      </c>
      <c r="K8" s="85">
        <v>0.3716</v>
      </c>
      <c r="L8" s="85">
        <v>0.309</v>
      </c>
      <c r="M8" s="85">
        <v>0.3145</v>
      </c>
      <c r="N8" s="85">
        <v>0.3195</v>
      </c>
      <c r="O8" s="85">
        <v>0.082</v>
      </c>
      <c r="P8" s="85">
        <v>0.084</v>
      </c>
      <c r="Q8" s="85">
        <v>0.084</v>
      </c>
      <c r="R8" s="85">
        <v>0.101</v>
      </c>
      <c r="S8" s="85">
        <v>0.096</v>
      </c>
      <c r="T8" s="85">
        <v>0.093</v>
      </c>
      <c r="U8" s="84"/>
      <c r="V8" s="84"/>
      <c r="W8" s="84"/>
      <c r="X8" s="84"/>
      <c r="Y8" s="84"/>
      <c r="Z8" s="84"/>
    </row>
    <row r="9" spans="1:26" ht="15.75" thickBot="1">
      <c r="A9" s="282">
        <v>2</v>
      </c>
      <c r="B9" s="257" t="s">
        <v>970</v>
      </c>
      <c r="C9" s="282">
        <v>1706</v>
      </c>
      <c r="D9" s="282">
        <v>1646</v>
      </c>
      <c r="E9" s="282">
        <v>1595</v>
      </c>
      <c r="F9" s="32">
        <v>17</v>
      </c>
      <c r="G9" s="32">
        <v>17</v>
      </c>
      <c r="H9" s="32">
        <v>18</v>
      </c>
      <c r="I9" s="32">
        <v>958</v>
      </c>
      <c r="J9" s="32">
        <v>914</v>
      </c>
      <c r="K9" s="32">
        <v>883</v>
      </c>
      <c r="L9" s="32">
        <v>502</v>
      </c>
      <c r="M9" s="32">
        <v>494</v>
      </c>
      <c r="N9" s="32">
        <v>472</v>
      </c>
      <c r="O9" s="32">
        <v>14</v>
      </c>
      <c r="P9" s="32">
        <v>12</v>
      </c>
      <c r="Q9" s="32">
        <v>11</v>
      </c>
      <c r="R9" s="32">
        <v>242578</v>
      </c>
      <c r="S9" s="32">
        <v>229939</v>
      </c>
      <c r="T9" s="32">
        <v>202647</v>
      </c>
      <c r="U9" s="33">
        <v>0.309</v>
      </c>
      <c r="V9" s="33">
        <v>0.264</v>
      </c>
      <c r="W9" s="33">
        <v>0.251</v>
      </c>
      <c r="X9" s="32">
        <v>50632</v>
      </c>
      <c r="Y9" s="32">
        <v>48706</v>
      </c>
      <c r="Z9" s="32">
        <v>46404</v>
      </c>
    </row>
    <row r="10" spans="1:26" ht="15.75" thickBot="1">
      <c r="A10" s="241"/>
      <c r="B10" s="238"/>
      <c r="C10" s="283"/>
      <c r="D10" s="283"/>
      <c r="E10" s="283"/>
      <c r="F10" s="32"/>
      <c r="G10" s="32"/>
      <c r="H10" s="32"/>
      <c r="I10" s="33">
        <v>0.307</v>
      </c>
      <c r="J10" s="33">
        <v>0.26</v>
      </c>
      <c r="K10" s="33">
        <v>0.279</v>
      </c>
      <c r="L10" s="33">
        <v>0.664</v>
      </c>
      <c r="M10" s="33">
        <v>0.581</v>
      </c>
      <c r="N10" s="33">
        <v>0.526</v>
      </c>
      <c r="O10" s="33">
        <v>0.043</v>
      </c>
      <c r="P10" s="33">
        <v>0.033</v>
      </c>
      <c r="Q10" s="33">
        <v>0.034</v>
      </c>
      <c r="R10" s="33">
        <v>0.281</v>
      </c>
      <c r="S10" s="33">
        <v>0.237</v>
      </c>
      <c r="T10" s="33">
        <v>0.209</v>
      </c>
      <c r="U10" s="32"/>
      <c r="V10" s="32"/>
      <c r="W10" s="32"/>
      <c r="X10" s="32">
        <v>164048</v>
      </c>
      <c r="Y10" s="32">
        <v>184643.9</v>
      </c>
      <c r="Z10" s="32">
        <v>184564.29</v>
      </c>
    </row>
    <row r="11" spans="1:26" ht="15.75" thickBot="1">
      <c r="A11" s="241"/>
      <c r="B11" s="239" t="s">
        <v>185</v>
      </c>
      <c r="C11" s="269">
        <v>416</v>
      </c>
      <c r="D11" s="269">
        <v>405</v>
      </c>
      <c r="E11" s="269">
        <v>385</v>
      </c>
      <c r="F11" s="86"/>
      <c r="G11" s="86"/>
      <c r="H11" s="86"/>
      <c r="I11" s="83"/>
      <c r="J11" s="83"/>
      <c r="K11" s="83"/>
      <c r="L11" s="83"/>
      <c r="M11" s="83"/>
      <c r="N11" s="83"/>
      <c r="O11" s="83"/>
      <c r="P11" s="83"/>
      <c r="Q11" s="83"/>
      <c r="R11" s="83">
        <v>94307</v>
      </c>
      <c r="S11" s="83">
        <v>84337</v>
      </c>
      <c r="T11" s="83">
        <v>75070</v>
      </c>
      <c r="U11" s="83"/>
      <c r="V11" s="83"/>
      <c r="W11" s="83"/>
      <c r="X11" s="83"/>
      <c r="Y11" s="83"/>
      <c r="Z11" s="83"/>
    </row>
    <row r="12" spans="1:26" ht="15.75" thickBot="1">
      <c r="A12" s="283"/>
      <c r="B12" s="240"/>
      <c r="C12" s="270"/>
      <c r="D12" s="270"/>
      <c r="E12" s="270"/>
      <c r="F12" s="87"/>
      <c r="G12" s="87"/>
      <c r="H12" s="87"/>
      <c r="I12" s="85">
        <v>0.295</v>
      </c>
      <c r="J12" s="85">
        <v>0.291</v>
      </c>
      <c r="K12" s="85">
        <v>0.265</v>
      </c>
      <c r="L12" s="85">
        <v>0.325</v>
      </c>
      <c r="M12" s="85">
        <v>0.323</v>
      </c>
      <c r="N12" s="85">
        <v>0.301</v>
      </c>
      <c r="O12" s="85">
        <v>0.0735</v>
      </c>
      <c r="P12" s="85">
        <v>0.0735</v>
      </c>
      <c r="Q12" s="85">
        <v>0.053</v>
      </c>
      <c r="R12" s="85">
        <v>0.215</v>
      </c>
      <c r="S12" s="85">
        <v>0.21</v>
      </c>
      <c r="T12" s="85">
        <v>0.185</v>
      </c>
      <c r="U12" s="84"/>
      <c r="V12" s="84"/>
      <c r="W12" s="84"/>
      <c r="X12" s="84"/>
      <c r="Y12" s="84"/>
      <c r="Z12" s="84"/>
    </row>
    <row r="13" spans="1:26" ht="15.75" thickBot="1">
      <c r="A13" s="282">
        <v>3</v>
      </c>
      <c r="B13" s="257" t="s">
        <v>971</v>
      </c>
      <c r="C13" s="282">
        <v>687</v>
      </c>
      <c r="D13" s="282">
        <v>686</v>
      </c>
      <c r="E13" s="282">
        <v>657</v>
      </c>
      <c r="F13" s="32">
        <v>10</v>
      </c>
      <c r="G13" s="32">
        <v>9</v>
      </c>
      <c r="H13" s="32">
        <v>13</v>
      </c>
      <c r="I13" s="32">
        <v>473</v>
      </c>
      <c r="J13" s="32">
        <v>473</v>
      </c>
      <c r="K13" s="32">
        <v>400</v>
      </c>
      <c r="L13" s="32">
        <v>177</v>
      </c>
      <c r="M13" s="32">
        <v>177</v>
      </c>
      <c r="N13" s="32">
        <v>199</v>
      </c>
      <c r="O13" s="32">
        <v>3</v>
      </c>
      <c r="P13" s="32">
        <v>3</v>
      </c>
      <c r="Q13" s="32">
        <v>6</v>
      </c>
      <c r="R13" s="32">
        <v>86809</v>
      </c>
      <c r="S13" s="32">
        <v>80310</v>
      </c>
      <c r="T13" s="32">
        <v>80232</v>
      </c>
      <c r="U13" s="33">
        <v>0.387</v>
      </c>
      <c r="V13" s="33">
        <v>0.333</v>
      </c>
      <c r="W13" s="33">
        <v>0.381</v>
      </c>
      <c r="X13" s="32">
        <v>19696</v>
      </c>
      <c r="Y13" s="32">
        <v>19651</v>
      </c>
      <c r="Z13" s="32">
        <v>22379</v>
      </c>
    </row>
    <row r="14" spans="1:26" ht="15.75" thickBot="1">
      <c r="A14" s="241"/>
      <c r="B14" s="238"/>
      <c r="C14" s="283"/>
      <c r="D14" s="283"/>
      <c r="E14" s="283"/>
      <c r="F14" s="32"/>
      <c r="G14" s="32"/>
      <c r="H14" s="32"/>
      <c r="I14" s="33">
        <v>0.489</v>
      </c>
      <c r="J14" s="33">
        <v>0.422</v>
      </c>
      <c r="K14" s="33">
        <v>0.457</v>
      </c>
      <c r="L14" s="33">
        <v>0.756</v>
      </c>
      <c r="M14" s="33">
        <v>0.652</v>
      </c>
      <c r="N14" s="33">
        <v>0.349</v>
      </c>
      <c r="O14" s="33">
        <v>0.03</v>
      </c>
      <c r="P14" s="33">
        <v>0.026</v>
      </c>
      <c r="Q14" s="33">
        <v>0.103</v>
      </c>
      <c r="R14" s="33">
        <v>0.324</v>
      </c>
      <c r="S14" s="33">
        <v>0.259</v>
      </c>
      <c r="T14" s="33">
        <v>0.259</v>
      </c>
      <c r="U14" s="32"/>
      <c r="V14" s="32"/>
      <c r="W14" s="32"/>
      <c r="X14" s="32">
        <v>50864</v>
      </c>
      <c r="Y14" s="32">
        <v>58987.4</v>
      </c>
      <c r="Z14" s="32">
        <v>58775.93</v>
      </c>
    </row>
    <row r="15" spans="1:26" ht="15.75" thickBot="1">
      <c r="A15" s="241"/>
      <c r="B15" s="239" t="s">
        <v>186</v>
      </c>
      <c r="C15" s="269">
        <v>79</v>
      </c>
      <c r="D15" s="269">
        <v>68</v>
      </c>
      <c r="E15" s="269">
        <v>55</v>
      </c>
      <c r="F15" s="83"/>
      <c r="G15" s="83"/>
      <c r="H15" s="83"/>
      <c r="I15" s="83"/>
      <c r="J15" s="83"/>
      <c r="K15" s="83"/>
      <c r="L15" s="83"/>
      <c r="M15" s="83"/>
      <c r="N15" s="83"/>
      <c r="O15" s="83"/>
      <c r="P15" s="83"/>
      <c r="Q15" s="83"/>
      <c r="R15" s="83">
        <v>34000</v>
      </c>
      <c r="S15" s="83">
        <v>30239</v>
      </c>
      <c r="T15" s="83">
        <v>27558</v>
      </c>
      <c r="U15" s="83"/>
      <c r="V15" s="83"/>
      <c r="W15" s="83"/>
      <c r="X15" s="83"/>
      <c r="Y15" s="83"/>
      <c r="Z15" s="83"/>
    </row>
    <row r="16" spans="1:26" ht="15.75" thickBot="1">
      <c r="A16" s="283"/>
      <c r="B16" s="240"/>
      <c r="C16" s="270"/>
      <c r="D16" s="270"/>
      <c r="E16" s="270"/>
      <c r="F16" s="84"/>
      <c r="G16" s="84"/>
      <c r="H16" s="84"/>
      <c r="I16" s="85">
        <v>0.5</v>
      </c>
      <c r="J16" s="85">
        <v>0.47</v>
      </c>
      <c r="K16" s="85">
        <v>0.45</v>
      </c>
      <c r="L16" s="85">
        <v>0.35</v>
      </c>
      <c r="M16" s="85">
        <v>0.34</v>
      </c>
      <c r="N16" s="85">
        <v>0.33</v>
      </c>
      <c r="O16" s="85">
        <v>0.02</v>
      </c>
      <c r="P16" s="85">
        <v>0.02</v>
      </c>
      <c r="Q16" s="85">
        <v>0.01</v>
      </c>
      <c r="R16" s="85">
        <v>0.28</v>
      </c>
      <c r="S16" s="85">
        <v>0.25</v>
      </c>
      <c r="T16" s="85">
        <v>0.23</v>
      </c>
      <c r="U16" s="84"/>
      <c r="V16" s="84"/>
      <c r="W16" s="84"/>
      <c r="X16" s="84"/>
      <c r="Y16" s="84"/>
      <c r="Z16" s="84"/>
    </row>
    <row r="17" spans="1:26" ht="15.75" thickBot="1">
      <c r="A17" s="282">
        <v>4</v>
      </c>
      <c r="B17" s="257" t="s">
        <v>972</v>
      </c>
      <c r="C17" s="282">
        <v>977</v>
      </c>
      <c r="D17" s="282">
        <v>965</v>
      </c>
      <c r="E17" s="282">
        <v>948</v>
      </c>
      <c r="F17" s="32">
        <v>21</v>
      </c>
      <c r="G17" s="32">
        <v>20</v>
      </c>
      <c r="H17" s="32">
        <v>20</v>
      </c>
      <c r="I17" s="32">
        <v>511</v>
      </c>
      <c r="J17" s="32">
        <v>501</v>
      </c>
      <c r="K17" s="32">
        <v>488</v>
      </c>
      <c r="L17" s="32">
        <v>262</v>
      </c>
      <c r="M17" s="32">
        <v>260</v>
      </c>
      <c r="N17" s="32">
        <v>258</v>
      </c>
      <c r="O17" s="32">
        <v>27</v>
      </c>
      <c r="P17" s="32">
        <v>27</v>
      </c>
      <c r="Q17" s="32">
        <v>27</v>
      </c>
      <c r="R17" s="32">
        <v>116822</v>
      </c>
      <c r="S17" s="32">
        <v>112609</v>
      </c>
      <c r="T17" s="32">
        <v>102270</v>
      </c>
      <c r="U17" s="33">
        <v>0.33</v>
      </c>
      <c r="V17" s="33">
        <v>0.29</v>
      </c>
      <c r="W17" s="33">
        <v>0.288</v>
      </c>
      <c r="X17" s="32">
        <v>29758</v>
      </c>
      <c r="Y17" s="32">
        <v>29398</v>
      </c>
      <c r="Z17" s="32">
        <v>29150</v>
      </c>
    </row>
    <row r="18" spans="1:26" ht="15.75" thickBot="1">
      <c r="A18" s="241"/>
      <c r="B18" s="238"/>
      <c r="C18" s="283"/>
      <c r="D18" s="283"/>
      <c r="E18" s="283"/>
      <c r="F18" s="32"/>
      <c r="G18" s="32"/>
      <c r="H18" s="32"/>
      <c r="I18" s="33">
        <v>0.298</v>
      </c>
      <c r="J18" s="33">
        <v>0.26</v>
      </c>
      <c r="K18" s="33">
        <v>0.952</v>
      </c>
      <c r="L18" s="33">
        <v>0.631</v>
      </c>
      <c r="M18" s="33">
        <v>0.557</v>
      </c>
      <c r="N18" s="33">
        <v>0.249</v>
      </c>
      <c r="O18" s="33">
        <v>0.152</v>
      </c>
      <c r="P18" s="33">
        <v>0.135</v>
      </c>
      <c r="Q18" s="33">
        <v>0.105</v>
      </c>
      <c r="R18" s="33">
        <v>0.246</v>
      </c>
      <c r="S18" s="33">
        <v>0.211</v>
      </c>
      <c r="T18" s="33">
        <v>0.192</v>
      </c>
      <c r="U18" s="32"/>
      <c r="V18" s="32"/>
      <c r="W18" s="32"/>
      <c r="X18" s="32">
        <v>90216</v>
      </c>
      <c r="Y18" s="32">
        <v>101274.75</v>
      </c>
      <c r="Z18" s="32">
        <v>101105.65</v>
      </c>
    </row>
    <row r="19" spans="1:26" ht="15.75" thickBot="1">
      <c r="A19" s="241"/>
      <c r="B19" s="239" t="s">
        <v>187</v>
      </c>
      <c r="C19" s="276">
        <v>199</v>
      </c>
      <c r="D19" s="276">
        <v>192</v>
      </c>
      <c r="E19" s="276">
        <v>190</v>
      </c>
      <c r="F19" s="83"/>
      <c r="G19" s="83"/>
      <c r="H19" s="83"/>
      <c r="I19" s="83"/>
      <c r="J19" s="83"/>
      <c r="K19" s="83"/>
      <c r="L19" s="83"/>
      <c r="M19" s="83"/>
      <c r="N19" s="83"/>
      <c r="O19" s="83"/>
      <c r="P19" s="83"/>
      <c r="Q19" s="83"/>
      <c r="R19" s="83">
        <v>35347</v>
      </c>
      <c r="S19" s="83">
        <v>35189</v>
      </c>
      <c r="T19" s="83">
        <v>36024</v>
      </c>
      <c r="U19" s="83"/>
      <c r="V19" s="83"/>
      <c r="W19" s="83"/>
      <c r="X19" s="83"/>
      <c r="Y19" s="83"/>
      <c r="Z19" s="83"/>
    </row>
    <row r="20" spans="1:26" ht="15.75" thickBot="1">
      <c r="A20" s="283"/>
      <c r="B20" s="240"/>
      <c r="C20" s="268"/>
      <c r="D20" s="268"/>
      <c r="E20" s="268"/>
      <c r="F20" s="84"/>
      <c r="G20" s="84"/>
      <c r="H20" s="84"/>
      <c r="I20" s="85">
        <v>0.777</v>
      </c>
      <c r="J20" s="85">
        <v>0.783</v>
      </c>
      <c r="K20" s="85">
        <v>0.776</v>
      </c>
      <c r="L20" s="85">
        <v>0.444</v>
      </c>
      <c r="M20" s="85">
        <v>0.45</v>
      </c>
      <c r="N20" s="85">
        <v>0.45</v>
      </c>
      <c r="O20" s="85">
        <v>0.072</v>
      </c>
      <c r="P20" s="85">
        <v>0.072</v>
      </c>
      <c r="Q20" s="85">
        <v>0.072</v>
      </c>
      <c r="R20" s="85">
        <v>0.208</v>
      </c>
      <c r="S20" s="85">
        <v>0.21</v>
      </c>
      <c r="T20" s="85">
        <v>0.218</v>
      </c>
      <c r="U20" s="84"/>
      <c r="V20" s="84"/>
      <c r="W20" s="84"/>
      <c r="X20" s="84"/>
      <c r="Y20" s="84"/>
      <c r="Z20" s="84"/>
    </row>
    <row r="21" spans="1:26" ht="15.75" thickBot="1">
      <c r="A21" s="282">
        <v>5</v>
      </c>
      <c r="B21" s="257" t="s">
        <v>973</v>
      </c>
      <c r="C21" s="282">
        <v>5753</v>
      </c>
      <c r="D21" s="282">
        <v>5737</v>
      </c>
      <c r="E21" s="282">
        <v>5628</v>
      </c>
      <c r="F21" s="32">
        <v>82</v>
      </c>
      <c r="G21" s="32">
        <v>79</v>
      </c>
      <c r="H21" s="32">
        <v>78</v>
      </c>
      <c r="I21" s="32">
        <v>3428</v>
      </c>
      <c r="J21" s="32">
        <v>3450</v>
      </c>
      <c r="K21" s="32">
        <v>3316</v>
      </c>
      <c r="L21" s="32">
        <v>1588</v>
      </c>
      <c r="M21" s="32">
        <v>1581</v>
      </c>
      <c r="N21" s="32">
        <v>1573</v>
      </c>
      <c r="O21" s="32">
        <v>73</v>
      </c>
      <c r="P21" s="32">
        <v>67</v>
      </c>
      <c r="Q21" s="32">
        <v>60</v>
      </c>
      <c r="R21" s="32">
        <v>638485</v>
      </c>
      <c r="S21" s="32">
        <v>590341</v>
      </c>
      <c r="T21" s="32">
        <v>535955</v>
      </c>
      <c r="U21" s="33">
        <v>0.362</v>
      </c>
      <c r="V21" s="33">
        <v>0.315</v>
      </c>
      <c r="W21" s="33">
        <v>0.461</v>
      </c>
      <c r="X21" s="32">
        <v>147252</v>
      </c>
      <c r="Y21" s="32">
        <v>143582</v>
      </c>
      <c r="Z21" s="32">
        <v>210991</v>
      </c>
    </row>
    <row r="22" spans="1:26" ht="15.75" thickBot="1">
      <c r="A22" s="241"/>
      <c r="B22" s="238"/>
      <c r="C22" s="283"/>
      <c r="D22" s="283"/>
      <c r="E22" s="283"/>
      <c r="F22" s="32"/>
      <c r="G22" s="32"/>
      <c r="H22" s="32"/>
      <c r="I22" s="33">
        <v>0.444</v>
      </c>
      <c r="J22" s="33">
        <v>0.398</v>
      </c>
      <c r="K22" s="33">
        <v>1.056</v>
      </c>
      <c r="L22" s="33">
        <v>0.848</v>
      </c>
      <c r="M22" s="33">
        <v>0.753</v>
      </c>
      <c r="N22" s="33">
        <v>0.603</v>
      </c>
      <c r="O22" s="33">
        <v>0.091</v>
      </c>
      <c r="P22" s="33">
        <v>0.074</v>
      </c>
      <c r="Q22" s="33">
        <v>0.102</v>
      </c>
      <c r="R22" s="33">
        <v>0.298</v>
      </c>
      <c r="S22" s="33">
        <v>0.246</v>
      </c>
      <c r="T22" s="33">
        <v>0.223</v>
      </c>
      <c r="U22" s="32"/>
      <c r="V22" s="32"/>
      <c r="W22" s="32"/>
      <c r="X22" s="32">
        <v>406685</v>
      </c>
      <c r="Y22" s="32">
        <v>455762.69</v>
      </c>
      <c r="Z22" s="32">
        <v>457373.7</v>
      </c>
    </row>
    <row r="23" spans="1:26" ht="15.75" thickBot="1">
      <c r="A23" s="241"/>
      <c r="B23" s="239" t="s">
        <v>188</v>
      </c>
      <c r="C23" s="269">
        <v>1079</v>
      </c>
      <c r="D23" s="269">
        <v>1058</v>
      </c>
      <c r="E23" s="269">
        <v>924</v>
      </c>
      <c r="F23" s="83"/>
      <c r="G23" s="83"/>
      <c r="H23" s="83"/>
      <c r="I23" s="83"/>
      <c r="J23" s="83"/>
      <c r="K23" s="83"/>
      <c r="L23" s="83"/>
      <c r="M23" s="83"/>
      <c r="N23" s="83"/>
      <c r="O23" s="83"/>
      <c r="P23" s="83"/>
      <c r="Q23" s="83"/>
      <c r="R23" s="83">
        <v>209210</v>
      </c>
      <c r="S23" s="83">
        <v>183850</v>
      </c>
      <c r="T23" s="83">
        <v>149920</v>
      </c>
      <c r="U23" s="83"/>
      <c r="V23" s="83"/>
      <c r="W23" s="83"/>
      <c r="X23" s="83"/>
      <c r="Y23" s="83"/>
      <c r="Z23" s="83"/>
    </row>
    <row r="24" spans="1:26" ht="15.75" thickBot="1">
      <c r="A24" s="283"/>
      <c r="B24" s="240"/>
      <c r="C24" s="270"/>
      <c r="D24" s="270"/>
      <c r="E24" s="270"/>
      <c r="F24" s="84"/>
      <c r="G24" s="84"/>
      <c r="H24" s="84"/>
      <c r="I24" s="85">
        <v>0.492</v>
      </c>
      <c r="J24" s="85">
        <v>0.484</v>
      </c>
      <c r="K24" s="85">
        <v>0.472</v>
      </c>
      <c r="L24" s="85">
        <v>0.657</v>
      </c>
      <c r="M24" s="85">
        <v>0.656</v>
      </c>
      <c r="N24" s="85">
        <v>0.571</v>
      </c>
      <c r="O24" s="85">
        <v>0.099</v>
      </c>
      <c r="P24" s="85">
        <v>0.092</v>
      </c>
      <c r="Q24" s="85">
        <v>0.092</v>
      </c>
      <c r="R24" s="85">
        <v>0.3007</v>
      </c>
      <c r="S24" s="85">
        <v>0.266</v>
      </c>
      <c r="T24" s="85">
        <v>0.22</v>
      </c>
      <c r="U24" s="84"/>
      <c r="V24" s="84"/>
      <c r="W24" s="84"/>
      <c r="X24" s="84"/>
      <c r="Y24" s="84"/>
      <c r="Z24" s="84"/>
    </row>
    <row r="25" spans="1:26" ht="15.75" thickBot="1">
      <c r="A25" s="282">
        <v>6</v>
      </c>
      <c r="B25" s="257" t="s">
        <v>974</v>
      </c>
      <c r="C25" s="282">
        <v>3248</v>
      </c>
      <c r="D25" s="282">
        <v>3105</v>
      </c>
      <c r="E25" s="282">
        <v>3088</v>
      </c>
      <c r="F25" s="32">
        <v>25</v>
      </c>
      <c r="G25" s="32">
        <v>25</v>
      </c>
      <c r="H25" s="32">
        <v>25</v>
      </c>
      <c r="I25" s="32">
        <v>1925</v>
      </c>
      <c r="J25" s="32">
        <v>1811</v>
      </c>
      <c r="K25" s="32">
        <v>1821</v>
      </c>
      <c r="L25" s="32">
        <v>800</v>
      </c>
      <c r="M25" s="32">
        <v>775</v>
      </c>
      <c r="N25" s="32">
        <v>786</v>
      </c>
      <c r="O25" s="32">
        <v>31</v>
      </c>
      <c r="P25" s="32">
        <v>31</v>
      </c>
      <c r="Q25" s="32">
        <v>27</v>
      </c>
      <c r="R25" s="32">
        <v>221005</v>
      </c>
      <c r="S25" s="32">
        <v>218971</v>
      </c>
      <c r="T25" s="32">
        <v>212845</v>
      </c>
      <c r="U25" s="33">
        <v>0.438</v>
      </c>
      <c r="V25" s="33">
        <v>0.376</v>
      </c>
      <c r="W25" s="33">
        <v>0.375</v>
      </c>
      <c r="X25" s="32">
        <v>81745</v>
      </c>
      <c r="Y25" s="32">
        <v>78230</v>
      </c>
      <c r="Z25" s="32">
        <v>78341</v>
      </c>
    </row>
    <row r="26" spans="1:26" ht="15.75" thickBot="1">
      <c r="A26" s="241"/>
      <c r="B26" s="238"/>
      <c r="C26" s="283"/>
      <c r="D26" s="283"/>
      <c r="E26" s="283"/>
      <c r="F26" s="32"/>
      <c r="G26" s="32"/>
      <c r="H26" s="32"/>
      <c r="I26" s="33">
        <v>0.543</v>
      </c>
      <c r="J26" s="33">
        <v>0.458</v>
      </c>
      <c r="K26" s="33">
        <v>1.167</v>
      </c>
      <c r="L26" s="33">
        <v>0.932</v>
      </c>
      <c r="M26" s="33">
        <v>0.809</v>
      </c>
      <c r="N26" s="33">
        <v>0.512</v>
      </c>
      <c r="O26" s="33">
        <v>0.084</v>
      </c>
      <c r="P26" s="33">
        <v>0.075</v>
      </c>
      <c r="Q26" s="33">
        <v>0.04</v>
      </c>
      <c r="R26" s="33">
        <v>0.225</v>
      </c>
      <c r="S26" s="33">
        <v>0.2</v>
      </c>
      <c r="T26" s="33">
        <v>0.194</v>
      </c>
      <c r="U26" s="32"/>
      <c r="V26" s="32"/>
      <c r="W26" s="32"/>
      <c r="X26" s="32">
        <v>186483</v>
      </c>
      <c r="Y26" s="32">
        <v>208082.11</v>
      </c>
      <c r="Z26" s="32">
        <v>208885.24</v>
      </c>
    </row>
    <row r="27" spans="1:26" ht="15.75" thickBot="1">
      <c r="A27" s="241"/>
      <c r="B27" s="239" t="s">
        <v>189</v>
      </c>
      <c r="C27" s="276">
        <v>827</v>
      </c>
      <c r="D27" s="276">
        <v>826</v>
      </c>
      <c r="E27" s="276">
        <v>825</v>
      </c>
      <c r="F27" s="83"/>
      <c r="G27" s="83"/>
      <c r="H27" s="83"/>
      <c r="I27" s="83"/>
      <c r="J27" s="83"/>
      <c r="K27" s="83"/>
      <c r="L27" s="83"/>
      <c r="M27" s="83"/>
      <c r="N27" s="83"/>
      <c r="O27" s="83"/>
      <c r="P27" s="83"/>
      <c r="Q27" s="83"/>
      <c r="R27" s="83">
        <v>83314</v>
      </c>
      <c r="S27" s="83">
        <v>82653</v>
      </c>
      <c r="T27" s="83">
        <v>80809</v>
      </c>
      <c r="U27" s="83"/>
      <c r="V27" s="83"/>
      <c r="W27" s="83"/>
      <c r="X27" s="83">
        <v>19911</v>
      </c>
      <c r="Y27" s="83">
        <v>19731</v>
      </c>
      <c r="Z27" s="83">
        <v>19691</v>
      </c>
    </row>
    <row r="28" spans="1:26" ht="15.75" thickBot="1">
      <c r="A28" s="283"/>
      <c r="B28" s="240"/>
      <c r="C28" s="268"/>
      <c r="D28" s="268"/>
      <c r="E28" s="268"/>
      <c r="F28" s="84"/>
      <c r="G28" s="84"/>
      <c r="H28" s="84"/>
      <c r="I28" s="85">
        <v>0.684</v>
      </c>
      <c r="J28" s="85">
        <v>0.692</v>
      </c>
      <c r="K28" s="85">
        <v>0.699</v>
      </c>
      <c r="L28" s="85">
        <v>0.58</v>
      </c>
      <c r="M28" s="85">
        <v>0.578</v>
      </c>
      <c r="N28" s="85">
        <v>0.584</v>
      </c>
      <c r="O28" s="85">
        <v>0.11</v>
      </c>
      <c r="P28" s="85">
        <v>0.111</v>
      </c>
      <c r="Q28" s="85">
        <v>0.112</v>
      </c>
      <c r="R28" s="85">
        <v>0.249</v>
      </c>
      <c r="S28" s="85">
        <v>0.25</v>
      </c>
      <c r="T28" s="85">
        <v>0.247</v>
      </c>
      <c r="U28" s="84"/>
      <c r="V28" s="84"/>
      <c r="W28" s="84"/>
      <c r="X28" s="84"/>
      <c r="Y28" s="84"/>
      <c r="Z28" s="84"/>
    </row>
    <row r="29" spans="1:26" ht="15.75" thickBot="1">
      <c r="A29" s="282">
        <v>7</v>
      </c>
      <c r="B29" s="257" t="s">
        <v>975</v>
      </c>
      <c r="C29" s="282">
        <v>5787</v>
      </c>
      <c r="D29" s="282">
        <v>5724</v>
      </c>
      <c r="E29" s="282">
        <v>5644</v>
      </c>
      <c r="F29" s="32">
        <v>26</v>
      </c>
      <c r="G29" s="32">
        <v>26</v>
      </c>
      <c r="H29" s="32">
        <v>30</v>
      </c>
      <c r="I29" s="32">
        <v>2731</v>
      </c>
      <c r="J29" s="32">
        <v>2705</v>
      </c>
      <c r="K29" s="32">
        <v>2671</v>
      </c>
      <c r="L29" s="32">
        <v>2108</v>
      </c>
      <c r="M29" s="32">
        <v>2082</v>
      </c>
      <c r="N29" s="32">
        <v>2055</v>
      </c>
      <c r="O29" s="32">
        <v>92</v>
      </c>
      <c r="P29" s="32">
        <v>92</v>
      </c>
      <c r="Q29" s="32">
        <v>90</v>
      </c>
      <c r="R29" s="32">
        <v>704410</v>
      </c>
      <c r="S29" s="32">
        <v>610495</v>
      </c>
      <c r="T29" s="32">
        <v>551926</v>
      </c>
      <c r="U29" s="33">
        <v>0.294</v>
      </c>
      <c r="V29" s="33">
        <v>0.259</v>
      </c>
      <c r="W29" s="33">
        <v>0.258</v>
      </c>
      <c r="X29" s="32">
        <v>143767</v>
      </c>
      <c r="Y29" s="32">
        <v>140081</v>
      </c>
      <c r="Z29" s="32">
        <v>139121</v>
      </c>
    </row>
    <row r="30" spans="1:26" ht="15.75" thickBot="1">
      <c r="A30" s="241"/>
      <c r="B30" s="238"/>
      <c r="C30" s="283"/>
      <c r="D30" s="283"/>
      <c r="E30" s="283"/>
      <c r="F30" s="32"/>
      <c r="G30" s="32"/>
      <c r="H30" s="32"/>
      <c r="I30" s="33">
        <v>0.294</v>
      </c>
      <c r="J30" s="33">
        <v>0.263</v>
      </c>
      <c r="K30" s="33">
        <v>0.617</v>
      </c>
      <c r="L30" s="33">
        <v>0.937</v>
      </c>
      <c r="M30" s="33">
        <v>0.836</v>
      </c>
      <c r="N30" s="33">
        <v>0.483</v>
      </c>
      <c r="O30" s="33">
        <v>0.095</v>
      </c>
      <c r="P30" s="33">
        <v>0.086</v>
      </c>
      <c r="Q30" s="33">
        <v>0.095</v>
      </c>
      <c r="R30" s="33">
        <v>0.274</v>
      </c>
      <c r="S30" s="33">
        <v>0.214</v>
      </c>
      <c r="T30" s="33">
        <v>0.194</v>
      </c>
      <c r="U30" s="32"/>
      <c r="V30" s="32"/>
      <c r="W30" s="32"/>
      <c r="X30" s="32">
        <v>488296</v>
      </c>
      <c r="Y30" s="32">
        <v>540830.25</v>
      </c>
      <c r="Z30" s="32">
        <v>539295.24</v>
      </c>
    </row>
    <row r="31" spans="1:26" ht="15.75" thickBot="1">
      <c r="A31" s="241"/>
      <c r="B31" s="239" t="s">
        <v>190</v>
      </c>
      <c r="C31" s="269">
        <v>1982</v>
      </c>
      <c r="D31" s="269">
        <v>1947</v>
      </c>
      <c r="E31" s="269">
        <v>1897</v>
      </c>
      <c r="F31" s="83"/>
      <c r="G31" s="83"/>
      <c r="H31" s="83"/>
      <c r="I31" s="83"/>
      <c r="J31" s="83"/>
      <c r="K31" s="83"/>
      <c r="L31" s="83"/>
      <c r="M31" s="83"/>
      <c r="N31" s="83"/>
      <c r="O31" s="83"/>
      <c r="P31" s="83"/>
      <c r="Q31" s="83"/>
      <c r="R31" s="83">
        <v>261426</v>
      </c>
      <c r="S31" s="83">
        <v>221760</v>
      </c>
      <c r="T31" s="83">
        <v>201380</v>
      </c>
      <c r="U31" s="83"/>
      <c r="V31" s="83"/>
      <c r="W31" s="83"/>
      <c r="X31" s="83"/>
      <c r="Y31" s="83"/>
      <c r="Z31" s="83"/>
    </row>
    <row r="32" spans="1:26" ht="15.75" thickBot="1">
      <c r="A32" s="283"/>
      <c r="B32" s="240"/>
      <c r="C32" s="270"/>
      <c r="D32" s="270"/>
      <c r="E32" s="270"/>
      <c r="F32" s="84"/>
      <c r="G32" s="84"/>
      <c r="H32" s="84"/>
      <c r="I32" s="85">
        <v>0.42</v>
      </c>
      <c r="J32" s="85">
        <v>0.4275</v>
      </c>
      <c r="K32" s="85">
        <v>0.4283</v>
      </c>
      <c r="L32" s="85">
        <v>0.4669</v>
      </c>
      <c r="M32" s="85">
        <v>0.4722</v>
      </c>
      <c r="N32" s="85">
        <v>0.4718</v>
      </c>
      <c r="O32" s="85">
        <v>0.1099</v>
      </c>
      <c r="P32" s="85">
        <v>0.1154</v>
      </c>
      <c r="Q32" s="85">
        <v>0.1024</v>
      </c>
      <c r="R32" s="85">
        <v>0.255</v>
      </c>
      <c r="S32" s="85">
        <v>0.221</v>
      </c>
      <c r="T32" s="85">
        <v>0.205</v>
      </c>
      <c r="U32" s="84"/>
      <c r="V32" s="84"/>
      <c r="W32" s="84"/>
      <c r="X32" s="84"/>
      <c r="Y32" s="84"/>
      <c r="Z32" s="84"/>
    </row>
    <row r="33" spans="1:26" ht="15.75" thickBot="1">
      <c r="A33" s="282">
        <v>8</v>
      </c>
      <c r="B33" s="257" t="s">
        <v>976</v>
      </c>
      <c r="C33" s="282">
        <v>3598</v>
      </c>
      <c r="D33" s="282">
        <v>3521</v>
      </c>
      <c r="E33" s="282">
        <v>3441</v>
      </c>
      <c r="F33" s="32">
        <v>25</v>
      </c>
      <c r="G33" s="32">
        <v>25</v>
      </c>
      <c r="H33" s="32">
        <v>25</v>
      </c>
      <c r="I33" s="32">
        <v>1845</v>
      </c>
      <c r="J33" s="32">
        <v>1778</v>
      </c>
      <c r="K33" s="32">
        <v>1743</v>
      </c>
      <c r="L33" s="32">
        <v>1301</v>
      </c>
      <c r="M33" s="32">
        <v>1290</v>
      </c>
      <c r="N33" s="32">
        <v>1251</v>
      </c>
      <c r="O33" s="32">
        <v>72</v>
      </c>
      <c r="P33" s="32">
        <v>73</v>
      </c>
      <c r="Q33" s="32">
        <v>72</v>
      </c>
      <c r="R33" s="32">
        <v>376114</v>
      </c>
      <c r="S33" s="32">
        <v>343106</v>
      </c>
      <c r="T33" s="32">
        <v>289866</v>
      </c>
      <c r="U33" s="33">
        <v>0.213</v>
      </c>
      <c r="V33" s="33">
        <v>0.188</v>
      </c>
      <c r="W33" s="33">
        <v>0.18</v>
      </c>
      <c r="X33" s="32">
        <v>87689</v>
      </c>
      <c r="Y33" s="32">
        <v>86370</v>
      </c>
      <c r="Z33" s="32">
        <v>83044</v>
      </c>
    </row>
    <row r="34" spans="1:26" ht="15.75" thickBot="1">
      <c r="A34" s="241"/>
      <c r="B34" s="238"/>
      <c r="C34" s="283"/>
      <c r="D34" s="283"/>
      <c r="E34" s="283"/>
      <c r="F34" s="32"/>
      <c r="G34" s="32"/>
      <c r="H34" s="32"/>
      <c r="I34" s="33">
        <v>0.235</v>
      </c>
      <c r="J34" s="33">
        <v>0.203</v>
      </c>
      <c r="K34" s="33">
        <v>0.654</v>
      </c>
      <c r="L34" s="33">
        <v>0.685</v>
      </c>
      <c r="M34" s="33">
        <v>0.609</v>
      </c>
      <c r="N34" s="33">
        <v>0.424</v>
      </c>
      <c r="O34" s="33">
        <v>0.088</v>
      </c>
      <c r="P34" s="33">
        <v>0.08</v>
      </c>
      <c r="Q34" s="33">
        <v>0.109</v>
      </c>
      <c r="R34" s="33">
        <v>0.173</v>
      </c>
      <c r="S34" s="33">
        <v>0.142</v>
      </c>
      <c r="T34" s="33">
        <v>0.12</v>
      </c>
      <c r="U34" s="32"/>
      <c r="V34" s="32"/>
      <c r="W34" s="32"/>
      <c r="X34" s="32">
        <v>412230</v>
      </c>
      <c r="Y34" s="32">
        <v>460184.94</v>
      </c>
      <c r="Z34" s="32">
        <v>460627.45</v>
      </c>
    </row>
    <row r="35" spans="1:26" ht="15.75" thickBot="1">
      <c r="A35" s="241"/>
      <c r="B35" s="239" t="s">
        <v>191</v>
      </c>
      <c r="C35" s="269">
        <v>433</v>
      </c>
      <c r="D35" s="269">
        <v>426</v>
      </c>
      <c r="E35" s="269">
        <v>384</v>
      </c>
      <c r="F35" s="83"/>
      <c r="G35" s="83"/>
      <c r="H35" s="83"/>
      <c r="I35" s="83"/>
      <c r="J35" s="83"/>
      <c r="K35" s="83"/>
      <c r="L35" s="83"/>
      <c r="M35" s="83"/>
      <c r="N35" s="83"/>
      <c r="O35" s="83"/>
      <c r="P35" s="83"/>
      <c r="Q35" s="83"/>
      <c r="R35" s="83">
        <v>130320</v>
      </c>
      <c r="S35" s="83">
        <v>120057</v>
      </c>
      <c r="T35" s="83">
        <v>102902</v>
      </c>
      <c r="U35" s="83"/>
      <c r="V35" s="83"/>
      <c r="W35" s="83"/>
      <c r="X35" s="83"/>
      <c r="Y35" s="83"/>
      <c r="Z35" s="83"/>
    </row>
    <row r="36" spans="1:26" ht="15.75" thickBot="1">
      <c r="A36" s="283"/>
      <c r="B36" s="240"/>
      <c r="C36" s="270"/>
      <c r="D36" s="270"/>
      <c r="E36" s="270"/>
      <c r="F36" s="84"/>
      <c r="G36" s="84"/>
      <c r="H36" s="84"/>
      <c r="I36" s="85">
        <v>0.283</v>
      </c>
      <c r="J36" s="85">
        <v>0.281</v>
      </c>
      <c r="K36" s="85">
        <v>0.079</v>
      </c>
      <c r="L36" s="85">
        <v>0.629</v>
      </c>
      <c r="M36" s="85">
        <v>0.628</v>
      </c>
      <c r="N36" s="85">
        <v>0.619</v>
      </c>
      <c r="O36" s="85">
        <v>0.176</v>
      </c>
      <c r="P36" s="85">
        <v>0.178</v>
      </c>
      <c r="Q36" s="85">
        <v>0.166</v>
      </c>
      <c r="R36" s="85">
        <v>0.23</v>
      </c>
      <c r="S36" s="85">
        <v>0.215</v>
      </c>
      <c r="T36" s="85">
        <v>0.18</v>
      </c>
      <c r="U36" s="84"/>
      <c r="V36" s="84"/>
      <c r="W36" s="84"/>
      <c r="X36" s="84"/>
      <c r="Y36" s="84"/>
      <c r="Z36" s="84"/>
    </row>
    <row r="37" spans="1:26" ht="15.75" thickBot="1">
      <c r="A37" s="282">
        <v>9</v>
      </c>
      <c r="B37" s="257" t="s">
        <v>977</v>
      </c>
      <c r="C37" s="282">
        <v>7746</v>
      </c>
      <c r="D37" s="282">
        <v>7665</v>
      </c>
      <c r="E37" s="282">
        <v>7561</v>
      </c>
      <c r="F37" s="32">
        <v>29</v>
      </c>
      <c r="G37" s="32">
        <v>29</v>
      </c>
      <c r="H37" s="32">
        <v>29</v>
      </c>
      <c r="I37" s="32">
        <v>4339</v>
      </c>
      <c r="J37" s="32">
        <v>4292</v>
      </c>
      <c r="K37" s="32">
        <v>4218</v>
      </c>
      <c r="L37" s="32">
        <v>1051</v>
      </c>
      <c r="M37" s="32">
        <v>1051</v>
      </c>
      <c r="N37" s="32">
        <v>2871</v>
      </c>
      <c r="O37" s="32">
        <v>127</v>
      </c>
      <c r="P37" s="32">
        <v>120</v>
      </c>
      <c r="Q37" s="32">
        <v>116</v>
      </c>
      <c r="R37" s="32">
        <v>815506</v>
      </c>
      <c r="S37" s="32">
        <v>765460</v>
      </c>
      <c r="T37" s="32">
        <v>716186</v>
      </c>
      <c r="U37" s="33">
        <v>0.372</v>
      </c>
      <c r="V37" s="33">
        <v>0.327</v>
      </c>
      <c r="W37" s="33">
        <v>0.317</v>
      </c>
      <c r="X37" s="32">
        <v>173654</v>
      </c>
      <c r="Y37" s="32">
        <v>170249</v>
      </c>
      <c r="Z37" s="32">
        <v>165744</v>
      </c>
    </row>
    <row r="38" spans="1:26" ht="15.75" thickBot="1">
      <c r="A38" s="241"/>
      <c r="B38" s="238"/>
      <c r="C38" s="283"/>
      <c r="D38" s="283"/>
      <c r="E38" s="283"/>
      <c r="F38" s="32"/>
      <c r="G38" s="32"/>
      <c r="H38" s="32"/>
      <c r="I38" s="33">
        <v>0.489</v>
      </c>
      <c r="J38" s="33">
        <v>0.433</v>
      </c>
      <c r="K38" s="33">
        <v>0.807</v>
      </c>
      <c r="L38" s="33">
        <v>0.489</v>
      </c>
      <c r="M38" s="33">
        <v>0.438</v>
      </c>
      <c r="N38" s="33">
        <v>0.483</v>
      </c>
      <c r="O38" s="33">
        <v>0.138</v>
      </c>
      <c r="P38" s="33">
        <v>0.117</v>
      </c>
      <c r="Q38" s="33">
        <v>0.111</v>
      </c>
      <c r="R38" s="33">
        <v>0.332</v>
      </c>
      <c r="S38" s="33">
        <v>0.279</v>
      </c>
      <c r="T38" s="33">
        <v>0.26</v>
      </c>
      <c r="U38" s="32"/>
      <c r="V38" s="32"/>
      <c r="W38" s="32"/>
      <c r="X38" s="32">
        <v>466699</v>
      </c>
      <c r="Y38" s="32">
        <v>521065.5</v>
      </c>
      <c r="Z38" s="32">
        <v>522657.51</v>
      </c>
    </row>
    <row r="39" spans="1:26" ht="15.75" thickBot="1">
      <c r="A39" s="282">
        <v>10</v>
      </c>
      <c r="B39" s="257" t="s">
        <v>978</v>
      </c>
      <c r="C39" s="282">
        <v>4187</v>
      </c>
      <c r="D39" s="282">
        <v>4141</v>
      </c>
      <c r="E39" s="282">
        <v>3940</v>
      </c>
      <c r="F39" s="32">
        <v>24</v>
      </c>
      <c r="G39" s="32">
        <v>24</v>
      </c>
      <c r="H39" s="32">
        <v>24</v>
      </c>
      <c r="I39" s="32">
        <v>2243</v>
      </c>
      <c r="J39" s="32">
        <v>2221</v>
      </c>
      <c r="K39" s="32">
        <v>2113</v>
      </c>
      <c r="L39" s="32">
        <v>1297</v>
      </c>
      <c r="M39" s="32">
        <v>1283</v>
      </c>
      <c r="N39" s="32">
        <v>1275</v>
      </c>
      <c r="O39" s="32">
        <v>83</v>
      </c>
      <c r="P39" s="32">
        <v>81</v>
      </c>
      <c r="Q39" s="32">
        <v>67</v>
      </c>
      <c r="R39" s="32">
        <v>601364</v>
      </c>
      <c r="S39" s="32">
        <v>519363</v>
      </c>
      <c r="T39" s="32">
        <v>502256</v>
      </c>
      <c r="U39" s="33">
        <v>0.219</v>
      </c>
      <c r="V39" s="33">
        <v>0.192</v>
      </c>
      <c r="W39" s="33">
        <v>0.192</v>
      </c>
      <c r="X39" s="32">
        <v>101000</v>
      </c>
      <c r="Y39" s="32">
        <v>99084</v>
      </c>
      <c r="Z39" s="32">
        <v>98197</v>
      </c>
    </row>
    <row r="40" spans="1:26" ht="15.75" thickBot="1">
      <c r="A40" s="241"/>
      <c r="B40" s="238"/>
      <c r="C40" s="283"/>
      <c r="D40" s="283"/>
      <c r="E40" s="283"/>
      <c r="F40" s="32"/>
      <c r="G40" s="32"/>
      <c r="H40" s="32"/>
      <c r="I40" s="33">
        <v>0.256</v>
      </c>
      <c r="J40" s="33">
        <v>0.227</v>
      </c>
      <c r="K40" s="33">
        <v>0.663</v>
      </c>
      <c r="L40" s="33">
        <v>0.61</v>
      </c>
      <c r="M40" s="33">
        <v>0.541</v>
      </c>
      <c r="N40" s="33">
        <v>0.319</v>
      </c>
      <c r="O40" s="33">
        <v>0.091</v>
      </c>
      <c r="P40" s="33">
        <v>0.08</v>
      </c>
      <c r="Q40" s="33">
        <v>0.081</v>
      </c>
      <c r="R40" s="33">
        <v>0.248</v>
      </c>
      <c r="S40" s="33">
        <v>0.192</v>
      </c>
      <c r="T40" s="33">
        <v>0.187</v>
      </c>
      <c r="U40" s="32"/>
      <c r="V40" s="32"/>
      <c r="W40" s="32"/>
      <c r="X40" s="32">
        <v>461600</v>
      </c>
      <c r="Y40" s="32">
        <v>514797.59</v>
      </c>
      <c r="Z40" s="32">
        <v>510503.97</v>
      </c>
    </row>
    <row r="41" spans="1:26" ht="15.75" thickBot="1">
      <c r="A41" s="241"/>
      <c r="B41" s="239" t="s">
        <v>192</v>
      </c>
      <c r="C41" s="276">
        <v>1346</v>
      </c>
      <c r="D41" s="276">
        <v>1325</v>
      </c>
      <c r="E41" s="276">
        <v>1325</v>
      </c>
      <c r="F41" s="88"/>
      <c r="G41" s="88"/>
      <c r="H41" s="88"/>
      <c r="I41" s="88"/>
      <c r="J41" s="88"/>
      <c r="K41" s="88"/>
      <c r="L41" s="88"/>
      <c r="M41" s="88"/>
      <c r="N41" s="88"/>
      <c r="O41" s="88"/>
      <c r="P41" s="88"/>
      <c r="Q41" s="88"/>
      <c r="R41" s="88">
        <v>355700</v>
      </c>
      <c r="S41" s="88">
        <v>284000</v>
      </c>
      <c r="T41" s="88">
        <v>282200</v>
      </c>
      <c r="U41" s="88"/>
      <c r="V41" s="88"/>
      <c r="W41" s="88"/>
      <c r="X41" s="88"/>
      <c r="Y41" s="88"/>
      <c r="Z41" s="88"/>
    </row>
    <row r="42" spans="1:26" ht="15.75" thickBot="1">
      <c r="A42" s="283"/>
      <c r="B42" s="240"/>
      <c r="C42" s="268"/>
      <c r="D42" s="268"/>
      <c r="E42" s="268"/>
      <c r="F42" s="84"/>
      <c r="G42" s="84"/>
      <c r="H42" s="84"/>
      <c r="I42" s="85">
        <v>0.205</v>
      </c>
      <c r="J42" s="85">
        <v>0.205</v>
      </c>
      <c r="K42" s="85">
        <v>0.205</v>
      </c>
      <c r="L42" s="85">
        <v>0.257</v>
      </c>
      <c r="M42" s="85">
        <v>0.257</v>
      </c>
      <c r="N42" s="85">
        <v>0.257</v>
      </c>
      <c r="O42" s="85">
        <v>0.105</v>
      </c>
      <c r="P42" s="85">
        <v>0.101</v>
      </c>
      <c r="Q42" s="85">
        <v>0.101</v>
      </c>
      <c r="R42" s="85">
        <v>0.2316</v>
      </c>
      <c r="S42" s="85">
        <v>0.1955</v>
      </c>
      <c r="T42" s="85">
        <v>0.1898</v>
      </c>
      <c r="U42" s="84"/>
      <c r="V42" s="84"/>
      <c r="W42" s="84"/>
      <c r="X42" s="84"/>
      <c r="Y42" s="84"/>
      <c r="Z42" s="84"/>
    </row>
    <row r="43" spans="1:26" ht="15.75" thickBot="1">
      <c r="A43" s="282">
        <v>11</v>
      </c>
      <c r="B43" s="257" t="s">
        <v>979</v>
      </c>
      <c r="C43" s="282">
        <v>4988</v>
      </c>
      <c r="D43" s="282">
        <v>4951</v>
      </c>
      <c r="E43" s="282">
        <v>4941</v>
      </c>
      <c r="F43" s="32">
        <v>40</v>
      </c>
      <c r="G43" s="32">
        <v>40</v>
      </c>
      <c r="H43" s="32">
        <v>41</v>
      </c>
      <c r="I43" s="32">
        <v>2596</v>
      </c>
      <c r="J43" s="32">
        <v>2580</v>
      </c>
      <c r="K43" s="32">
        <v>2567</v>
      </c>
      <c r="L43" s="32">
        <v>1223</v>
      </c>
      <c r="M43" s="32">
        <v>1223</v>
      </c>
      <c r="N43" s="32">
        <v>1234</v>
      </c>
      <c r="O43" s="32">
        <v>69</v>
      </c>
      <c r="P43" s="32">
        <v>69</v>
      </c>
      <c r="Q43" s="32">
        <v>69</v>
      </c>
      <c r="R43" s="32">
        <v>542525</v>
      </c>
      <c r="S43" s="32">
        <v>507339</v>
      </c>
      <c r="T43" s="32">
        <v>457116</v>
      </c>
      <c r="U43" s="33">
        <v>0.376</v>
      </c>
      <c r="V43" s="33">
        <v>0.334</v>
      </c>
      <c r="W43" s="33">
        <v>0.334</v>
      </c>
      <c r="X43" s="32">
        <v>126134</v>
      </c>
      <c r="Y43" s="32">
        <v>125351</v>
      </c>
      <c r="Z43" s="32">
        <v>125194</v>
      </c>
    </row>
    <row r="44" spans="1:26" ht="15.75" thickBot="1">
      <c r="A44" s="241"/>
      <c r="B44" s="238"/>
      <c r="C44" s="283"/>
      <c r="D44" s="283"/>
      <c r="E44" s="283"/>
      <c r="F44" s="32"/>
      <c r="G44" s="32"/>
      <c r="H44" s="32"/>
      <c r="I44" s="33">
        <v>0.407</v>
      </c>
      <c r="J44" s="33">
        <v>0.362</v>
      </c>
      <c r="K44" s="33">
        <v>1.037</v>
      </c>
      <c r="L44" s="33">
        <v>0.791</v>
      </c>
      <c r="M44" s="33">
        <v>0.708</v>
      </c>
      <c r="N44" s="33">
        <v>0.443</v>
      </c>
      <c r="O44" s="33">
        <v>0.104</v>
      </c>
      <c r="P44" s="33">
        <v>0.093</v>
      </c>
      <c r="Q44" s="33">
        <v>0.103</v>
      </c>
      <c r="R44" s="33">
        <v>0.307</v>
      </c>
      <c r="S44" s="33">
        <v>0.257</v>
      </c>
      <c r="T44" s="33">
        <v>0.231</v>
      </c>
      <c r="U44" s="32"/>
      <c r="V44" s="32"/>
      <c r="W44" s="32"/>
      <c r="X44" s="32">
        <v>335886</v>
      </c>
      <c r="Y44" s="32">
        <v>375057.15</v>
      </c>
      <c r="Z44" s="32">
        <v>375215.8</v>
      </c>
    </row>
    <row r="45" spans="1:26" ht="15.75" thickBot="1">
      <c r="A45" s="241"/>
      <c r="B45" s="239" t="s">
        <v>193</v>
      </c>
      <c r="C45" s="269">
        <v>2016</v>
      </c>
      <c r="D45" s="269">
        <v>2008</v>
      </c>
      <c r="E45" s="269">
        <v>1998</v>
      </c>
      <c r="F45" s="83"/>
      <c r="G45" s="83"/>
      <c r="H45" s="83"/>
      <c r="I45" s="83"/>
      <c r="J45" s="83"/>
      <c r="K45" s="83"/>
      <c r="L45" s="83"/>
      <c r="M45" s="83"/>
      <c r="N45" s="83"/>
      <c r="O45" s="83"/>
      <c r="P45" s="83"/>
      <c r="Q45" s="83"/>
      <c r="R45" s="83">
        <v>320034</v>
      </c>
      <c r="S45" s="83">
        <v>299642</v>
      </c>
      <c r="T45" s="83">
        <v>262637</v>
      </c>
      <c r="U45" s="83"/>
      <c r="V45" s="83"/>
      <c r="W45" s="83"/>
      <c r="X45" s="83"/>
      <c r="Y45" s="83"/>
      <c r="Z45" s="83"/>
    </row>
    <row r="46" spans="1:26" ht="15.75" thickBot="1">
      <c r="A46" s="241"/>
      <c r="B46" s="185"/>
      <c r="C46" s="270"/>
      <c r="D46" s="270"/>
      <c r="E46" s="270"/>
      <c r="F46" s="89"/>
      <c r="G46" s="89"/>
      <c r="H46" s="89"/>
      <c r="I46" s="90">
        <v>0.272</v>
      </c>
      <c r="J46" s="90">
        <v>0.27</v>
      </c>
      <c r="K46" s="90">
        <v>0.27</v>
      </c>
      <c r="L46" s="90">
        <v>0.362</v>
      </c>
      <c r="M46" s="90">
        <v>0.36</v>
      </c>
      <c r="N46" s="90">
        <v>0.36</v>
      </c>
      <c r="O46" s="90">
        <v>0.149</v>
      </c>
      <c r="P46" s="90">
        <v>0.15</v>
      </c>
      <c r="Q46" s="90">
        <v>0.149</v>
      </c>
      <c r="R46" s="90">
        <v>0.274</v>
      </c>
      <c r="S46" s="90">
        <v>0.258</v>
      </c>
      <c r="T46" s="90">
        <v>0.227</v>
      </c>
      <c r="U46" s="89"/>
      <c r="V46" s="89"/>
      <c r="W46" s="89"/>
      <c r="X46" s="89"/>
      <c r="Y46" s="89"/>
      <c r="Z46" s="89"/>
    </row>
    <row r="47" spans="1:26" ht="15">
      <c r="A47" s="186">
        <v>12</v>
      </c>
      <c r="B47" s="212" t="s">
        <v>980</v>
      </c>
      <c r="C47" s="282">
        <v>1561</v>
      </c>
      <c r="D47" s="282">
        <v>1530</v>
      </c>
      <c r="E47" s="282">
        <v>1501</v>
      </c>
      <c r="F47" s="68">
        <v>17</v>
      </c>
      <c r="G47" s="66">
        <v>18</v>
      </c>
      <c r="H47" s="68">
        <v>18</v>
      </c>
      <c r="I47" s="66">
        <v>688</v>
      </c>
      <c r="J47" s="68">
        <v>662</v>
      </c>
      <c r="K47" s="66">
        <v>655</v>
      </c>
      <c r="L47" s="68">
        <v>464</v>
      </c>
      <c r="M47" s="66">
        <v>461</v>
      </c>
      <c r="N47" s="68">
        <v>480</v>
      </c>
      <c r="O47" s="66">
        <v>23</v>
      </c>
      <c r="P47" s="68">
        <v>22</v>
      </c>
      <c r="Q47" s="66">
        <v>22</v>
      </c>
      <c r="R47" s="68">
        <v>181413</v>
      </c>
      <c r="S47" s="66">
        <v>175449</v>
      </c>
      <c r="T47" s="68">
        <v>158408</v>
      </c>
      <c r="U47" s="75">
        <v>0.254</v>
      </c>
      <c r="V47" s="76">
        <v>0.225</v>
      </c>
      <c r="W47" s="75">
        <v>0.208</v>
      </c>
      <c r="X47" s="68">
        <v>46335</v>
      </c>
      <c r="Y47" s="66">
        <v>45508</v>
      </c>
      <c r="Z47" s="77">
        <v>41864</v>
      </c>
    </row>
    <row r="48" spans="1:26" ht="15.75" thickBot="1">
      <c r="A48" s="167"/>
      <c r="B48" s="213"/>
      <c r="C48" s="283"/>
      <c r="D48" s="283"/>
      <c r="E48" s="283"/>
      <c r="F48" s="72"/>
      <c r="G48" s="67"/>
      <c r="H48" s="72"/>
      <c r="I48" s="73">
        <v>0.198</v>
      </c>
      <c r="J48" s="74">
        <v>0.172</v>
      </c>
      <c r="K48" s="73">
        <v>0.464</v>
      </c>
      <c r="L48" s="74">
        <v>0.552</v>
      </c>
      <c r="M48" s="73">
        <v>0.495</v>
      </c>
      <c r="N48" s="74">
        <v>0.331</v>
      </c>
      <c r="O48" s="73">
        <v>0.064</v>
      </c>
      <c r="P48" s="74">
        <v>0.055</v>
      </c>
      <c r="Q48" s="73">
        <v>0.056</v>
      </c>
      <c r="R48" s="74">
        <v>0.189</v>
      </c>
      <c r="S48" s="73">
        <v>0.165</v>
      </c>
      <c r="T48" s="74">
        <v>0.15</v>
      </c>
      <c r="U48" s="67"/>
      <c r="V48" s="72"/>
      <c r="W48" s="67"/>
      <c r="X48" s="72">
        <v>182477</v>
      </c>
      <c r="Y48" s="67">
        <v>202206.55</v>
      </c>
      <c r="Z48" s="78">
        <v>200972.12</v>
      </c>
    </row>
    <row r="49" spans="1:26" ht="15">
      <c r="A49" s="167"/>
      <c r="B49" s="138" t="s">
        <v>194</v>
      </c>
      <c r="C49" s="276">
        <v>575</v>
      </c>
      <c r="D49" s="276">
        <v>565</v>
      </c>
      <c r="E49" s="276">
        <v>511</v>
      </c>
      <c r="F49" s="96">
        <v>6</v>
      </c>
      <c r="G49" s="97">
        <v>6</v>
      </c>
      <c r="H49" s="96">
        <v>6</v>
      </c>
      <c r="I49" s="97">
        <v>257</v>
      </c>
      <c r="J49" s="96">
        <v>257</v>
      </c>
      <c r="K49" s="97">
        <v>161</v>
      </c>
      <c r="L49" s="96">
        <v>155</v>
      </c>
      <c r="M49" s="97">
        <v>155</v>
      </c>
      <c r="N49" s="96">
        <v>150</v>
      </c>
      <c r="O49" s="97">
        <v>10</v>
      </c>
      <c r="P49" s="96">
        <v>10</v>
      </c>
      <c r="Q49" s="97">
        <v>10</v>
      </c>
      <c r="R49" s="96">
        <v>99931</v>
      </c>
      <c r="S49" s="97">
        <v>96510</v>
      </c>
      <c r="T49" s="96"/>
      <c r="U49" s="97"/>
      <c r="V49" s="96"/>
      <c r="W49" s="97"/>
      <c r="X49" s="96"/>
      <c r="Y49" s="97"/>
      <c r="Z49" s="98"/>
    </row>
    <row r="50" spans="1:26" ht="15.75" thickBot="1">
      <c r="A50" s="137"/>
      <c r="B50" s="139"/>
      <c r="C50" s="268"/>
      <c r="D50" s="268"/>
      <c r="E50" s="268"/>
      <c r="F50" s="91"/>
      <c r="G50" s="92"/>
      <c r="H50" s="91"/>
      <c r="I50" s="93">
        <v>0.35</v>
      </c>
      <c r="J50" s="94">
        <v>0.35</v>
      </c>
      <c r="K50" s="93">
        <v>0.24</v>
      </c>
      <c r="L50" s="94">
        <v>0.242</v>
      </c>
      <c r="M50" s="93">
        <v>0.25</v>
      </c>
      <c r="N50" s="94">
        <v>0.25</v>
      </c>
      <c r="O50" s="93">
        <v>0.05</v>
      </c>
      <c r="P50" s="94">
        <v>0.051</v>
      </c>
      <c r="Q50" s="93">
        <v>0.052</v>
      </c>
      <c r="R50" s="94">
        <v>0.174</v>
      </c>
      <c r="S50" s="93">
        <v>0.172</v>
      </c>
      <c r="T50" s="94">
        <v>0.149</v>
      </c>
      <c r="U50" s="92"/>
      <c r="V50" s="91"/>
      <c r="W50" s="92"/>
      <c r="X50" s="91"/>
      <c r="Y50" s="92"/>
      <c r="Z50" s="95"/>
    </row>
    <row r="52" spans="1:26" ht="15">
      <c r="A52" s="243" t="s">
        <v>982</v>
      </c>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row>
    <row r="53" spans="1:26" ht="15">
      <c r="A53" s="243" t="s">
        <v>983</v>
      </c>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row>
    <row r="54" spans="1:26" ht="15">
      <c r="A54" s="243" t="s">
        <v>984</v>
      </c>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row>
    <row r="55" spans="1:26" ht="15">
      <c r="A55" s="243" t="s">
        <v>985</v>
      </c>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row>
    <row r="56" spans="1:26" ht="15">
      <c r="A56" s="243" t="s">
        <v>986</v>
      </c>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row>
    <row r="57" spans="1:26" ht="15">
      <c r="A57" s="243" t="s">
        <v>987</v>
      </c>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row>
    <row r="58" spans="1:26" ht="29.25" customHeight="1">
      <c r="A58" s="243" t="s">
        <v>18</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row>
    <row r="59" spans="1:26" ht="30" customHeight="1">
      <c r="A59" s="243" t="s">
        <v>988</v>
      </c>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row>
    <row r="60" spans="1:26" ht="15">
      <c r="A60" s="243" t="s">
        <v>989</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row>
    <row r="61" spans="1:26" ht="15">
      <c r="A61" s="243" t="s">
        <v>19</v>
      </c>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row>
    <row r="62" spans="1:26" ht="320.25" customHeight="1">
      <c r="A62" s="285" t="s">
        <v>177</v>
      </c>
      <c r="B62" s="285"/>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row>
    <row r="63" spans="1:26" ht="15">
      <c r="A63" s="284" t="s">
        <v>221</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row>
    <row r="64" spans="1:26" ht="15">
      <c r="A64" s="284" t="s">
        <v>222</v>
      </c>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row>
    <row r="65" spans="1:26" ht="26.25" customHeight="1">
      <c r="A65" s="215" t="s">
        <v>990</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spans="1:26" ht="31.5" customHeight="1">
      <c r="A66" s="216" t="s">
        <v>991</v>
      </c>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row>
    <row r="67" spans="1:26" ht="30" customHeight="1">
      <c r="A67" s="216" t="s">
        <v>992</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row>
    <row r="68" spans="1:26" ht="30" customHeight="1">
      <c r="A68" s="243" t="s">
        <v>993</v>
      </c>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row>
    <row r="69" spans="1:26" ht="15">
      <c r="A69" s="243" t="s">
        <v>994</v>
      </c>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row>
    <row r="70" spans="1:26" ht="27.75" customHeight="1">
      <c r="A70" s="243" t="s">
        <v>995</v>
      </c>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row>
    <row r="71" spans="1:26" ht="29.25" customHeight="1">
      <c r="A71" s="216" t="s">
        <v>996</v>
      </c>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row>
    <row r="72" spans="1:26" ht="59.25" customHeight="1">
      <c r="A72" s="216" t="s">
        <v>482</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row>
    <row r="73" spans="1:26" ht="90.75" customHeight="1">
      <c r="A73" s="217" t="s">
        <v>195</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row>
    <row r="74" spans="1:27" ht="58.5" customHeight="1">
      <c r="A74" s="214" t="s">
        <v>196</v>
      </c>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7"/>
    </row>
    <row r="75" spans="1:27" ht="45.75" customHeight="1">
      <c r="A75" s="214" t="s">
        <v>197</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7"/>
    </row>
    <row r="76" spans="1:26" ht="15">
      <c r="A76" s="52"/>
      <c r="B76" s="53"/>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5">
      <c r="A77" s="215" t="s">
        <v>483</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row>
    <row r="78" spans="1:26" ht="15">
      <c r="A78" s="52"/>
      <c r="B78" s="53"/>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15">
      <c r="A79" s="289" t="s">
        <v>484</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row>
    <row r="80" spans="1:26" ht="15">
      <c r="A80" s="288" t="s">
        <v>485</v>
      </c>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row>
    <row r="81" spans="1:26" ht="15">
      <c r="A81" s="288" t="s">
        <v>486</v>
      </c>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row>
    <row r="82" spans="1:26" ht="15">
      <c r="A82" s="288" t="s">
        <v>487</v>
      </c>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row>
    <row r="83" spans="1:26" ht="15">
      <c r="A83" s="288" t="s">
        <v>488</v>
      </c>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row>
    <row r="1301" ht="15"/>
    <row r="3587" ht="15"/>
    <row r="9687" ht="15"/>
    <row r="9810" ht="15"/>
  </sheetData>
  <sheetProtection/>
  <mergeCells count="144">
    <mergeCell ref="A47:A50"/>
    <mergeCell ref="B49:B50"/>
    <mergeCell ref="A59:Z59"/>
    <mergeCell ref="A29:A32"/>
    <mergeCell ref="B31:B32"/>
    <mergeCell ref="A33:A36"/>
    <mergeCell ref="B35:B36"/>
    <mergeCell ref="A37:A38"/>
    <mergeCell ref="A39:A42"/>
    <mergeCell ref="B41:B42"/>
    <mergeCell ref="A43:A46"/>
    <mergeCell ref="B45:B46"/>
    <mergeCell ref="A81:Z81"/>
    <mergeCell ref="A82:Z82"/>
    <mergeCell ref="A83:Z83"/>
    <mergeCell ref="A70:Z70"/>
    <mergeCell ref="A71:Z71"/>
    <mergeCell ref="A72:Z72"/>
    <mergeCell ref="A73:Z73"/>
    <mergeCell ref="A75:Z75"/>
    <mergeCell ref="A60:Z60"/>
    <mergeCell ref="A61:Z61"/>
    <mergeCell ref="A77:Z77"/>
    <mergeCell ref="A65:Z65"/>
    <mergeCell ref="A66:Z66"/>
    <mergeCell ref="A67:Z67"/>
    <mergeCell ref="A74:Z74"/>
    <mergeCell ref="A69:Z69"/>
    <mergeCell ref="A79:Z79"/>
    <mergeCell ref="A80:Z80"/>
    <mergeCell ref="A68:Z68"/>
    <mergeCell ref="A55:Z55"/>
    <mergeCell ref="B43:B44"/>
    <mergeCell ref="A56:Z56"/>
    <mergeCell ref="A57:Z57"/>
    <mergeCell ref="A58:Z58"/>
    <mergeCell ref="A54:Z54"/>
    <mergeCell ref="A53:Z53"/>
    <mergeCell ref="E45:E46"/>
    <mergeCell ref="C49:C50"/>
    <mergeCell ref="A2:Z2"/>
    <mergeCell ref="A52:Z52"/>
    <mergeCell ref="O3:Q3"/>
    <mergeCell ref="B25:B26"/>
    <mergeCell ref="B37:B38"/>
    <mergeCell ref="B39:B40"/>
    <mergeCell ref="B47:B48"/>
    <mergeCell ref="B21:B22"/>
    <mergeCell ref="B33:B34"/>
    <mergeCell ref="A21:A24"/>
    <mergeCell ref="R3:T3"/>
    <mergeCell ref="B29:B30"/>
    <mergeCell ref="B13:B14"/>
    <mergeCell ref="B17:B18"/>
    <mergeCell ref="C11:C12"/>
    <mergeCell ref="D11:D12"/>
    <mergeCell ref="B19:B20"/>
    <mergeCell ref="B11:B12"/>
    <mergeCell ref="B15:B16"/>
    <mergeCell ref="B7:B8"/>
    <mergeCell ref="B23:B24"/>
    <mergeCell ref="A25:A28"/>
    <mergeCell ref="B27:B28"/>
    <mergeCell ref="A5:A8"/>
    <mergeCell ref="A9:A12"/>
    <mergeCell ref="A13:A16"/>
    <mergeCell ref="A17:A20"/>
    <mergeCell ref="E13:E14"/>
    <mergeCell ref="U3:W3"/>
    <mergeCell ref="X3:Z3"/>
    <mergeCell ref="B9:B10"/>
    <mergeCell ref="B3:B4"/>
    <mergeCell ref="C3:E3"/>
    <mergeCell ref="I3:K3"/>
    <mergeCell ref="L3:N3"/>
    <mergeCell ref="F3:H3"/>
    <mergeCell ref="B5:B6"/>
    <mergeCell ref="C31:C32"/>
    <mergeCell ref="D31:D32"/>
    <mergeCell ref="E31:E32"/>
    <mergeCell ref="C29:C30"/>
    <mergeCell ref="D29:D30"/>
    <mergeCell ref="D21:D22"/>
    <mergeCell ref="C5:C6"/>
    <mergeCell ref="D5:D6"/>
    <mergeCell ref="E5:E6"/>
    <mergeCell ref="C15:C16"/>
    <mergeCell ref="D15:D16"/>
    <mergeCell ref="E15:E16"/>
    <mergeCell ref="C13:C14"/>
    <mergeCell ref="E11:E12"/>
    <mergeCell ref="D13:D14"/>
    <mergeCell ref="E29:E30"/>
    <mergeCell ref="C9:C10"/>
    <mergeCell ref="E21:E22"/>
    <mergeCell ref="C7:C8"/>
    <mergeCell ref="D7:D8"/>
    <mergeCell ref="E7:E8"/>
    <mergeCell ref="D9:D10"/>
    <mergeCell ref="E9:E10"/>
    <mergeCell ref="C27:C28"/>
    <mergeCell ref="C21:C22"/>
    <mergeCell ref="E33:E34"/>
    <mergeCell ref="C23:C24"/>
    <mergeCell ref="D23:D24"/>
    <mergeCell ref="E23:E24"/>
    <mergeCell ref="D27:D28"/>
    <mergeCell ref="E27:E28"/>
    <mergeCell ref="C25:C26"/>
    <mergeCell ref="D25:D26"/>
    <mergeCell ref="E25:E26"/>
    <mergeCell ref="C33:C34"/>
    <mergeCell ref="D49:D50"/>
    <mergeCell ref="E49:E50"/>
    <mergeCell ref="C39:C40"/>
    <mergeCell ref="D39:D40"/>
    <mergeCell ref="E39:E40"/>
    <mergeCell ref="C41:C42"/>
    <mergeCell ref="D41:D42"/>
    <mergeCell ref="E41:E42"/>
    <mergeCell ref="C43:C44"/>
    <mergeCell ref="C47:C48"/>
    <mergeCell ref="D47:D48"/>
    <mergeCell ref="E47:E48"/>
    <mergeCell ref="C45:C46"/>
    <mergeCell ref="D43:D44"/>
    <mergeCell ref="E43:E44"/>
    <mergeCell ref="D45:D46"/>
    <mergeCell ref="C17:C18"/>
    <mergeCell ref="D17:D18"/>
    <mergeCell ref="E17:E18"/>
    <mergeCell ref="C19:C20"/>
    <mergeCell ref="D19:D20"/>
    <mergeCell ref="E19:E20"/>
    <mergeCell ref="D33:D34"/>
    <mergeCell ref="A63:Z63"/>
    <mergeCell ref="A64:Z64"/>
    <mergeCell ref="A62:Z62"/>
    <mergeCell ref="C37:C38"/>
    <mergeCell ref="D37:D38"/>
    <mergeCell ref="E37:E38"/>
    <mergeCell ref="C35:C36"/>
    <mergeCell ref="D35:D36"/>
    <mergeCell ref="E35:E36"/>
  </mergeCells>
  <hyperlinks>
    <hyperlink ref="A80" location="P1301" display="P1301"/>
    <hyperlink ref="A81" location="P3587" display="P3587"/>
    <hyperlink ref="A82" location="P9687" display="P9687"/>
    <hyperlink ref="A83"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5" r:id="rId1"/>
  <rowBreaks count="3" manualBreakCount="3">
    <brk id="38" max="255" man="1"/>
    <brk id="61" max="25" man="1"/>
    <brk id="72" max="25" man="1"/>
  </rowBreaks>
</worksheet>
</file>

<file path=xl/worksheets/sheet5.xml><?xml version="1.0" encoding="utf-8"?>
<worksheet xmlns="http://schemas.openxmlformats.org/spreadsheetml/2006/main" xmlns:r="http://schemas.openxmlformats.org/officeDocument/2006/relationships">
  <sheetPr>
    <tabColor rgb="FFFFC000"/>
  </sheetPr>
  <dimension ref="A1:O73"/>
  <sheetViews>
    <sheetView view="pageBreakPreview" zoomScaleNormal="98" zoomScaleSheetLayoutView="100" zoomScalePageLayoutView="0" workbookViewId="0" topLeftCell="A13">
      <selection activeCell="O14" sqref="O14"/>
    </sheetView>
  </sheetViews>
  <sheetFormatPr defaultColWidth="9.140625" defaultRowHeight="15"/>
  <cols>
    <col min="1" max="1" width="35.421875" style="15" customWidth="1"/>
    <col min="2" max="14" width="9.421875" style="15" customWidth="1"/>
  </cols>
  <sheetData>
    <row r="1" spans="1:14" ht="15">
      <c r="A1" s="299" t="s">
        <v>354</v>
      </c>
      <c r="B1" s="299"/>
      <c r="C1" s="299"/>
      <c r="D1" s="299"/>
      <c r="E1" s="299"/>
      <c r="F1" s="299"/>
      <c r="G1" s="299"/>
      <c r="H1" s="299"/>
      <c r="I1" s="299"/>
      <c r="J1" s="299"/>
      <c r="K1" s="299"/>
      <c r="L1" s="299"/>
      <c r="M1" s="299"/>
      <c r="N1" s="299"/>
    </row>
    <row r="2" spans="1:14" ht="21.75" customHeight="1">
      <c r="A2" s="71" t="s">
        <v>653</v>
      </c>
      <c r="B2" s="71"/>
      <c r="C2" s="71"/>
      <c r="D2" s="71"/>
      <c r="E2" s="71"/>
      <c r="F2" s="71"/>
      <c r="G2" s="71"/>
      <c r="H2" s="71"/>
      <c r="I2" s="71"/>
      <c r="J2" s="71"/>
      <c r="K2" s="71"/>
      <c r="L2" s="71"/>
      <c r="M2" s="71"/>
      <c r="N2" s="71"/>
    </row>
    <row r="3" spans="1:14" ht="15">
      <c r="A3" s="55" t="s">
        <v>654</v>
      </c>
      <c r="B3" s="29" t="s">
        <v>176</v>
      </c>
      <c r="C3" s="29"/>
      <c r="D3" s="29"/>
      <c r="E3" s="29"/>
      <c r="F3" s="29"/>
      <c r="G3" s="29"/>
      <c r="H3" s="29"/>
      <c r="I3" s="29"/>
      <c r="J3" s="29"/>
      <c r="K3" s="29"/>
      <c r="L3" s="29"/>
      <c r="M3" s="29"/>
      <c r="N3" s="29"/>
    </row>
    <row r="4" spans="1:14" ht="30">
      <c r="A4" s="55" t="s">
        <v>656</v>
      </c>
      <c r="B4" s="99" t="s">
        <v>585</v>
      </c>
      <c r="C4" s="99"/>
      <c r="D4" s="99"/>
      <c r="E4" s="99"/>
      <c r="F4" s="99"/>
      <c r="G4" s="99"/>
      <c r="H4" s="99"/>
      <c r="I4" s="99"/>
      <c r="J4" s="99"/>
      <c r="K4" s="99"/>
      <c r="L4" s="99"/>
      <c r="M4" s="99"/>
      <c r="N4" s="99"/>
    </row>
    <row r="5" spans="1:14" ht="15">
      <c r="A5" s="102" t="s">
        <v>658</v>
      </c>
      <c r="B5" s="286" t="s">
        <v>165</v>
      </c>
      <c r="C5" s="286"/>
      <c r="D5" s="286"/>
      <c r="E5" s="286"/>
      <c r="F5" s="286"/>
      <c r="G5" s="286"/>
      <c r="H5" s="286"/>
      <c r="I5" s="286"/>
      <c r="J5" s="286"/>
      <c r="K5" s="286"/>
      <c r="L5" s="286"/>
      <c r="M5" s="286"/>
      <c r="N5" s="286"/>
    </row>
    <row r="6" spans="1:14" ht="15">
      <c r="A6" s="103"/>
      <c r="B6" s="286" t="s">
        <v>166</v>
      </c>
      <c r="C6" s="286"/>
      <c r="D6" s="286"/>
      <c r="E6" s="286"/>
      <c r="F6" s="286"/>
      <c r="G6" s="286"/>
      <c r="H6" s="286"/>
      <c r="I6" s="286"/>
      <c r="J6" s="286"/>
      <c r="K6" s="286"/>
      <c r="L6" s="286"/>
      <c r="M6" s="286"/>
      <c r="N6" s="286"/>
    </row>
    <row r="7" spans="1:14" ht="15">
      <c r="A7" s="103"/>
      <c r="B7" s="286" t="s">
        <v>164</v>
      </c>
      <c r="C7" s="286"/>
      <c r="D7" s="286"/>
      <c r="E7" s="286"/>
      <c r="F7" s="286"/>
      <c r="G7" s="286"/>
      <c r="H7" s="286"/>
      <c r="I7" s="286"/>
      <c r="J7" s="286"/>
      <c r="K7" s="286"/>
      <c r="L7" s="286"/>
      <c r="M7" s="286"/>
      <c r="N7" s="286"/>
    </row>
    <row r="8" spans="1:14" ht="15">
      <c r="A8" s="103"/>
      <c r="B8" s="286" t="s">
        <v>741</v>
      </c>
      <c r="C8" s="286"/>
      <c r="D8" s="286"/>
      <c r="E8" s="286"/>
      <c r="F8" s="286"/>
      <c r="G8" s="286"/>
      <c r="H8" s="286"/>
      <c r="I8" s="286"/>
      <c r="J8" s="286"/>
      <c r="K8" s="286"/>
      <c r="L8" s="286"/>
      <c r="M8" s="286"/>
      <c r="N8" s="286"/>
    </row>
    <row r="9" spans="1:14" ht="15">
      <c r="A9" s="69"/>
      <c r="B9" s="310" t="s">
        <v>230</v>
      </c>
      <c r="C9" s="70"/>
      <c r="D9" s="70"/>
      <c r="E9" s="70"/>
      <c r="F9" s="70"/>
      <c r="G9" s="70"/>
      <c r="H9" s="70"/>
      <c r="I9" s="70"/>
      <c r="J9" s="70"/>
      <c r="K9" s="70"/>
      <c r="L9" s="70"/>
      <c r="M9" s="70"/>
      <c r="N9" s="298"/>
    </row>
    <row r="10" spans="1:14" ht="29.25" customHeight="1">
      <c r="A10" s="43" t="s">
        <v>659</v>
      </c>
      <c r="B10" s="116" t="s">
        <v>383</v>
      </c>
      <c r="C10" s="116"/>
      <c r="D10" s="116"/>
      <c r="E10" s="116"/>
      <c r="F10" s="116"/>
      <c r="G10" s="116"/>
      <c r="H10" s="116"/>
      <c r="I10" s="116"/>
      <c r="J10" s="116"/>
      <c r="K10" s="116"/>
      <c r="L10" s="116"/>
      <c r="M10" s="116"/>
      <c r="N10" s="116"/>
    </row>
    <row r="11" spans="1:14" ht="15">
      <c r="A11" s="102" t="s">
        <v>660</v>
      </c>
      <c r="B11" s="99" t="s">
        <v>198</v>
      </c>
      <c r="C11" s="99"/>
      <c r="D11" s="99"/>
      <c r="E11" s="99"/>
      <c r="F11" s="99"/>
      <c r="G11" s="99"/>
      <c r="H11" s="99"/>
      <c r="I11" s="99"/>
      <c r="J11" s="99"/>
      <c r="K11" s="99"/>
      <c r="L11" s="99"/>
      <c r="M11" s="99"/>
      <c r="N11" s="99"/>
    </row>
    <row r="12" spans="1:14" ht="15">
      <c r="A12" s="103"/>
      <c r="B12" s="99" t="s">
        <v>661</v>
      </c>
      <c r="C12" s="99"/>
      <c r="D12" s="99"/>
      <c r="E12" s="99"/>
      <c r="F12" s="99"/>
      <c r="G12" s="99"/>
      <c r="H12" s="99"/>
      <c r="I12" s="99"/>
      <c r="J12" s="99"/>
      <c r="K12" s="99"/>
      <c r="L12" s="99"/>
      <c r="M12" s="99"/>
      <c r="N12" s="99"/>
    </row>
    <row r="13" spans="1:14" ht="32.25" customHeight="1">
      <c r="A13" s="69"/>
      <c r="B13" s="328" t="s">
        <v>20</v>
      </c>
      <c r="C13" s="329"/>
      <c r="D13" s="329"/>
      <c r="E13" s="329"/>
      <c r="F13" s="329"/>
      <c r="G13" s="329"/>
      <c r="H13" s="329"/>
      <c r="I13" s="329"/>
      <c r="J13" s="329"/>
      <c r="K13" s="329"/>
      <c r="L13" s="329"/>
      <c r="M13" s="329"/>
      <c r="N13" s="325"/>
    </row>
    <row r="14" spans="1:14" ht="15.75" customHeight="1">
      <c r="A14" s="100" t="s">
        <v>455</v>
      </c>
      <c r="B14" s="100" t="s">
        <v>662</v>
      </c>
      <c r="C14" s="101" t="s">
        <v>601</v>
      </c>
      <c r="D14" s="101"/>
      <c r="E14" s="101" t="s">
        <v>602</v>
      </c>
      <c r="F14" s="101"/>
      <c r="G14" s="101" t="s">
        <v>603</v>
      </c>
      <c r="H14" s="101"/>
      <c r="I14" s="101" t="s">
        <v>614</v>
      </c>
      <c r="J14" s="101"/>
      <c r="K14" s="101" t="s">
        <v>624</v>
      </c>
      <c r="L14" s="101"/>
      <c r="M14" s="101" t="s">
        <v>625</v>
      </c>
      <c r="N14" s="101"/>
    </row>
    <row r="15" spans="1:14" ht="33">
      <c r="A15" s="100"/>
      <c r="B15" s="100"/>
      <c r="C15" s="168" t="s">
        <v>630</v>
      </c>
      <c r="D15" s="168" t="s">
        <v>631</v>
      </c>
      <c r="E15" s="168" t="s">
        <v>630</v>
      </c>
      <c r="F15" s="168" t="s">
        <v>631</v>
      </c>
      <c r="G15" s="168" t="s">
        <v>630</v>
      </c>
      <c r="H15" s="168" t="s">
        <v>631</v>
      </c>
      <c r="I15" s="168" t="s">
        <v>630</v>
      </c>
      <c r="J15" s="168" t="s">
        <v>631</v>
      </c>
      <c r="K15" s="168" t="s">
        <v>630</v>
      </c>
      <c r="L15" s="168" t="s">
        <v>631</v>
      </c>
      <c r="M15" s="168" t="s">
        <v>630</v>
      </c>
      <c r="N15" s="168" t="s">
        <v>631</v>
      </c>
    </row>
    <row r="16" spans="1:15" ht="15">
      <c r="A16" s="520" t="s">
        <v>388</v>
      </c>
      <c r="B16" s="520"/>
      <c r="C16" s="520"/>
      <c r="D16" s="520"/>
      <c r="E16" s="520"/>
      <c r="F16" s="520"/>
      <c r="G16" s="520"/>
      <c r="H16" s="520"/>
      <c r="I16" s="520"/>
      <c r="J16" s="520"/>
      <c r="K16" s="520"/>
      <c r="L16" s="520"/>
      <c r="M16" s="520"/>
      <c r="N16" s="520"/>
      <c r="O16" s="104"/>
    </row>
    <row r="17" spans="1:15" ht="15">
      <c r="A17" s="521" t="s">
        <v>434</v>
      </c>
      <c r="B17" s="521"/>
      <c r="C17" s="521"/>
      <c r="D17" s="521"/>
      <c r="E17" s="521"/>
      <c r="F17" s="521"/>
      <c r="G17" s="521"/>
      <c r="H17" s="521"/>
      <c r="I17" s="521"/>
      <c r="J17" s="521"/>
      <c r="K17" s="521"/>
      <c r="L17" s="521"/>
      <c r="M17" s="521"/>
      <c r="N17" s="521"/>
      <c r="O17" s="104"/>
    </row>
    <row r="18" spans="1:15" ht="33.75">
      <c r="A18" s="521" t="s">
        <v>663</v>
      </c>
      <c r="B18" s="507">
        <f>РФКиС_п!F7</f>
        <v>102245</v>
      </c>
      <c r="C18" s="507">
        <f>РФКиС_п!G7</f>
        <v>103000</v>
      </c>
      <c r="D18" s="507">
        <f>РФКиС_п!H7</f>
        <v>102476.8</v>
      </c>
      <c r="E18" s="507">
        <f>РФКиС_п!I7</f>
        <v>120000</v>
      </c>
      <c r="F18" s="507">
        <f>РФКиС_п!J7</f>
        <v>117000</v>
      </c>
      <c r="G18" s="507">
        <f>РФКиС_п!K7</f>
        <v>179670</v>
      </c>
      <c r="H18" s="507">
        <f>РФКиС_п!L7</f>
        <v>150000</v>
      </c>
      <c r="I18" s="507">
        <f>РФКиС_п!M7</f>
        <v>209674</v>
      </c>
      <c r="J18" s="507">
        <f>РФКиС_п!N7</f>
        <v>155000</v>
      </c>
      <c r="K18" s="512">
        <f>РФКиС_п!O7</f>
        <v>224242</v>
      </c>
      <c r="L18" s="507">
        <f>РФКиС_п!P7</f>
        <v>160000</v>
      </c>
      <c r="M18" s="507">
        <f>РФКиС_п!Q7</f>
        <v>248963</v>
      </c>
      <c r="N18" s="507">
        <f>РФКиС_п!R7</f>
        <v>165000</v>
      </c>
      <c r="O18" s="104"/>
    </row>
    <row r="19" spans="1:15" ht="15">
      <c r="A19" s="520" t="s">
        <v>664</v>
      </c>
      <c r="B19" s="520"/>
      <c r="C19" s="520"/>
      <c r="D19" s="520"/>
      <c r="E19" s="520"/>
      <c r="F19" s="520"/>
      <c r="G19" s="520"/>
      <c r="H19" s="520"/>
      <c r="I19" s="520"/>
      <c r="J19" s="520"/>
      <c r="K19" s="520"/>
      <c r="L19" s="520"/>
      <c r="M19" s="520"/>
      <c r="N19" s="520"/>
      <c r="O19" s="104"/>
    </row>
    <row r="20" spans="1:15" ht="11.25" customHeight="1">
      <c r="A20" s="522" t="s">
        <v>666</v>
      </c>
      <c r="B20" s="520"/>
      <c r="C20" s="520"/>
      <c r="D20" s="520"/>
      <c r="E20" s="520"/>
      <c r="F20" s="520"/>
      <c r="G20" s="520"/>
      <c r="H20" s="520"/>
      <c r="I20" s="520"/>
      <c r="J20" s="520"/>
      <c r="K20" s="520"/>
      <c r="L20" s="520"/>
      <c r="M20" s="520"/>
      <c r="N20" s="520"/>
      <c r="O20" s="104"/>
    </row>
    <row r="21" spans="1:15" ht="15">
      <c r="A21" s="523" t="s">
        <v>615</v>
      </c>
      <c r="B21" s="520"/>
      <c r="C21" s="520"/>
      <c r="D21" s="520"/>
      <c r="E21" s="520"/>
      <c r="F21" s="520"/>
      <c r="G21" s="520"/>
      <c r="H21" s="520"/>
      <c r="I21" s="520"/>
      <c r="J21" s="520"/>
      <c r="K21" s="520"/>
      <c r="L21" s="520"/>
      <c r="M21" s="520"/>
      <c r="N21" s="520"/>
      <c r="O21" s="104"/>
    </row>
    <row r="22" spans="1:15" ht="15">
      <c r="A22" s="521" t="s">
        <v>819</v>
      </c>
      <c r="B22" s="521"/>
      <c r="C22" s="521"/>
      <c r="D22" s="521"/>
      <c r="E22" s="521"/>
      <c r="F22" s="521"/>
      <c r="G22" s="521"/>
      <c r="H22" s="521"/>
      <c r="I22" s="521"/>
      <c r="J22" s="521"/>
      <c r="K22" s="521"/>
      <c r="L22" s="521"/>
      <c r="M22" s="521"/>
      <c r="N22" s="521"/>
      <c r="O22" s="104"/>
    </row>
    <row r="23" spans="1:15" ht="33.75">
      <c r="A23" s="521" t="s">
        <v>665</v>
      </c>
      <c r="B23" s="507">
        <f>РФКиС_п!F8</f>
        <v>90000</v>
      </c>
      <c r="C23" s="507">
        <f>РФКиС_п!G8</f>
        <v>95000</v>
      </c>
      <c r="D23" s="507">
        <f>РФКиС_п!H8</f>
        <v>90000</v>
      </c>
      <c r="E23" s="507">
        <f>РФКиС_п!I8</f>
        <v>100000</v>
      </c>
      <c r="F23" s="507">
        <f>РФКиС_п!J8</f>
        <v>96000</v>
      </c>
      <c r="G23" s="507">
        <f>РФКиС_п!K8</f>
        <v>105000</v>
      </c>
      <c r="H23" s="507">
        <f>РФКиС_п!L8</f>
        <v>101220</v>
      </c>
      <c r="I23" s="507">
        <f>РФКиС_п!M8</f>
        <v>105000</v>
      </c>
      <c r="J23" s="507">
        <f>РФКиС_п!N8</f>
        <v>103000</v>
      </c>
      <c r="K23" s="507">
        <f>РФКиС_п!O8</f>
        <v>105000</v>
      </c>
      <c r="L23" s="507">
        <f>РФКиС_п!P8</f>
        <v>104000</v>
      </c>
      <c r="M23" s="507">
        <f>РФКиС_п!Q8</f>
        <v>106000</v>
      </c>
      <c r="N23" s="507">
        <f>РФКиС_п!R8</f>
        <v>105000</v>
      </c>
      <c r="O23" s="104"/>
    </row>
    <row r="24" spans="1:15" ht="15">
      <c r="A24" s="522" t="s">
        <v>667</v>
      </c>
      <c r="B24" s="520"/>
      <c r="C24" s="520"/>
      <c r="D24" s="520"/>
      <c r="E24" s="520"/>
      <c r="F24" s="520"/>
      <c r="G24" s="520"/>
      <c r="H24" s="520"/>
      <c r="I24" s="520"/>
      <c r="J24" s="520"/>
      <c r="K24" s="520"/>
      <c r="L24" s="520"/>
      <c r="M24" s="520"/>
      <c r="N24" s="520"/>
      <c r="O24" s="104"/>
    </row>
    <row r="25" spans="1:15" ht="15">
      <c r="A25" s="520" t="s">
        <v>668</v>
      </c>
      <c r="B25" s="520"/>
      <c r="C25" s="520"/>
      <c r="D25" s="520"/>
      <c r="E25" s="520"/>
      <c r="F25" s="520"/>
      <c r="G25" s="520"/>
      <c r="H25" s="520"/>
      <c r="I25" s="520"/>
      <c r="J25" s="520"/>
      <c r="K25" s="520"/>
      <c r="L25" s="520"/>
      <c r="M25" s="520"/>
      <c r="N25" s="520"/>
      <c r="O25" s="104"/>
    </row>
    <row r="26" spans="1:15" ht="15">
      <c r="A26" s="521" t="s">
        <v>821</v>
      </c>
      <c r="B26" s="521"/>
      <c r="C26" s="521"/>
      <c r="D26" s="521"/>
      <c r="E26" s="521"/>
      <c r="F26" s="521"/>
      <c r="G26" s="521"/>
      <c r="H26" s="521"/>
      <c r="I26" s="521"/>
      <c r="J26" s="521"/>
      <c r="K26" s="521"/>
      <c r="L26" s="521"/>
      <c r="M26" s="521"/>
      <c r="N26" s="521"/>
      <c r="O26" s="104"/>
    </row>
    <row r="27" spans="1:15" ht="33.75">
      <c r="A27" s="521" t="s">
        <v>669</v>
      </c>
      <c r="B27" s="507">
        <f>РФКиС_п!F16</f>
        <v>10367</v>
      </c>
      <c r="C27" s="507">
        <f>РФКиС_п!G16</f>
        <v>10652</v>
      </c>
      <c r="D27" s="507">
        <f>РФКиС_п!H16</f>
        <v>10300</v>
      </c>
      <c r="E27" s="507">
        <f>РФКиС_п!I16</f>
        <v>10981</v>
      </c>
      <c r="F27" s="507">
        <f>РФКиС_п!J16</f>
        <v>10435</v>
      </c>
      <c r="G27" s="507">
        <f>РФКиС_п!K16</f>
        <v>10981</v>
      </c>
      <c r="H27" s="507">
        <f>РФКиС_п!L16</f>
        <v>10300</v>
      </c>
      <c r="I27" s="507">
        <f>РФКиС_п!M16</f>
        <v>10981</v>
      </c>
      <c r="J27" s="507">
        <f>РФКиС_п!N16</f>
        <v>10300</v>
      </c>
      <c r="K27" s="507">
        <f>РФКиС_п!O16</f>
        <v>10981</v>
      </c>
      <c r="L27" s="507">
        <f>РФКиС_п!P16</f>
        <v>10300</v>
      </c>
      <c r="M27" s="507">
        <f>РФКиС_п!Q16</f>
        <v>10981</v>
      </c>
      <c r="N27" s="507">
        <f>РФКиС_п!R16</f>
        <v>10300</v>
      </c>
      <c r="O27" s="104"/>
    </row>
    <row r="28" spans="1:15" ht="5.25" customHeight="1">
      <c r="A28" s="520"/>
      <c r="B28" s="520"/>
      <c r="C28" s="520"/>
      <c r="D28" s="520"/>
      <c r="E28" s="520"/>
      <c r="F28" s="520"/>
      <c r="G28" s="520"/>
      <c r="H28" s="520"/>
      <c r="I28" s="520"/>
      <c r="J28" s="520"/>
      <c r="K28" s="520"/>
      <c r="L28" s="520"/>
      <c r="M28" s="520"/>
      <c r="N28" s="520"/>
      <c r="O28" s="104"/>
    </row>
    <row r="29" spans="1:15" s="3" customFormat="1" ht="33.75" customHeight="1">
      <c r="A29" s="509" t="s">
        <v>670</v>
      </c>
      <c r="B29" s="524" t="s">
        <v>645</v>
      </c>
      <c r="C29" s="524" t="s">
        <v>647</v>
      </c>
      <c r="D29" s="524"/>
      <c r="E29" s="525" t="s">
        <v>648</v>
      </c>
      <c r="F29" s="525"/>
      <c r="G29" s="524" t="s">
        <v>649</v>
      </c>
      <c r="H29" s="524"/>
      <c r="I29" s="524" t="s">
        <v>650</v>
      </c>
      <c r="J29" s="524"/>
      <c r="K29" s="524" t="s">
        <v>651</v>
      </c>
      <c r="L29" s="524"/>
      <c r="M29" s="526"/>
      <c r="N29" s="526"/>
      <c r="O29" s="105"/>
    </row>
    <row r="30" spans="1:15" ht="15">
      <c r="A30" s="509"/>
      <c r="B30" s="524"/>
      <c r="C30" s="527" t="s">
        <v>598</v>
      </c>
      <c r="D30" s="527" t="s">
        <v>599</v>
      </c>
      <c r="E30" s="527" t="s">
        <v>598</v>
      </c>
      <c r="F30" s="527" t="s">
        <v>599</v>
      </c>
      <c r="G30" s="527" t="s">
        <v>598</v>
      </c>
      <c r="H30" s="527" t="s">
        <v>599</v>
      </c>
      <c r="I30" s="527" t="s">
        <v>598</v>
      </c>
      <c r="J30" s="527" t="s">
        <v>599</v>
      </c>
      <c r="K30" s="527" t="s">
        <v>598</v>
      </c>
      <c r="L30" s="527" t="s">
        <v>646</v>
      </c>
      <c r="M30" s="520"/>
      <c r="N30" s="520"/>
      <c r="O30" s="104"/>
    </row>
    <row r="31" spans="1:15" ht="15">
      <c r="A31" s="509"/>
      <c r="B31" s="507">
        <v>2015</v>
      </c>
      <c r="C31" s="510">
        <f>E31+G31+I31+K31</f>
        <v>580403.6000000001</v>
      </c>
      <c r="D31" s="510">
        <f>F31+H31+J31+L31</f>
        <v>378972.4</v>
      </c>
      <c r="E31" s="510">
        <f>РФКиС_пер!G209</f>
        <v>437513.80000000005</v>
      </c>
      <c r="F31" s="510">
        <f>РФКиС_пер!H209</f>
        <v>327349.9</v>
      </c>
      <c r="G31" s="510">
        <f>РФКиС_пер!I209</f>
        <v>3511.5</v>
      </c>
      <c r="H31" s="510">
        <f>РФКиС_пер!J209</f>
        <v>3511.5</v>
      </c>
      <c r="I31" s="510">
        <f>РФКиС_пер!K209</f>
        <v>139378.3</v>
      </c>
      <c r="J31" s="510">
        <f>РФКиС_пер!L209</f>
        <v>48111</v>
      </c>
      <c r="K31" s="510">
        <f>РФКиС_пер!M209</f>
        <v>0</v>
      </c>
      <c r="L31" s="510">
        <f>РФКиС_пер!N209</f>
        <v>0</v>
      </c>
      <c r="M31" s="520"/>
      <c r="N31" s="520"/>
      <c r="O31" s="104"/>
    </row>
    <row r="32" spans="1:15" ht="15">
      <c r="A32" s="509"/>
      <c r="B32" s="507">
        <v>2016</v>
      </c>
      <c r="C32" s="510">
        <f aca="true" t="shared" si="0" ref="C32:D36">E32+G32+I32+K32</f>
        <v>742704.7000000001</v>
      </c>
      <c r="D32" s="510">
        <f t="shared" si="0"/>
        <v>460884.5999999999</v>
      </c>
      <c r="E32" s="510">
        <f>РФКиС_пер!G210</f>
        <v>570280.5</v>
      </c>
      <c r="F32" s="510">
        <f>РФКиС_пер!H210</f>
        <v>341623.19999999995</v>
      </c>
      <c r="G32" s="510">
        <f>РФКиС_пер!I210</f>
        <v>1655.3</v>
      </c>
      <c r="H32" s="510">
        <f>РФКиС_пер!J210</f>
        <v>1655.3</v>
      </c>
      <c r="I32" s="510">
        <f>РФКиС_пер!K210</f>
        <v>102346.90000000001</v>
      </c>
      <c r="J32" s="510">
        <f>РФКиС_пер!L210</f>
        <v>49184.1</v>
      </c>
      <c r="K32" s="510">
        <f>РФКиС_пер!M210</f>
        <v>68422</v>
      </c>
      <c r="L32" s="510">
        <f>РФКиС_пер!N210</f>
        <v>68422</v>
      </c>
      <c r="M32" s="520"/>
      <c r="N32" s="520"/>
      <c r="O32" s="104"/>
    </row>
    <row r="33" spans="1:15" ht="15">
      <c r="A33" s="509"/>
      <c r="B33" s="507">
        <v>2017</v>
      </c>
      <c r="C33" s="510">
        <f t="shared" si="0"/>
        <v>788926.2000000001</v>
      </c>
      <c r="D33" s="510">
        <f t="shared" si="0"/>
        <v>525999.1</v>
      </c>
      <c r="E33" s="510">
        <f>РФКиС_пер!G211</f>
        <v>574477.4</v>
      </c>
      <c r="F33" s="510">
        <f>РФКиС_пер!H211</f>
        <v>379220.49999999994</v>
      </c>
      <c r="G33" s="510">
        <f>РФКиС_пер!I211</f>
        <v>0</v>
      </c>
      <c r="H33" s="510">
        <f>РФКиС_пер!J211</f>
        <v>0</v>
      </c>
      <c r="I33" s="510">
        <f>РФКиС_пер!K211</f>
        <v>140100</v>
      </c>
      <c r="J33" s="510">
        <f>РФКиС_пер!L211</f>
        <v>72429.8</v>
      </c>
      <c r="K33" s="510">
        <f>РФКиС_пер!M211</f>
        <v>74348.8</v>
      </c>
      <c r="L33" s="510">
        <f>РФКиС_пер!N211</f>
        <v>74348.8</v>
      </c>
      <c r="M33" s="520"/>
      <c r="N33" s="520"/>
      <c r="O33" s="104"/>
    </row>
    <row r="34" spans="1:15" ht="15">
      <c r="A34" s="509"/>
      <c r="B34" s="507">
        <v>2018</v>
      </c>
      <c r="C34" s="510">
        <f t="shared" si="0"/>
        <v>981209.6000000001</v>
      </c>
      <c r="D34" s="510">
        <f t="shared" si="0"/>
        <v>673022.01</v>
      </c>
      <c r="E34" s="510">
        <f>РФКиС_пер!G212</f>
        <v>698918.4</v>
      </c>
      <c r="F34" s="510">
        <f>РФКиС_пер!H212</f>
        <v>503715</v>
      </c>
      <c r="G34" s="510">
        <f>РФКиС_пер!I212</f>
        <v>0</v>
      </c>
      <c r="H34" s="510">
        <f>РФКиС_пер!J212</f>
        <v>0</v>
      </c>
      <c r="I34" s="510">
        <f>РФКиС_пер!K212</f>
        <v>144755.00000000003</v>
      </c>
      <c r="J34" s="510">
        <f>РФКиС_пер!L212</f>
        <v>102386.8</v>
      </c>
      <c r="K34" s="510">
        <f>РФКиС_пер!M212</f>
        <v>137536.2</v>
      </c>
      <c r="L34" s="510">
        <f>РФКиС_пер!N212</f>
        <v>66920.20999999999</v>
      </c>
      <c r="M34" s="520"/>
      <c r="N34" s="520"/>
      <c r="O34" s="104"/>
    </row>
    <row r="35" spans="1:15" ht="15">
      <c r="A35" s="509"/>
      <c r="B35" s="507">
        <v>2019</v>
      </c>
      <c r="C35" s="510">
        <f t="shared" si="0"/>
        <v>952902.4000000001</v>
      </c>
      <c r="D35" s="510">
        <f t="shared" si="0"/>
        <v>497143.24</v>
      </c>
      <c r="E35" s="510">
        <f>РФКиС_пер!G213</f>
        <v>686429.3</v>
      </c>
      <c r="F35" s="510">
        <f>РФКиС_пер!H213</f>
        <v>419656.5</v>
      </c>
      <c r="G35" s="510">
        <f>РФКиС_пер!I213</f>
        <v>0</v>
      </c>
      <c r="H35" s="510">
        <f>РФКиС_пер!J213</f>
        <v>0</v>
      </c>
      <c r="I35" s="510">
        <f>РФКиС_пер!K213</f>
        <v>137624.4</v>
      </c>
      <c r="J35" s="510">
        <f>РФКиС_пер!L213</f>
        <v>9964.2</v>
      </c>
      <c r="K35" s="510">
        <f>РФКиС_пер!M213</f>
        <v>128848.70000000001</v>
      </c>
      <c r="L35" s="510">
        <f>РФКиС_пер!N213</f>
        <v>67522.54000000001</v>
      </c>
      <c r="M35" s="520"/>
      <c r="N35" s="520"/>
      <c r="O35" s="104"/>
    </row>
    <row r="36" spans="1:15" ht="15">
      <c r="A36" s="509"/>
      <c r="B36" s="507">
        <v>2020</v>
      </c>
      <c r="C36" s="510">
        <f t="shared" si="0"/>
        <v>891627.7000000001</v>
      </c>
      <c r="D36" s="510">
        <f t="shared" si="0"/>
        <v>497143.24</v>
      </c>
      <c r="E36" s="510">
        <f>РФКиС_пер!G214</f>
        <v>686429.3</v>
      </c>
      <c r="F36" s="510">
        <f>РФКиС_пер!H214</f>
        <v>419656.5</v>
      </c>
      <c r="G36" s="510">
        <f>РФКиС_пер!I214</f>
        <v>0</v>
      </c>
      <c r="H36" s="510">
        <f>РФКиС_пер!J214</f>
        <v>0</v>
      </c>
      <c r="I36" s="510">
        <f>РФКиС_пер!K214</f>
        <v>137624.4</v>
      </c>
      <c r="J36" s="510">
        <f>РФКиС_пер!L214</f>
        <v>9964.2</v>
      </c>
      <c r="K36" s="510">
        <f>РФКиС_пер!M214</f>
        <v>67574</v>
      </c>
      <c r="L36" s="510">
        <f>РФКиС_пер!N214</f>
        <v>67522.54000000001</v>
      </c>
      <c r="M36" s="520"/>
      <c r="N36" s="520"/>
      <c r="O36" s="104"/>
    </row>
    <row r="37" spans="1:15" s="4" customFormat="1" ht="15">
      <c r="A37" s="509"/>
      <c r="B37" s="528" t="s">
        <v>652</v>
      </c>
      <c r="C37" s="529">
        <f aca="true" t="shared" si="1" ref="C37:L37">SUM(C31:C36)</f>
        <v>4937774.200000001</v>
      </c>
      <c r="D37" s="529">
        <f t="shared" si="1"/>
        <v>3033164.59</v>
      </c>
      <c r="E37" s="529">
        <f t="shared" si="1"/>
        <v>3654048.7</v>
      </c>
      <c r="F37" s="529">
        <f t="shared" si="1"/>
        <v>2391221.5999999996</v>
      </c>
      <c r="G37" s="529">
        <f t="shared" si="1"/>
        <v>5166.8</v>
      </c>
      <c r="H37" s="529">
        <f t="shared" si="1"/>
        <v>5166.8</v>
      </c>
      <c r="I37" s="529">
        <f t="shared" si="1"/>
        <v>801829.0000000001</v>
      </c>
      <c r="J37" s="529">
        <f t="shared" si="1"/>
        <v>292040.10000000003</v>
      </c>
      <c r="K37" s="529">
        <f t="shared" si="1"/>
        <v>476729.7</v>
      </c>
      <c r="L37" s="529">
        <f t="shared" si="1"/>
        <v>344736.08999999997</v>
      </c>
      <c r="M37" s="530"/>
      <c r="N37" s="530"/>
      <c r="O37" s="106"/>
    </row>
    <row r="38" spans="1:15" ht="6.75" customHeight="1">
      <c r="A38" s="520"/>
      <c r="B38" s="520"/>
      <c r="C38" s="520"/>
      <c r="D38" s="520"/>
      <c r="E38" s="520"/>
      <c r="F38" s="520"/>
      <c r="G38" s="520"/>
      <c r="H38" s="520"/>
      <c r="I38" s="520"/>
      <c r="J38" s="520"/>
      <c r="K38" s="520"/>
      <c r="L38" s="520"/>
      <c r="M38" s="520"/>
      <c r="N38" s="520"/>
      <c r="O38" s="104"/>
    </row>
    <row r="39" spans="1:15" ht="15">
      <c r="A39" s="521" t="s">
        <v>671</v>
      </c>
      <c r="B39" s="514" t="s">
        <v>16</v>
      </c>
      <c r="C39" s="514"/>
      <c r="D39" s="514"/>
      <c r="E39" s="514"/>
      <c r="F39" s="514"/>
      <c r="G39" s="514"/>
      <c r="H39" s="514"/>
      <c r="I39" s="514"/>
      <c r="J39" s="514"/>
      <c r="K39" s="514"/>
      <c r="L39" s="514"/>
      <c r="M39" s="520"/>
      <c r="N39" s="520"/>
      <c r="O39" s="104"/>
    </row>
    <row r="40" spans="1:15" s="3" customFormat="1" ht="25.5" customHeight="1">
      <c r="A40" s="531" t="s">
        <v>199</v>
      </c>
      <c r="B40" s="514" t="s">
        <v>65</v>
      </c>
      <c r="C40" s="514"/>
      <c r="D40" s="514"/>
      <c r="E40" s="514"/>
      <c r="F40" s="514"/>
      <c r="G40" s="514"/>
      <c r="H40" s="514"/>
      <c r="I40" s="514"/>
      <c r="J40" s="514"/>
      <c r="K40" s="514"/>
      <c r="L40" s="514"/>
      <c r="M40" s="526"/>
      <c r="N40" s="526"/>
      <c r="O40" s="105"/>
    </row>
    <row r="41" spans="1:15" s="3" customFormat="1" ht="12" customHeight="1">
      <c r="A41" s="532" t="s">
        <v>672</v>
      </c>
      <c r="B41" s="533"/>
      <c r="C41" s="533"/>
      <c r="D41" s="533"/>
      <c r="E41" s="533"/>
      <c r="F41" s="533"/>
      <c r="G41" s="533"/>
      <c r="H41" s="533"/>
      <c r="I41" s="533"/>
      <c r="J41" s="533"/>
      <c r="K41" s="533"/>
      <c r="L41" s="534"/>
      <c r="M41" s="526"/>
      <c r="N41" s="526"/>
      <c r="O41" s="105"/>
    </row>
    <row r="42" spans="1:15" ht="15">
      <c r="A42" s="521" t="s">
        <v>673</v>
      </c>
      <c r="B42" s="514" t="s">
        <v>585</v>
      </c>
      <c r="C42" s="514"/>
      <c r="D42" s="514"/>
      <c r="E42" s="514"/>
      <c r="F42" s="514"/>
      <c r="G42" s="514"/>
      <c r="H42" s="514"/>
      <c r="I42" s="514"/>
      <c r="J42" s="514"/>
      <c r="K42" s="514"/>
      <c r="L42" s="514"/>
      <c r="M42" s="520"/>
      <c r="N42" s="520"/>
      <c r="O42" s="104"/>
    </row>
    <row r="43" spans="1:15" ht="60" customHeight="1">
      <c r="A43" s="521" t="s">
        <v>674</v>
      </c>
      <c r="B43" s="514" t="s">
        <v>66</v>
      </c>
      <c r="C43" s="514"/>
      <c r="D43" s="514"/>
      <c r="E43" s="514"/>
      <c r="F43" s="514"/>
      <c r="G43" s="514"/>
      <c r="H43" s="514"/>
      <c r="I43" s="514"/>
      <c r="J43" s="514"/>
      <c r="K43" s="514"/>
      <c r="L43" s="514"/>
      <c r="M43" s="520"/>
      <c r="N43" s="520"/>
      <c r="O43" s="104"/>
    </row>
    <row r="44" spans="1:14" ht="12" customHeight="1">
      <c r="A44" s="519"/>
      <c r="B44" s="519"/>
      <c r="C44" s="519"/>
      <c r="D44" s="519"/>
      <c r="E44" s="519"/>
      <c r="F44" s="519"/>
      <c r="G44" s="519"/>
      <c r="H44" s="519"/>
      <c r="I44" s="519"/>
      <c r="J44" s="519"/>
      <c r="K44" s="519"/>
      <c r="L44" s="519"/>
      <c r="M44" s="519"/>
      <c r="N44" s="519"/>
    </row>
    <row r="45" spans="1:14" ht="33.75" customHeight="1">
      <c r="A45" s="535" t="s">
        <v>489</v>
      </c>
      <c r="B45" s="535"/>
      <c r="C45" s="535"/>
      <c r="D45" s="535"/>
      <c r="E45" s="535"/>
      <c r="F45" s="535"/>
      <c r="G45" s="535"/>
      <c r="H45" s="535"/>
      <c r="I45" s="535"/>
      <c r="J45" s="535"/>
      <c r="K45" s="535"/>
      <c r="L45" s="535"/>
      <c r="M45" s="535"/>
      <c r="N45" s="535"/>
    </row>
    <row r="46" spans="1:14" ht="47.25" customHeight="1">
      <c r="A46" s="535" t="s">
        <v>490</v>
      </c>
      <c r="B46" s="535"/>
      <c r="C46" s="535"/>
      <c r="D46" s="535"/>
      <c r="E46" s="535"/>
      <c r="F46" s="535"/>
      <c r="G46" s="535"/>
      <c r="H46" s="535"/>
      <c r="I46" s="535"/>
      <c r="J46" s="535"/>
      <c r="K46" s="535"/>
      <c r="L46" s="535"/>
      <c r="M46" s="535"/>
      <c r="N46" s="535"/>
    </row>
    <row r="47" spans="1:14" ht="17.25" customHeight="1">
      <c r="A47" s="535" t="s">
        <v>491</v>
      </c>
      <c r="B47" s="535"/>
      <c r="C47" s="535"/>
      <c r="D47" s="535"/>
      <c r="E47" s="535"/>
      <c r="F47" s="535"/>
      <c r="G47" s="535"/>
      <c r="H47" s="535"/>
      <c r="I47" s="535"/>
      <c r="J47" s="535"/>
      <c r="K47" s="535"/>
      <c r="L47" s="535"/>
      <c r="M47" s="536"/>
      <c r="N47" s="536"/>
    </row>
    <row r="48" spans="1:14" ht="5.25" customHeight="1">
      <c r="A48" s="537"/>
      <c r="B48" s="536"/>
      <c r="C48" s="536"/>
      <c r="D48" s="536"/>
      <c r="E48" s="536"/>
      <c r="F48" s="536"/>
      <c r="G48" s="536"/>
      <c r="H48" s="536"/>
      <c r="I48" s="536"/>
      <c r="J48" s="536"/>
      <c r="K48" s="536"/>
      <c r="L48" s="536"/>
      <c r="M48" s="536"/>
      <c r="N48" s="536"/>
    </row>
    <row r="49" spans="1:14" ht="15">
      <c r="A49" s="538" t="s">
        <v>492</v>
      </c>
      <c r="B49" s="538"/>
      <c r="C49" s="538"/>
      <c r="D49" s="538"/>
      <c r="E49" s="538"/>
      <c r="F49" s="538"/>
      <c r="G49" s="538"/>
      <c r="H49" s="538"/>
      <c r="I49" s="538"/>
      <c r="J49" s="538"/>
      <c r="K49" s="538"/>
      <c r="L49" s="538"/>
      <c r="M49" s="538"/>
      <c r="N49" s="538"/>
    </row>
    <row r="50" spans="1:14" ht="3" customHeight="1">
      <c r="A50" s="537"/>
      <c r="B50" s="536"/>
      <c r="C50" s="536"/>
      <c r="D50" s="536"/>
      <c r="E50" s="536"/>
      <c r="F50" s="536"/>
      <c r="G50" s="536"/>
      <c r="H50" s="536"/>
      <c r="I50" s="536"/>
      <c r="J50" s="536"/>
      <c r="K50" s="536"/>
      <c r="L50" s="536"/>
      <c r="M50" s="536"/>
      <c r="N50" s="536"/>
    </row>
    <row r="51" spans="1:14" ht="45.75" customHeight="1">
      <c r="A51" s="535" t="s">
        <v>493</v>
      </c>
      <c r="B51" s="535"/>
      <c r="C51" s="535"/>
      <c r="D51" s="535"/>
      <c r="E51" s="535"/>
      <c r="F51" s="535"/>
      <c r="G51" s="535"/>
      <c r="H51" s="535"/>
      <c r="I51" s="535"/>
      <c r="J51" s="535"/>
      <c r="K51" s="535"/>
      <c r="L51" s="535"/>
      <c r="M51" s="535"/>
      <c r="N51" s="535"/>
    </row>
    <row r="52" spans="1:14" ht="32.25" customHeight="1">
      <c r="A52" s="535" t="s">
        <v>494</v>
      </c>
      <c r="B52" s="535"/>
      <c r="C52" s="535"/>
      <c r="D52" s="535"/>
      <c r="E52" s="535"/>
      <c r="F52" s="535"/>
      <c r="G52" s="535"/>
      <c r="H52" s="535"/>
      <c r="I52" s="535"/>
      <c r="J52" s="535"/>
      <c r="K52" s="535"/>
      <c r="L52" s="535"/>
      <c r="M52" s="535"/>
      <c r="N52" s="535"/>
    </row>
    <row r="53" spans="1:14" ht="18.75" customHeight="1">
      <c r="A53" s="535" t="s">
        <v>495</v>
      </c>
      <c r="B53" s="535"/>
      <c r="C53" s="535"/>
      <c r="D53" s="535"/>
      <c r="E53" s="535"/>
      <c r="F53" s="535"/>
      <c r="G53" s="535"/>
      <c r="H53" s="535"/>
      <c r="I53" s="535"/>
      <c r="J53" s="535"/>
      <c r="K53" s="535"/>
      <c r="L53" s="535"/>
      <c r="M53" s="535"/>
      <c r="N53" s="535"/>
    </row>
    <row r="54" spans="1:14" ht="15.75" customHeight="1">
      <c r="A54" s="535" t="s">
        <v>496</v>
      </c>
      <c r="B54" s="535"/>
      <c r="C54" s="535"/>
      <c r="D54" s="535"/>
      <c r="E54" s="535"/>
      <c r="F54" s="535"/>
      <c r="G54" s="535"/>
      <c r="H54" s="535"/>
      <c r="I54" s="535"/>
      <c r="J54" s="535"/>
      <c r="K54" s="535"/>
      <c r="L54" s="535"/>
      <c r="M54" s="536"/>
      <c r="N54" s="536"/>
    </row>
    <row r="55" spans="1:14" ht="15">
      <c r="A55" s="535" t="s">
        <v>497</v>
      </c>
      <c r="B55" s="535"/>
      <c r="C55" s="535"/>
      <c r="D55" s="535"/>
      <c r="E55" s="535"/>
      <c r="F55" s="535"/>
      <c r="G55" s="535"/>
      <c r="H55" s="535"/>
      <c r="I55" s="535"/>
      <c r="J55" s="535"/>
      <c r="K55" s="535"/>
      <c r="L55" s="535"/>
      <c r="M55" s="536"/>
      <c r="N55" s="536"/>
    </row>
    <row r="56" spans="1:14" ht="30" customHeight="1">
      <c r="A56" s="535" t="s">
        <v>498</v>
      </c>
      <c r="B56" s="535"/>
      <c r="C56" s="535"/>
      <c r="D56" s="535"/>
      <c r="E56" s="535"/>
      <c r="F56" s="535"/>
      <c r="G56" s="535"/>
      <c r="H56" s="535"/>
      <c r="I56" s="535"/>
      <c r="J56" s="535"/>
      <c r="K56" s="535"/>
      <c r="L56" s="535"/>
      <c r="M56" s="535"/>
      <c r="N56" s="535"/>
    </row>
    <row r="57" spans="1:14" ht="15">
      <c r="A57" s="535" t="s">
        <v>499</v>
      </c>
      <c r="B57" s="535"/>
      <c r="C57" s="535"/>
      <c r="D57" s="535"/>
      <c r="E57" s="535"/>
      <c r="F57" s="535"/>
      <c r="G57" s="535"/>
      <c r="H57" s="535"/>
      <c r="I57" s="535"/>
      <c r="J57" s="535"/>
      <c r="K57" s="535"/>
      <c r="L57" s="535"/>
      <c r="M57" s="536"/>
      <c r="N57" s="536"/>
    </row>
    <row r="58" spans="1:14" ht="15.75" customHeight="1">
      <c r="A58" s="535" t="s">
        <v>500</v>
      </c>
      <c r="B58" s="535"/>
      <c r="C58" s="535"/>
      <c r="D58" s="535"/>
      <c r="E58" s="535"/>
      <c r="F58" s="535"/>
      <c r="G58" s="535"/>
      <c r="H58" s="535"/>
      <c r="I58" s="535"/>
      <c r="J58" s="535"/>
      <c r="K58" s="535"/>
      <c r="L58" s="535"/>
      <c r="M58" s="536"/>
      <c r="N58" s="536"/>
    </row>
    <row r="59" spans="1:14" ht="15" customHeight="1">
      <c r="A59" s="539" t="s">
        <v>501</v>
      </c>
      <c r="B59" s="539"/>
      <c r="C59" s="539"/>
      <c r="D59" s="539"/>
      <c r="E59" s="539"/>
      <c r="F59" s="539"/>
      <c r="G59" s="539"/>
      <c r="H59" s="539"/>
      <c r="I59" s="539"/>
      <c r="J59" s="539"/>
      <c r="K59" s="539"/>
      <c r="L59" s="539"/>
      <c r="M59" s="539"/>
      <c r="N59" s="539"/>
    </row>
    <row r="60" spans="1:14" ht="31.5" customHeight="1">
      <c r="A60" s="535" t="s">
        <v>502</v>
      </c>
      <c r="B60" s="535"/>
      <c r="C60" s="535"/>
      <c r="D60" s="535"/>
      <c r="E60" s="535"/>
      <c r="F60" s="535"/>
      <c r="G60" s="535"/>
      <c r="H60" s="535"/>
      <c r="I60" s="535"/>
      <c r="J60" s="535"/>
      <c r="K60" s="535"/>
      <c r="L60" s="535"/>
      <c r="M60" s="535"/>
      <c r="N60" s="535"/>
    </row>
    <row r="61" spans="1:14" ht="15">
      <c r="A61" s="540" t="s">
        <v>503</v>
      </c>
      <c r="B61" s="540"/>
      <c r="C61" s="540"/>
      <c r="D61" s="540"/>
      <c r="E61" s="540"/>
      <c r="F61" s="540"/>
      <c r="G61" s="540"/>
      <c r="H61" s="540"/>
      <c r="I61" s="540"/>
      <c r="J61" s="540"/>
      <c r="K61" s="540"/>
      <c r="L61" s="540"/>
      <c r="M61" s="536"/>
      <c r="N61" s="536"/>
    </row>
    <row r="62" spans="1:14" ht="15">
      <c r="A62" s="536"/>
      <c r="B62" s="536"/>
      <c r="C62" s="536"/>
      <c r="D62" s="536"/>
      <c r="E62" s="536"/>
      <c r="F62" s="536"/>
      <c r="G62" s="536"/>
      <c r="H62" s="536"/>
      <c r="I62" s="536"/>
      <c r="J62" s="536"/>
      <c r="K62" s="536"/>
      <c r="L62" s="536"/>
      <c r="M62" s="536"/>
      <c r="N62" s="536"/>
    </row>
    <row r="63" spans="1:14" ht="15">
      <c r="A63" s="519"/>
      <c r="B63" s="519"/>
      <c r="C63" s="519"/>
      <c r="D63" s="519"/>
      <c r="E63" s="519"/>
      <c r="F63" s="519"/>
      <c r="G63" s="519"/>
      <c r="H63" s="519"/>
      <c r="I63" s="519"/>
      <c r="J63" s="519"/>
      <c r="K63" s="519"/>
      <c r="L63" s="519"/>
      <c r="M63" s="519"/>
      <c r="N63" s="519"/>
    </row>
    <row r="64" spans="1:14" ht="15">
      <c r="A64" s="519"/>
      <c r="B64" s="519"/>
      <c r="C64" s="519"/>
      <c r="D64" s="519"/>
      <c r="E64" s="519"/>
      <c r="F64" s="519"/>
      <c r="G64" s="519"/>
      <c r="H64" s="519"/>
      <c r="I64" s="519"/>
      <c r="J64" s="519"/>
      <c r="K64" s="519"/>
      <c r="L64" s="519"/>
      <c r="M64" s="519"/>
      <c r="N64" s="519"/>
    </row>
    <row r="65" spans="1:14" ht="15">
      <c r="A65" s="519"/>
      <c r="B65" s="519"/>
      <c r="C65" s="519"/>
      <c r="D65" s="519"/>
      <c r="E65" s="519"/>
      <c r="F65" s="519"/>
      <c r="G65" s="519"/>
      <c r="H65" s="519"/>
      <c r="I65" s="519"/>
      <c r="J65" s="519"/>
      <c r="K65" s="519"/>
      <c r="L65" s="519"/>
      <c r="M65" s="519"/>
      <c r="N65" s="519"/>
    </row>
    <row r="66" spans="1:14" ht="15">
      <c r="A66" s="519"/>
      <c r="B66" s="519"/>
      <c r="C66" s="519"/>
      <c r="D66" s="519"/>
      <c r="E66" s="519"/>
      <c r="F66" s="519"/>
      <c r="G66" s="519"/>
      <c r="H66" s="519"/>
      <c r="I66" s="519"/>
      <c r="J66" s="519"/>
      <c r="K66" s="519"/>
      <c r="L66" s="519"/>
      <c r="M66" s="519"/>
      <c r="N66" s="519"/>
    </row>
    <row r="67" spans="1:14" ht="15">
      <c r="A67" s="519"/>
      <c r="B67" s="519"/>
      <c r="C67" s="519"/>
      <c r="D67" s="519"/>
      <c r="E67" s="519"/>
      <c r="F67" s="519"/>
      <c r="G67" s="519"/>
      <c r="H67" s="519"/>
      <c r="I67" s="519"/>
      <c r="J67" s="519"/>
      <c r="K67" s="519"/>
      <c r="L67" s="519"/>
      <c r="M67" s="519"/>
      <c r="N67" s="519"/>
    </row>
    <row r="68" spans="1:14" ht="15">
      <c r="A68" s="519"/>
      <c r="B68" s="519"/>
      <c r="C68" s="519"/>
      <c r="D68" s="519"/>
      <c r="E68" s="519"/>
      <c r="F68" s="519"/>
      <c r="G68" s="519"/>
      <c r="H68" s="519"/>
      <c r="I68" s="519"/>
      <c r="J68" s="519"/>
      <c r="K68" s="519"/>
      <c r="L68" s="519"/>
      <c r="M68" s="519"/>
      <c r="N68" s="519"/>
    </row>
    <row r="69" spans="1:14" ht="15">
      <c r="A69" s="519"/>
      <c r="B69" s="519"/>
      <c r="C69" s="519"/>
      <c r="D69" s="519"/>
      <c r="E69" s="519"/>
      <c r="F69" s="519"/>
      <c r="G69" s="519"/>
      <c r="H69" s="519"/>
      <c r="I69" s="519"/>
      <c r="J69" s="519"/>
      <c r="K69" s="519"/>
      <c r="L69" s="519"/>
      <c r="M69" s="519"/>
      <c r="N69" s="519"/>
    </row>
    <row r="70" spans="1:14" ht="15">
      <c r="A70" s="519"/>
      <c r="B70" s="519"/>
      <c r="C70" s="519"/>
      <c r="D70" s="519"/>
      <c r="E70" s="519"/>
      <c r="F70" s="519"/>
      <c r="G70" s="519"/>
      <c r="H70" s="519"/>
      <c r="I70" s="519"/>
      <c r="J70" s="519"/>
      <c r="K70" s="519"/>
      <c r="L70" s="519"/>
      <c r="M70" s="519"/>
      <c r="N70" s="519"/>
    </row>
    <row r="71" spans="1:14" ht="15">
      <c r="A71" s="519"/>
      <c r="B71" s="519"/>
      <c r="C71" s="519"/>
      <c r="D71" s="519"/>
      <c r="E71" s="519"/>
      <c r="F71" s="519"/>
      <c r="G71" s="519"/>
      <c r="H71" s="519"/>
      <c r="I71" s="519"/>
      <c r="J71" s="519"/>
      <c r="K71" s="519"/>
      <c r="L71" s="519"/>
      <c r="M71" s="519"/>
      <c r="N71" s="519"/>
    </row>
    <row r="72" spans="1:14" ht="15">
      <c r="A72" s="519"/>
      <c r="B72" s="519"/>
      <c r="C72" s="519"/>
      <c r="D72" s="519"/>
      <c r="E72" s="519"/>
      <c r="F72" s="519"/>
      <c r="G72" s="519"/>
      <c r="H72" s="519"/>
      <c r="I72" s="519"/>
      <c r="J72" s="519"/>
      <c r="K72" s="519"/>
      <c r="L72" s="519"/>
      <c r="M72" s="519"/>
      <c r="N72" s="519"/>
    </row>
    <row r="73" spans="1:14" ht="15">
      <c r="A73" s="519"/>
      <c r="B73" s="519"/>
      <c r="C73" s="519"/>
      <c r="D73" s="519"/>
      <c r="E73" s="519"/>
      <c r="F73" s="519"/>
      <c r="G73" s="519"/>
      <c r="H73" s="519"/>
      <c r="I73" s="519"/>
      <c r="J73" s="519"/>
      <c r="K73" s="519"/>
      <c r="L73" s="519"/>
      <c r="M73" s="519"/>
      <c r="N73" s="519"/>
    </row>
  </sheetData>
  <sheetProtection/>
  <mergeCells count="50">
    <mergeCell ref="A61:L61"/>
    <mergeCell ref="A54:L54"/>
    <mergeCell ref="A55:L55"/>
    <mergeCell ref="B43:L43"/>
    <mergeCell ref="A47:L47"/>
    <mergeCell ref="A51:N51"/>
    <mergeCell ref="A53:N53"/>
    <mergeCell ref="A56:N56"/>
    <mergeCell ref="B40:L40"/>
    <mergeCell ref="B14:B15"/>
    <mergeCell ref="C14:D14"/>
    <mergeCell ref="B29:B30"/>
    <mergeCell ref="I14:J14"/>
    <mergeCell ref="K14:L14"/>
    <mergeCell ref="C29:D29"/>
    <mergeCell ref="A1:N1"/>
    <mergeCell ref="B6:N6"/>
    <mergeCell ref="B7:N7"/>
    <mergeCell ref="A2:N2"/>
    <mergeCell ref="B3:N3"/>
    <mergeCell ref="B4:N4"/>
    <mergeCell ref="B5:N5"/>
    <mergeCell ref="A14:A15"/>
    <mergeCell ref="E14:F14"/>
    <mergeCell ref="G14:H14"/>
    <mergeCell ref="M14:N14"/>
    <mergeCell ref="A11:A13"/>
    <mergeCell ref="B9:N9"/>
    <mergeCell ref="A5:A9"/>
    <mergeCell ref="B13:N13"/>
    <mergeCell ref="A46:N46"/>
    <mergeCell ref="E29:F29"/>
    <mergeCell ref="A45:N45"/>
    <mergeCell ref="G29:H29"/>
    <mergeCell ref="A29:A37"/>
    <mergeCell ref="B39:L39"/>
    <mergeCell ref="I29:J29"/>
    <mergeCell ref="K29:L29"/>
    <mergeCell ref="A41:L41"/>
    <mergeCell ref="B8:N8"/>
    <mergeCell ref="B10:N10"/>
    <mergeCell ref="B11:N11"/>
    <mergeCell ref="B12:N12"/>
    <mergeCell ref="A49:N49"/>
    <mergeCell ref="B42:L42"/>
    <mergeCell ref="A60:N60"/>
    <mergeCell ref="A59:N59"/>
    <mergeCell ref="A57:L57"/>
    <mergeCell ref="A58:L58"/>
    <mergeCell ref="A52:N52"/>
  </mergeCells>
  <printOptions/>
  <pageMargins left="0.7086614173228347" right="0.7086614173228347" top="0.3937007874015748" bottom="0.4330708661417323" header="0.31496062992125984" footer="0.31496062992125984"/>
  <pageSetup horizontalDpi="600" verticalDpi="600" orientation="portrait" paperSize="9" scale="55" r:id="rId1"/>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rgb="FFFFC000"/>
  </sheetPr>
  <dimension ref="A1:E70"/>
  <sheetViews>
    <sheetView view="pageBreakPreview" zoomScaleSheetLayoutView="100" zoomScalePageLayoutView="0" workbookViewId="0" topLeftCell="A1">
      <selection activeCell="J68" sqref="J68"/>
    </sheetView>
  </sheetViews>
  <sheetFormatPr defaultColWidth="9.140625" defaultRowHeight="15"/>
  <cols>
    <col min="1" max="1" width="4.00390625" style="26" customWidth="1"/>
    <col min="2" max="2" width="93.421875" style="15" customWidth="1"/>
    <col min="3" max="5" width="9.140625" style="15" customWidth="1"/>
  </cols>
  <sheetData>
    <row r="1" ht="15">
      <c r="E1" s="20" t="s">
        <v>702</v>
      </c>
    </row>
    <row r="2" spans="1:5" s="4" customFormat="1" ht="38.25" customHeight="1">
      <c r="A2" s="71" t="s">
        <v>504</v>
      </c>
      <c r="B2" s="71"/>
      <c r="C2" s="71"/>
      <c r="D2" s="71"/>
      <c r="E2" s="71"/>
    </row>
    <row r="3" spans="1:5" ht="15">
      <c r="A3" s="305" t="s">
        <v>676</v>
      </c>
      <c r="B3" s="305" t="s">
        <v>939</v>
      </c>
      <c r="C3" s="305" t="s">
        <v>505</v>
      </c>
      <c r="D3" s="305"/>
      <c r="E3" s="305"/>
    </row>
    <row r="4" spans="1:5" ht="15">
      <c r="A4" s="305"/>
      <c r="B4" s="305"/>
      <c r="C4" s="36">
        <v>2012</v>
      </c>
      <c r="D4" s="36">
        <v>2013</v>
      </c>
      <c r="E4" s="36">
        <v>2014</v>
      </c>
    </row>
    <row r="5" spans="1:5" ht="15">
      <c r="A5" s="305">
        <v>1</v>
      </c>
      <c r="B5" s="37" t="s">
        <v>506</v>
      </c>
      <c r="C5" s="36">
        <v>96510</v>
      </c>
      <c r="D5" s="36">
        <v>99931</v>
      </c>
      <c r="E5" s="36">
        <v>102245</v>
      </c>
    </row>
    <row r="6" spans="1:5" ht="15">
      <c r="A6" s="305"/>
      <c r="B6" s="37" t="s">
        <v>507</v>
      </c>
      <c r="C6" s="36">
        <v>17.2</v>
      </c>
      <c r="D6" s="36">
        <v>17.4</v>
      </c>
      <c r="E6" s="36">
        <v>18</v>
      </c>
    </row>
    <row r="7" spans="1:5" ht="15">
      <c r="A7" s="305">
        <v>2</v>
      </c>
      <c r="B7" s="37" t="s">
        <v>508</v>
      </c>
      <c r="C7" s="36">
        <v>250</v>
      </c>
      <c r="D7" s="36">
        <v>228</v>
      </c>
      <c r="E7" s="36">
        <v>252</v>
      </c>
    </row>
    <row r="8" spans="1:5" ht="15">
      <c r="A8" s="305"/>
      <c r="B8" s="37" t="s">
        <v>509</v>
      </c>
      <c r="C8" s="36">
        <v>50</v>
      </c>
      <c r="D8" s="36">
        <v>52</v>
      </c>
      <c r="E8" s="36">
        <v>52</v>
      </c>
    </row>
    <row r="9" spans="1:5" ht="15">
      <c r="A9" s="305"/>
      <c r="B9" s="37" t="s">
        <v>510</v>
      </c>
      <c r="C9" s="36">
        <v>16</v>
      </c>
      <c r="D9" s="36">
        <v>38</v>
      </c>
      <c r="E9" s="36">
        <v>30</v>
      </c>
    </row>
    <row r="10" spans="1:5" ht="15">
      <c r="A10" s="305"/>
      <c r="B10" s="37" t="s">
        <v>511</v>
      </c>
      <c r="C10" s="36">
        <v>31</v>
      </c>
      <c r="D10" s="36">
        <v>41</v>
      </c>
      <c r="E10" s="36">
        <v>52</v>
      </c>
    </row>
    <row r="11" spans="1:5" ht="15">
      <c r="A11" s="305"/>
      <c r="B11" s="37" t="s">
        <v>512</v>
      </c>
      <c r="C11" s="36">
        <v>48</v>
      </c>
      <c r="D11" s="36">
        <v>50</v>
      </c>
      <c r="E11" s="36">
        <v>67</v>
      </c>
    </row>
    <row r="12" spans="1:5" ht="15">
      <c r="A12" s="305"/>
      <c r="B12" s="37" t="s">
        <v>513</v>
      </c>
      <c r="C12" s="36">
        <v>10</v>
      </c>
      <c r="D12" s="36">
        <v>10</v>
      </c>
      <c r="E12" s="36">
        <v>4</v>
      </c>
    </row>
    <row r="13" spans="1:5" ht="15">
      <c r="A13" s="305"/>
      <c r="B13" s="37" t="s">
        <v>514</v>
      </c>
      <c r="C13" s="36">
        <v>2</v>
      </c>
      <c r="D13" s="36">
        <v>2</v>
      </c>
      <c r="E13" s="36">
        <v>1</v>
      </c>
    </row>
    <row r="14" spans="1:5" ht="15">
      <c r="A14" s="305">
        <v>3</v>
      </c>
      <c r="B14" s="37" t="s">
        <v>515</v>
      </c>
      <c r="C14" s="36">
        <v>21</v>
      </c>
      <c r="D14" s="36">
        <v>17</v>
      </c>
      <c r="E14" s="36">
        <v>17</v>
      </c>
    </row>
    <row r="15" spans="1:5" ht="15">
      <c r="A15" s="305"/>
      <c r="B15" s="37" t="s">
        <v>516</v>
      </c>
      <c r="C15" s="38" t="s">
        <v>421</v>
      </c>
      <c r="D15" s="38" t="s">
        <v>422</v>
      </c>
      <c r="E15" s="38" t="s">
        <v>422</v>
      </c>
    </row>
    <row r="16" spans="1:5" ht="15">
      <c r="A16" s="305"/>
      <c r="B16" s="37" t="s">
        <v>517</v>
      </c>
      <c r="C16" s="38" t="s">
        <v>423</v>
      </c>
      <c r="D16" s="38" t="s">
        <v>424</v>
      </c>
      <c r="E16" s="38" t="s">
        <v>424</v>
      </c>
    </row>
    <row r="17" spans="1:5" ht="15">
      <c r="A17" s="305"/>
      <c r="B17" s="37" t="s">
        <v>518</v>
      </c>
      <c r="C17" s="36">
        <v>1</v>
      </c>
      <c r="D17" s="36">
        <v>1</v>
      </c>
      <c r="E17" s="36">
        <v>1</v>
      </c>
    </row>
    <row r="18" spans="1:5" ht="15">
      <c r="A18" s="305"/>
      <c r="B18" s="37" t="s">
        <v>519</v>
      </c>
      <c r="C18" s="36">
        <v>3</v>
      </c>
      <c r="D18" s="36">
        <v>3</v>
      </c>
      <c r="E18" s="36">
        <v>3</v>
      </c>
    </row>
    <row r="19" spans="1:5" ht="15">
      <c r="A19" s="305">
        <v>4</v>
      </c>
      <c r="B19" s="37" t="s">
        <v>520</v>
      </c>
      <c r="C19" s="36">
        <v>14316</v>
      </c>
      <c r="D19" s="36">
        <v>13358</v>
      </c>
      <c r="E19" s="36">
        <v>13577</v>
      </c>
    </row>
    <row r="20" spans="1:5" ht="15">
      <c r="A20" s="305"/>
      <c r="B20" s="37" t="s">
        <v>621</v>
      </c>
      <c r="C20" s="36">
        <v>10169</v>
      </c>
      <c r="D20" s="36">
        <v>10179</v>
      </c>
      <c r="E20" s="36">
        <v>10367</v>
      </c>
    </row>
    <row r="21" spans="1:5" ht="15">
      <c r="A21" s="305"/>
      <c r="B21" s="37" t="s">
        <v>521</v>
      </c>
      <c r="C21" s="36">
        <v>4147</v>
      </c>
      <c r="D21" s="36">
        <v>3179</v>
      </c>
      <c r="E21" s="36">
        <v>3210</v>
      </c>
    </row>
    <row r="22" spans="1:5" ht="15">
      <c r="A22" s="305">
        <v>5</v>
      </c>
      <c r="B22" s="37" t="s">
        <v>522</v>
      </c>
      <c r="C22" s="36">
        <v>1414</v>
      </c>
      <c r="D22" s="36">
        <v>2137</v>
      </c>
      <c r="E22" s="36">
        <v>2154</v>
      </c>
    </row>
    <row r="23" spans="1:5" ht="15">
      <c r="A23" s="305"/>
      <c r="B23" s="37" t="s">
        <v>523</v>
      </c>
      <c r="C23" s="36">
        <v>1198</v>
      </c>
      <c r="D23" s="36">
        <v>1865</v>
      </c>
      <c r="E23" s="36">
        <v>1860</v>
      </c>
    </row>
    <row r="24" spans="1:5" ht="15">
      <c r="A24" s="305"/>
      <c r="B24" s="37" t="s">
        <v>524</v>
      </c>
      <c r="C24" s="36">
        <v>120</v>
      </c>
      <c r="D24" s="36">
        <v>185</v>
      </c>
      <c r="E24" s="36">
        <v>199</v>
      </c>
    </row>
    <row r="25" spans="1:5" ht="15">
      <c r="A25" s="305"/>
      <c r="B25" s="37" t="s">
        <v>525</v>
      </c>
      <c r="C25" s="36">
        <v>84</v>
      </c>
      <c r="D25" s="36">
        <v>70</v>
      </c>
      <c r="E25" s="36">
        <v>85</v>
      </c>
    </row>
    <row r="26" spans="1:5" ht="15">
      <c r="A26" s="305"/>
      <c r="B26" s="37" t="s">
        <v>526</v>
      </c>
      <c r="C26" s="36">
        <v>11</v>
      </c>
      <c r="D26" s="36">
        <v>15</v>
      </c>
      <c r="E26" s="36">
        <v>9</v>
      </c>
    </row>
    <row r="27" spans="1:5" ht="15">
      <c r="A27" s="305"/>
      <c r="B27" s="37" t="s">
        <v>527</v>
      </c>
      <c r="C27" s="36">
        <v>1</v>
      </c>
      <c r="D27" s="36">
        <v>2</v>
      </c>
      <c r="E27" s="36">
        <v>1</v>
      </c>
    </row>
    <row r="28" spans="1:5" ht="15" customHeight="1">
      <c r="A28" s="36">
        <v>6</v>
      </c>
      <c r="B28" s="37" t="s">
        <v>528</v>
      </c>
      <c r="C28" s="36">
        <v>36</v>
      </c>
      <c r="D28" s="36">
        <v>36</v>
      </c>
      <c r="E28" s="36">
        <v>41</v>
      </c>
    </row>
    <row r="29" spans="1:5" ht="15">
      <c r="A29" s="36">
        <v>7</v>
      </c>
      <c r="B29" s="37" t="s">
        <v>529</v>
      </c>
      <c r="C29" s="36">
        <v>3095</v>
      </c>
      <c r="D29" s="36">
        <v>2731</v>
      </c>
      <c r="E29" s="36">
        <v>3033</v>
      </c>
    </row>
    <row r="30" spans="1:5" ht="15">
      <c r="A30" s="62"/>
      <c r="B30" s="108"/>
      <c r="C30" s="62"/>
      <c r="D30" s="62"/>
      <c r="E30" s="62"/>
    </row>
    <row r="31" spans="1:5" ht="45" customHeight="1">
      <c r="A31" s="216" t="s">
        <v>201</v>
      </c>
      <c r="B31" s="216"/>
      <c r="C31" s="216"/>
      <c r="D31" s="216"/>
      <c r="E31" s="216"/>
    </row>
    <row r="32" spans="1:5" ht="45" customHeight="1">
      <c r="A32" s="216" t="s">
        <v>207</v>
      </c>
      <c r="B32" s="216"/>
      <c r="C32" s="216"/>
      <c r="D32" s="216"/>
      <c r="E32" s="216"/>
    </row>
    <row r="33" spans="1:5" ht="107.25" customHeight="1">
      <c r="A33" s="289" t="s">
        <v>530</v>
      </c>
      <c r="B33" s="289"/>
      <c r="C33" s="289"/>
      <c r="D33" s="289"/>
      <c r="E33" s="289"/>
    </row>
    <row r="34" spans="1:5" ht="121.5" customHeight="1">
      <c r="A34" s="281" t="s">
        <v>531</v>
      </c>
      <c r="B34" s="281"/>
      <c r="C34" s="281"/>
      <c r="D34" s="281"/>
      <c r="E34" s="281"/>
    </row>
    <row r="35" spans="1:5" ht="137.25" customHeight="1">
      <c r="A35" s="289" t="s">
        <v>532</v>
      </c>
      <c r="B35" s="289"/>
      <c r="C35" s="289"/>
      <c r="D35" s="289"/>
      <c r="E35" s="289"/>
    </row>
    <row r="36" spans="1:5" ht="15">
      <c r="A36" s="289" t="s">
        <v>533</v>
      </c>
      <c r="B36" s="289"/>
      <c r="C36" s="289"/>
      <c r="D36" s="289"/>
      <c r="E36" s="289"/>
    </row>
    <row r="37" spans="1:5" ht="45" customHeight="1">
      <c r="A37" s="289" t="s">
        <v>534</v>
      </c>
      <c r="B37" s="289"/>
      <c r="C37" s="289"/>
      <c r="D37" s="289"/>
      <c r="E37" s="289"/>
    </row>
    <row r="38" spans="1:5" ht="18" customHeight="1">
      <c r="A38" s="289" t="s">
        <v>200</v>
      </c>
      <c r="B38" s="289"/>
      <c r="C38" s="289"/>
      <c r="D38" s="289"/>
      <c r="E38" s="289"/>
    </row>
    <row r="39" spans="1:5" ht="30" customHeight="1">
      <c r="A39" s="289" t="s">
        <v>535</v>
      </c>
      <c r="B39" s="289"/>
      <c r="C39" s="289"/>
      <c r="D39" s="289"/>
      <c r="E39" s="289"/>
    </row>
    <row r="40" spans="1:5" ht="46.5" customHeight="1">
      <c r="A40" s="289" t="s">
        <v>536</v>
      </c>
      <c r="B40" s="289"/>
      <c r="C40" s="289"/>
      <c r="D40" s="289"/>
      <c r="E40" s="289"/>
    </row>
    <row r="41" spans="1:5" ht="45.75" customHeight="1">
      <c r="A41" s="289" t="s">
        <v>537</v>
      </c>
      <c r="B41" s="289"/>
      <c r="C41" s="289"/>
      <c r="D41" s="289"/>
      <c r="E41" s="289"/>
    </row>
    <row r="42" spans="1:5" ht="76.5" customHeight="1">
      <c r="A42" s="289" t="s">
        <v>538</v>
      </c>
      <c r="B42" s="289"/>
      <c r="C42" s="289"/>
      <c r="D42" s="289"/>
      <c r="E42" s="289"/>
    </row>
    <row r="43" spans="1:5" ht="28.5" customHeight="1">
      <c r="A43" s="289" t="s">
        <v>539</v>
      </c>
      <c r="B43" s="289"/>
      <c r="C43" s="289"/>
      <c r="D43" s="289"/>
      <c r="E43" s="289"/>
    </row>
    <row r="44" spans="1:5" ht="31.5" customHeight="1">
      <c r="A44" s="289" t="s">
        <v>540</v>
      </c>
      <c r="B44" s="289"/>
      <c r="C44" s="289"/>
      <c r="D44" s="289"/>
      <c r="E44" s="289"/>
    </row>
    <row r="45" spans="1:5" ht="30" customHeight="1">
      <c r="A45" s="289" t="s">
        <v>174</v>
      </c>
      <c r="B45" s="289"/>
      <c r="C45" s="289"/>
      <c r="D45" s="289"/>
      <c r="E45" s="289"/>
    </row>
    <row r="46" spans="1:5" ht="48" customHeight="1">
      <c r="A46" s="289" t="s">
        <v>541</v>
      </c>
      <c r="B46" s="289"/>
      <c r="C46" s="289"/>
      <c r="D46" s="289"/>
      <c r="E46" s="289"/>
    </row>
    <row r="47" spans="1:5" ht="47.25" customHeight="1">
      <c r="A47" s="289" t="s">
        <v>542</v>
      </c>
      <c r="B47" s="289"/>
      <c r="C47" s="289"/>
      <c r="D47" s="289"/>
      <c r="E47" s="289"/>
    </row>
    <row r="48" spans="1:5" ht="50.25" customHeight="1">
      <c r="A48" s="289" t="s">
        <v>543</v>
      </c>
      <c r="B48" s="289"/>
      <c r="C48" s="289"/>
      <c r="D48" s="289"/>
      <c r="E48" s="289"/>
    </row>
    <row r="49" spans="1:5" ht="30.75" customHeight="1">
      <c r="A49" s="289" t="s">
        <v>544</v>
      </c>
      <c r="B49" s="289"/>
      <c r="C49" s="289"/>
      <c r="D49" s="289"/>
      <c r="E49" s="289"/>
    </row>
    <row r="50" spans="1:5" ht="15" customHeight="1">
      <c r="A50" s="289" t="s">
        <v>545</v>
      </c>
      <c r="B50" s="289"/>
      <c r="C50" s="289"/>
      <c r="D50" s="289"/>
      <c r="E50" s="289"/>
    </row>
    <row r="51" spans="1:5" ht="167.25" customHeight="1">
      <c r="A51" s="289" t="s">
        <v>557</v>
      </c>
      <c r="B51" s="289"/>
      <c r="C51" s="289"/>
      <c r="D51" s="289"/>
      <c r="E51" s="289"/>
    </row>
    <row r="52" spans="1:5" ht="15">
      <c r="A52" s="289" t="s">
        <v>546</v>
      </c>
      <c r="B52" s="289"/>
      <c r="C52" s="289"/>
      <c r="D52" s="289"/>
      <c r="E52" s="289"/>
    </row>
    <row r="53" spans="1:5" ht="64.5" customHeight="1">
      <c r="A53" s="289" t="s">
        <v>547</v>
      </c>
      <c r="B53" s="289"/>
      <c r="C53" s="289"/>
      <c r="D53" s="289"/>
      <c r="E53" s="289"/>
    </row>
    <row r="54" spans="1:5" ht="15">
      <c r="A54" s="289" t="s">
        <v>548</v>
      </c>
      <c r="B54" s="289"/>
      <c r="C54" s="289"/>
      <c r="D54" s="289"/>
      <c r="E54" s="289"/>
    </row>
    <row r="55" spans="1:5" ht="30.75" customHeight="1">
      <c r="A55" s="289" t="s">
        <v>549</v>
      </c>
      <c r="B55" s="289"/>
      <c r="C55" s="289"/>
      <c r="D55" s="289"/>
      <c r="E55" s="289"/>
    </row>
    <row r="56" spans="1:5" ht="30.75" customHeight="1">
      <c r="A56" s="289" t="s">
        <v>550</v>
      </c>
      <c r="B56" s="289"/>
      <c r="C56" s="289"/>
      <c r="D56" s="289"/>
      <c r="E56" s="289"/>
    </row>
    <row r="57" spans="1:5" ht="168" customHeight="1">
      <c r="A57" s="289" t="s">
        <v>558</v>
      </c>
      <c r="B57" s="289"/>
      <c r="C57" s="289"/>
      <c r="D57" s="289"/>
      <c r="E57" s="289"/>
    </row>
    <row r="58" spans="1:5" ht="15">
      <c r="A58" s="289" t="s">
        <v>551</v>
      </c>
      <c r="B58" s="289"/>
      <c r="C58" s="289"/>
      <c r="D58" s="289"/>
      <c r="E58" s="289"/>
    </row>
    <row r="59" spans="1:5" ht="29.25" customHeight="1">
      <c r="A59" s="289" t="s">
        <v>552</v>
      </c>
      <c r="B59" s="289"/>
      <c r="C59" s="289"/>
      <c r="D59" s="289"/>
      <c r="E59" s="289"/>
    </row>
    <row r="60" spans="1:5" ht="15">
      <c r="A60" s="289" t="s">
        <v>553</v>
      </c>
      <c r="B60" s="289"/>
      <c r="C60" s="289"/>
      <c r="D60" s="289"/>
      <c r="E60" s="289"/>
    </row>
    <row r="61" spans="1:5" ht="29.25" customHeight="1">
      <c r="A61" s="289" t="s">
        <v>554</v>
      </c>
      <c r="B61" s="289"/>
      <c r="C61" s="289"/>
      <c r="D61" s="289"/>
      <c r="E61" s="289"/>
    </row>
    <row r="62" spans="1:5" ht="46.5" customHeight="1">
      <c r="A62" s="289" t="s">
        <v>555</v>
      </c>
      <c r="B62" s="289"/>
      <c r="C62" s="289"/>
      <c r="D62" s="289"/>
      <c r="E62" s="289"/>
    </row>
    <row r="63" spans="1:5" ht="58.5" customHeight="1">
      <c r="A63" s="281" t="s">
        <v>556</v>
      </c>
      <c r="B63" s="281"/>
      <c r="C63" s="281"/>
      <c r="D63" s="281"/>
      <c r="E63" s="281"/>
    </row>
    <row r="64" spans="1:5" ht="316.5" customHeight="1">
      <c r="A64" s="289" t="s">
        <v>114</v>
      </c>
      <c r="B64" s="289"/>
      <c r="C64" s="289"/>
      <c r="D64" s="289"/>
      <c r="E64" s="289"/>
    </row>
    <row r="65" spans="1:5" s="3" customFormat="1" ht="32.25" customHeight="1">
      <c r="A65" s="216" t="s">
        <v>420</v>
      </c>
      <c r="B65" s="216"/>
      <c r="C65" s="216"/>
      <c r="D65" s="216"/>
      <c r="E65" s="216"/>
    </row>
    <row r="66" spans="1:5" ht="18.75" customHeight="1">
      <c r="A66" s="331" t="s">
        <v>163</v>
      </c>
      <c r="B66" s="331"/>
      <c r="C66" s="331"/>
      <c r="D66" s="331"/>
      <c r="E66" s="331"/>
    </row>
    <row r="67" spans="1:5" ht="30" customHeight="1">
      <c r="A67" s="30" t="s">
        <v>156</v>
      </c>
      <c r="B67" s="30"/>
      <c r="C67" s="30" t="s">
        <v>157</v>
      </c>
      <c r="D67" s="30"/>
      <c r="E67" s="30"/>
    </row>
    <row r="68" spans="1:5" ht="135" customHeight="1">
      <c r="A68" s="286" t="s">
        <v>158</v>
      </c>
      <c r="B68" s="286"/>
      <c r="C68" s="30" t="s">
        <v>0</v>
      </c>
      <c r="D68" s="30"/>
      <c r="E68" s="30"/>
    </row>
    <row r="69" spans="1:5" ht="46.5" customHeight="1">
      <c r="A69" s="286" t="s">
        <v>159</v>
      </c>
      <c r="B69" s="286"/>
      <c r="C69" s="30" t="s">
        <v>160</v>
      </c>
      <c r="D69" s="30"/>
      <c r="E69" s="30"/>
    </row>
    <row r="70" spans="1:5" ht="78" customHeight="1">
      <c r="A70" s="286"/>
      <c r="B70" s="286"/>
      <c r="C70" s="30" t="s">
        <v>161</v>
      </c>
      <c r="D70" s="30"/>
      <c r="E70" s="30"/>
    </row>
  </sheetData>
  <sheetProtection/>
  <mergeCells count="52">
    <mergeCell ref="A58:E58"/>
    <mergeCell ref="A59:E59"/>
    <mergeCell ref="A54:E54"/>
    <mergeCell ref="A55:E55"/>
    <mergeCell ref="A56:E56"/>
    <mergeCell ref="A57:E57"/>
    <mergeCell ref="A60:E60"/>
    <mergeCell ref="A61:E61"/>
    <mergeCell ref="A62:E62"/>
    <mergeCell ref="A63:E63"/>
    <mergeCell ref="A50:E50"/>
    <mergeCell ref="A51:E51"/>
    <mergeCell ref="A52:E52"/>
    <mergeCell ref="A53:E53"/>
    <mergeCell ref="A46:E46"/>
    <mergeCell ref="A47:E47"/>
    <mergeCell ref="A48:E48"/>
    <mergeCell ref="A49:E49"/>
    <mergeCell ref="A42:E42"/>
    <mergeCell ref="A43:E43"/>
    <mergeCell ref="A44:E44"/>
    <mergeCell ref="A45:E45"/>
    <mergeCell ref="A38:E38"/>
    <mergeCell ref="A39:E39"/>
    <mergeCell ref="A40:E40"/>
    <mergeCell ref="A41:E41"/>
    <mergeCell ref="A19:A21"/>
    <mergeCell ref="A22:A27"/>
    <mergeCell ref="A32:E32"/>
    <mergeCell ref="A37:E37"/>
    <mergeCell ref="A2:E2"/>
    <mergeCell ref="A5:A6"/>
    <mergeCell ref="A7:A13"/>
    <mergeCell ref="A14:A18"/>
    <mergeCell ref="A64:E64"/>
    <mergeCell ref="A65:E65"/>
    <mergeCell ref="A3:A4"/>
    <mergeCell ref="B3:B4"/>
    <mergeCell ref="C3:E3"/>
    <mergeCell ref="A33:E33"/>
    <mergeCell ref="A34:E34"/>
    <mergeCell ref="A35:E35"/>
    <mergeCell ref="A36:E36"/>
    <mergeCell ref="A31:E31"/>
    <mergeCell ref="A69:B70"/>
    <mergeCell ref="C69:E69"/>
    <mergeCell ref="C70:E70"/>
    <mergeCell ref="A66:E66"/>
    <mergeCell ref="A67:B67"/>
    <mergeCell ref="C67:E67"/>
    <mergeCell ref="A68:B68"/>
    <mergeCell ref="C68:E68"/>
  </mergeCells>
  <printOptions/>
  <pageMargins left="0.7086614173228347" right="0.7086614173228347" top="0.5905511811023623" bottom="0.7480314960629921" header="0.31496062992125984" footer="0.31496062992125984"/>
  <pageSetup horizontalDpi="600" verticalDpi="600" orientation="portrait" paperSize="9" scale="69" r:id="rId1"/>
  <rowBreaks count="1" manualBreakCount="1">
    <brk id="40" max="4" man="1"/>
  </rowBreaks>
</worksheet>
</file>

<file path=xl/worksheets/sheet7.xml><?xml version="1.0" encoding="utf-8"?>
<worksheet xmlns="http://schemas.openxmlformats.org/spreadsheetml/2006/main" xmlns:r="http://schemas.openxmlformats.org/officeDocument/2006/relationships">
  <sheetPr>
    <tabColor rgb="FFFFC000"/>
  </sheetPr>
  <dimension ref="A1:R42"/>
  <sheetViews>
    <sheetView view="pageBreakPreview" zoomScale="95" zoomScaleSheetLayoutView="95" zoomScalePageLayoutView="0" workbookViewId="0" topLeftCell="A1">
      <pane ySplit="6" topLeftCell="BM15" activePane="bottomLeft" state="frozen"/>
      <selection pane="topLeft" activeCell="A1" sqref="A1"/>
      <selection pane="bottomLeft" activeCell="F21" sqref="F21:L21"/>
    </sheetView>
  </sheetViews>
  <sheetFormatPr defaultColWidth="9.140625" defaultRowHeight="15"/>
  <cols>
    <col min="1" max="1" width="5.140625" style="210" customWidth="1"/>
    <col min="2" max="2" width="22.7109375" style="41" customWidth="1"/>
    <col min="3" max="3" width="21.140625" style="41" customWidth="1"/>
    <col min="4" max="4" width="10.8515625" style="42" customWidth="1"/>
    <col min="5" max="5" width="10.8515625" style="41" customWidth="1"/>
    <col min="6" max="6" width="11.28125" style="15" customWidth="1"/>
    <col min="7" max="17" width="8.421875" style="15" customWidth="1"/>
    <col min="18" max="18" width="8.421875" style="26" customWidth="1"/>
  </cols>
  <sheetData>
    <row r="1" spans="1:18" ht="15">
      <c r="A1" s="299" t="s">
        <v>440</v>
      </c>
      <c r="B1" s="299"/>
      <c r="C1" s="299"/>
      <c r="D1" s="299"/>
      <c r="E1" s="299"/>
      <c r="F1" s="299"/>
      <c r="G1" s="299"/>
      <c r="H1" s="299"/>
      <c r="I1" s="299"/>
      <c r="J1" s="299"/>
      <c r="K1" s="299"/>
      <c r="L1" s="299"/>
      <c r="M1" s="299"/>
      <c r="N1" s="299"/>
      <c r="O1" s="299"/>
      <c r="P1" s="299"/>
      <c r="Q1" s="299"/>
      <c r="R1" s="299"/>
    </row>
    <row r="2" spans="1:18" ht="24.75" customHeight="1" thickBot="1">
      <c r="A2" s="347" t="s">
        <v>675</v>
      </c>
      <c r="B2" s="347"/>
      <c r="C2" s="347"/>
      <c r="D2" s="347"/>
      <c r="E2" s="347"/>
      <c r="F2" s="347"/>
      <c r="G2" s="347"/>
      <c r="H2" s="347"/>
      <c r="I2" s="347"/>
      <c r="J2" s="347"/>
      <c r="K2" s="347"/>
      <c r="L2" s="347"/>
      <c r="M2" s="347"/>
      <c r="N2" s="347"/>
      <c r="O2" s="347"/>
      <c r="P2" s="347"/>
      <c r="Q2" s="347"/>
      <c r="R2" s="347"/>
    </row>
    <row r="3" spans="1:18" ht="14.25" customHeight="1">
      <c r="A3" s="345" t="s">
        <v>676</v>
      </c>
      <c r="B3" s="341" t="s">
        <v>456</v>
      </c>
      <c r="C3" s="341" t="s">
        <v>457</v>
      </c>
      <c r="D3" s="342" t="s">
        <v>390</v>
      </c>
      <c r="E3" s="341" t="s">
        <v>678</v>
      </c>
      <c r="F3" s="343" t="s">
        <v>679</v>
      </c>
      <c r="G3" s="344" t="s">
        <v>680</v>
      </c>
      <c r="H3" s="344"/>
      <c r="I3" s="344"/>
      <c r="J3" s="344"/>
      <c r="K3" s="344"/>
      <c r="L3" s="344"/>
      <c r="M3" s="344"/>
      <c r="N3" s="344"/>
      <c r="O3" s="344"/>
      <c r="P3" s="344"/>
      <c r="Q3" s="344"/>
      <c r="R3" s="344"/>
    </row>
    <row r="4" spans="1:18" ht="14.25" customHeight="1">
      <c r="A4" s="346"/>
      <c r="B4" s="335"/>
      <c r="C4" s="335"/>
      <c r="D4" s="339"/>
      <c r="E4" s="335"/>
      <c r="F4" s="319"/>
      <c r="G4" s="319" t="s">
        <v>601</v>
      </c>
      <c r="H4" s="319"/>
      <c r="I4" s="337" t="s">
        <v>602</v>
      </c>
      <c r="J4" s="337"/>
      <c r="K4" s="337" t="s">
        <v>603</v>
      </c>
      <c r="L4" s="337"/>
      <c r="M4" s="337" t="s">
        <v>614</v>
      </c>
      <c r="N4" s="337"/>
      <c r="O4" s="337" t="s">
        <v>624</v>
      </c>
      <c r="P4" s="337"/>
      <c r="Q4" s="337" t="s">
        <v>625</v>
      </c>
      <c r="R4" s="337"/>
    </row>
    <row r="5" spans="1:18" ht="73.5" customHeight="1">
      <c r="A5" s="346"/>
      <c r="B5" s="335"/>
      <c r="C5" s="335"/>
      <c r="D5" s="340"/>
      <c r="E5" s="335"/>
      <c r="F5" s="319"/>
      <c r="G5" s="168" t="s">
        <v>630</v>
      </c>
      <c r="H5" s="168" t="s">
        <v>631</v>
      </c>
      <c r="I5" s="168" t="s">
        <v>630</v>
      </c>
      <c r="J5" s="168" t="s">
        <v>631</v>
      </c>
      <c r="K5" s="168" t="s">
        <v>630</v>
      </c>
      <c r="L5" s="168" t="s">
        <v>631</v>
      </c>
      <c r="M5" s="168" t="s">
        <v>630</v>
      </c>
      <c r="N5" s="168" t="s">
        <v>631</v>
      </c>
      <c r="O5" s="168" t="s">
        <v>630</v>
      </c>
      <c r="P5" s="168" t="s">
        <v>631</v>
      </c>
      <c r="Q5" s="168" t="s">
        <v>630</v>
      </c>
      <c r="R5" s="168" t="s">
        <v>631</v>
      </c>
    </row>
    <row r="6" spans="1:18" ht="15.75" thickBot="1">
      <c r="A6" s="209">
        <v>1</v>
      </c>
      <c r="B6" s="184">
        <v>2</v>
      </c>
      <c r="C6" s="184">
        <v>3</v>
      </c>
      <c r="D6" s="184" t="s">
        <v>429</v>
      </c>
      <c r="E6" s="184" t="s">
        <v>430</v>
      </c>
      <c r="F6" s="182">
        <v>6</v>
      </c>
      <c r="G6" s="182">
        <v>7</v>
      </c>
      <c r="H6" s="182">
        <v>8</v>
      </c>
      <c r="I6" s="182">
        <v>9</v>
      </c>
      <c r="J6" s="182">
        <v>10</v>
      </c>
      <c r="K6" s="182">
        <v>11</v>
      </c>
      <c r="L6" s="182">
        <v>12</v>
      </c>
      <c r="M6" s="182">
        <v>13</v>
      </c>
      <c r="N6" s="182">
        <v>14</v>
      </c>
      <c r="O6" s="182">
        <v>15</v>
      </c>
      <c r="P6" s="182">
        <v>16</v>
      </c>
      <c r="Q6" s="182">
        <v>17</v>
      </c>
      <c r="R6" s="182">
        <v>18</v>
      </c>
    </row>
    <row r="7" spans="1:18" ht="50.25" customHeight="1">
      <c r="A7" s="208">
        <v>1</v>
      </c>
      <c r="B7" s="183" t="s">
        <v>439</v>
      </c>
      <c r="C7" s="211" t="s">
        <v>663</v>
      </c>
      <c r="D7" s="245" t="s">
        <v>431</v>
      </c>
      <c r="E7" s="245" t="s">
        <v>621</v>
      </c>
      <c r="F7" s="133">
        <v>102245</v>
      </c>
      <c r="G7" s="133">
        <v>103000</v>
      </c>
      <c r="H7" s="133">
        <v>102476.8</v>
      </c>
      <c r="I7" s="133">
        <v>120000</v>
      </c>
      <c r="J7" s="133">
        <v>117000</v>
      </c>
      <c r="K7" s="133">
        <v>179670</v>
      </c>
      <c r="L7" s="133">
        <v>150000</v>
      </c>
      <c r="M7" s="133">
        <v>209674</v>
      </c>
      <c r="N7" s="133">
        <v>155000</v>
      </c>
      <c r="O7" s="248">
        <v>224242</v>
      </c>
      <c r="P7" s="133">
        <v>160000</v>
      </c>
      <c r="Q7" s="133">
        <v>248963</v>
      </c>
      <c r="R7" s="133">
        <v>165000</v>
      </c>
    </row>
    <row r="8" spans="1:18" ht="59.25" customHeight="1">
      <c r="A8" s="109" t="s">
        <v>730</v>
      </c>
      <c r="B8" s="109" t="s">
        <v>681</v>
      </c>
      <c r="C8" s="236" t="s">
        <v>682</v>
      </c>
      <c r="D8" s="131" t="s">
        <v>431</v>
      </c>
      <c r="E8" s="131" t="s">
        <v>621</v>
      </c>
      <c r="F8" s="120">
        <v>90000</v>
      </c>
      <c r="G8" s="120">
        <v>95000</v>
      </c>
      <c r="H8" s="120">
        <v>90000</v>
      </c>
      <c r="I8" s="120">
        <v>100000</v>
      </c>
      <c r="J8" s="120">
        <v>96000</v>
      </c>
      <c r="K8" s="120">
        <v>105000</v>
      </c>
      <c r="L8" s="120">
        <v>101220</v>
      </c>
      <c r="M8" s="120">
        <v>105000</v>
      </c>
      <c r="N8" s="120">
        <v>103000</v>
      </c>
      <c r="O8" s="120">
        <v>105000</v>
      </c>
      <c r="P8" s="120">
        <v>104000</v>
      </c>
      <c r="Q8" s="120">
        <v>106000</v>
      </c>
      <c r="R8" s="120">
        <v>105000</v>
      </c>
    </row>
    <row r="9" spans="1:18" ht="68.25" customHeight="1">
      <c r="A9" s="338" t="s">
        <v>683</v>
      </c>
      <c r="B9" s="541" t="s">
        <v>10</v>
      </c>
      <c r="C9" s="521" t="s">
        <v>30</v>
      </c>
      <c r="D9" s="542" t="s">
        <v>431</v>
      </c>
      <c r="E9" s="542" t="s">
        <v>621</v>
      </c>
      <c r="F9" s="507">
        <v>2868</v>
      </c>
      <c r="G9" s="507">
        <v>2868</v>
      </c>
      <c r="H9" s="507">
        <v>2868</v>
      </c>
      <c r="I9" s="507">
        <v>2868</v>
      </c>
      <c r="J9" s="507">
        <v>2868</v>
      </c>
      <c r="K9" s="507">
        <v>2868</v>
      </c>
      <c r="L9" s="507">
        <v>2836</v>
      </c>
      <c r="M9" s="507">
        <v>2868</v>
      </c>
      <c r="N9" s="507">
        <v>2862</v>
      </c>
      <c r="O9" s="507">
        <v>2869</v>
      </c>
      <c r="P9" s="507">
        <v>2862</v>
      </c>
      <c r="Q9" s="507">
        <v>2870</v>
      </c>
      <c r="R9" s="507">
        <v>2862</v>
      </c>
    </row>
    <row r="10" spans="1:18" ht="46.5" customHeight="1">
      <c r="A10" s="339"/>
      <c r="B10" s="543"/>
      <c r="C10" s="521" t="s">
        <v>31</v>
      </c>
      <c r="D10" s="542" t="s">
        <v>431</v>
      </c>
      <c r="E10" s="542" t="s">
        <v>621</v>
      </c>
      <c r="F10" s="507">
        <v>52</v>
      </c>
      <c r="G10" s="507">
        <v>53</v>
      </c>
      <c r="H10" s="507">
        <v>52</v>
      </c>
      <c r="I10" s="507">
        <v>60</v>
      </c>
      <c r="J10" s="507">
        <v>55</v>
      </c>
      <c r="K10" s="507">
        <v>60</v>
      </c>
      <c r="L10" s="507">
        <v>56</v>
      </c>
      <c r="M10" s="507">
        <v>60</v>
      </c>
      <c r="N10" s="507">
        <v>57</v>
      </c>
      <c r="O10" s="507">
        <v>60</v>
      </c>
      <c r="P10" s="507">
        <v>58</v>
      </c>
      <c r="Q10" s="507">
        <v>60</v>
      </c>
      <c r="R10" s="507">
        <v>58</v>
      </c>
    </row>
    <row r="11" spans="1:18" ht="70.5" customHeight="1">
      <c r="A11" s="339"/>
      <c r="B11" s="543"/>
      <c r="C11" s="544" t="s">
        <v>32</v>
      </c>
      <c r="D11" s="542" t="s">
        <v>431</v>
      </c>
      <c r="E11" s="542" t="s">
        <v>7</v>
      </c>
      <c r="F11" s="332" t="s">
        <v>9</v>
      </c>
      <c r="G11" s="333"/>
      <c r="H11" s="333"/>
      <c r="I11" s="333"/>
      <c r="J11" s="333"/>
      <c r="K11" s="333"/>
      <c r="L11" s="334"/>
      <c r="M11" s="507">
        <v>6329</v>
      </c>
      <c r="N11" s="507">
        <v>5289</v>
      </c>
      <c r="O11" s="507">
        <v>6330</v>
      </c>
      <c r="P11" s="507">
        <v>5289</v>
      </c>
      <c r="Q11" s="507">
        <v>6331</v>
      </c>
      <c r="R11" s="507">
        <v>5289</v>
      </c>
    </row>
    <row r="12" spans="1:18" ht="54" customHeight="1">
      <c r="A12" s="339"/>
      <c r="B12" s="543"/>
      <c r="C12" s="544" t="s">
        <v>33</v>
      </c>
      <c r="D12" s="542" t="s">
        <v>431</v>
      </c>
      <c r="E12" s="542" t="s">
        <v>8</v>
      </c>
      <c r="F12" s="332" t="s">
        <v>9</v>
      </c>
      <c r="G12" s="333"/>
      <c r="H12" s="333"/>
      <c r="I12" s="333"/>
      <c r="J12" s="333"/>
      <c r="K12" s="333"/>
      <c r="L12" s="334"/>
      <c r="M12" s="507">
        <v>54</v>
      </c>
      <c r="N12" s="507">
        <v>54</v>
      </c>
      <c r="O12" s="507">
        <v>54</v>
      </c>
      <c r="P12" s="507">
        <v>54</v>
      </c>
      <c r="Q12" s="507">
        <v>54</v>
      </c>
      <c r="R12" s="507">
        <v>54</v>
      </c>
    </row>
    <row r="13" spans="1:18" ht="36.75" customHeight="1">
      <c r="A13" s="339"/>
      <c r="B13" s="543"/>
      <c r="C13" s="544" t="s">
        <v>34</v>
      </c>
      <c r="D13" s="542" t="s">
        <v>431</v>
      </c>
      <c r="E13" s="542" t="s">
        <v>757</v>
      </c>
      <c r="F13" s="332" t="s">
        <v>9</v>
      </c>
      <c r="G13" s="517"/>
      <c r="H13" s="517"/>
      <c r="I13" s="517"/>
      <c r="J13" s="517"/>
      <c r="K13" s="517"/>
      <c r="L13" s="518"/>
      <c r="M13" s="507">
        <v>2</v>
      </c>
      <c r="N13" s="507">
        <v>2</v>
      </c>
      <c r="O13" s="507">
        <v>0</v>
      </c>
      <c r="P13" s="507">
        <v>0</v>
      </c>
      <c r="Q13" s="507">
        <v>0</v>
      </c>
      <c r="R13" s="507">
        <v>0</v>
      </c>
    </row>
    <row r="14" spans="1:18" ht="35.25" customHeight="1">
      <c r="A14" s="339"/>
      <c r="B14" s="543"/>
      <c r="C14" s="544" t="s">
        <v>102</v>
      </c>
      <c r="D14" s="542" t="s">
        <v>431</v>
      </c>
      <c r="E14" s="542" t="s">
        <v>759</v>
      </c>
      <c r="F14" s="516" t="s">
        <v>9</v>
      </c>
      <c r="G14" s="517"/>
      <c r="H14" s="517"/>
      <c r="I14" s="517"/>
      <c r="J14" s="517"/>
      <c r="K14" s="517"/>
      <c r="L14" s="518"/>
      <c r="M14" s="507">
        <v>7</v>
      </c>
      <c r="N14" s="507">
        <v>7</v>
      </c>
      <c r="O14" s="507">
        <v>0</v>
      </c>
      <c r="P14" s="507">
        <v>0</v>
      </c>
      <c r="Q14" s="507">
        <v>0</v>
      </c>
      <c r="R14" s="507">
        <v>0</v>
      </c>
    </row>
    <row r="15" spans="1:18" ht="82.5" customHeight="1">
      <c r="A15" s="340"/>
      <c r="B15" s="545"/>
      <c r="C15" s="546" t="s">
        <v>684</v>
      </c>
      <c r="D15" s="542" t="s">
        <v>431</v>
      </c>
      <c r="E15" s="542" t="s">
        <v>621</v>
      </c>
      <c r="F15" s="507">
        <v>6.2</v>
      </c>
      <c r="G15" s="507">
        <v>6.3</v>
      </c>
      <c r="H15" s="507">
        <v>6.2</v>
      </c>
      <c r="I15" s="507">
        <v>6.4</v>
      </c>
      <c r="J15" s="507">
        <v>6.2</v>
      </c>
      <c r="K15" s="507">
        <v>6.6</v>
      </c>
      <c r="L15" s="507">
        <v>6.2</v>
      </c>
      <c r="M15" s="507">
        <v>18</v>
      </c>
      <c r="N15" s="507">
        <v>6.2</v>
      </c>
      <c r="O15" s="507">
        <v>19</v>
      </c>
      <c r="P15" s="507">
        <v>6.2</v>
      </c>
      <c r="Q15" s="507">
        <v>20</v>
      </c>
      <c r="R15" s="507">
        <v>6.2</v>
      </c>
    </row>
    <row r="16" spans="1:18" ht="67.5">
      <c r="A16" s="110" t="s">
        <v>686</v>
      </c>
      <c r="B16" s="547" t="s">
        <v>685</v>
      </c>
      <c r="C16" s="547" t="s">
        <v>669</v>
      </c>
      <c r="D16" s="542" t="s">
        <v>431</v>
      </c>
      <c r="E16" s="542" t="s">
        <v>621</v>
      </c>
      <c r="F16" s="507">
        <v>10367</v>
      </c>
      <c r="G16" s="507">
        <v>10652</v>
      </c>
      <c r="H16" s="507">
        <v>10300</v>
      </c>
      <c r="I16" s="507">
        <v>10981</v>
      </c>
      <c r="J16" s="507">
        <v>10435</v>
      </c>
      <c r="K16" s="507">
        <v>10981</v>
      </c>
      <c r="L16" s="507">
        <v>10300</v>
      </c>
      <c r="M16" s="507">
        <v>10981</v>
      </c>
      <c r="N16" s="507">
        <v>10300</v>
      </c>
      <c r="O16" s="507">
        <v>10981</v>
      </c>
      <c r="P16" s="507">
        <v>10300</v>
      </c>
      <c r="Q16" s="507">
        <v>10981</v>
      </c>
      <c r="R16" s="507">
        <v>10300</v>
      </c>
    </row>
    <row r="17" spans="1:18" ht="67.5">
      <c r="A17" s="335" t="s">
        <v>692</v>
      </c>
      <c r="B17" s="548" t="s">
        <v>691</v>
      </c>
      <c r="C17" s="547" t="s">
        <v>687</v>
      </c>
      <c r="D17" s="542" t="s">
        <v>431</v>
      </c>
      <c r="E17" s="542" t="s">
        <v>621</v>
      </c>
      <c r="F17" s="507">
        <v>0</v>
      </c>
      <c r="G17" s="507">
        <v>1571</v>
      </c>
      <c r="H17" s="507">
        <v>0</v>
      </c>
      <c r="I17" s="507">
        <v>1704</v>
      </c>
      <c r="J17" s="507">
        <v>1500</v>
      </c>
      <c r="K17" s="507">
        <v>1704</v>
      </c>
      <c r="L17" s="507">
        <v>1500</v>
      </c>
      <c r="M17" s="507">
        <v>1704</v>
      </c>
      <c r="N17" s="507">
        <v>1500</v>
      </c>
      <c r="O17" s="507">
        <v>1704</v>
      </c>
      <c r="P17" s="507">
        <v>1500</v>
      </c>
      <c r="Q17" s="507">
        <v>1704</v>
      </c>
      <c r="R17" s="507">
        <v>1500</v>
      </c>
    </row>
    <row r="18" spans="1:18" ht="45">
      <c r="A18" s="335"/>
      <c r="B18" s="548"/>
      <c r="C18" s="547" t="s">
        <v>688</v>
      </c>
      <c r="D18" s="542" t="s">
        <v>431</v>
      </c>
      <c r="E18" s="542" t="s">
        <v>621</v>
      </c>
      <c r="F18" s="507">
        <v>85</v>
      </c>
      <c r="G18" s="507">
        <v>85</v>
      </c>
      <c r="H18" s="507">
        <v>85</v>
      </c>
      <c r="I18" s="507">
        <v>85</v>
      </c>
      <c r="J18" s="507">
        <v>85</v>
      </c>
      <c r="K18" s="507">
        <v>85</v>
      </c>
      <c r="L18" s="507">
        <v>85</v>
      </c>
      <c r="M18" s="507">
        <v>85</v>
      </c>
      <c r="N18" s="507">
        <v>85</v>
      </c>
      <c r="O18" s="507">
        <v>85</v>
      </c>
      <c r="P18" s="507">
        <v>85</v>
      </c>
      <c r="Q18" s="507">
        <v>85</v>
      </c>
      <c r="R18" s="507">
        <v>85</v>
      </c>
    </row>
    <row r="19" spans="1:18" ht="45">
      <c r="A19" s="335"/>
      <c r="B19" s="548"/>
      <c r="C19" s="547" t="s">
        <v>27</v>
      </c>
      <c r="D19" s="542" t="s">
        <v>432</v>
      </c>
      <c r="E19" s="542" t="s">
        <v>621</v>
      </c>
      <c r="F19" s="507">
        <v>0</v>
      </c>
      <c r="G19" s="507">
        <v>0</v>
      </c>
      <c r="H19" s="507">
        <v>150</v>
      </c>
      <c r="I19" s="507">
        <v>0</v>
      </c>
      <c r="J19" s="507" t="s">
        <v>689</v>
      </c>
      <c r="K19" s="507">
        <v>0</v>
      </c>
      <c r="L19" s="507" t="s">
        <v>349</v>
      </c>
      <c r="M19" s="507">
        <v>0</v>
      </c>
      <c r="N19" s="507" t="s">
        <v>350</v>
      </c>
      <c r="O19" s="507">
        <v>0</v>
      </c>
      <c r="P19" s="507" t="s">
        <v>337</v>
      </c>
      <c r="Q19" s="507">
        <v>0</v>
      </c>
      <c r="R19" s="507" t="s">
        <v>351</v>
      </c>
    </row>
    <row r="20" spans="1:18" ht="56.25">
      <c r="A20" s="335"/>
      <c r="B20" s="548"/>
      <c r="C20" s="547" t="s">
        <v>67</v>
      </c>
      <c r="D20" s="542" t="s">
        <v>431</v>
      </c>
      <c r="E20" s="542" t="s">
        <v>621</v>
      </c>
      <c r="F20" s="332" t="s">
        <v>9</v>
      </c>
      <c r="G20" s="333"/>
      <c r="H20" s="333"/>
      <c r="I20" s="333"/>
      <c r="J20" s="333"/>
      <c r="K20" s="333"/>
      <c r="L20" s="334"/>
      <c r="M20" s="507">
        <v>80</v>
      </c>
      <c r="N20" s="507">
        <v>80</v>
      </c>
      <c r="O20" s="507">
        <v>80</v>
      </c>
      <c r="P20" s="507">
        <v>80</v>
      </c>
      <c r="Q20" s="507">
        <v>80</v>
      </c>
      <c r="R20" s="507">
        <v>80</v>
      </c>
    </row>
    <row r="21" spans="1:18" ht="78.75">
      <c r="A21" s="335"/>
      <c r="B21" s="548"/>
      <c r="C21" s="547" t="s">
        <v>68</v>
      </c>
      <c r="D21" s="542" t="s">
        <v>431</v>
      </c>
      <c r="E21" s="542" t="s">
        <v>621</v>
      </c>
      <c r="F21" s="332" t="s">
        <v>9</v>
      </c>
      <c r="G21" s="333"/>
      <c r="H21" s="333"/>
      <c r="I21" s="333"/>
      <c r="J21" s="333"/>
      <c r="K21" s="333"/>
      <c r="L21" s="334"/>
      <c r="M21" s="507">
        <v>24</v>
      </c>
      <c r="N21" s="507">
        <v>23</v>
      </c>
      <c r="O21" s="507">
        <v>24</v>
      </c>
      <c r="P21" s="507">
        <v>23</v>
      </c>
      <c r="Q21" s="507">
        <v>24</v>
      </c>
      <c r="R21" s="507">
        <v>23</v>
      </c>
    </row>
    <row r="22" spans="1:18" ht="78.75">
      <c r="A22" s="335"/>
      <c r="B22" s="548"/>
      <c r="C22" s="547" t="s">
        <v>69</v>
      </c>
      <c r="D22" s="542" t="s">
        <v>431</v>
      </c>
      <c r="E22" s="542" t="s">
        <v>621</v>
      </c>
      <c r="F22" s="332" t="s">
        <v>9</v>
      </c>
      <c r="G22" s="333"/>
      <c r="H22" s="333"/>
      <c r="I22" s="333"/>
      <c r="J22" s="333"/>
      <c r="K22" s="333"/>
      <c r="L22" s="334"/>
      <c r="M22" s="507">
        <v>9</v>
      </c>
      <c r="N22" s="507">
        <v>8</v>
      </c>
      <c r="O22" s="507">
        <v>9</v>
      </c>
      <c r="P22" s="507">
        <v>8</v>
      </c>
      <c r="Q22" s="507">
        <v>9</v>
      </c>
      <c r="R22" s="507">
        <v>8</v>
      </c>
    </row>
    <row r="23" spans="1:18" ht="67.5">
      <c r="A23" s="335"/>
      <c r="B23" s="548"/>
      <c r="C23" s="547" t="s">
        <v>70</v>
      </c>
      <c r="D23" s="542" t="s">
        <v>431</v>
      </c>
      <c r="E23" s="542" t="s">
        <v>621</v>
      </c>
      <c r="F23" s="332" t="s">
        <v>9</v>
      </c>
      <c r="G23" s="333"/>
      <c r="H23" s="333"/>
      <c r="I23" s="333"/>
      <c r="J23" s="333"/>
      <c r="K23" s="333"/>
      <c r="L23" s="334"/>
      <c r="M23" s="507">
        <v>100</v>
      </c>
      <c r="N23" s="507">
        <v>95</v>
      </c>
      <c r="O23" s="507">
        <v>100</v>
      </c>
      <c r="P23" s="507">
        <v>95</v>
      </c>
      <c r="Q23" s="507">
        <v>100</v>
      </c>
      <c r="R23" s="507">
        <v>95</v>
      </c>
    </row>
    <row r="24" spans="1:18" ht="51.75" customHeight="1">
      <c r="A24" s="335"/>
      <c r="B24" s="548"/>
      <c r="C24" s="547" t="s">
        <v>690</v>
      </c>
      <c r="D24" s="542" t="s">
        <v>431</v>
      </c>
      <c r="E24" s="542" t="s">
        <v>621</v>
      </c>
      <c r="F24" s="507">
        <v>40.3</v>
      </c>
      <c r="G24" s="507">
        <v>41</v>
      </c>
      <c r="H24" s="507">
        <v>41</v>
      </c>
      <c r="I24" s="507">
        <v>41.7</v>
      </c>
      <c r="J24" s="507">
        <v>33</v>
      </c>
      <c r="K24" s="507">
        <v>42</v>
      </c>
      <c r="L24" s="507">
        <v>34</v>
      </c>
      <c r="M24" s="507">
        <v>42</v>
      </c>
      <c r="N24" s="507">
        <v>35</v>
      </c>
      <c r="O24" s="507">
        <v>42</v>
      </c>
      <c r="P24" s="507">
        <v>36</v>
      </c>
      <c r="Q24" s="507">
        <v>42</v>
      </c>
      <c r="R24" s="507">
        <v>36</v>
      </c>
    </row>
    <row r="25" spans="1:18" ht="56.25">
      <c r="A25" s="335" t="s">
        <v>695</v>
      </c>
      <c r="B25" s="549" t="s">
        <v>608</v>
      </c>
      <c r="C25" s="521" t="s">
        <v>693</v>
      </c>
      <c r="D25" s="507" t="s">
        <v>431</v>
      </c>
      <c r="E25" s="507" t="s">
        <v>621</v>
      </c>
      <c r="F25" s="507">
        <v>5000</v>
      </c>
      <c r="G25" s="507">
        <v>6500</v>
      </c>
      <c r="H25" s="507">
        <v>5000</v>
      </c>
      <c r="I25" s="507">
        <v>6500</v>
      </c>
      <c r="J25" s="507">
        <v>5000</v>
      </c>
      <c r="K25" s="507">
        <v>10000</v>
      </c>
      <c r="L25" s="507">
        <v>8000</v>
      </c>
      <c r="M25" s="507">
        <v>10000</v>
      </c>
      <c r="N25" s="507">
        <v>8500</v>
      </c>
      <c r="O25" s="507">
        <v>10050</v>
      </c>
      <c r="P25" s="507">
        <v>8600</v>
      </c>
      <c r="Q25" s="507">
        <v>10050</v>
      </c>
      <c r="R25" s="507">
        <v>8700</v>
      </c>
    </row>
    <row r="26" spans="1:18" ht="37.5" customHeight="1">
      <c r="A26" s="335"/>
      <c r="B26" s="549"/>
      <c r="C26" s="521" t="s">
        <v>694</v>
      </c>
      <c r="D26" s="507" t="s">
        <v>431</v>
      </c>
      <c r="E26" s="507" t="s">
        <v>621</v>
      </c>
      <c r="F26" s="507">
        <v>2137</v>
      </c>
      <c r="G26" s="507">
        <v>2500</v>
      </c>
      <c r="H26" s="507">
        <v>2150</v>
      </c>
      <c r="I26" s="507">
        <v>2500</v>
      </c>
      <c r="J26" s="507">
        <v>2150</v>
      </c>
      <c r="K26" s="507">
        <v>2700</v>
      </c>
      <c r="L26" s="507">
        <v>2200</v>
      </c>
      <c r="M26" s="507">
        <v>2700</v>
      </c>
      <c r="N26" s="507">
        <v>2200</v>
      </c>
      <c r="O26" s="507">
        <v>2800</v>
      </c>
      <c r="P26" s="507">
        <v>2300</v>
      </c>
      <c r="Q26" s="507">
        <v>2800</v>
      </c>
      <c r="R26" s="507">
        <v>2300</v>
      </c>
    </row>
    <row r="27" spans="1:18" ht="59.25" customHeight="1">
      <c r="A27" s="110" t="s">
        <v>698</v>
      </c>
      <c r="B27" s="547" t="s">
        <v>609</v>
      </c>
      <c r="C27" s="547" t="s">
        <v>26</v>
      </c>
      <c r="D27" s="542" t="s">
        <v>432</v>
      </c>
      <c r="E27" s="542" t="s">
        <v>621</v>
      </c>
      <c r="F27" s="507">
        <v>36</v>
      </c>
      <c r="G27" s="507">
        <v>54</v>
      </c>
      <c r="H27" s="507">
        <v>9</v>
      </c>
      <c r="I27" s="507">
        <v>45</v>
      </c>
      <c r="J27" s="507">
        <v>12</v>
      </c>
      <c r="K27" s="507">
        <v>35</v>
      </c>
      <c r="L27" s="507">
        <v>11</v>
      </c>
      <c r="M27" s="507">
        <v>13</v>
      </c>
      <c r="N27" s="507">
        <v>13</v>
      </c>
      <c r="O27" s="507">
        <v>18</v>
      </c>
      <c r="P27" s="507">
        <v>9</v>
      </c>
      <c r="Q27" s="507">
        <v>10</v>
      </c>
      <c r="R27" s="507">
        <v>7</v>
      </c>
    </row>
    <row r="28" spans="1:18" ht="81.75" customHeight="1">
      <c r="A28" s="110" t="s">
        <v>699</v>
      </c>
      <c r="B28" s="547" t="s">
        <v>696</v>
      </c>
      <c r="C28" s="547" t="s">
        <v>28</v>
      </c>
      <c r="D28" s="542" t="s">
        <v>432</v>
      </c>
      <c r="E28" s="542" t="s">
        <v>621</v>
      </c>
      <c r="F28" s="507">
        <v>0</v>
      </c>
      <c r="G28" s="507">
        <v>1</v>
      </c>
      <c r="H28" s="507">
        <v>1</v>
      </c>
      <c r="I28" s="507">
        <v>0</v>
      </c>
      <c r="J28" s="507">
        <v>0</v>
      </c>
      <c r="K28" s="507">
        <v>0</v>
      </c>
      <c r="L28" s="507">
        <v>0</v>
      </c>
      <c r="M28" s="507">
        <v>0</v>
      </c>
      <c r="N28" s="507">
        <v>0</v>
      </c>
      <c r="O28" s="507">
        <v>0</v>
      </c>
      <c r="P28" s="507">
        <v>0</v>
      </c>
      <c r="Q28" s="507">
        <v>0</v>
      </c>
      <c r="R28" s="507">
        <v>0</v>
      </c>
    </row>
    <row r="29" spans="1:18" ht="59.25" customHeight="1">
      <c r="A29" s="110" t="s">
        <v>700</v>
      </c>
      <c r="B29" s="547" t="s">
        <v>697</v>
      </c>
      <c r="C29" s="547" t="s">
        <v>29</v>
      </c>
      <c r="D29" s="542" t="s">
        <v>431</v>
      </c>
      <c r="E29" s="542" t="s">
        <v>621</v>
      </c>
      <c r="F29" s="507">
        <v>0</v>
      </c>
      <c r="G29" s="507">
        <v>1</v>
      </c>
      <c r="H29" s="507">
        <v>1</v>
      </c>
      <c r="I29" s="507">
        <v>0</v>
      </c>
      <c r="J29" s="507">
        <v>0</v>
      </c>
      <c r="K29" s="507">
        <v>0</v>
      </c>
      <c r="L29" s="507">
        <v>0</v>
      </c>
      <c r="M29" s="507">
        <v>0</v>
      </c>
      <c r="N29" s="507">
        <v>0</v>
      </c>
      <c r="O29" s="507">
        <v>0</v>
      </c>
      <c r="P29" s="507">
        <v>0</v>
      </c>
      <c r="Q29" s="507">
        <v>0</v>
      </c>
      <c r="R29" s="507">
        <v>0</v>
      </c>
    </row>
    <row r="30" spans="2:18" ht="6" customHeight="1">
      <c r="B30" s="550"/>
      <c r="C30" s="550"/>
      <c r="D30" s="551"/>
      <c r="E30" s="550"/>
      <c r="F30" s="519"/>
      <c r="G30" s="519"/>
      <c r="H30" s="519"/>
      <c r="I30" s="519"/>
      <c r="J30" s="519"/>
      <c r="K30" s="519"/>
      <c r="L30" s="519"/>
      <c r="M30" s="519"/>
      <c r="N30" s="519"/>
      <c r="O30" s="519"/>
      <c r="P30" s="519"/>
      <c r="Q30" s="519"/>
      <c r="R30" s="552"/>
    </row>
    <row r="31" spans="2:18" ht="30" customHeight="1">
      <c r="B31" s="553" t="s">
        <v>162</v>
      </c>
      <c r="C31" s="553"/>
      <c r="D31" s="553"/>
      <c r="E31" s="553"/>
      <c r="F31" s="553"/>
      <c r="G31" s="553"/>
      <c r="H31" s="553"/>
      <c r="I31" s="553"/>
      <c r="J31" s="553"/>
      <c r="K31" s="553"/>
      <c r="L31" s="553"/>
      <c r="M31" s="553"/>
      <c r="N31" s="553"/>
      <c r="O31" s="553"/>
      <c r="P31" s="553"/>
      <c r="Q31" s="553"/>
      <c r="R31" s="553"/>
    </row>
    <row r="32" spans="2:18" ht="30.75" customHeight="1">
      <c r="B32" s="554" t="s">
        <v>21</v>
      </c>
      <c r="C32" s="554"/>
      <c r="D32" s="554"/>
      <c r="E32" s="554"/>
      <c r="F32" s="554"/>
      <c r="G32" s="554"/>
      <c r="H32" s="554"/>
      <c r="I32" s="554"/>
      <c r="J32" s="554"/>
      <c r="K32" s="554"/>
      <c r="L32" s="554"/>
      <c r="M32" s="554"/>
      <c r="N32" s="554"/>
      <c r="O32" s="554"/>
      <c r="P32" s="554"/>
      <c r="Q32" s="554"/>
      <c r="R32" s="554"/>
    </row>
    <row r="33" spans="2:18" ht="15">
      <c r="B33" s="550"/>
      <c r="C33" s="550"/>
      <c r="D33" s="551"/>
      <c r="E33" s="550"/>
      <c r="F33" s="519"/>
      <c r="G33" s="519"/>
      <c r="H33" s="519"/>
      <c r="I33" s="519"/>
      <c r="J33" s="519"/>
      <c r="K33" s="519"/>
      <c r="L33" s="519"/>
      <c r="M33" s="519"/>
      <c r="N33" s="519"/>
      <c r="O33" s="519"/>
      <c r="P33" s="519"/>
      <c r="Q33" s="519"/>
      <c r="R33" s="552"/>
    </row>
    <row r="34" spans="2:18" ht="15">
      <c r="B34" s="550"/>
      <c r="C34" s="550"/>
      <c r="D34" s="551"/>
      <c r="E34" s="550"/>
      <c r="F34" s="519"/>
      <c r="G34" s="519"/>
      <c r="H34" s="519"/>
      <c r="I34" s="519"/>
      <c r="J34" s="519"/>
      <c r="K34" s="519"/>
      <c r="L34" s="519"/>
      <c r="M34" s="519"/>
      <c r="N34" s="519"/>
      <c r="O34" s="519"/>
      <c r="P34" s="519"/>
      <c r="Q34" s="519"/>
      <c r="R34" s="552"/>
    </row>
    <row r="35" spans="2:18" ht="15">
      <c r="B35" s="550"/>
      <c r="C35" s="550"/>
      <c r="D35" s="551"/>
      <c r="E35" s="550"/>
      <c r="F35" s="519"/>
      <c r="G35" s="519"/>
      <c r="H35" s="519"/>
      <c r="I35" s="519"/>
      <c r="J35" s="519"/>
      <c r="K35" s="519"/>
      <c r="L35" s="519"/>
      <c r="M35" s="519"/>
      <c r="N35" s="519"/>
      <c r="O35" s="519"/>
      <c r="P35" s="519"/>
      <c r="Q35" s="519"/>
      <c r="R35" s="552"/>
    </row>
    <row r="36" spans="2:18" ht="15">
      <c r="B36" s="550"/>
      <c r="C36" s="550"/>
      <c r="D36" s="551"/>
      <c r="E36" s="550"/>
      <c r="F36" s="519"/>
      <c r="G36" s="519"/>
      <c r="H36" s="519"/>
      <c r="I36" s="519"/>
      <c r="J36" s="519"/>
      <c r="K36" s="519"/>
      <c r="L36" s="519"/>
      <c r="M36" s="519"/>
      <c r="N36" s="519"/>
      <c r="O36" s="519"/>
      <c r="P36" s="519"/>
      <c r="Q36" s="519"/>
      <c r="R36" s="552"/>
    </row>
    <row r="37" spans="2:18" ht="15">
      <c r="B37" s="550"/>
      <c r="C37" s="550"/>
      <c r="D37" s="551"/>
      <c r="E37" s="550"/>
      <c r="F37" s="519"/>
      <c r="G37" s="519"/>
      <c r="H37" s="519"/>
      <c r="I37" s="519"/>
      <c r="J37" s="519"/>
      <c r="K37" s="519"/>
      <c r="L37" s="519"/>
      <c r="M37" s="519"/>
      <c r="N37" s="519"/>
      <c r="O37" s="519"/>
      <c r="P37" s="519"/>
      <c r="Q37" s="519"/>
      <c r="R37" s="552"/>
    </row>
    <row r="38" spans="2:18" ht="15">
      <c r="B38" s="550"/>
      <c r="C38" s="550"/>
      <c r="D38" s="551"/>
      <c r="E38" s="550"/>
      <c r="F38" s="519"/>
      <c r="G38" s="519"/>
      <c r="H38" s="519"/>
      <c r="I38" s="519"/>
      <c r="J38" s="519"/>
      <c r="K38" s="519"/>
      <c r="L38" s="519"/>
      <c r="M38" s="519"/>
      <c r="N38" s="519"/>
      <c r="O38" s="519"/>
      <c r="P38" s="519"/>
      <c r="Q38" s="519"/>
      <c r="R38" s="552"/>
    </row>
    <row r="39" spans="2:18" ht="15">
      <c r="B39" s="550"/>
      <c r="C39" s="550"/>
      <c r="D39" s="551"/>
      <c r="E39" s="550"/>
      <c r="F39" s="519"/>
      <c r="G39" s="519"/>
      <c r="H39" s="519"/>
      <c r="I39" s="519"/>
      <c r="J39" s="519"/>
      <c r="K39" s="519"/>
      <c r="L39" s="519"/>
      <c r="M39" s="519"/>
      <c r="N39" s="519"/>
      <c r="O39" s="519"/>
      <c r="P39" s="519"/>
      <c r="Q39" s="519"/>
      <c r="R39" s="552"/>
    </row>
    <row r="40" spans="2:18" ht="15">
      <c r="B40" s="550"/>
      <c r="C40" s="550"/>
      <c r="D40" s="551"/>
      <c r="E40" s="550"/>
      <c r="F40" s="519"/>
      <c r="G40" s="519"/>
      <c r="H40" s="519"/>
      <c r="I40" s="519"/>
      <c r="J40" s="519"/>
      <c r="K40" s="519"/>
      <c r="L40" s="519"/>
      <c r="M40" s="519"/>
      <c r="N40" s="519"/>
      <c r="O40" s="519"/>
      <c r="P40" s="519"/>
      <c r="Q40" s="519"/>
      <c r="R40" s="552"/>
    </row>
    <row r="41" spans="2:18" ht="15">
      <c r="B41" s="550"/>
      <c r="C41" s="550"/>
      <c r="D41" s="551"/>
      <c r="E41" s="550"/>
      <c r="F41" s="519"/>
      <c r="G41" s="519"/>
      <c r="H41" s="519"/>
      <c r="I41" s="519"/>
      <c r="J41" s="519"/>
      <c r="K41" s="519"/>
      <c r="L41" s="519"/>
      <c r="M41" s="519"/>
      <c r="N41" s="519"/>
      <c r="O41" s="519"/>
      <c r="P41" s="519"/>
      <c r="Q41" s="519"/>
      <c r="R41" s="552"/>
    </row>
    <row r="42" spans="2:18" ht="15">
      <c r="B42" s="550"/>
      <c r="C42" s="550"/>
      <c r="D42" s="551"/>
      <c r="E42" s="550"/>
      <c r="F42" s="519"/>
      <c r="G42" s="519"/>
      <c r="H42" s="519"/>
      <c r="I42" s="519"/>
      <c r="J42" s="519"/>
      <c r="K42" s="519"/>
      <c r="L42" s="519"/>
      <c r="M42" s="519"/>
      <c r="N42" s="519"/>
      <c r="O42" s="519"/>
      <c r="P42" s="519"/>
      <c r="Q42" s="519"/>
      <c r="R42" s="552"/>
    </row>
  </sheetData>
  <sheetProtection/>
  <mergeCells count="31">
    <mergeCell ref="B17:B24"/>
    <mergeCell ref="A1:R1"/>
    <mergeCell ref="G3:R3"/>
    <mergeCell ref="E3:E5"/>
    <mergeCell ref="A3:A5"/>
    <mergeCell ref="A2:R2"/>
    <mergeCell ref="B32:R32"/>
    <mergeCell ref="B3:B5"/>
    <mergeCell ref="Q4:R4"/>
    <mergeCell ref="C3:C5"/>
    <mergeCell ref="D3:D5"/>
    <mergeCell ref="B9:B15"/>
    <mergeCell ref="B25:B26"/>
    <mergeCell ref="F3:F5"/>
    <mergeCell ref="F12:L12"/>
    <mergeCell ref="F20:L20"/>
    <mergeCell ref="A17:A24"/>
    <mergeCell ref="B31:R31"/>
    <mergeCell ref="I4:J4"/>
    <mergeCell ref="K4:L4"/>
    <mergeCell ref="M4:N4"/>
    <mergeCell ref="O4:P4"/>
    <mergeCell ref="F14:L14"/>
    <mergeCell ref="A9:A15"/>
    <mergeCell ref="F22:L22"/>
    <mergeCell ref="A25:A26"/>
    <mergeCell ref="F21:L21"/>
    <mergeCell ref="G4:H4"/>
    <mergeCell ref="F23:L23"/>
    <mergeCell ref="F13:L13"/>
    <mergeCell ref="F11:L11"/>
  </mergeCells>
  <printOptions/>
  <pageMargins left="0.2755905511811024" right="0.3937007874015748" top="0.4724409448818898" bottom="0.3937007874015748" header="0.31496062992125984" footer="0.31496062992125984"/>
  <pageSetup horizontalDpi="600" verticalDpi="600" orientation="landscape" paperSize="9" scale="75" r:id="rId3"/>
  <rowBreaks count="1" manualBreakCount="1">
    <brk id="14" max="1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10"/>
  <sheetViews>
    <sheetView view="pageBreakPreview" zoomScaleSheetLayoutView="100" zoomScalePageLayoutView="0" workbookViewId="0" topLeftCell="A1">
      <selection activeCell="F9" sqref="F9"/>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11.00390625" style="0" customWidth="1"/>
    <col min="6" max="6" width="17.421875" style="0" customWidth="1"/>
  </cols>
  <sheetData>
    <row r="1" ht="21" customHeight="1">
      <c r="G1" s="124" t="s">
        <v>702</v>
      </c>
    </row>
    <row r="2" spans="1:7" ht="48" customHeight="1">
      <c r="A2" s="348" t="s">
        <v>22</v>
      </c>
      <c r="B2" s="348"/>
      <c r="C2" s="348"/>
      <c r="D2" s="348"/>
      <c r="E2" s="348"/>
      <c r="F2" s="348"/>
      <c r="G2" s="348"/>
    </row>
    <row r="3" ht="18.75">
      <c r="A3" s="169"/>
    </row>
    <row r="4" spans="1:7" ht="26.25" customHeight="1">
      <c r="A4" s="349" t="s">
        <v>133</v>
      </c>
      <c r="B4" s="349" t="s">
        <v>144</v>
      </c>
      <c r="C4" s="349" t="s">
        <v>132</v>
      </c>
      <c r="D4" s="349" t="s">
        <v>134</v>
      </c>
      <c r="E4" s="349"/>
      <c r="F4" s="349" t="s">
        <v>145</v>
      </c>
      <c r="G4" s="349"/>
    </row>
    <row r="5" spans="1:7" ht="70.5" customHeight="1">
      <c r="A5" s="349"/>
      <c r="B5" s="349"/>
      <c r="C5" s="349"/>
      <c r="D5" s="170" t="s">
        <v>135</v>
      </c>
      <c r="E5" s="170" t="s">
        <v>136</v>
      </c>
      <c r="F5" s="170" t="s">
        <v>137</v>
      </c>
      <c r="G5" s="170" t="s">
        <v>138</v>
      </c>
    </row>
    <row r="6" spans="1:7" ht="15">
      <c r="A6" s="171"/>
      <c r="B6" s="171"/>
      <c r="C6" s="171"/>
      <c r="D6" s="171"/>
      <c r="E6" s="171"/>
      <c r="F6" s="171"/>
      <c r="G6" s="171"/>
    </row>
    <row r="7" spans="1:7" ht="15">
      <c r="A7" s="172">
        <v>1</v>
      </c>
      <c r="B7" s="172">
        <v>2</v>
      </c>
      <c r="C7" s="172">
        <v>3</v>
      </c>
      <c r="D7" s="172">
        <v>4</v>
      </c>
      <c r="E7" s="172">
        <v>5</v>
      </c>
      <c r="F7" s="172">
        <v>6</v>
      </c>
      <c r="G7" s="172">
        <v>7</v>
      </c>
    </row>
    <row r="8" spans="1:7" ht="90.75" customHeight="1">
      <c r="A8" s="172">
        <v>1</v>
      </c>
      <c r="B8" s="173" t="s">
        <v>684</v>
      </c>
      <c r="C8" s="172" t="s">
        <v>944</v>
      </c>
      <c r="D8" s="172" t="s">
        <v>168</v>
      </c>
      <c r="E8" s="170" t="s">
        <v>641</v>
      </c>
      <c r="F8" s="172" t="s">
        <v>35</v>
      </c>
      <c r="G8" s="172" t="s">
        <v>139</v>
      </c>
    </row>
    <row r="9" spans="1:7" ht="105.75" customHeight="1">
      <c r="A9" s="172">
        <v>2</v>
      </c>
      <c r="B9" s="173" t="s">
        <v>167</v>
      </c>
      <c r="C9" s="172" t="s">
        <v>944</v>
      </c>
      <c r="D9" s="172" t="s">
        <v>169</v>
      </c>
      <c r="E9" s="170" t="s">
        <v>641</v>
      </c>
      <c r="F9" s="172" t="s">
        <v>172</v>
      </c>
      <c r="G9" s="172" t="s">
        <v>139</v>
      </c>
    </row>
    <row r="10" spans="1:7" s="180" customFormat="1" ht="141" customHeight="1">
      <c r="A10" s="181">
        <v>3</v>
      </c>
      <c r="B10" s="21" t="s">
        <v>170</v>
      </c>
      <c r="C10" s="21" t="s">
        <v>944</v>
      </c>
      <c r="D10" s="21" t="s">
        <v>171</v>
      </c>
      <c r="E10" s="21" t="s">
        <v>641</v>
      </c>
      <c r="F10" s="21" t="s">
        <v>173</v>
      </c>
      <c r="G10" s="21" t="s">
        <v>153</v>
      </c>
    </row>
  </sheetData>
  <sheetProtection/>
  <mergeCells count="6">
    <mergeCell ref="A2:G2"/>
    <mergeCell ref="A4:A5"/>
    <mergeCell ref="B4:B5"/>
    <mergeCell ref="C4:C5"/>
    <mergeCell ref="D4:E4"/>
    <mergeCell ref="F4:G4"/>
  </mergeCells>
  <printOptions/>
  <pageMargins left="0.7" right="0.7" top="0.75" bottom="0.75" header="0.3" footer="0.3"/>
  <pageSetup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rgb="FFFFC000"/>
  </sheetPr>
  <dimension ref="A1:T50"/>
  <sheetViews>
    <sheetView view="pageBreakPreview" zoomScale="98" zoomScaleNormal="98" zoomScaleSheetLayoutView="98" zoomScalePageLayoutView="0" workbookViewId="0" topLeftCell="A17">
      <pane ySplit="7" topLeftCell="BM33" activePane="bottomLeft" state="frozen"/>
      <selection pane="topLeft" activeCell="A17" sqref="A17"/>
      <selection pane="bottomLeft" activeCell="V40" sqref="V40"/>
    </sheetView>
  </sheetViews>
  <sheetFormatPr defaultColWidth="9.140625" defaultRowHeight="15"/>
  <cols>
    <col min="1" max="1" width="3.140625" style="15" customWidth="1"/>
    <col min="2" max="2" width="47.00390625" style="15" customWidth="1"/>
    <col min="3" max="8" width="6.421875" style="45" customWidth="1"/>
    <col min="9" max="20" width="6.00390625" style="15" customWidth="1"/>
  </cols>
  <sheetData>
    <row r="1" spans="1:20" ht="15">
      <c r="A1" s="347" t="s">
        <v>559</v>
      </c>
      <c r="B1" s="347"/>
      <c r="C1" s="347"/>
      <c r="D1" s="347"/>
      <c r="E1" s="347"/>
      <c r="F1" s="347"/>
      <c r="G1" s="347"/>
      <c r="H1" s="347"/>
      <c r="I1" s="347"/>
      <c r="J1" s="347"/>
      <c r="K1" s="347"/>
      <c r="L1" s="347"/>
      <c r="M1" s="347"/>
      <c r="N1" s="347"/>
      <c r="O1" s="347"/>
      <c r="P1" s="347"/>
      <c r="Q1" s="347"/>
      <c r="R1" s="347"/>
      <c r="S1" s="347"/>
      <c r="T1" s="347"/>
    </row>
    <row r="2" ht="15">
      <c r="A2" s="44"/>
    </row>
    <row r="3" spans="1:20" ht="15">
      <c r="A3" s="352" t="s">
        <v>560</v>
      </c>
      <c r="B3" s="352"/>
      <c r="C3" s="352"/>
      <c r="D3" s="352"/>
      <c r="E3" s="352"/>
      <c r="F3" s="352"/>
      <c r="G3" s="352"/>
      <c r="H3" s="352"/>
      <c r="I3" s="352"/>
      <c r="J3" s="352"/>
      <c r="K3" s="352"/>
      <c r="L3" s="352"/>
      <c r="M3" s="352"/>
      <c r="N3" s="352"/>
      <c r="O3" s="352"/>
      <c r="P3" s="352"/>
      <c r="Q3" s="352"/>
      <c r="R3" s="352"/>
      <c r="S3" s="352"/>
      <c r="T3" s="352"/>
    </row>
    <row r="4" spans="1:20" ht="107.25" customHeight="1">
      <c r="A4" s="281" t="s">
        <v>561</v>
      </c>
      <c r="B4" s="281"/>
      <c r="C4" s="281"/>
      <c r="D4" s="281"/>
      <c r="E4" s="281"/>
      <c r="F4" s="281"/>
      <c r="G4" s="281"/>
      <c r="H4" s="281"/>
      <c r="I4" s="281"/>
      <c r="J4" s="281"/>
      <c r="K4" s="281"/>
      <c r="L4" s="281"/>
      <c r="M4" s="281"/>
      <c r="N4" s="281"/>
      <c r="O4" s="281"/>
      <c r="P4" s="281"/>
      <c r="Q4" s="281"/>
      <c r="R4" s="281"/>
      <c r="S4" s="281"/>
      <c r="T4" s="281"/>
    </row>
    <row r="5" spans="1:20" ht="30" customHeight="1">
      <c r="A5" s="289" t="s">
        <v>562</v>
      </c>
      <c r="B5" s="289"/>
      <c r="C5" s="289"/>
      <c r="D5" s="289"/>
      <c r="E5" s="289"/>
      <c r="F5" s="289"/>
      <c r="G5" s="289"/>
      <c r="H5" s="289"/>
      <c r="I5" s="289"/>
      <c r="J5" s="289"/>
      <c r="K5" s="289"/>
      <c r="L5" s="289"/>
      <c r="M5" s="289"/>
      <c r="N5" s="289"/>
      <c r="O5" s="289"/>
      <c r="P5" s="289"/>
      <c r="Q5" s="289"/>
      <c r="R5" s="289"/>
      <c r="S5" s="289"/>
      <c r="T5" s="289"/>
    </row>
    <row r="6" spans="1:20" ht="15">
      <c r="A6" s="289" t="s">
        <v>563</v>
      </c>
      <c r="B6" s="289"/>
      <c r="C6" s="289"/>
      <c r="D6" s="289"/>
      <c r="E6" s="289"/>
      <c r="F6" s="289"/>
      <c r="G6" s="289"/>
      <c r="H6" s="289"/>
      <c r="I6" s="289"/>
      <c r="J6" s="289"/>
      <c r="K6" s="289"/>
      <c r="L6" s="289"/>
      <c r="M6" s="289"/>
      <c r="N6" s="289"/>
      <c r="O6" s="289"/>
      <c r="P6" s="289"/>
      <c r="Q6" s="289"/>
      <c r="R6" s="289"/>
      <c r="S6" s="289"/>
      <c r="T6" s="289"/>
    </row>
    <row r="7" spans="1:20" ht="76.5" customHeight="1">
      <c r="A7" s="281" t="s">
        <v>564</v>
      </c>
      <c r="B7" s="281"/>
      <c r="C7" s="281"/>
      <c r="D7" s="281"/>
      <c r="E7" s="281"/>
      <c r="F7" s="281"/>
      <c r="G7" s="281"/>
      <c r="H7" s="281"/>
      <c r="I7" s="281"/>
      <c r="J7" s="281"/>
      <c r="K7" s="281"/>
      <c r="L7" s="281"/>
      <c r="M7" s="281"/>
      <c r="N7" s="281"/>
      <c r="O7" s="281"/>
      <c r="P7" s="281"/>
      <c r="Q7" s="281"/>
      <c r="R7" s="281"/>
      <c r="S7" s="281"/>
      <c r="T7" s="281"/>
    </row>
    <row r="8" spans="1:20" ht="153.75" customHeight="1">
      <c r="A8" s="289" t="s">
        <v>572</v>
      </c>
      <c r="B8" s="289"/>
      <c r="C8" s="289"/>
      <c r="D8" s="289"/>
      <c r="E8" s="289"/>
      <c r="F8" s="289"/>
      <c r="G8" s="289"/>
      <c r="H8" s="289"/>
      <c r="I8" s="289"/>
      <c r="J8" s="289"/>
      <c r="K8" s="289"/>
      <c r="L8" s="289"/>
      <c r="M8" s="289"/>
      <c r="N8" s="289"/>
      <c r="O8" s="289"/>
      <c r="P8" s="289"/>
      <c r="Q8" s="289"/>
      <c r="R8" s="289"/>
      <c r="S8" s="289"/>
      <c r="T8" s="289"/>
    </row>
    <row r="9" spans="1:20" ht="47.25" customHeight="1">
      <c r="A9" s="289" t="s">
        <v>565</v>
      </c>
      <c r="B9" s="289"/>
      <c r="C9" s="289"/>
      <c r="D9" s="289"/>
      <c r="E9" s="289"/>
      <c r="F9" s="289"/>
      <c r="G9" s="289"/>
      <c r="H9" s="289"/>
      <c r="I9" s="289"/>
      <c r="J9" s="289"/>
      <c r="K9" s="289"/>
      <c r="L9" s="289"/>
      <c r="M9" s="289"/>
      <c r="N9" s="289"/>
      <c r="O9" s="289"/>
      <c r="P9" s="289"/>
      <c r="Q9" s="289"/>
      <c r="R9" s="289"/>
      <c r="S9" s="289"/>
      <c r="T9" s="289"/>
    </row>
    <row r="10" spans="1:20" ht="79.5" customHeight="1">
      <c r="A10" s="289" t="s">
        <v>573</v>
      </c>
      <c r="B10" s="289"/>
      <c r="C10" s="289"/>
      <c r="D10" s="289"/>
      <c r="E10" s="289"/>
      <c r="F10" s="289"/>
      <c r="G10" s="289"/>
      <c r="H10" s="289"/>
      <c r="I10" s="289"/>
      <c r="J10" s="289"/>
      <c r="K10" s="289"/>
      <c r="L10" s="289"/>
      <c r="M10" s="289"/>
      <c r="N10" s="289"/>
      <c r="O10" s="289"/>
      <c r="P10" s="289"/>
      <c r="Q10" s="289"/>
      <c r="R10" s="289"/>
      <c r="S10" s="289"/>
      <c r="T10" s="289"/>
    </row>
    <row r="11" spans="1:20" ht="15">
      <c r="A11" s="278" t="s">
        <v>566</v>
      </c>
      <c r="B11" s="278"/>
      <c r="C11" s="278"/>
      <c r="D11" s="278"/>
      <c r="E11" s="278"/>
      <c r="F11" s="278"/>
      <c r="G11" s="278"/>
      <c r="H11" s="278"/>
      <c r="I11" s="278"/>
      <c r="J11" s="278"/>
      <c r="K11" s="278"/>
      <c r="L11" s="278"/>
      <c r="M11" s="278"/>
      <c r="N11" s="278"/>
      <c r="O11" s="278"/>
      <c r="P11" s="278"/>
      <c r="Q11" s="278"/>
      <c r="R11" s="278"/>
      <c r="S11" s="278"/>
      <c r="T11" s="278"/>
    </row>
    <row r="12" spans="1:20" ht="15">
      <c r="A12" s="353" t="s">
        <v>567</v>
      </c>
      <c r="B12" s="353"/>
      <c r="C12" s="353"/>
      <c r="D12" s="353"/>
      <c r="E12" s="353"/>
      <c r="F12" s="353"/>
      <c r="G12" s="353"/>
      <c r="H12" s="353"/>
      <c r="I12" s="353"/>
      <c r="J12" s="353"/>
      <c r="K12" s="353"/>
      <c r="L12" s="353"/>
      <c r="M12" s="353"/>
      <c r="N12" s="353"/>
      <c r="O12" s="353"/>
      <c r="P12" s="353"/>
      <c r="Q12" s="353"/>
      <c r="R12" s="353"/>
      <c r="S12" s="353"/>
      <c r="T12" s="353"/>
    </row>
    <row r="13" spans="1:20" ht="15">
      <c r="A13" s="353" t="s">
        <v>568</v>
      </c>
      <c r="B13" s="353"/>
      <c r="C13" s="353"/>
      <c r="D13" s="353"/>
      <c r="E13" s="353"/>
      <c r="F13" s="353"/>
      <c r="G13" s="353"/>
      <c r="H13" s="353"/>
      <c r="I13" s="353"/>
      <c r="J13" s="353"/>
      <c r="K13" s="353"/>
      <c r="L13" s="353"/>
      <c r="M13" s="353"/>
      <c r="N13" s="353"/>
      <c r="O13" s="353"/>
      <c r="P13" s="353"/>
      <c r="Q13" s="353"/>
      <c r="R13" s="353"/>
      <c r="S13" s="353"/>
      <c r="T13" s="353"/>
    </row>
    <row r="14" spans="1:20" ht="15">
      <c r="A14" s="353" t="s">
        <v>569</v>
      </c>
      <c r="B14" s="353"/>
      <c r="C14" s="353"/>
      <c r="D14" s="353"/>
      <c r="E14" s="353"/>
      <c r="F14" s="353"/>
      <c r="G14" s="353"/>
      <c r="H14" s="353"/>
      <c r="I14" s="353"/>
      <c r="J14" s="353"/>
      <c r="K14" s="353"/>
      <c r="L14" s="353"/>
      <c r="M14" s="353"/>
      <c r="N14" s="353"/>
      <c r="O14" s="353"/>
      <c r="P14" s="353"/>
      <c r="Q14" s="353"/>
      <c r="R14" s="353"/>
      <c r="S14" s="353"/>
      <c r="T14" s="353"/>
    </row>
    <row r="15" spans="1:20" ht="15">
      <c r="A15" s="353" t="s">
        <v>570</v>
      </c>
      <c r="B15" s="353"/>
      <c r="C15" s="353"/>
      <c r="D15" s="353"/>
      <c r="E15" s="353"/>
      <c r="F15" s="353"/>
      <c r="G15" s="353"/>
      <c r="H15" s="353"/>
      <c r="I15" s="353"/>
      <c r="J15" s="353"/>
      <c r="K15" s="353"/>
      <c r="L15" s="353"/>
      <c r="M15" s="353"/>
      <c r="N15" s="353"/>
      <c r="O15" s="353"/>
      <c r="P15" s="353"/>
      <c r="Q15" s="353"/>
      <c r="R15" s="353"/>
      <c r="S15" s="353"/>
      <c r="T15" s="353"/>
    </row>
    <row r="16" spans="1:20" ht="15">
      <c r="A16" s="353" t="s">
        <v>571</v>
      </c>
      <c r="B16" s="353"/>
      <c r="C16" s="353"/>
      <c r="D16" s="353"/>
      <c r="E16" s="353"/>
      <c r="F16" s="353"/>
      <c r="G16" s="353"/>
      <c r="H16" s="353"/>
      <c r="I16" s="353"/>
      <c r="J16" s="353"/>
      <c r="K16" s="353"/>
      <c r="L16" s="353"/>
      <c r="M16" s="353"/>
      <c r="N16" s="353"/>
      <c r="O16" s="353"/>
      <c r="P16" s="353"/>
      <c r="Q16" s="353"/>
      <c r="R16" s="353"/>
      <c r="S16" s="353"/>
      <c r="T16" s="353"/>
    </row>
    <row r="17" spans="1:20" ht="15.75">
      <c r="A17" s="350" t="s">
        <v>559</v>
      </c>
      <c r="B17" s="350"/>
      <c r="C17" s="350"/>
      <c r="D17" s="350"/>
      <c r="E17" s="350"/>
      <c r="F17" s="350"/>
      <c r="G17" s="350"/>
      <c r="H17" s="350"/>
      <c r="I17" s="350"/>
      <c r="J17" s="350"/>
      <c r="K17" s="350"/>
      <c r="L17" s="350"/>
      <c r="M17" s="350"/>
      <c r="N17" s="350"/>
      <c r="O17" s="350"/>
      <c r="P17" s="350"/>
      <c r="Q17" s="350"/>
      <c r="R17" s="350"/>
      <c r="S17" s="350"/>
      <c r="T17" s="350"/>
    </row>
    <row r="18" spans="1:20" ht="15">
      <c r="A18" s="353" t="s">
        <v>23</v>
      </c>
      <c r="B18" s="353"/>
      <c r="C18" s="353"/>
      <c r="D18" s="353"/>
      <c r="E18" s="353"/>
      <c r="F18" s="353"/>
      <c r="G18" s="353"/>
      <c r="H18" s="353"/>
      <c r="I18" s="353"/>
      <c r="J18" s="353"/>
      <c r="K18" s="353"/>
      <c r="L18" s="353"/>
      <c r="M18" s="353"/>
      <c r="N18" s="353"/>
      <c r="O18" s="353"/>
      <c r="P18" s="353"/>
      <c r="Q18" s="353"/>
      <c r="R18" s="353"/>
      <c r="S18" s="353"/>
      <c r="T18" s="353"/>
    </row>
    <row r="19" spans="1:20" ht="15">
      <c r="A19" s="136"/>
      <c r="B19" s="136"/>
      <c r="C19" s="249"/>
      <c r="D19" s="249"/>
      <c r="E19" s="249"/>
      <c r="F19" s="249"/>
      <c r="G19" s="249"/>
      <c r="H19" s="249"/>
      <c r="I19" s="136"/>
      <c r="J19" s="136"/>
      <c r="K19" s="136"/>
      <c r="L19" s="136"/>
      <c r="M19" s="136"/>
      <c r="N19" s="136"/>
      <c r="O19" s="136"/>
      <c r="P19" s="136"/>
      <c r="Q19" s="136"/>
      <c r="R19" s="136"/>
      <c r="S19" s="136"/>
      <c r="T19" s="250" t="s">
        <v>702</v>
      </c>
    </row>
    <row r="20" spans="1:20" ht="21" customHeight="1" thickBot="1">
      <c r="A20" s="354" t="s">
        <v>701</v>
      </c>
      <c r="B20" s="354"/>
      <c r="C20" s="354"/>
      <c r="D20" s="354"/>
      <c r="E20" s="354"/>
      <c r="F20" s="354"/>
      <c r="G20" s="354"/>
      <c r="H20" s="354"/>
      <c r="I20" s="354"/>
      <c r="J20" s="354"/>
      <c r="K20" s="354"/>
      <c r="L20" s="354"/>
      <c r="M20" s="354"/>
      <c r="N20" s="354"/>
      <c r="O20" s="354"/>
      <c r="P20" s="354"/>
      <c r="Q20" s="354"/>
      <c r="R20" s="354"/>
      <c r="S20" s="354"/>
      <c r="T20" s="354"/>
    </row>
    <row r="21" spans="1:20" ht="35.25" customHeight="1">
      <c r="A21" s="251" t="s">
        <v>676</v>
      </c>
      <c r="B21" s="555" t="s">
        <v>704</v>
      </c>
      <c r="C21" s="556" t="s">
        <v>705</v>
      </c>
      <c r="D21" s="557"/>
      <c r="E21" s="557"/>
      <c r="F21" s="557"/>
      <c r="G21" s="557"/>
      <c r="H21" s="557"/>
      <c r="I21" s="558" t="s">
        <v>706</v>
      </c>
      <c r="J21" s="559"/>
      <c r="K21" s="559"/>
      <c r="L21" s="559"/>
      <c r="M21" s="559"/>
      <c r="N21" s="559"/>
      <c r="O21" s="560" t="s">
        <v>707</v>
      </c>
      <c r="P21" s="559"/>
      <c r="Q21" s="559"/>
      <c r="R21" s="559"/>
      <c r="S21" s="559"/>
      <c r="T21" s="559"/>
    </row>
    <row r="22" spans="1:20" ht="15.75" thickBot="1">
      <c r="A22" s="252" t="s">
        <v>703</v>
      </c>
      <c r="B22" s="498"/>
      <c r="C22" s="561"/>
      <c r="D22" s="562"/>
      <c r="E22" s="562"/>
      <c r="F22" s="562"/>
      <c r="G22" s="562"/>
      <c r="H22" s="562"/>
      <c r="I22" s="499"/>
      <c r="J22" s="500"/>
      <c r="K22" s="500"/>
      <c r="L22" s="500"/>
      <c r="M22" s="500"/>
      <c r="N22" s="500"/>
      <c r="O22" s="563"/>
      <c r="P22" s="500"/>
      <c r="Q22" s="500"/>
      <c r="R22" s="500"/>
      <c r="S22" s="500"/>
      <c r="T22" s="500"/>
    </row>
    <row r="23" spans="1:20" ht="15.75" thickBot="1">
      <c r="A23" s="253"/>
      <c r="B23" s="564"/>
      <c r="C23" s="565">
        <v>2015</v>
      </c>
      <c r="D23" s="566">
        <v>2016</v>
      </c>
      <c r="E23" s="566">
        <v>2017</v>
      </c>
      <c r="F23" s="566">
        <v>2018</v>
      </c>
      <c r="G23" s="566">
        <v>2019</v>
      </c>
      <c r="H23" s="566">
        <v>2020</v>
      </c>
      <c r="I23" s="567">
        <v>2015</v>
      </c>
      <c r="J23" s="568">
        <v>2016</v>
      </c>
      <c r="K23" s="568">
        <v>2017</v>
      </c>
      <c r="L23" s="568">
        <v>2018</v>
      </c>
      <c r="M23" s="568">
        <v>2019</v>
      </c>
      <c r="N23" s="568">
        <v>2020</v>
      </c>
      <c r="O23" s="569">
        <v>2015</v>
      </c>
      <c r="P23" s="568">
        <v>2016</v>
      </c>
      <c r="Q23" s="568">
        <v>2017</v>
      </c>
      <c r="R23" s="568">
        <v>2018</v>
      </c>
      <c r="S23" s="568">
        <v>2019</v>
      </c>
      <c r="T23" s="568">
        <v>2020</v>
      </c>
    </row>
    <row r="24" spans="1:20" ht="15">
      <c r="A24" s="246">
        <v>1</v>
      </c>
      <c r="B24" s="570">
        <v>2</v>
      </c>
      <c r="C24" s="571">
        <v>3</v>
      </c>
      <c r="D24" s="571"/>
      <c r="E24" s="571"/>
      <c r="F24" s="571"/>
      <c r="G24" s="571"/>
      <c r="H24" s="571"/>
      <c r="I24" s="506">
        <v>4</v>
      </c>
      <c r="J24" s="506"/>
      <c r="K24" s="506"/>
      <c r="L24" s="506"/>
      <c r="M24" s="506"/>
      <c r="N24" s="506"/>
      <c r="O24" s="506">
        <v>5</v>
      </c>
      <c r="P24" s="506"/>
      <c r="Q24" s="506"/>
      <c r="R24" s="506"/>
      <c r="S24" s="506"/>
      <c r="T24" s="506"/>
    </row>
    <row r="25" spans="1:20" ht="15" customHeight="1" thickBot="1">
      <c r="A25" s="254"/>
      <c r="B25" s="500" t="s">
        <v>708</v>
      </c>
      <c r="C25" s="500"/>
      <c r="D25" s="500"/>
      <c r="E25" s="500"/>
      <c r="F25" s="500"/>
      <c r="G25" s="500"/>
      <c r="H25" s="500"/>
      <c r="I25" s="500"/>
      <c r="J25" s="500"/>
      <c r="K25" s="500"/>
      <c r="L25" s="500"/>
      <c r="M25" s="500"/>
      <c r="N25" s="500"/>
      <c r="O25" s="500"/>
      <c r="P25" s="500"/>
      <c r="Q25" s="500"/>
      <c r="R25" s="500"/>
      <c r="S25" s="500"/>
      <c r="T25" s="500"/>
    </row>
    <row r="26" spans="1:20" ht="33.75">
      <c r="A26" s="255">
        <v>1</v>
      </c>
      <c r="B26" s="572" t="s">
        <v>93</v>
      </c>
      <c r="C26" s="573">
        <f>РФКиС_пер!G11</f>
        <v>14027.1</v>
      </c>
      <c r="D26" s="574">
        <f>РФКиС_пер!E12</f>
        <v>13648.8</v>
      </c>
      <c r="E26" s="574">
        <f>РФКиС_пер!E13</f>
        <v>13648.8</v>
      </c>
      <c r="F26" s="574">
        <f>РФКиС_пер!E14</f>
        <v>13648.8</v>
      </c>
      <c r="G26" s="574">
        <f>РФКиС_пер!E15</f>
        <v>15027.1</v>
      </c>
      <c r="H26" s="575">
        <f>РФКиС_пер!E16</f>
        <v>15027.1</v>
      </c>
      <c r="I26" s="576">
        <f>РФКиС_п!G10</f>
        <v>53</v>
      </c>
      <c r="J26" s="577">
        <f>РФКиС_п!I10</f>
        <v>60</v>
      </c>
      <c r="K26" s="577">
        <f>РФКиС_п!K10</f>
        <v>60</v>
      </c>
      <c r="L26" s="577">
        <f>РФКиС_п!M10</f>
        <v>60</v>
      </c>
      <c r="M26" s="577">
        <f>РФКиС_п!O10</f>
        <v>60</v>
      </c>
      <c r="N26" s="578">
        <f>РФКиС_п!Q10</f>
        <v>60</v>
      </c>
      <c r="O26" s="573">
        <f aca="true" t="shared" si="0" ref="O26:T29">C26/I26</f>
        <v>264.66226415094343</v>
      </c>
      <c r="P26" s="574">
        <f t="shared" si="0"/>
        <v>227.48</v>
      </c>
      <c r="Q26" s="574">
        <f t="shared" si="0"/>
        <v>227.48</v>
      </c>
      <c r="R26" s="574">
        <f t="shared" si="0"/>
        <v>227.48</v>
      </c>
      <c r="S26" s="574">
        <f t="shared" si="0"/>
        <v>250.45166666666668</v>
      </c>
      <c r="T26" s="579">
        <f t="shared" si="0"/>
        <v>250.45166666666668</v>
      </c>
    </row>
    <row r="27" spans="1:20" ht="45">
      <c r="A27" s="256">
        <v>2</v>
      </c>
      <c r="B27" s="580" t="s">
        <v>71</v>
      </c>
      <c r="C27" s="581">
        <f>РФКиС_пер!E25</f>
        <v>1000</v>
      </c>
      <c r="D27" s="510">
        <f>РФКиС_пер!E26</f>
        <v>1000</v>
      </c>
      <c r="E27" s="510">
        <f>РФКиС_пер!E27</f>
        <v>1000</v>
      </c>
      <c r="F27" s="510">
        <f>РФКиС_пер!E28</f>
        <v>1000</v>
      </c>
      <c r="G27" s="510">
        <f>РФКиС_пер!E29</f>
        <v>1000</v>
      </c>
      <c r="H27" s="582">
        <f>РФКиС_пер!E30</f>
        <v>1000</v>
      </c>
      <c r="I27" s="583">
        <v>1177</v>
      </c>
      <c r="J27" s="507">
        <v>1177</v>
      </c>
      <c r="K27" s="507">
        <v>850</v>
      </c>
      <c r="L27" s="507">
        <v>850</v>
      </c>
      <c r="M27" s="507">
        <v>850</v>
      </c>
      <c r="N27" s="584">
        <v>850</v>
      </c>
      <c r="O27" s="585">
        <f t="shared" si="0"/>
        <v>0.8496176720475785</v>
      </c>
      <c r="P27" s="586">
        <f t="shared" si="0"/>
        <v>0.8496176720475785</v>
      </c>
      <c r="Q27" s="586">
        <f t="shared" si="0"/>
        <v>1.1764705882352942</v>
      </c>
      <c r="R27" s="586">
        <f t="shared" si="0"/>
        <v>1.1764705882352942</v>
      </c>
      <c r="S27" s="586">
        <f t="shared" si="0"/>
        <v>1.1764705882352942</v>
      </c>
      <c r="T27" s="587">
        <f t="shared" si="0"/>
        <v>1.1764705882352942</v>
      </c>
    </row>
    <row r="28" spans="1:20" ht="60" customHeight="1">
      <c r="A28" s="256">
        <v>3</v>
      </c>
      <c r="B28" s="580" t="s">
        <v>72</v>
      </c>
      <c r="C28" s="581">
        <f>РФКиС_пер!E32</f>
        <v>29897.8</v>
      </c>
      <c r="D28" s="510">
        <f>РФКиС_пер!E33</f>
        <v>29745.899999999998</v>
      </c>
      <c r="E28" s="510">
        <f>РФКиС_пер!E34</f>
        <v>32935.4</v>
      </c>
      <c r="F28" s="510">
        <f>РФКиС_пер!E35</f>
        <v>40474.3</v>
      </c>
      <c r="G28" s="510">
        <f>РФКиС_пер!E36</f>
        <v>33196.5</v>
      </c>
      <c r="H28" s="582">
        <f>РФКиС_пер!E37</f>
        <v>33196.5</v>
      </c>
      <c r="I28" s="583">
        <v>2227</v>
      </c>
      <c r="J28" s="507">
        <v>2227</v>
      </c>
      <c r="K28" s="507">
        <v>2052</v>
      </c>
      <c r="L28" s="507">
        <f>РФКиС_п!M9</f>
        <v>2868</v>
      </c>
      <c r="M28" s="507">
        <f>РФКиС_п!O9</f>
        <v>2869</v>
      </c>
      <c r="N28" s="584">
        <f>РФКиС_п!Q9</f>
        <v>2870</v>
      </c>
      <c r="O28" s="581">
        <f t="shared" si="0"/>
        <v>13.42514593623709</v>
      </c>
      <c r="P28" s="510">
        <f t="shared" si="0"/>
        <v>13.356937584193982</v>
      </c>
      <c r="Q28" s="510">
        <f t="shared" si="0"/>
        <v>16.05038986354776</v>
      </c>
      <c r="R28" s="510">
        <f t="shared" si="0"/>
        <v>14.112377963737798</v>
      </c>
      <c r="S28" s="510">
        <f t="shared" si="0"/>
        <v>11.570756361101429</v>
      </c>
      <c r="T28" s="588">
        <f t="shared" si="0"/>
        <v>11.566724738675958</v>
      </c>
    </row>
    <row r="29" spans="1:20" ht="35.25" customHeight="1">
      <c r="A29" s="256">
        <v>4</v>
      </c>
      <c r="B29" s="580" t="s">
        <v>73</v>
      </c>
      <c r="C29" s="581">
        <f>РФКиС_пер!E39</f>
        <v>5888.6</v>
      </c>
      <c r="D29" s="510">
        <f>РФКиС_пер!E40</f>
        <v>5261.9</v>
      </c>
      <c r="E29" s="510">
        <f>РФКиС_пер!E41</f>
        <v>5261.9</v>
      </c>
      <c r="F29" s="510">
        <f>РФКиС_пер!E42</f>
        <v>5261.9</v>
      </c>
      <c r="G29" s="510">
        <f>РФКиС_пер!E43</f>
        <v>5261.9</v>
      </c>
      <c r="H29" s="582">
        <f>РФКиС_пер!E44</f>
        <v>5261.9</v>
      </c>
      <c r="I29" s="583">
        <v>1</v>
      </c>
      <c r="J29" s="507">
        <v>1</v>
      </c>
      <c r="K29" s="507">
        <v>1</v>
      </c>
      <c r="L29" s="507">
        <v>1</v>
      </c>
      <c r="M29" s="507">
        <v>1</v>
      </c>
      <c r="N29" s="584">
        <v>1</v>
      </c>
      <c r="O29" s="581">
        <f t="shared" si="0"/>
        <v>5888.6</v>
      </c>
      <c r="P29" s="510">
        <f t="shared" si="0"/>
        <v>5261.9</v>
      </c>
      <c r="Q29" s="510">
        <f t="shared" si="0"/>
        <v>5261.9</v>
      </c>
      <c r="R29" s="510">
        <f t="shared" si="0"/>
        <v>5261.9</v>
      </c>
      <c r="S29" s="510">
        <f t="shared" si="0"/>
        <v>5261.9</v>
      </c>
      <c r="T29" s="588">
        <f t="shared" si="0"/>
        <v>5261.9</v>
      </c>
    </row>
    <row r="30" spans="1:20" ht="45">
      <c r="A30" s="256">
        <v>5</v>
      </c>
      <c r="B30" s="580" t="s">
        <v>74</v>
      </c>
      <c r="C30" s="581">
        <f>РФКиС_пер!E46</f>
        <v>566</v>
      </c>
      <c r="D30" s="510">
        <f>РФКиС_пер!E47</f>
        <v>0</v>
      </c>
      <c r="E30" s="510">
        <f>РФКиС_пер!E48</f>
        <v>0</v>
      </c>
      <c r="F30" s="510">
        <f>РФКиС_пер!E49</f>
        <v>0</v>
      </c>
      <c r="G30" s="510">
        <f>РФКиС_пер!E50</f>
        <v>0</v>
      </c>
      <c r="H30" s="582">
        <f>РФКиС_пер!E51</f>
        <v>0</v>
      </c>
      <c r="I30" s="583">
        <v>4</v>
      </c>
      <c r="J30" s="507">
        <v>0</v>
      </c>
      <c r="K30" s="507">
        <v>0</v>
      </c>
      <c r="L30" s="507">
        <v>0</v>
      </c>
      <c r="M30" s="507">
        <v>0</v>
      </c>
      <c r="N30" s="584">
        <v>0</v>
      </c>
      <c r="O30" s="581">
        <f aca="true" t="shared" si="1" ref="O30:O38">C30/I30</f>
        <v>141.5</v>
      </c>
      <c r="P30" s="512">
        <v>0</v>
      </c>
      <c r="Q30" s="512">
        <v>0</v>
      </c>
      <c r="R30" s="512">
        <v>0</v>
      </c>
      <c r="S30" s="512">
        <v>0</v>
      </c>
      <c r="T30" s="589">
        <v>0</v>
      </c>
    </row>
    <row r="31" spans="1:20" ht="96" customHeight="1">
      <c r="A31" s="256">
        <v>6</v>
      </c>
      <c r="B31" s="580" t="s">
        <v>75</v>
      </c>
      <c r="C31" s="581">
        <f>РФКиС_пер!E53</f>
        <v>3000</v>
      </c>
      <c r="D31" s="510">
        <f>РФКиС_пер!E54</f>
        <v>3000</v>
      </c>
      <c r="E31" s="510">
        <f>РФКиС_пер!E55</f>
        <v>3000</v>
      </c>
      <c r="F31" s="510">
        <f>РФКиС_пер!E56</f>
        <v>3000</v>
      </c>
      <c r="G31" s="510">
        <f>РФКиС_пер!E57</f>
        <v>3000</v>
      </c>
      <c r="H31" s="582">
        <f>РФКиС_пер!E58</f>
        <v>3000</v>
      </c>
      <c r="I31" s="583">
        <v>17</v>
      </c>
      <c r="J31" s="507">
        <v>17</v>
      </c>
      <c r="K31" s="507">
        <v>17</v>
      </c>
      <c r="L31" s="507">
        <v>17</v>
      </c>
      <c r="M31" s="507">
        <v>17</v>
      </c>
      <c r="N31" s="584">
        <v>17</v>
      </c>
      <c r="O31" s="581">
        <f t="shared" si="1"/>
        <v>176.47058823529412</v>
      </c>
      <c r="P31" s="510">
        <f aca="true" t="shared" si="2" ref="P31:T36">D31/J31</f>
        <v>176.47058823529412</v>
      </c>
      <c r="Q31" s="510">
        <f t="shared" si="2"/>
        <v>176.47058823529412</v>
      </c>
      <c r="R31" s="510">
        <f t="shared" si="2"/>
        <v>176.47058823529412</v>
      </c>
      <c r="S31" s="510">
        <f t="shared" si="2"/>
        <v>176.47058823529412</v>
      </c>
      <c r="T31" s="588">
        <f t="shared" si="2"/>
        <v>176.47058823529412</v>
      </c>
    </row>
    <row r="32" spans="1:20" ht="33.75">
      <c r="A32" s="256">
        <v>7</v>
      </c>
      <c r="B32" s="580" t="s">
        <v>95</v>
      </c>
      <c r="C32" s="581">
        <f>РФКиС_пер!G60</f>
        <v>0</v>
      </c>
      <c r="D32" s="510">
        <f>РФКиС_пер!E61</f>
        <v>0</v>
      </c>
      <c r="E32" s="510">
        <f>РФКиС_пер!E62</f>
        <v>0</v>
      </c>
      <c r="F32" s="510">
        <f>РФКиС_пер!E63</f>
        <v>1010</v>
      </c>
      <c r="G32" s="510">
        <f>РФКиС_пер!E64</f>
        <v>871.8</v>
      </c>
      <c r="H32" s="582">
        <f>РФКиС_пер!E65</f>
        <v>871.8</v>
      </c>
      <c r="I32" s="590">
        <v>0</v>
      </c>
      <c r="J32" s="512">
        <v>0</v>
      </c>
      <c r="K32" s="512">
        <v>0</v>
      </c>
      <c r="L32" s="512">
        <v>61</v>
      </c>
      <c r="M32" s="512">
        <v>61</v>
      </c>
      <c r="N32" s="589">
        <v>61</v>
      </c>
      <c r="O32" s="591">
        <v>0</v>
      </c>
      <c r="P32" s="512">
        <v>0</v>
      </c>
      <c r="Q32" s="512">
        <v>0</v>
      </c>
      <c r="R32" s="510">
        <f t="shared" si="2"/>
        <v>16.557377049180328</v>
      </c>
      <c r="S32" s="510">
        <f t="shared" si="2"/>
        <v>14.291803278688525</v>
      </c>
      <c r="T32" s="588">
        <f t="shared" si="2"/>
        <v>14.291803278688525</v>
      </c>
    </row>
    <row r="33" spans="1:20" ht="45">
      <c r="A33" s="256">
        <v>8</v>
      </c>
      <c r="B33" s="580" t="s">
        <v>94</v>
      </c>
      <c r="C33" s="581">
        <f>РФКиС_пер!E95</f>
        <v>0</v>
      </c>
      <c r="D33" s="510">
        <f>РФКиС_пер!E96</f>
        <v>0</v>
      </c>
      <c r="E33" s="510">
        <f>РФКиС_пер!E97</f>
        <v>0</v>
      </c>
      <c r="F33" s="510">
        <f>РФКиС_пер!E98</f>
        <v>12426.4</v>
      </c>
      <c r="G33" s="510">
        <f>РФКиС_пер!E99</f>
        <v>18400</v>
      </c>
      <c r="H33" s="582">
        <f>РФКиС_пер!E100</f>
        <v>18400</v>
      </c>
      <c r="I33" s="590">
        <v>0</v>
      </c>
      <c r="J33" s="512">
        <v>0</v>
      </c>
      <c r="K33" s="512">
        <v>0</v>
      </c>
      <c r="L33" s="512">
        <f>РФКиС_п!M12</f>
        <v>54</v>
      </c>
      <c r="M33" s="512">
        <f>РФКиС_п!O12</f>
        <v>54</v>
      </c>
      <c r="N33" s="589">
        <f>РФКиС_п!Q12</f>
        <v>54</v>
      </c>
      <c r="O33" s="591">
        <v>0</v>
      </c>
      <c r="P33" s="512">
        <v>0</v>
      </c>
      <c r="Q33" s="512">
        <v>0</v>
      </c>
      <c r="R33" s="510">
        <f>F33/L33</f>
        <v>230.1185185185185</v>
      </c>
      <c r="S33" s="510">
        <f>G33/M33</f>
        <v>340.74074074074076</v>
      </c>
      <c r="T33" s="588">
        <f>H33/N33</f>
        <v>340.74074074074076</v>
      </c>
    </row>
    <row r="34" spans="1:20" ht="59.25" customHeight="1">
      <c r="A34" s="256">
        <v>9</v>
      </c>
      <c r="B34" s="580" t="s">
        <v>76</v>
      </c>
      <c r="C34" s="581">
        <f>РФКиС_пер!E167</f>
        <v>453746.69999999995</v>
      </c>
      <c r="D34" s="510">
        <f>РФКиС_пер!E168</f>
        <v>433929.5</v>
      </c>
      <c r="E34" s="510">
        <f>РФКиС_пер!E169</f>
        <v>472419</v>
      </c>
      <c r="F34" s="510">
        <f>РФКиС_пер!E170</f>
        <v>643499.4</v>
      </c>
      <c r="G34" s="510">
        <f>РФКиС_пер!E171</f>
        <v>724388.9</v>
      </c>
      <c r="H34" s="582">
        <f>РФКиС_пер!E172</f>
        <v>724388.9</v>
      </c>
      <c r="I34" s="583">
        <v>10652</v>
      </c>
      <c r="J34" s="507">
        <v>10981</v>
      </c>
      <c r="K34" s="507">
        <v>10981</v>
      </c>
      <c r="L34" s="507">
        <f>РФКиС_п!M16</f>
        <v>10981</v>
      </c>
      <c r="M34" s="507">
        <f>РФКиС_п!O16</f>
        <v>10981</v>
      </c>
      <c r="N34" s="584">
        <f>РФКиС_п!Q16</f>
        <v>10981</v>
      </c>
      <c r="O34" s="581">
        <f t="shared" si="1"/>
        <v>42.597324446113404</v>
      </c>
      <c r="P34" s="510">
        <f t="shared" si="2"/>
        <v>39.51639194973136</v>
      </c>
      <c r="Q34" s="510">
        <f t="shared" si="2"/>
        <v>43.02149166742555</v>
      </c>
      <c r="R34" s="510">
        <f t="shared" si="2"/>
        <v>58.60116564975868</v>
      </c>
      <c r="S34" s="510">
        <f t="shared" si="2"/>
        <v>65.96748019306074</v>
      </c>
      <c r="T34" s="588">
        <f t="shared" si="2"/>
        <v>65.96748019306074</v>
      </c>
    </row>
    <row r="35" spans="1:20" ht="33.75">
      <c r="A35" s="256">
        <v>10</v>
      </c>
      <c r="B35" s="580" t="s">
        <v>77</v>
      </c>
      <c r="C35" s="581">
        <f>РФКиС_пер!E174</f>
        <v>59399.3</v>
      </c>
      <c r="D35" s="510">
        <f>РФКиС_пер!E175</f>
        <v>251775.59999999998</v>
      </c>
      <c r="E35" s="510">
        <f>РФКиС_пер!E176</f>
        <v>256318.1</v>
      </c>
      <c r="F35" s="510">
        <f>РФКиС_пер!E177</f>
        <v>254429.40000000002</v>
      </c>
      <c r="G35" s="510">
        <f>РФКиС_пер!E178</f>
        <v>147413.2</v>
      </c>
      <c r="H35" s="582">
        <f>РФКиС_пер!E179</f>
        <v>86138.5</v>
      </c>
      <c r="I35" s="583">
        <v>17</v>
      </c>
      <c r="J35" s="507">
        <v>17</v>
      </c>
      <c r="K35" s="507">
        <v>17</v>
      </c>
      <c r="L35" s="507">
        <v>17</v>
      </c>
      <c r="M35" s="507">
        <v>17</v>
      </c>
      <c r="N35" s="584">
        <v>17</v>
      </c>
      <c r="O35" s="581">
        <f t="shared" si="1"/>
        <v>3494.0764705882357</v>
      </c>
      <c r="P35" s="510">
        <f t="shared" si="2"/>
        <v>14810.329411764704</v>
      </c>
      <c r="Q35" s="510">
        <f t="shared" si="2"/>
        <v>15077.535294117648</v>
      </c>
      <c r="R35" s="510">
        <f t="shared" si="2"/>
        <v>14966.435294117648</v>
      </c>
      <c r="S35" s="510">
        <f t="shared" si="2"/>
        <v>8671.364705882354</v>
      </c>
      <c r="T35" s="588">
        <f t="shared" si="2"/>
        <v>5066.970588235294</v>
      </c>
    </row>
    <row r="36" spans="1:20" ht="22.5">
      <c r="A36" s="256">
        <v>11</v>
      </c>
      <c r="B36" s="580" t="s">
        <v>78</v>
      </c>
      <c r="C36" s="581">
        <f>РФКиС_пер!E181</f>
        <v>9622</v>
      </c>
      <c r="D36" s="510">
        <f>РФКиС_пер!E182</f>
        <v>4343</v>
      </c>
      <c r="E36" s="510">
        <f>РФКиС_пер!E183</f>
        <v>4343</v>
      </c>
      <c r="F36" s="510">
        <f>РФКиС_пер!E184</f>
        <v>4343</v>
      </c>
      <c r="G36" s="510">
        <f>РФКиС_пер!E185</f>
        <v>4343</v>
      </c>
      <c r="H36" s="582">
        <f>РФКиС_пер!E186</f>
        <v>4343</v>
      </c>
      <c r="I36" s="583">
        <v>16</v>
      </c>
      <c r="J36" s="507">
        <v>16</v>
      </c>
      <c r="K36" s="507">
        <v>16</v>
      </c>
      <c r="L36" s="507">
        <f>РФКиС_п!M27</f>
        <v>13</v>
      </c>
      <c r="M36" s="507">
        <f>РФКиС_п!O27</f>
        <v>18</v>
      </c>
      <c r="N36" s="584">
        <f>РФКиС_п!Q27</f>
        <v>10</v>
      </c>
      <c r="O36" s="581">
        <f t="shared" si="1"/>
        <v>601.375</v>
      </c>
      <c r="P36" s="510">
        <f t="shared" si="2"/>
        <v>271.4375</v>
      </c>
      <c r="Q36" s="510">
        <f t="shared" si="2"/>
        <v>271.4375</v>
      </c>
      <c r="R36" s="510">
        <f t="shared" si="2"/>
        <v>334.0769230769231</v>
      </c>
      <c r="S36" s="510">
        <f t="shared" si="2"/>
        <v>241.27777777777777</v>
      </c>
      <c r="T36" s="588">
        <f t="shared" si="2"/>
        <v>434.3</v>
      </c>
    </row>
    <row r="37" spans="1:20" ht="38.25" customHeight="1">
      <c r="A37" s="256">
        <v>12</v>
      </c>
      <c r="B37" s="580" t="s">
        <v>79</v>
      </c>
      <c r="C37" s="581">
        <f>РФКиС_пер!E188</f>
        <v>1590.2</v>
      </c>
      <c r="D37" s="510"/>
      <c r="E37" s="510"/>
      <c r="F37" s="510"/>
      <c r="G37" s="510"/>
      <c r="H37" s="582"/>
      <c r="I37" s="583">
        <v>1</v>
      </c>
      <c r="J37" s="507"/>
      <c r="K37" s="507"/>
      <c r="L37" s="507"/>
      <c r="M37" s="507"/>
      <c r="N37" s="584"/>
      <c r="O37" s="581">
        <f t="shared" si="1"/>
        <v>1590.2</v>
      </c>
      <c r="P37" s="510"/>
      <c r="Q37" s="510"/>
      <c r="R37" s="510"/>
      <c r="S37" s="510"/>
      <c r="T37" s="588"/>
    </row>
    <row r="38" spans="1:20" ht="27" customHeight="1">
      <c r="A38" s="256">
        <v>13</v>
      </c>
      <c r="B38" s="580" t="s">
        <v>80</v>
      </c>
      <c r="C38" s="581">
        <f>РФКиС_пер!E195</f>
        <v>1665.9</v>
      </c>
      <c r="D38" s="510"/>
      <c r="E38" s="510"/>
      <c r="F38" s="510"/>
      <c r="G38" s="510"/>
      <c r="H38" s="582"/>
      <c r="I38" s="583">
        <v>1</v>
      </c>
      <c r="J38" s="507"/>
      <c r="K38" s="507"/>
      <c r="L38" s="507"/>
      <c r="M38" s="507"/>
      <c r="N38" s="584"/>
      <c r="O38" s="581">
        <f t="shared" si="1"/>
        <v>1665.9</v>
      </c>
      <c r="P38" s="510"/>
      <c r="Q38" s="510"/>
      <c r="R38" s="510"/>
      <c r="S38" s="510"/>
      <c r="T38" s="588"/>
    </row>
    <row r="39" spans="1:20" s="19" customFormat="1" ht="27.75" customHeight="1">
      <c r="A39" s="256">
        <v>14</v>
      </c>
      <c r="B39" s="592" t="s">
        <v>81</v>
      </c>
      <c r="C39" s="593"/>
      <c r="D39" s="594"/>
      <c r="E39" s="594"/>
      <c r="F39" s="594">
        <f>РФКиС_пер!E133</f>
        <v>981.1</v>
      </c>
      <c r="G39" s="594"/>
      <c r="H39" s="595"/>
      <c r="I39" s="596"/>
      <c r="J39" s="597"/>
      <c r="K39" s="597"/>
      <c r="L39" s="507">
        <v>1</v>
      </c>
      <c r="M39" s="597"/>
      <c r="N39" s="598"/>
      <c r="O39" s="599"/>
      <c r="P39" s="600"/>
      <c r="Q39" s="600"/>
      <c r="R39" s="594">
        <f>F39/L39</f>
        <v>981.1</v>
      </c>
      <c r="S39" s="600"/>
      <c r="T39" s="601"/>
    </row>
    <row r="40" spans="1:20" s="104" customFormat="1" ht="33.75">
      <c r="A40" s="274">
        <v>15</v>
      </c>
      <c r="B40" s="602" t="s">
        <v>82</v>
      </c>
      <c r="C40" s="603"/>
      <c r="D40" s="604"/>
      <c r="E40" s="604"/>
      <c r="F40" s="594">
        <f>РФКиС_пер!E140</f>
        <v>74.3</v>
      </c>
      <c r="G40" s="604"/>
      <c r="H40" s="605"/>
      <c r="I40" s="606"/>
      <c r="J40" s="607"/>
      <c r="K40" s="607"/>
      <c r="L40" s="597">
        <v>1</v>
      </c>
      <c r="M40" s="607"/>
      <c r="N40" s="608"/>
      <c r="O40" s="609"/>
      <c r="P40" s="610"/>
      <c r="Q40" s="610"/>
      <c r="R40" s="600">
        <f>F40/L40</f>
        <v>74.3</v>
      </c>
      <c r="S40" s="610"/>
      <c r="T40" s="611"/>
    </row>
    <row r="41" spans="1:20" ht="25.5" customHeight="1">
      <c r="A41" s="256">
        <v>16</v>
      </c>
      <c r="B41" s="615" t="s">
        <v>99</v>
      </c>
      <c r="C41" s="581"/>
      <c r="D41" s="510"/>
      <c r="E41" s="510"/>
      <c r="F41" s="510">
        <f>РФКиС_пер!G147</f>
        <v>344</v>
      </c>
      <c r="G41" s="510"/>
      <c r="H41" s="582"/>
      <c r="I41" s="583"/>
      <c r="J41" s="507"/>
      <c r="K41" s="507"/>
      <c r="L41" s="507">
        <v>6</v>
      </c>
      <c r="M41" s="507"/>
      <c r="N41" s="584"/>
      <c r="O41" s="515"/>
      <c r="P41" s="507"/>
      <c r="Q41" s="507"/>
      <c r="R41" s="510">
        <f>F41/L41</f>
        <v>57.333333333333336</v>
      </c>
      <c r="S41" s="507"/>
      <c r="T41" s="584"/>
    </row>
    <row r="42" spans="1:20" ht="34.5" thickBot="1">
      <c r="A42" s="616">
        <v>17</v>
      </c>
      <c r="B42" s="617" t="s">
        <v>101</v>
      </c>
      <c r="C42" s="618"/>
      <c r="D42" s="619"/>
      <c r="E42" s="619"/>
      <c r="F42" s="619">
        <f>РФКиС_пер!G154</f>
        <v>717</v>
      </c>
      <c r="G42" s="619"/>
      <c r="H42" s="620"/>
      <c r="I42" s="621"/>
      <c r="J42" s="622"/>
      <c r="K42" s="622"/>
      <c r="L42" s="622">
        <v>1</v>
      </c>
      <c r="M42" s="622"/>
      <c r="N42" s="623"/>
      <c r="O42" s="624"/>
      <c r="P42" s="622"/>
      <c r="Q42" s="622"/>
      <c r="R42" s="619">
        <f>F42/L42</f>
        <v>717</v>
      </c>
      <c r="S42" s="622"/>
      <c r="T42" s="623"/>
    </row>
    <row r="43" spans="1:20" ht="15">
      <c r="A43" s="136"/>
      <c r="B43" s="519"/>
      <c r="C43" s="625"/>
      <c r="D43" s="625"/>
      <c r="E43" s="625"/>
      <c r="F43" s="625"/>
      <c r="G43" s="625"/>
      <c r="H43" s="625"/>
      <c r="I43" s="519"/>
      <c r="J43" s="519"/>
      <c r="K43" s="519"/>
      <c r="L43" s="519"/>
      <c r="M43" s="519"/>
      <c r="N43" s="519"/>
      <c r="O43" s="519"/>
      <c r="P43" s="519"/>
      <c r="Q43" s="519"/>
      <c r="R43" s="519"/>
      <c r="S43" s="519"/>
      <c r="T43" s="519"/>
    </row>
    <row r="44" spans="2:20" ht="15">
      <c r="B44" s="612"/>
      <c r="C44" s="613"/>
      <c r="D44" s="613"/>
      <c r="E44" s="613"/>
      <c r="F44" s="613"/>
      <c r="G44" s="613"/>
      <c r="H44" s="613"/>
      <c r="I44" s="612"/>
      <c r="J44" s="612"/>
      <c r="K44" s="612"/>
      <c r="L44" s="612"/>
      <c r="M44" s="612"/>
      <c r="N44" s="612"/>
      <c r="O44" s="612"/>
      <c r="P44" s="612"/>
      <c r="Q44" s="612"/>
      <c r="R44" s="612"/>
      <c r="S44" s="612"/>
      <c r="T44" s="612"/>
    </row>
    <row r="45" spans="2:20" ht="15">
      <c r="B45" s="612"/>
      <c r="C45" s="614"/>
      <c r="D45" s="614"/>
      <c r="E45" s="614"/>
      <c r="F45" s="614"/>
      <c r="G45" s="614"/>
      <c r="H45" s="614"/>
      <c r="I45" s="612"/>
      <c r="J45" s="612"/>
      <c r="K45" s="612"/>
      <c r="L45" s="612"/>
      <c r="M45" s="612"/>
      <c r="N45" s="612"/>
      <c r="O45" s="612"/>
      <c r="P45" s="612"/>
      <c r="Q45" s="612"/>
      <c r="R45" s="612"/>
      <c r="S45" s="612"/>
      <c r="T45" s="612"/>
    </row>
    <row r="46" spans="2:20" ht="15">
      <c r="B46" s="612"/>
      <c r="C46" s="614"/>
      <c r="D46" s="614"/>
      <c r="E46" s="614"/>
      <c r="F46" s="614"/>
      <c r="G46" s="614"/>
      <c r="H46" s="614"/>
      <c r="I46" s="612"/>
      <c r="J46" s="612"/>
      <c r="K46" s="612"/>
      <c r="L46" s="612"/>
      <c r="M46" s="612"/>
      <c r="N46" s="612"/>
      <c r="O46" s="612"/>
      <c r="P46" s="612"/>
      <c r="Q46" s="612"/>
      <c r="R46" s="612"/>
      <c r="S46" s="612"/>
      <c r="T46" s="612"/>
    </row>
    <row r="47" spans="2:20" ht="15">
      <c r="B47" s="612"/>
      <c r="C47" s="614"/>
      <c r="D47" s="614"/>
      <c r="E47" s="614"/>
      <c r="F47" s="614"/>
      <c r="G47" s="614"/>
      <c r="H47" s="614"/>
      <c r="I47" s="612"/>
      <c r="J47" s="612"/>
      <c r="K47" s="612"/>
      <c r="L47" s="612"/>
      <c r="M47" s="612"/>
      <c r="N47" s="612"/>
      <c r="O47" s="612"/>
      <c r="P47" s="612"/>
      <c r="Q47" s="612"/>
      <c r="R47" s="612"/>
      <c r="S47" s="612"/>
      <c r="T47" s="612"/>
    </row>
    <row r="48" spans="2:20" ht="15">
      <c r="B48" s="612"/>
      <c r="C48" s="614"/>
      <c r="D48" s="614"/>
      <c r="E48" s="614"/>
      <c r="F48" s="614"/>
      <c r="G48" s="614"/>
      <c r="H48" s="614"/>
      <c r="I48" s="612"/>
      <c r="J48" s="612"/>
      <c r="K48" s="612"/>
      <c r="L48" s="612"/>
      <c r="M48" s="612"/>
      <c r="N48" s="612"/>
      <c r="O48" s="612"/>
      <c r="P48" s="612"/>
      <c r="Q48" s="612"/>
      <c r="R48" s="612"/>
      <c r="S48" s="612"/>
      <c r="T48" s="612"/>
    </row>
    <row r="49" spans="2:20" ht="15">
      <c r="B49" s="612"/>
      <c r="C49" s="614"/>
      <c r="D49" s="614"/>
      <c r="E49" s="614"/>
      <c r="F49" s="614"/>
      <c r="G49" s="614"/>
      <c r="H49" s="614"/>
      <c r="I49" s="612"/>
      <c r="J49" s="612"/>
      <c r="K49" s="612"/>
      <c r="L49" s="612"/>
      <c r="M49" s="612"/>
      <c r="N49" s="612"/>
      <c r="O49" s="612"/>
      <c r="P49" s="612"/>
      <c r="Q49" s="612"/>
      <c r="R49" s="612"/>
      <c r="S49" s="612"/>
      <c r="T49" s="612"/>
    </row>
    <row r="50" spans="2:20" ht="15">
      <c r="B50" s="612"/>
      <c r="C50" s="614"/>
      <c r="D50" s="614"/>
      <c r="E50" s="614"/>
      <c r="F50" s="614"/>
      <c r="G50" s="614"/>
      <c r="H50" s="614"/>
      <c r="I50" s="612"/>
      <c r="J50" s="612"/>
      <c r="K50" s="612"/>
      <c r="L50" s="612"/>
      <c r="M50" s="612"/>
      <c r="N50" s="612"/>
      <c r="O50" s="612"/>
      <c r="P50" s="612"/>
      <c r="Q50" s="612"/>
      <c r="R50" s="612"/>
      <c r="S50" s="612"/>
      <c r="T50" s="612"/>
    </row>
  </sheetData>
  <sheetProtection/>
  <mergeCells count="26">
    <mergeCell ref="A18:T18"/>
    <mergeCell ref="I24:N24"/>
    <mergeCell ref="O21:T22"/>
    <mergeCell ref="A20:T20"/>
    <mergeCell ref="O24:T24"/>
    <mergeCell ref="B21:B22"/>
    <mergeCell ref="C21:H22"/>
    <mergeCell ref="A15:T15"/>
    <mergeCell ref="A16:T16"/>
    <mergeCell ref="A11:T11"/>
    <mergeCell ref="A12:T12"/>
    <mergeCell ref="A13:T13"/>
    <mergeCell ref="A1:T1"/>
    <mergeCell ref="A3:T3"/>
    <mergeCell ref="A6:T6"/>
    <mergeCell ref="A14:T14"/>
    <mergeCell ref="A17:T17"/>
    <mergeCell ref="B25:T25"/>
    <mergeCell ref="A4:T4"/>
    <mergeCell ref="A5:T5"/>
    <mergeCell ref="A7:T7"/>
    <mergeCell ref="A8:T8"/>
    <mergeCell ref="A9:T9"/>
    <mergeCell ref="A10:T10"/>
    <mergeCell ref="I21:N22"/>
    <mergeCell ref="C24:H24"/>
  </mergeCells>
  <printOptions/>
  <pageMargins left="0.35433070866141736" right="0.3937007874015748" top="0.35433070866141736" bottom="0.3937007874015748"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2019-01-23T02:35:21Z</cp:lastPrinted>
  <dcterms:created xsi:type="dcterms:W3CDTF">2006-09-16T00:00:00Z</dcterms:created>
  <dcterms:modified xsi:type="dcterms:W3CDTF">2019-01-23T02:46:57Z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