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1" i="1"/>
  <c r="H130"/>
  <c r="F70"/>
  <c r="F45"/>
  <c r="H150"/>
  <c r="F74"/>
  <c r="F75"/>
  <c r="K129"/>
  <c r="E129"/>
  <c r="G129"/>
  <c r="H129"/>
  <c r="L129"/>
  <c r="E72"/>
  <c r="H79"/>
  <c r="L150"/>
  <c r="K130"/>
  <c r="H128"/>
  <c r="G130"/>
  <c r="G131"/>
  <c r="G128"/>
  <c r="E122"/>
  <c r="G122"/>
  <c r="H122"/>
  <c r="F122"/>
  <c r="K150"/>
  <c r="L130"/>
  <c r="L131"/>
  <c r="L128"/>
  <c r="K131"/>
  <c r="K128"/>
  <c r="J129"/>
  <c r="J130"/>
  <c r="J131"/>
  <c r="J128"/>
  <c r="I129"/>
  <c r="I130"/>
  <c r="I131"/>
  <c r="I128"/>
  <c r="F129"/>
  <c r="H42"/>
  <c r="E117"/>
  <c r="L127"/>
  <c r="K127"/>
  <c r="J127"/>
  <c r="F130"/>
  <c r="F131"/>
  <c r="F73"/>
  <c r="F128"/>
  <c r="E74"/>
  <c r="E75"/>
  <c r="E130"/>
  <c r="E76"/>
  <c r="E131"/>
  <c r="E73"/>
  <c r="E128"/>
  <c r="F42"/>
  <c r="E112"/>
  <c r="F144"/>
  <c r="G144"/>
  <c r="H144"/>
  <c r="I144"/>
  <c r="J144"/>
  <c r="K144"/>
  <c r="L144"/>
  <c r="F145"/>
  <c r="G145"/>
  <c r="H145"/>
  <c r="I145"/>
  <c r="J145"/>
  <c r="K145"/>
  <c r="L145"/>
  <c r="F146"/>
  <c r="G146"/>
  <c r="H146"/>
  <c r="I146"/>
  <c r="J146"/>
  <c r="K146"/>
  <c r="L146"/>
  <c r="F147"/>
  <c r="G147"/>
  <c r="H147"/>
  <c r="I147"/>
  <c r="J147"/>
  <c r="K147"/>
  <c r="L147"/>
  <c r="E145"/>
  <c r="E146"/>
  <c r="E147"/>
  <c r="E144"/>
  <c r="H138"/>
  <c r="G138"/>
  <c r="E138"/>
  <c r="H133"/>
  <c r="G133"/>
  <c r="F133"/>
  <c r="E133"/>
  <c r="H117"/>
  <c r="G117"/>
  <c r="F117"/>
  <c r="H112"/>
  <c r="G112"/>
  <c r="F112"/>
  <c r="H107"/>
  <c r="G107"/>
  <c r="F107"/>
  <c r="E107"/>
  <c r="H102"/>
  <c r="G102"/>
  <c r="F102"/>
  <c r="E102"/>
  <c r="H97"/>
  <c r="G97"/>
  <c r="F97"/>
  <c r="E97"/>
  <c r="H92"/>
  <c r="G92"/>
  <c r="F92"/>
  <c r="E92"/>
  <c r="H87"/>
  <c r="G87"/>
  <c r="F87"/>
  <c r="E87"/>
  <c r="H82"/>
  <c r="G82"/>
  <c r="F82"/>
  <c r="E82"/>
  <c r="G72"/>
  <c r="H72"/>
  <c r="I72"/>
  <c r="J72"/>
  <c r="K72"/>
  <c r="L72"/>
  <c r="H77"/>
  <c r="G77"/>
  <c r="F77"/>
  <c r="E77"/>
  <c r="H67"/>
  <c r="G67"/>
  <c r="F67"/>
  <c r="E67"/>
  <c r="H62"/>
  <c r="G62"/>
  <c r="F62"/>
  <c r="E62"/>
  <c r="H57"/>
  <c r="G57"/>
  <c r="F57"/>
  <c r="E57"/>
  <c r="E42"/>
  <c r="H52"/>
  <c r="G52"/>
  <c r="F52"/>
  <c r="E52"/>
  <c r="H47"/>
  <c r="G47"/>
  <c r="F47"/>
  <c r="E47"/>
  <c r="G42"/>
  <c r="E38"/>
  <c r="F38"/>
  <c r="F150"/>
  <c r="G38"/>
  <c r="H38"/>
  <c r="E39"/>
  <c r="F39"/>
  <c r="G39"/>
  <c r="H39"/>
  <c r="H151"/>
  <c r="E40"/>
  <c r="F40"/>
  <c r="G40"/>
  <c r="H40"/>
  <c r="H152"/>
  <c r="F37"/>
  <c r="G37"/>
  <c r="H37"/>
  <c r="E37"/>
  <c r="E149"/>
  <c r="F31"/>
  <c r="G31"/>
  <c r="H31"/>
  <c r="E31"/>
  <c r="F26"/>
  <c r="G26"/>
  <c r="H26"/>
  <c r="E26"/>
  <c r="F16"/>
  <c r="G16"/>
  <c r="H16"/>
  <c r="E16"/>
  <c r="F21"/>
  <c r="G21"/>
  <c r="H21"/>
  <c r="E21"/>
  <c r="F11"/>
  <c r="G11"/>
  <c r="H11"/>
  <c r="I11"/>
  <c r="J11"/>
  <c r="K11"/>
  <c r="L11"/>
  <c r="M11"/>
  <c r="N11"/>
  <c r="E11"/>
  <c r="I152"/>
  <c r="J149"/>
  <c r="G150"/>
  <c r="I149"/>
  <c r="G143"/>
  <c r="E143"/>
  <c r="L152"/>
  <c r="K151"/>
  <c r="G151"/>
  <c r="G36"/>
  <c r="L151"/>
  <c r="L143"/>
  <c r="I150"/>
  <c r="J150"/>
  <c r="E150"/>
  <c r="J152"/>
  <c r="I151"/>
  <c r="I143"/>
  <c r="H149"/>
  <c r="E36"/>
  <c r="K143"/>
  <c r="J143"/>
  <c r="K152"/>
  <c r="G152"/>
  <c r="J151"/>
  <c r="K149"/>
  <c r="G149"/>
  <c r="F72"/>
  <c r="F149"/>
  <c r="E151"/>
  <c r="H143"/>
  <c r="H127"/>
  <c r="H36"/>
  <c r="F151"/>
  <c r="F152"/>
  <c r="F143"/>
  <c r="F127"/>
  <c r="F36"/>
  <c r="G127"/>
  <c r="E152"/>
  <c r="I127"/>
  <c r="L149"/>
  <c r="J148"/>
  <c r="L148"/>
  <c r="K148"/>
  <c r="I148"/>
  <c r="G148"/>
  <c r="E127"/>
  <c r="F148"/>
  <c r="H148"/>
  <c r="E148"/>
</calcChain>
</file>

<file path=xl/sharedStrings.xml><?xml version="1.0" encoding="utf-8"?>
<sst xmlns="http://schemas.openxmlformats.org/spreadsheetml/2006/main" count="153" uniqueCount="83">
  <si>
    <t>N пп</t>
  </si>
  <si>
    <t>Наименования целей, задач, мероприятий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</si>
  <si>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</si>
  <si>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</si>
  <si>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</si>
  <si>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</si>
  <si>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</si>
  <si>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</si>
  <si>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</si>
  <si>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</si>
  <si>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</si>
  <si>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</si>
  <si>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</si>
  <si>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</si>
  <si>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Таблица 2</t>
  </si>
  <si>
    <t>Цель муниципальной программы: обеспечение безопасных условий для всех участников дорожного движения на территории муниципального образования "Город Томск"</t>
  </si>
  <si>
    <t>Задача 1 муниципальной программы. Формирование эффективной системы профилактики правонарушений в сфере безопасности дорожного движения</t>
  </si>
  <si>
    <t>1.1.</t>
  </si>
  <si>
    <t>2300020360, 244</t>
  </si>
  <si>
    <t>всего</t>
  </si>
  <si>
    <t>ДДДиБ</t>
  </si>
  <si>
    <t>1.1.2.</t>
  </si>
  <si>
    <t>1.1.1.</t>
  </si>
  <si>
    <t>1.1.3.</t>
  </si>
  <si>
    <t>1.1.4.</t>
  </si>
  <si>
    <t>1.1.5.</t>
  </si>
  <si>
    <t>Управление информационной политики и общественных связей администрации Города Томска</t>
  </si>
  <si>
    <t>Итого по задаче 1</t>
  </si>
  <si>
    <t>Задача 2 муниципальной программы. Совершенствование инфраструктуры улично-дорожной сети, обеспечивающей безопасность дорожного движения</t>
  </si>
  <si>
    <t>2.1.1.</t>
  </si>
  <si>
    <t>2.1.2.</t>
  </si>
  <si>
    <t>2.1.3.</t>
  </si>
  <si>
    <t>Выполнение горизонтальной дорожной разметки на улично-дорожной сети Города Томска</t>
  </si>
  <si>
    <t>2.1.4.</t>
  </si>
  <si>
    <t>2.1.5.</t>
  </si>
  <si>
    <t>2.1.6.</t>
  </si>
  <si>
    <t>Оснащение пешеходных переходов средствами принудительного снижения скорости</t>
  </si>
  <si>
    <t>2.1.7.</t>
  </si>
  <si>
    <t>В том числе средства дорожного фонда</t>
  </si>
  <si>
    <t>2.1.7.1.</t>
  </si>
  <si>
    <t>2.1.8.</t>
  </si>
  <si>
    <t>2.1.9.</t>
  </si>
  <si>
    <t>Приобретение комплектующих материалов для установки недостающих и замены поврежденных дорожных знаков</t>
  </si>
  <si>
    <t>2.1.10.</t>
  </si>
  <si>
    <t>Приобретение оборудования для светофорных объектов</t>
  </si>
  <si>
    <t>Ремонт существующих и устройство недостающих элементов обустройства улично-дорожной сети Города Томска</t>
  </si>
  <si>
    <t>2.1.11.</t>
  </si>
  <si>
    <t>2.1.12.</t>
  </si>
  <si>
    <t>2.1.13.</t>
  </si>
  <si>
    <t>2.1.14.</t>
  </si>
  <si>
    <t>Устройство покрытия подъездных путей и межрельсового пространства из металлических плит</t>
  </si>
  <si>
    <t>2.1.15.</t>
  </si>
  <si>
    <t>Разработка Программы комплексного развития транспортной инфраструктуры муниципального образования "Город Томск"</t>
  </si>
  <si>
    <t>Итого по задаче 2</t>
  </si>
  <si>
    <t>Задача 3 муниципальной программы. Обеспечение сокращения детского дорожно-транспортного травматизма</t>
  </si>
  <si>
    <t>3.1.1.</t>
  </si>
  <si>
    <t>3.1.2.</t>
  </si>
  <si>
    <t>Департамент образования администрации Города Томска</t>
  </si>
  <si>
    <t>Итого по задаче 3</t>
  </si>
  <si>
    <t>Итого по муниципальной программе</t>
  </si>
  <si>
    <t>Приобретение и установка остановочных павильонов</t>
  </si>
  <si>
    <t>Организация взаимодействия со СМИ для информационного обеспечения проводимых в рамках программы мероприятий &lt;1&gt;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</si>
  <si>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&lt;2&gt;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</si>
  <si>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&lt;&gt;3</t>
  </si>
  <si>
    <t>Размещение на официальном портале муниципального образования "Город Томск" материалов по вопросам безопасности дорожного движения &lt;4&gt;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</si>
  <si>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"Город Томск" &lt;5&gt;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</si>
  <si>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"Город Томск" &lt;6&gt;</t>
  </si>
  <si>
    <t xml:space="preserve">Примечание: &lt;1, 2, 3, 4, 5, 6&gt; мероприятия, не имеющие потребности и не требующие финансирования. </t>
  </si>
  <si>
    <t>2300020560, 244</t>
  </si>
  <si>
    <t>2300020360, 244; 2300040896, 244; 2300053900, 244</t>
  </si>
  <si>
    <t>2300020470, 244</t>
  </si>
  <si>
    <t>2.1.16.</t>
  </si>
  <si>
    <t>Перечень мероприятий и ресурсное обеспечение муниципальной  программы "Обеспечение безопасности дорожного движения" на 2017-2020 годы</t>
  </si>
  <si>
    <t>Разработка макетов, изготовление буклетов, плакатов, информационных стендов и другой печатной продукции по вопросам безопасности дорожного движения и их распространение среди населения муниципального образования "Город Томск"</t>
  </si>
  <si>
    <t>Установка устройств переменной сигнализации (светофорных секций с желтыми мигающими сигналами типа Т-7) на нерегулируемых пешеходных переходах в том числе вблизи образовательных учреждений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</si>
  <si>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</si>
  <si>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>Установка и поставка пешеходных ограждений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</si>
  <si>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"Город Томск", иных форм собственности, а также в местах концентрации ДТП</t>
  </si>
  <si>
    <t>Инструментальное обследование автомобильных дорог, искусственных сооружений (мосты, подпорные стенки), в том числе проверка сметной стоимости, проведение экспертизы работ, работы по лабораторным испытаниям дорожно-строительных материалов</t>
  </si>
  <si>
    <t>статья</t>
  </si>
  <si>
    <t>Разработка комплексных схем организации дорожного движения для муниципального образования, расположенного в границах Томской городской агломерации, на период до 2033года</t>
  </si>
  <si>
    <t xml:space="preserve">Установка светофорных объектов 2017 - пр. Фрунзе - ул. Гоголя, ул. Р. Люксембург – пер. Карповский, ул. Гагарина – пер. Плеханова, ул. Иркутский тракт, 185 </t>
  </si>
  <si>
    <t>Проведение ремонта автомобильных дорог местного значения муниципального образования "Город Томск", в том числе ремонт тротуаров, в условиях поддержания бесперебойного движения транспортных средств и организации безопасных условий такого движения (согласно приложению 3 к муниципальной программе "Обеспечение безопасности дорожного движения" на 2017 - 2020 годы)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</si>
</sst>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0" fontId="3" fillId="0" borderId="0" xfId="0" applyFont="1" applyFill="1"/>
    <xf numFmtId="165" fontId="1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" xfId="0" applyFont="1" applyFill="1" applyBorder="1" applyAlignment="1">
      <alignment vertical="top" wrapText="1"/>
    </xf>
    <xf numFmtId="16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165" fontId="3" fillId="0" borderId="0" xfId="0" applyNumberFormat="1" applyFont="1" applyFill="1"/>
    <xf numFmtId="0" fontId="1" fillId="0" borderId="10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/>
    <xf numFmtId="165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Fill="1" applyAlignment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/>
    <xf numFmtId="1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zoomScale="85" zoomScaleNormal="85" workbookViewId="0">
      <pane ySplit="7" topLeftCell="A26" activePane="bottomLeft" state="frozen"/>
      <selection pane="bottomLeft" activeCell="G5" sqref="G5:N5"/>
    </sheetView>
  </sheetViews>
  <sheetFormatPr defaultRowHeight="12.75"/>
  <cols>
    <col min="1" max="1" width="10.28515625" style="6" bestFit="1" customWidth="1"/>
    <col min="2" max="2" width="19.28515625" style="6" customWidth="1"/>
    <col min="3" max="3" width="13.28515625" style="6" customWidth="1"/>
    <col min="4" max="4" width="9.140625" style="6"/>
    <col min="5" max="13" width="12.140625" style="6" customWidth="1"/>
    <col min="14" max="14" width="9.140625" style="6"/>
    <col min="15" max="15" width="17" style="6" customWidth="1"/>
    <col min="16" max="16" width="9.140625" style="6"/>
    <col min="17" max="17" width="9.140625" style="6" customWidth="1"/>
    <col min="18" max="16384" width="9.140625" style="6"/>
  </cols>
  <sheetData>
    <row r="1" spans="1:17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7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7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6" t="s">
        <v>14</v>
      </c>
      <c r="O3" s="26"/>
    </row>
    <row r="4" spans="1:17">
      <c r="A4" s="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7" ht="103.5" customHeight="1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/>
      <c r="G5" s="23" t="s">
        <v>5</v>
      </c>
      <c r="H5" s="23"/>
      <c r="I5" s="23"/>
      <c r="J5" s="23"/>
      <c r="K5" s="23"/>
      <c r="L5" s="23"/>
      <c r="M5" s="23"/>
      <c r="N5" s="23"/>
      <c r="O5" s="1" t="s">
        <v>6</v>
      </c>
      <c r="Q5" s="54" t="s">
        <v>79</v>
      </c>
    </row>
    <row r="6" spans="1:17" ht="30" customHeight="1">
      <c r="A6" s="23"/>
      <c r="B6" s="23"/>
      <c r="C6" s="23"/>
      <c r="D6" s="23"/>
      <c r="E6" s="23"/>
      <c r="F6" s="23"/>
      <c r="G6" s="23" t="s">
        <v>7</v>
      </c>
      <c r="H6" s="23"/>
      <c r="I6" s="23" t="s">
        <v>8</v>
      </c>
      <c r="J6" s="23"/>
      <c r="K6" s="23" t="s">
        <v>9</v>
      </c>
      <c r="L6" s="23"/>
      <c r="M6" s="23" t="s">
        <v>10</v>
      </c>
      <c r="N6" s="23"/>
      <c r="O6" s="11"/>
      <c r="Q6" s="54"/>
    </row>
    <row r="7" spans="1:17">
      <c r="A7" s="23"/>
      <c r="B7" s="23"/>
      <c r="C7" s="23"/>
      <c r="D7" s="23"/>
      <c r="E7" s="1" t="s">
        <v>11</v>
      </c>
      <c r="F7" s="1" t="s">
        <v>12</v>
      </c>
      <c r="G7" s="1" t="s">
        <v>11</v>
      </c>
      <c r="H7" s="1" t="s">
        <v>12</v>
      </c>
      <c r="I7" s="1" t="s">
        <v>11</v>
      </c>
      <c r="J7" s="1" t="s">
        <v>12</v>
      </c>
      <c r="K7" s="1" t="s">
        <v>11</v>
      </c>
      <c r="L7" s="1" t="s">
        <v>12</v>
      </c>
      <c r="M7" s="1" t="s">
        <v>11</v>
      </c>
      <c r="N7" s="1" t="s">
        <v>13</v>
      </c>
      <c r="O7" s="11"/>
      <c r="Q7" s="54"/>
    </row>
    <row r="8" spans="1:17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Q8" s="54"/>
    </row>
    <row r="9" spans="1:17" ht="25.5" customHeight="1">
      <c r="A9" s="11">
        <v>1</v>
      </c>
      <c r="B9" s="27" t="s">
        <v>15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Q9" s="54"/>
    </row>
    <row r="10" spans="1:17" ht="18" customHeight="1">
      <c r="A10" s="12" t="s">
        <v>17</v>
      </c>
      <c r="B10" s="27" t="s">
        <v>16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Q10" s="54"/>
    </row>
    <row r="11" spans="1:17" ht="24.75" customHeight="1">
      <c r="A11" s="29" t="s">
        <v>22</v>
      </c>
      <c r="B11" s="30" t="s">
        <v>73</v>
      </c>
      <c r="C11" s="23" t="s">
        <v>18</v>
      </c>
      <c r="D11" s="2" t="s">
        <v>19</v>
      </c>
      <c r="E11" s="4">
        <f t="shared" ref="E11:N11" si="0">SUM(E12:E15)</f>
        <v>410.79999999999995</v>
      </c>
      <c r="F11" s="4">
        <f t="shared" si="0"/>
        <v>200</v>
      </c>
      <c r="G11" s="4">
        <f t="shared" si="0"/>
        <v>410.79999999999995</v>
      </c>
      <c r="H11" s="4">
        <f t="shared" si="0"/>
        <v>200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36" t="s">
        <v>20</v>
      </c>
      <c r="Q11" s="49"/>
    </row>
    <row r="12" spans="1:17" ht="24.75" customHeight="1">
      <c r="A12" s="29"/>
      <c r="B12" s="30"/>
      <c r="C12" s="23"/>
      <c r="D12" s="1">
        <v>2017</v>
      </c>
      <c r="E12" s="13">
        <v>100</v>
      </c>
      <c r="F12" s="13">
        <v>100</v>
      </c>
      <c r="G12" s="13">
        <v>100</v>
      </c>
      <c r="H12" s="13">
        <v>100</v>
      </c>
      <c r="I12" s="5"/>
      <c r="J12" s="5"/>
      <c r="K12" s="5"/>
      <c r="L12" s="5"/>
      <c r="M12" s="5"/>
      <c r="N12" s="5"/>
      <c r="O12" s="37"/>
      <c r="Q12" s="49"/>
    </row>
    <row r="13" spans="1:17" ht="24.75" customHeight="1">
      <c r="A13" s="29"/>
      <c r="B13" s="30"/>
      <c r="C13" s="23"/>
      <c r="D13" s="1">
        <v>2018</v>
      </c>
      <c r="E13" s="13">
        <v>103.6</v>
      </c>
      <c r="F13" s="13">
        <v>100</v>
      </c>
      <c r="G13" s="13">
        <v>103.6</v>
      </c>
      <c r="H13" s="13">
        <v>100</v>
      </c>
      <c r="I13" s="5"/>
      <c r="J13" s="5"/>
      <c r="K13" s="5"/>
      <c r="L13" s="5"/>
      <c r="M13" s="5"/>
      <c r="N13" s="5"/>
      <c r="O13" s="37"/>
      <c r="Q13" s="49"/>
    </row>
    <row r="14" spans="1:17" ht="24.75" customHeight="1">
      <c r="A14" s="29"/>
      <c r="B14" s="30"/>
      <c r="C14" s="23"/>
      <c r="D14" s="1">
        <v>2019</v>
      </c>
      <c r="E14" s="13">
        <v>103.6</v>
      </c>
      <c r="F14" s="13">
        <v>0</v>
      </c>
      <c r="G14" s="13">
        <v>103.6</v>
      </c>
      <c r="H14" s="13">
        <v>0</v>
      </c>
      <c r="I14" s="5"/>
      <c r="J14" s="5"/>
      <c r="K14" s="5"/>
      <c r="L14" s="5"/>
      <c r="M14" s="5"/>
      <c r="N14" s="5"/>
      <c r="O14" s="37"/>
      <c r="Q14" s="49"/>
    </row>
    <row r="15" spans="1:17" ht="66" customHeight="1">
      <c r="A15" s="29"/>
      <c r="B15" s="30"/>
      <c r="C15" s="23"/>
      <c r="D15" s="1">
        <v>2020</v>
      </c>
      <c r="E15" s="13">
        <v>103.6</v>
      </c>
      <c r="F15" s="13">
        <v>0</v>
      </c>
      <c r="G15" s="13">
        <v>103.6</v>
      </c>
      <c r="H15" s="13">
        <v>0</v>
      </c>
      <c r="I15" s="5"/>
      <c r="J15" s="5"/>
      <c r="K15" s="5"/>
      <c r="L15" s="5"/>
      <c r="M15" s="5"/>
      <c r="N15" s="5"/>
      <c r="O15" s="37"/>
      <c r="Q15" s="49"/>
    </row>
    <row r="16" spans="1:17" ht="18.75" customHeight="1">
      <c r="A16" s="29" t="s">
        <v>21</v>
      </c>
      <c r="B16" s="30" t="s">
        <v>61</v>
      </c>
      <c r="C16" s="32"/>
      <c r="D16" s="2" t="s">
        <v>19</v>
      </c>
      <c r="E16" s="4">
        <f>SUM(E17:E20)</f>
        <v>0</v>
      </c>
      <c r="F16" s="4">
        <f>SUM(F17:F20)</f>
        <v>0</v>
      </c>
      <c r="G16" s="4">
        <f>SUM(G17:G20)</f>
        <v>0</v>
      </c>
      <c r="H16" s="4">
        <f>SUM(H17:H20)</f>
        <v>0</v>
      </c>
      <c r="I16" s="4"/>
      <c r="J16" s="5"/>
      <c r="K16" s="5"/>
      <c r="L16" s="5"/>
      <c r="M16" s="5"/>
      <c r="N16" s="5"/>
      <c r="O16" s="31" t="s">
        <v>26</v>
      </c>
      <c r="Q16" s="49"/>
    </row>
    <row r="17" spans="1:17" ht="18.75" customHeight="1">
      <c r="A17" s="29"/>
      <c r="B17" s="30"/>
      <c r="C17" s="32"/>
      <c r="D17" s="1">
        <v>2017</v>
      </c>
      <c r="E17" s="5">
        <v>0</v>
      </c>
      <c r="F17" s="5">
        <v>0</v>
      </c>
      <c r="G17" s="5">
        <v>0</v>
      </c>
      <c r="H17" s="5">
        <v>0</v>
      </c>
      <c r="I17" s="5"/>
      <c r="J17" s="5"/>
      <c r="K17" s="5"/>
      <c r="L17" s="5"/>
      <c r="M17" s="5"/>
      <c r="N17" s="5"/>
      <c r="O17" s="31"/>
      <c r="Q17" s="49"/>
    </row>
    <row r="18" spans="1:17" ht="18.75" customHeight="1">
      <c r="A18" s="29"/>
      <c r="B18" s="30"/>
      <c r="C18" s="32"/>
      <c r="D18" s="1">
        <v>2018</v>
      </c>
      <c r="E18" s="5">
        <v>0</v>
      </c>
      <c r="F18" s="5">
        <v>0</v>
      </c>
      <c r="G18" s="5">
        <v>0</v>
      </c>
      <c r="H18" s="5">
        <v>0</v>
      </c>
      <c r="I18" s="5"/>
      <c r="J18" s="5"/>
      <c r="K18" s="5"/>
      <c r="L18" s="5"/>
      <c r="M18" s="5"/>
      <c r="N18" s="5"/>
      <c r="O18" s="31"/>
      <c r="Q18" s="49"/>
    </row>
    <row r="19" spans="1:17" ht="18.75" customHeight="1">
      <c r="A19" s="29"/>
      <c r="B19" s="30"/>
      <c r="C19" s="32"/>
      <c r="D19" s="1">
        <v>2019</v>
      </c>
      <c r="E19" s="5">
        <v>0</v>
      </c>
      <c r="F19" s="5">
        <v>0</v>
      </c>
      <c r="G19" s="5">
        <v>0</v>
      </c>
      <c r="H19" s="5">
        <v>0</v>
      </c>
      <c r="I19" s="5"/>
      <c r="J19" s="5"/>
      <c r="K19" s="5"/>
      <c r="L19" s="5"/>
      <c r="M19" s="5"/>
      <c r="N19" s="5"/>
      <c r="O19" s="31"/>
      <c r="Q19" s="49"/>
    </row>
    <row r="20" spans="1:17" ht="29.25" customHeight="1">
      <c r="A20" s="29"/>
      <c r="B20" s="30"/>
      <c r="C20" s="32"/>
      <c r="D20" s="1">
        <v>2020</v>
      </c>
      <c r="E20" s="5">
        <v>0</v>
      </c>
      <c r="F20" s="5">
        <v>0</v>
      </c>
      <c r="G20" s="5">
        <v>0</v>
      </c>
      <c r="H20" s="5">
        <v>0</v>
      </c>
      <c r="I20" s="5"/>
      <c r="J20" s="5"/>
      <c r="K20" s="5"/>
      <c r="L20" s="5"/>
      <c r="M20" s="5"/>
      <c r="N20" s="5"/>
      <c r="O20" s="31"/>
      <c r="Q20" s="49"/>
    </row>
    <row r="21" spans="1:17" ht="24" customHeight="1">
      <c r="A21" s="29" t="s">
        <v>23</v>
      </c>
      <c r="B21" s="30" t="s">
        <v>62</v>
      </c>
      <c r="C21" s="32"/>
      <c r="D21" s="2" t="s">
        <v>19</v>
      </c>
      <c r="E21" s="4">
        <f>SUM(E22:E25)</f>
        <v>0</v>
      </c>
      <c r="F21" s="4">
        <f>SUM(F22:F25)</f>
        <v>0</v>
      </c>
      <c r="G21" s="4">
        <f>SUM(G22:G25)</f>
        <v>0</v>
      </c>
      <c r="H21" s="4">
        <f>SUM(H22:H25)</f>
        <v>0</v>
      </c>
      <c r="I21" s="4"/>
      <c r="J21" s="5"/>
      <c r="K21" s="5"/>
      <c r="L21" s="5"/>
      <c r="M21" s="5"/>
      <c r="N21" s="5"/>
      <c r="O21" s="31" t="s">
        <v>26</v>
      </c>
      <c r="Q21" s="49"/>
    </row>
    <row r="22" spans="1:17" ht="26.25" customHeight="1">
      <c r="A22" s="29"/>
      <c r="B22" s="30"/>
      <c r="C22" s="32"/>
      <c r="D22" s="1">
        <v>2017</v>
      </c>
      <c r="E22" s="5">
        <v>0</v>
      </c>
      <c r="F22" s="5">
        <v>0</v>
      </c>
      <c r="G22" s="5">
        <v>0</v>
      </c>
      <c r="H22" s="5">
        <v>0</v>
      </c>
      <c r="I22" s="5"/>
      <c r="J22" s="5"/>
      <c r="K22" s="5"/>
      <c r="L22" s="5"/>
      <c r="M22" s="5"/>
      <c r="N22" s="5"/>
      <c r="O22" s="31"/>
      <c r="Q22" s="49"/>
    </row>
    <row r="23" spans="1:17" ht="23.25" customHeight="1">
      <c r="A23" s="29"/>
      <c r="B23" s="30"/>
      <c r="C23" s="32"/>
      <c r="D23" s="1">
        <v>2018</v>
      </c>
      <c r="E23" s="5">
        <v>0</v>
      </c>
      <c r="F23" s="5">
        <v>0</v>
      </c>
      <c r="G23" s="5">
        <v>0</v>
      </c>
      <c r="H23" s="5">
        <v>0</v>
      </c>
      <c r="I23" s="5"/>
      <c r="J23" s="5"/>
      <c r="K23" s="5"/>
      <c r="L23" s="5"/>
      <c r="M23" s="5"/>
      <c r="N23" s="5"/>
      <c r="O23" s="31"/>
      <c r="Q23" s="49"/>
    </row>
    <row r="24" spans="1:17" ht="26.25" customHeight="1">
      <c r="A24" s="29"/>
      <c r="B24" s="30"/>
      <c r="C24" s="32"/>
      <c r="D24" s="1">
        <v>2019</v>
      </c>
      <c r="E24" s="5">
        <v>0</v>
      </c>
      <c r="F24" s="5">
        <v>0</v>
      </c>
      <c r="G24" s="5">
        <v>0</v>
      </c>
      <c r="H24" s="5">
        <v>0</v>
      </c>
      <c r="I24" s="5"/>
      <c r="J24" s="5"/>
      <c r="K24" s="5"/>
      <c r="L24" s="5"/>
      <c r="M24" s="5"/>
      <c r="N24" s="5"/>
      <c r="O24" s="31"/>
      <c r="Q24" s="49"/>
    </row>
    <row r="25" spans="1:17" ht="78.75" customHeight="1">
      <c r="A25" s="29"/>
      <c r="B25" s="30"/>
      <c r="C25" s="32"/>
      <c r="D25" s="1">
        <v>2020</v>
      </c>
      <c r="E25" s="5">
        <v>0</v>
      </c>
      <c r="F25" s="5">
        <v>0</v>
      </c>
      <c r="G25" s="5">
        <v>0</v>
      </c>
      <c r="H25" s="5">
        <v>0</v>
      </c>
      <c r="I25" s="5"/>
      <c r="J25" s="5"/>
      <c r="K25" s="5"/>
      <c r="L25" s="5"/>
      <c r="M25" s="5"/>
      <c r="N25" s="5"/>
      <c r="O25" s="31"/>
      <c r="Q25" s="49"/>
    </row>
    <row r="26" spans="1:17" ht="33" customHeight="1">
      <c r="A26" s="29" t="s">
        <v>24</v>
      </c>
      <c r="B26" s="30" t="s">
        <v>63</v>
      </c>
      <c r="C26" s="32"/>
      <c r="D26" s="2" t="s">
        <v>19</v>
      </c>
      <c r="E26" s="4">
        <f>SUM(E27:E30)</f>
        <v>0</v>
      </c>
      <c r="F26" s="4">
        <f>SUM(F27:F30)</f>
        <v>0</v>
      </c>
      <c r="G26" s="4">
        <f>SUM(G27:G30)</f>
        <v>0</v>
      </c>
      <c r="H26" s="4">
        <f>SUM(H27:H30)</f>
        <v>0</v>
      </c>
      <c r="I26" s="5"/>
      <c r="J26" s="5"/>
      <c r="K26" s="5"/>
      <c r="L26" s="5"/>
      <c r="M26" s="5"/>
      <c r="N26" s="5"/>
      <c r="O26" s="34" t="s">
        <v>20</v>
      </c>
      <c r="Q26" s="49"/>
    </row>
    <row r="27" spans="1:17" ht="26.25" customHeight="1">
      <c r="A27" s="29"/>
      <c r="B27" s="30"/>
      <c r="C27" s="32"/>
      <c r="D27" s="1">
        <v>2017</v>
      </c>
      <c r="E27" s="5">
        <v>0</v>
      </c>
      <c r="F27" s="5">
        <v>0</v>
      </c>
      <c r="G27" s="5">
        <v>0</v>
      </c>
      <c r="H27" s="5">
        <v>0</v>
      </c>
      <c r="I27" s="5"/>
      <c r="J27" s="5"/>
      <c r="K27" s="5"/>
      <c r="L27" s="5"/>
      <c r="M27" s="5"/>
      <c r="N27" s="5"/>
      <c r="O27" s="34"/>
      <c r="Q27" s="49"/>
    </row>
    <row r="28" spans="1:17" ht="27" customHeight="1">
      <c r="A28" s="29"/>
      <c r="B28" s="30"/>
      <c r="C28" s="32"/>
      <c r="D28" s="1">
        <v>2018</v>
      </c>
      <c r="E28" s="5">
        <v>0</v>
      </c>
      <c r="F28" s="5">
        <v>0</v>
      </c>
      <c r="G28" s="5">
        <v>0</v>
      </c>
      <c r="H28" s="5">
        <v>0</v>
      </c>
      <c r="I28" s="5"/>
      <c r="J28" s="5"/>
      <c r="K28" s="5"/>
      <c r="L28" s="5"/>
      <c r="M28" s="5"/>
      <c r="N28" s="5"/>
      <c r="O28" s="34"/>
      <c r="Q28" s="49"/>
    </row>
    <row r="29" spans="1:17" ht="27.75" customHeight="1">
      <c r="A29" s="29"/>
      <c r="B29" s="30"/>
      <c r="C29" s="32"/>
      <c r="D29" s="1">
        <v>2019</v>
      </c>
      <c r="E29" s="5">
        <v>0</v>
      </c>
      <c r="F29" s="5">
        <v>0</v>
      </c>
      <c r="G29" s="5">
        <v>0</v>
      </c>
      <c r="H29" s="5">
        <v>0</v>
      </c>
      <c r="I29" s="5"/>
      <c r="J29" s="5"/>
      <c r="K29" s="5"/>
      <c r="L29" s="5"/>
      <c r="M29" s="5"/>
      <c r="N29" s="5"/>
      <c r="O29" s="34"/>
      <c r="Q29" s="49"/>
    </row>
    <row r="30" spans="1:17" ht="41.25" customHeight="1">
      <c r="A30" s="29"/>
      <c r="B30" s="30"/>
      <c r="C30" s="32"/>
      <c r="D30" s="1">
        <v>2020</v>
      </c>
      <c r="E30" s="5">
        <v>0</v>
      </c>
      <c r="F30" s="5">
        <v>0</v>
      </c>
      <c r="G30" s="5">
        <v>0</v>
      </c>
      <c r="H30" s="5">
        <v>0</v>
      </c>
      <c r="I30" s="5"/>
      <c r="J30" s="5"/>
      <c r="K30" s="5"/>
      <c r="L30" s="5"/>
      <c r="M30" s="5"/>
      <c r="N30" s="5"/>
      <c r="O30" s="34"/>
      <c r="Q30" s="49"/>
    </row>
    <row r="31" spans="1:17" ht="18" customHeight="1">
      <c r="A31" s="29" t="s">
        <v>25</v>
      </c>
      <c r="B31" s="27" t="s">
        <v>64</v>
      </c>
      <c r="C31" s="32"/>
      <c r="D31" s="2" t="s">
        <v>19</v>
      </c>
      <c r="E31" s="4">
        <f>SUM(E32:E35)</f>
        <v>0</v>
      </c>
      <c r="F31" s="4">
        <f>SUM(F32:F35)</f>
        <v>0</v>
      </c>
      <c r="G31" s="4">
        <f>SUM(G32:G35)</f>
        <v>0</v>
      </c>
      <c r="H31" s="4">
        <f>SUM(H32:H35)</f>
        <v>0</v>
      </c>
      <c r="I31" s="5"/>
      <c r="J31" s="5"/>
      <c r="K31" s="5"/>
      <c r="L31" s="5"/>
      <c r="M31" s="5"/>
      <c r="N31" s="5"/>
      <c r="O31" s="31" t="s">
        <v>26</v>
      </c>
      <c r="Q31" s="49"/>
    </row>
    <row r="32" spans="1:17" ht="18" customHeight="1">
      <c r="A32" s="29"/>
      <c r="B32" s="27"/>
      <c r="C32" s="32"/>
      <c r="D32" s="1">
        <v>2017</v>
      </c>
      <c r="E32" s="5">
        <v>0</v>
      </c>
      <c r="F32" s="5">
        <v>0</v>
      </c>
      <c r="G32" s="5">
        <v>0</v>
      </c>
      <c r="H32" s="5">
        <v>0</v>
      </c>
      <c r="I32" s="5"/>
      <c r="J32" s="5"/>
      <c r="K32" s="5"/>
      <c r="L32" s="5"/>
      <c r="M32" s="5"/>
      <c r="N32" s="5"/>
      <c r="O32" s="31"/>
      <c r="Q32" s="49"/>
    </row>
    <row r="33" spans="1:17" ht="18" customHeight="1">
      <c r="A33" s="29"/>
      <c r="B33" s="27"/>
      <c r="C33" s="32"/>
      <c r="D33" s="1">
        <v>2018</v>
      </c>
      <c r="E33" s="5">
        <v>0</v>
      </c>
      <c r="F33" s="5">
        <v>0</v>
      </c>
      <c r="G33" s="5">
        <v>0</v>
      </c>
      <c r="H33" s="5">
        <v>0</v>
      </c>
      <c r="I33" s="5"/>
      <c r="J33" s="5"/>
      <c r="K33" s="5"/>
      <c r="L33" s="5"/>
      <c r="M33" s="5"/>
      <c r="N33" s="5"/>
      <c r="O33" s="31"/>
      <c r="Q33" s="49"/>
    </row>
    <row r="34" spans="1:17" ht="18" customHeight="1">
      <c r="A34" s="29"/>
      <c r="B34" s="27"/>
      <c r="C34" s="32"/>
      <c r="D34" s="1">
        <v>2019</v>
      </c>
      <c r="E34" s="5">
        <v>0</v>
      </c>
      <c r="F34" s="5">
        <v>0</v>
      </c>
      <c r="G34" s="5">
        <v>0</v>
      </c>
      <c r="H34" s="5">
        <v>0</v>
      </c>
      <c r="I34" s="5"/>
      <c r="J34" s="5"/>
      <c r="K34" s="5"/>
      <c r="L34" s="5"/>
      <c r="M34" s="5"/>
      <c r="N34" s="5"/>
      <c r="O34" s="31"/>
      <c r="Q34" s="49"/>
    </row>
    <row r="35" spans="1:17" ht="18" customHeight="1">
      <c r="A35" s="29"/>
      <c r="B35" s="27"/>
      <c r="C35" s="32"/>
      <c r="D35" s="1">
        <v>2020</v>
      </c>
      <c r="E35" s="5">
        <v>0</v>
      </c>
      <c r="F35" s="5">
        <v>0</v>
      </c>
      <c r="G35" s="5">
        <v>0</v>
      </c>
      <c r="H35" s="5">
        <v>0</v>
      </c>
      <c r="I35" s="5"/>
      <c r="J35" s="5"/>
      <c r="K35" s="5"/>
      <c r="L35" s="5"/>
      <c r="M35" s="5"/>
      <c r="N35" s="5"/>
      <c r="O35" s="31"/>
      <c r="Q35" s="49"/>
    </row>
    <row r="36" spans="1:17" ht="16.5" customHeight="1">
      <c r="A36" s="33" t="s">
        <v>27</v>
      </c>
      <c r="B36" s="33"/>
      <c r="C36" s="33"/>
      <c r="D36" s="2" t="s">
        <v>19</v>
      </c>
      <c r="E36" s="4">
        <f>SUM(E37:E40)</f>
        <v>410.79999999999995</v>
      </c>
      <c r="F36" s="4">
        <f>SUM(F37:F40)</f>
        <v>200</v>
      </c>
      <c r="G36" s="4">
        <f>SUM(G37:G40)</f>
        <v>410.79999999999995</v>
      </c>
      <c r="H36" s="4">
        <f>SUM(H37:H40)</f>
        <v>200</v>
      </c>
      <c r="I36" s="5"/>
      <c r="J36" s="5"/>
      <c r="K36" s="5"/>
      <c r="L36" s="5"/>
      <c r="M36" s="5"/>
      <c r="N36" s="5"/>
      <c r="O36" s="34"/>
    </row>
    <row r="37" spans="1:17" ht="17.25" customHeight="1">
      <c r="A37" s="33"/>
      <c r="B37" s="33"/>
      <c r="C37" s="33"/>
      <c r="D37" s="1">
        <v>2017</v>
      </c>
      <c r="E37" s="5">
        <f t="shared" ref="E37:H40" si="1">E12+E17+E22+E27+E32</f>
        <v>100</v>
      </c>
      <c r="F37" s="5">
        <f t="shared" si="1"/>
        <v>100</v>
      </c>
      <c r="G37" s="5">
        <f t="shared" si="1"/>
        <v>100</v>
      </c>
      <c r="H37" s="5">
        <f t="shared" si="1"/>
        <v>100</v>
      </c>
      <c r="I37" s="5"/>
      <c r="J37" s="5"/>
      <c r="K37" s="5"/>
      <c r="L37" s="5"/>
      <c r="M37" s="5"/>
      <c r="N37" s="5"/>
      <c r="O37" s="34"/>
    </row>
    <row r="38" spans="1:17" ht="16.5" customHeight="1">
      <c r="A38" s="33"/>
      <c r="B38" s="33"/>
      <c r="C38" s="33"/>
      <c r="D38" s="1">
        <v>2018</v>
      </c>
      <c r="E38" s="5">
        <f t="shared" si="1"/>
        <v>103.6</v>
      </c>
      <c r="F38" s="5">
        <f t="shared" si="1"/>
        <v>100</v>
      </c>
      <c r="G38" s="5">
        <f t="shared" si="1"/>
        <v>103.6</v>
      </c>
      <c r="H38" s="5">
        <f t="shared" si="1"/>
        <v>100</v>
      </c>
      <c r="I38" s="5"/>
      <c r="J38" s="5"/>
      <c r="K38" s="5"/>
      <c r="L38" s="5"/>
      <c r="M38" s="5"/>
      <c r="N38" s="5"/>
      <c r="O38" s="34"/>
    </row>
    <row r="39" spans="1:17" ht="16.5" customHeight="1">
      <c r="A39" s="33"/>
      <c r="B39" s="33"/>
      <c r="C39" s="33"/>
      <c r="D39" s="1">
        <v>2019</v>
      </c>
      <c r="E39" s="5">
        <f t="shared" si="1"/>
        <v>103.6</v>
      </c>
      <c r="F39" s="5">
        <f t="shared" si="1"/>
        <v>0</v>
      </c>
      <c r="G39" s="5">
        <f t="shared" si="1"/>
        <v>103.6</v>
      </c>
      <c r="H39" s="5">
        <f t="shared" si="1"/>
        <v>0</v>
      </c>
      <c r="I39" s="5"/>
      <c r="J39" s="5"/>
      <c r="K39" s="5"/>
      <c r="L39" s="5"/>
      <c r="M39" s="5"/>
      <c r="N39" s="5"/>
      <c r="O39" s="34"/>
    </row>
    <row r="40" spans="1:17" ht="18.75" customHeight="1">
      <c r="A40" s="33"/>
      <c r="B40" s="33"/>
      <c r="C40" s="33"/>
      <c r="D40" s="1">
        <v>2020</v>
      </c>
      <c r="E40" s="5">
        <f t="shared" si="1"/>
        <v>103.6</v>
      </c>
      <c r="F40" s="5">
        <f t="shared" si="1"/>
        <v>0</v>
      </c>
      <c r="G40" s="5">
        <f t="shared" si="1"/>
        <v>103.6</v>
      </c>
      <c r="H40" s="5">
        <f t="shared" si="1"/>
        <v>0</v>
      </c>
      <c r="I40" s="5"/>
      <c r="J40" s="5"/>
      <c r="K40" s="5"/>
      <c r="L40" s="5"/>
      <c r="M40" s="5"/>
      <c r="N40" s="5"/>
      <c r="O40" s="34"/>
    </row>
    <row r="41" spans="1:17">
      <c r="A41" s="11">
        <v>2</v>
      </c>
      <c r="B41" s="35" t="s">
        <v>28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7" ht="17.25" customHeight="1">
      <c r="A42" s="29" t="s">
        <v>29</v>
      </c>
      <c r="B42" s="30" t="s">
        <v>32</v>
      </c>
      <c r="C42" s="32" t="s">
        <v>18</v>
      </c>
      <c r="D42" s="2" t="s">
        <v>19</v>
      </c>
      <c r="E42" s="3">
        <f>SUM(E43:E46)</f>
        <v>40000</v>
      </c>
      <c r="F42" s="3">
        <f>SUM(F43:F46)</f>
        <v>30977.4</v>
      </c>
      <c r="G42" s="3">
        <f>SUM(G43:G46)</f>
        <v>40000</v>
      </c>
      <c r="H42" s="3">
        <f>SUM(H43:H46)</f>
        <v>30977.4</v>
      </c>
      <c r="I42" s="14"/>
      <c r="J42" s="14"/>
      <c r="K42" s="14"/>
      <c r="L42" s="14"/>
      <c r="M42" s="14"/>
      <c r="N42" s="14"/>
      <c r="O42" s="31" t="s">
        <v>20</v>
      </c>
      <c r="Q42" s="49"/>
    </row>
    <row r="43" spans="1:17" ht="17.25" customHeight="1">
      <c r="A43" s="29"/>
      <c r="B43" s="30"/>
      <c r="C43" s="32"/>
      <c r="D43" s="1">
        <v>2017</v>
      </c>
      <c r="E43" s="7">
        <v>10000</v>
      </c>
      <c r="F43" s="7">
        <v>9795.5</v>
      </c>
      <c r="G43" s="7">
        <v>10000</v>
      </c>
      <c r="H43" s="7">
        <v>9795.5</v>
      </c>
      <c r="I43" s="14"/>
      <c r="J43" s="14"/>
      <c r="K43" s="14"/>
      <c r="L43" s="14"/>
      <c r="M43" s="14"/>
      <c r="N43" s="14"/>
      <c r="O43" s="31"/>
      <c r="Q43" s="49"/>
    </row>
    <row r="44" spans="1:17" ht="17.25" customHeight="1">
      <c r="A44" s="29"/>
      <c r="B44" s="30"/>
      <c r="C44" s="32"/>
      <c r="D44" s="1">
        <v>2018</v>
      </c>
      <c r="E44" s="7">
        <v>10000</v>
      </c>
      <c r="F44" s="7">
        <v>3381.9</v>
      </c>
      <c r="G44" s="7">
        <v>10000</v>
      </c>
      <c r="H44" s="7">
        <v>3381.9</v>
      </c>
      <c r="I44" s="14"/>
      <c r="J44" s="14"/>
      <c r="K44" s="14"/>
      <c r="L44" s="14"/>
      <c r="M44" s="14"/>
      <c r="N44" s="14"/>
      <c r="O44" s="31"/>
      <c r="Q44" s="49"/>
    </row>
    <row r="45" spans="1:17" ht="17.25" customHeight="1">
      <c r="A45" s="29"/>
      <c r="B45" s="30"/>
      <c r="C45" s="32"/>
      <c r="D45" s="1">
        <v>2019</v>
      </c>
      <c r="E45" s="7">
        <v>10000</v>
      </c>
      <c r="F45" s="7">
        <f>H45</f>
        <v>8900</v>
      </c>
      <c r="G45" s="7">
        <v>10000</v>
      </c>
      <c r="H45" s="7">
        <v>8900</v>
      </c>
      <c r="I45" s="14"/>
      <c r="J45" s="14"/>
      <c r="K45" s="14"/>
      <c r="L45" s="14"/>
      <c r="M45" s="14"/>
      <c r="N45" s="14"/>
      <c r="O45" s="31"/>
      <c r="Q45" s="49"/>
    </row>
    <row r="46" spans="1:17" ht="17.25" customHeight="1">
      <c r="A46" s="29"/>
      <c r="B46" s="30"/>
      <c r="C46" s="32"/>
      <c r="D46" s="1">
        <v>2020</v>
      </c>
      <c r="E46" s="7">
        <v>10000</v>
      </c>
      <c r="F46" s="7">
        <v>8900</v>
      </c>
      <c r="G46" s="7">
        <v>10000</v>
      </c>
      <c r="H46" s="7">
        <v>8900</v>
      </c>
      <c r="I46" s="14"/>
      <c r="J46" s="14"/>
      <c r="K46" s="14"/>
      <c r="L46" s="14"/>
      <c r="M46" s="14"/>
      <c r="N46" s="14"/>
      <c r="O46" s="31"/>
      <c r="Q46" s="49"/>
    </row>
    <row r="47" spans="1:17" ht="21.75" customHeight="1">
      <c r="A47" s="29" t="s">
        <v>30</v>
      </c>
      <c r="B47" s="30" t="s">
        <v>81</v>
      </c>
      <c r="C47" s="32" t="s">
        <v>18</v>
      </c>
      <c r="D47" s="2" t="s">
        <v>19</v>
      </c>
      <c r="E47" s="3">
        <f>SUM(E48:E51)</f>
        <v>24000</v>
      </c>
      <c r="F47" s="3">
        <f>SUM(F48:F51)</f>
        <v>12761.5</v>
      </c>
      <c r="G47" s="3">
        <f>SUM(G48:G51)</f>
        <v>24000</v>
      </c>
      <c r="H47" s="3">
        <f>SUM(H48:H51)</f>
        <v>12761.5</v>
      </c>
      <c r="I47" s="14"/>
      <c r="J47" s="14"/>
      <c r="K47" s="14"/>
      <c r="L47" s="14"/>
      <c r="M47" s="14"/>
      <c r="N47" s="14"/>
      <c r="O47" s="31" t="s">
        <v>20</v>
      </c>
      <c r="Q47" s="49"/>
    </row>
    <row r="48" spans="1:17" ht="21.75" customHeight="1">
      <c r="A48" s="29"/>
      <c r="B48" s="30"/>
      <c r="C48" s="32"/>
      <c r="D48" s="1">
        <v>2017</v>
      </c>
      <c r="E48" s="7">
        <v>6000</v>
      </c>
      <c r="F48" s="7">
        <v>3023.1</v>
      </c>
      <c r="G48" s="7">
        <v>6000</v>
      </c>
      <c r="H48" s="7">
        <v>3023.1</v>
      </c>
      <c r="I48" s="14"/>
      <c r="J48" s="14"/>
      <c r="K48" s="14"/>
      <c r="L48" s="14"/>
      <c r="M48" s="14"/>
      <c r="N48" s="14"/>
      <c r="O48" s="31"/>
      <c r="Q48" s="49"/>
    </row>
    <row r="49" spans="1:17" ht="21.75" customHeight="1">
      <c r="A49" s="29"/>
      <c r="B49" s="30"/>
      <c r="C49" s="32"/>
      <c r="D49" s="1">
        <v>2018</v>
      </c>
      <c r="E49" s="7">
        <v>6000</v>
      </c>
      <c r="F49" s="7">
        <v>3008.4</v>
      </c>
      <c r="G49" s="7">
        <v>6000</v>
      </c>
      <c r="H49" s="7">
        <v>3008.4</v>
      </c>
      <c r="I49" s="14"/>
      <c r="J49" s="14"/>
      <c r="K49" s="14"/>
      <c r="L49" s="14"/>
      <c r="M49" s="14"/>
      <c r="N49" s="14"/>
      <c r="O49" s="31"/>
      <c r="Q49" s="49"/>
    </row>
    <row r="50" spans="1:17" ht="21.75" customHeight="1">
      <c r="A50" s="29"/>
      <c r="B50" s="30"/>
      <c r="C50" s="32"/>
      <c r="D50" s="1">
        <v>2019</v>
      </c>
      <c r="E50" s="7">
        <v>6000</v>
      </c>
      <c r="F50" s="7">
        <v>3365</v>
      </c>
      <c r="G50" s="7">
        <v>6000</v>
      </c>
      <c r="H50" s="7">
        <v>3365</v>
      </c>
      <c r="I50" s="14"/>
      <c r="J50" s="14"/>
      <c r="K50" s="14"/>
      <c r="L50" s="14"/>
      <c r="M50" s="14"/>
      <c r="N50" s="14"/>
      <c r="O50" s="31"/>
      <c r="Q50" s="49"/>
    </row>
    <row r="51" spans="1:17" ht="42.75" customHeight="1">
      <c r="A51" s="29"/>
      <c r="B51" s="30"/>
      <c r="C51" s="32"/>
      <c r="D51" s="1">
        <v>2020</v>
      </c>
      <c r="E51" s="7">
        <v>6000</v>
      </c>
      <c r="F51" s="7">
        <v>3365</v>
      </c>
      <c r="G51" s="7">
        <v>6000</v>
      </c>
      <c r="H51" s="7">
        <v>3365</v>
      </c>
      <c r="I51" s="14"/>
      <c r="J51" s="14"/>
      <c r="K51" s="14"/>
      <c r="L51" s="14"/>
      <c r="M51" s="14"/>
      <c r="N51" s="14"/>
      <c r="O51" s="31"/>
      <c r="Q51" s="49"/>
    </row>
    <row r="52" spans="1:17" ht="18" customHeight="1">
      <c r="A52" s="29" t="s">
        <v>31</v>
      </c>
      <c r="B52" s="27" t="s">
        <v>74</v>
      </c>
      <c r="C52" s="32" t="s">
        <v>18</v>
      </c>
      <c r="D52" s="2" t="s">
        <v>19</v>
      </c>
      <c r="E52" s="3">
        <f>SUM(E53:E56)</f>
        <v>9800</v>
      </c>
      <c r="F52" s="3">
        <f>SUM(F53:F56)</f>
        <v>1197.0999999999999</v>
      </c>
      <c r="G52" s="3">
        <f>SUM(G53:G56)</f>
        <v>9800</v>
      </c>
      <c r="H52" s="3">
        <f>SUM(H53:H56)</f>
        <v>1197.0999999999999</v>
      </c>
      <c r="I52" s="14"/>
      <c r="J52" s="14"/>
      <c r="K52" s="14"/>
      <c r="L52" s="14"/>
      <c r="M52" s="14"/>
      <c r="N52" s="14"/>
      <c r="O52" s="31" t="s">
        <v>20</v>
      </c>
      <c r="Q52" s="49"/>
    </row>
    <row r="53" spans="1:17" ht="18" customHeight="1">
      <c r="A53" s="29"/>
      <c r="B53" s="27"/>
      <c r="C53" s="32"/>
      <c r="D53" s="1">
        <v>2017</v>
      </c>
      <c r="E53" s="7">
        <v>2000</v>
      </c>
      <c r="F53" s="7">
        <v>300</v>
      </c>
      <c r="G53" s="7">
        <v>2000</v>
      </c>
      <c r="H53" s="7">
        <v>300</v>
      </c>
      <c r="I53" s="14"/>
      <c r="J53" s="14"/>
      <c r="K53" s="14"/>
      <c r="L53" s="14"/>
      <c r="M53" s="14"/>
      <c r="N53" s="14"/>
      <c r="O53" s="31"/>
      <c r="Q53" s="49"/>
    </row>
    <row r="54" spans="1:17" ht="18" customHeight="1">
      <c r="A54" s="29"/>
      <c r="B54" s="27"/>
      <c r="C54" s="32"/>
      <c r="D54" s="1">
        <v>2018</v>
      </c>
      <c r="E54" s="7">
        <v>2600</v>
      </c>
      <c r="F54" s="7">
        <v>297.10000000000002</v>
      </c>
      <c r="G54" s="7">
        <v>2600</v>
      </c>
      <c r="H54" s="7">
        <v>297.10000000000002</v>
      </c>
      <c r="I54" s="14"/>
      <c r="J54" s="14"/>
      <c r="K54" s="14"/>
      <c r="L54" s="14"/>
      <c r="M54" s="14"/>
      <c r="N54" s="14"/>
      <c r="O54" s="31"/>
      <c r="Q54" s="49"/>
    </row>
    <row r="55" spans="1:17" ht="18" customHeight="1">
      <c r="A55" s="29"/>
      <c r="B55" s="27"/>
      <c r="C55" s="32"/>
      <c r="D55" s="1">
        <v>2019</v>
      </c>
      <c r="E55" s="7">
        <v>2600</v>
      </c>
      <c r="F55" s="7">
        <v>300</v>
      </c>
      <c r="G55" s="7">
        <v>2600</v>
      </c>
      <c r="H55" s="7">
        <v>300</v>
      </c>
      <c r="I55" s="14"/>
      <c r="J55" s="14"/>
      <c r="K55" s="14"/>
      <c r="L55" s="14"/>
      <c r="M55" s="14"/>
      <c r="N55" s="14"/>
      <c r="O55" s="31"/>
      <c r="Q55" s="49"/>
    </row>
    <row r="56" spans="1:17" ht="58.5" customHeight="1">
      <c r="A56" s="29"/>
      <c r="B56" s="27"/>
      <c r="C56" s="32"/>
      <c r="D56" s="1">
        <v>2020</v>
      </c>
      <c r="E56" s="7">
        <v>2600</v>
      </c>
      <c r="F56" s="7">
        <v>300</v>
      </c>
      <c r="G56" s="7">
        <v>2600</v>
      </c>
      <c r="H56" s="7">
        <v>300</v>
      </c>
      <c r="I56" s="14"/>
      <c r="J56" s="14"/>
      <c r="K56" s="14"/>
      <c r="L56" s="14"/>
      <c r="M56" s="14"/>
      <c r="N56" s="14"/>
      <c r="O56" s="31"/>
      <c r="Q56" s="49"/>
    </row>
    <row r="57" spans="1:17" ht="17.25" customHeight="1">
      <c r="A57" s="29" t="s">
        <v>33</v>
      </c>
      <c r="B57" s="38" t="s">
        <v>36</v>
      </c>
      <c r="C57" s="32" t="s">
        <v>18</v>
      </c>
      <c r="D57" s="2" t="s">
        <v>19</v>
      </c>
      <c r="E57" s="3">
        <f>SUM(E58:E61)</f>
        <v>7800</v>
      </c>
      <c r="F57" s="3">
        <f>SUM(F58:F61)</f>
        <v>690</v>
      </c>
      <c r="G57" s="3">
        <f>SUM(G58:G61)</f>
        <v>7800</v>
      </c>
      <c r="H57" s="3">
        <f>SUM(H58:H61)</f>
        <v>690</v>
      </c>
      <c r="I57" s="14"/>
      <c r="J57" s="14"/>
      <c r="K57" s="14"/>
      <c r="L57" s="14"/>
      <c r="M57" s="14"/>
      <c r="N57" s="14"/>
      <c r="O57" s="31" t="s">
        <v>20</v>
      </c>
      <c r="Q57" s="49"/>
    </row>
    <row r="58" spans="1:17" ht="17.25" customHeight="1">
      <c r="A58" s="29"/>
      <c r="B58" s="38"/>
      <c r="C58" s="32"/>
      <c r="D58" s="1">
        <v>2017</v>
      </c>
      <c r="E58" s="7">
        <v>0</v>
      </c>
      <c r="F58" s="7">
        <v>0</v>
      </c>
      <c r="G58" s="7">
        <v>0</v>
      </c>
      <c r="H58" s="7">
        <v>0</v>
      </c>
      <c r="I58" s="14"/>
      <c r="J58" s="14"/>
      <c r="K58" s="14"/>
      <c r="L58" s="14"/>
      <c r="M58" s="14"/>
      <c r="N58" s="14"/>
      <c r="O58" s="31"/>
      <c r="Q58" s="49"/>
    </row>
    <row r="59" spans="1:17" ht="17.25" customHeight="1">
      <c r="A59" s="29"/>
      <c r="B59" s="38"/>
      <c r="C59" s="32"/>
      <c r="D59" s="1">
        <v>2018</v>
      </c>
      <c r="E59" s="7">
        <v>2600</v>
      </c>
      <c r="F59" s="7">
        <v>90</v>
      </c>
      <c r="G59" s="7">
        <v>2600</v>
      </c>
      <c r="H59" s="7">
        <v>90</v>
      </c>
      <c r="I59" s="14"/>
      <c r="J59" s="14"/>
      <c r="K59" s="14"/>
      <c r="L59" s="14"/>
      <c r="M59" s="14"/>
      <c r="N59" s="14"/>
      <c r="O59" s="31"/>
      <c r="Q59" s="49"/>
    </row>
    <row r="60" spans="1:17" ht="17.25" customHeight="1">
      <c r="A60" s="29"/>
      <c r="B60" s="38"/>
      <c r="C60" s="32"/>
      <c r="D60" s="1">
        <v>2019</v>
      </c>
      <c r="E60" s="7">
        <v>2600</v>
      </c>
      <c r="F60" s="7">
        <v>300</v>
      </c>
      <c r="G60" s="7">
        <v>2600</v>
      </c>
      <c r="H60" s="7">
        <v>300</v>
      </c>
      <c r="I60" s="14"/>
      <c r="J60" s="14"/>
      <c r="K60" s="14"/>
      <c r="L60" s="14"/>
      <c r="M60" s="14"/>
      <c r="N60" s="14"/>
      <c r="O60" s="31"/>
      <c r="Q60" s="49"/>
    </row>
    <row r="61" spans="1:17" ht="17.25" customHeight="1">
      <c r="A61" s="29"/>
      <c r="B61" s="38"/>
      <c r="C61" s="32"/>
      <c r="D61" s="1">
        <v>2020</v>
      </c>
      <c r="E61" s="7">
        <v>2600</v>
      </c>
      <c r="F61" s="7">
        <v>300</v>
      </c>
      <c r="G61" s="7">
        <v>2600</v>
      </c>
      <c r="H61" s="7">
        <v>300</v>
      </c>
      <c r="I61" s="14"/>
      <c r="J61" s="14"/>
      <c r="K61" s="14"/>
      <c r="L61" s="14"/>
      <c r="M61" s="14"/>
      <c r="N61" s="14"/>
      <c r="O61" s="31"/>
      <c r="Q61" s="49"/>
    </row>
    <row r="62" spans="1:17" ht="21.75" customHeight="1">
      <c r="A62" s="29" t="s">
        <v>34</v>
      </c>
      <c r="B62" s="38" t="s">
        <v>60</v>
      </c>
      <c r="C62" s="32" t="s">
        <v>68</v>
      </c>
      <c r="D62" s="2" t="s">
        <v>19</v>
      </c>
      <c r="E62" s="3">
        <f>SUM(E63:E66)</f>
        <v>31700</v>
      </c>
      <c r="F62" s="3">
        <f>SUM(F63:F66)</f>
        <v>23009</v>
      </c>
      <c r="G62" s="3">
        <f>SUM(G63:G66)</f>
        <v>31700</v>
      </c>
      <c r="H62" s="3">
        <f>SUM(H63:H66)</f>
        <v>23009</v>
      </c>
      <c r="I62" s="14"/>
      <c r="J62" s="14"/>
      <c r="K62" s="14"/>
      <c r="L62" s="14"/>
      <c r="M62" s="14"/>
      <c r="N62" s="14"/>
      <c r="O62" s="31" t="s">
        <v>20</v>
      </c>
      <c r="Q62" s="49"/>
    </row>
    <row r="63" spans="1:17" ht="21.75" customHeight="1">
      <c r="A63" s="29"/>
      <c r="B63" s="38"/>
      <c r="C63" s="32"/>
      <c r="D63" s="1">
        <v>2017</v>
      </c>
      <c r="E63" s="7">
        <v>7700</v>
      </c>
      <c r="F63" s="7">
        <v>6657.5</v>
      </c>
      <c r="G63" s="7">
        <v>7700</v>
      </c>
      <c r="H63" s="7">
        <v>6657.5</v>
      </c>
      <c r="I63" s="14"/>
      <c r="J63" s="14"/>
      <c r="K63" s="14"/>
      <c r="L63" s="14"/>
      <c r="M63" s="14"/>
      <c r="N63" s="14"/>
      <c r="O63" s="31"/>
      <c r="Q63" s="49"/>
    </row>
    <row r="64" spans="1:17" ht="21.75" customHeight="1">
      <c r="A64" s="29"/>
      <c r="B64" s="38"/>
      <c r="C64" s="32"/>
      <c r="D64" s="1">
        <v>2018</v>
      </c>
      <c r="E64" s="7">
        <v>8000</v>
      </c>
      <c r="F64" s="7">
        <v>951.5</v>
      </c>
      <c r="G64" s="7">
        <v>8000</v>
      </c>
      <c r="H64" s="7">
        <v>951.5</v>
      </c>
      <c r="I64" s="14"/>
      <c r="J64" s="14"/>
      <c r="K64" s="14"/>
      <c r="L64" s="14"/>
      <c r="M64" s="14"/>
      <c r="N64" s="14"/>
      <c r="O64" s="31"/>
      <c r="Q64" s="49"/>
    </row>
    <row r="65" spans="1:20" ht="21.75" customHeight="1">
      <c r="A65" s="29"/>
      <c r="B65" s="38"/>
      <c r="C65" s="32"/>
      <c r="D65" s="1">
        <v>2019</v>
      </c>
      <c r="E65" s="7">
        <v>8000</v>
      </c>
      <c r="F65" s="7">
        <v>7700</v>
      </c>
      <c r="G65" s="7">
        <v>8000</v>
      </c>
      <c r="H65" s="7">
        <v>7700</v>
      </c>
      <c r="I65" s="14"/>
      <c r="J65" s="14"/>
      <c r="K65" s="14"/>
      <c r="L65" s="14"/>
      <c r="M65" s="14"/>
      <c r="N65" s="14"/>
      <c r="O65" s="31"/>
      <c r="Q65" s="49"/>
    </row>
    <row r="66" spans="1:20" ht="21.75" customHeight="1">
      <c r="A66" s="29"/>
      <c r="B66" s="38"/>
      <c r="C66" s="32"/>
      <c r="D66" s="1">
        <v>2020</v>
      </c>
      <c r="E66" s="7">
        <v>8000</v>
      </c>
      <c r="F66" s="7">
        <v>7700</v>
      </c>
      <c r="G66" s="7">
        <v>8000</v>
      </c>
      <c r="H66" s="7">
        <v>7700</v>
      </c>
      <c r="I66" s="14"/>
      <c r="J66" s="14"/>
      <c r="K66" s="14"/>
      <c r="L66" s="14"/>
      <c r="M66" s="14"/>
      <c r="N66" s="14"/>
      <c r="O66" s="31"/>
      <c r="Q66" s="49"/>
    </row>
    <row r="67" spans="1:20" ht="18" customHeight="1">
      <c r="A67" s="29" t="s">
        <v>35</v>
      </c>
      <c r="B67" s="38" t="s">
        <v>75</v>
      </c>
      <c r="C67" s="32" t="s">
        <v>18</v>
      </c>
      <c r="D67" s="2" t="s">
        <v>19</v>
      </c>
      <c r="E67" s="3">
        <f>SUM(E68:E71)</f>
        <v>10709.1</v>
      </c>
      <c r="F67" s="3">
        <f>SUM(F68:F71)</f>
        <v>7642.4</v>
      </c>
      <c r="G67" s="3">
        <f>SUM(G68:G71)</f>
        <v>10709.1</v>
      </c>
      <c r="H67" s="3">
        <f>SUM(H68:H71)</f>
        <v>7642.4</v>
      </c>
      <c r="I67" s="14"/>
      <c r="J67" s="14"/>
      <c r="K67" s="14"/>
      <c r="L67" s="14"/>
      <c r="M67" s="14"/>
      <c r="N67" s="14"/>
      <c r="O67" s="31" t="s">
        <v>20</v>
      </c>
      <c r="Q67" s="49"/>
    </row>
    <row r="68" spans="1:20" ht="18" customHeight="1">
      <c r="A68" s="29"/>
      <c r="B68" s="38"/>
      <c r="C68" s="32"/>
      <c r="D68" s="1">
        <v>2017</v>
      </c>
      <c r="E68" s="7">
        <v>1709.1</v>
      </c>
      <c r="F68" s="7">
        <v>1709.1</v>
      </c>
      <c r="G68" s="7">
        <v>1709.1</v>
      </c>
      <c r="H68" s="7">
        <v>1709.1</v>
      </c>
      <c r="I68" s="14"/>
      <c r="J68" s="14"/>
      <c r="K68" s="14"/>
      <c r="L68" s="14"/>
      <c r="M68" s="14"/>
      <c r="N68" s="14"/>
      <c r="O68" s="31"/>
      <c r="Q68" s="49"/>
    </row>
    <row r="69" spans="1:20" ht="18" customHeight="1">
      <c r="A69" s="29"/>
      <c r="B69" s="38"/>
      <c r="C69" s="32"/>
      <c r="D69" s="1">
        <v>2018</v>
      </c>
      <c r="E69" s="7">
        <v>3000</v>
      </c>
      <c r="F69" s="7">
        <v>1933.3</v>
      </c>
      <c r="G69" s="7">
        <v>3000</v>
      </c>
      <c r="H69" s="7">
        <v>1933.3</v>
      </c>
      <c r="I69" s="14"/>
      <c r="J69" s="14"/>
      <c r="K69" s="14"/>
      <c r="L69" s="14"/>
      <c r="M69" s="14"/>
      <c r="N69" s="14"/>
      <c r="O69" s="31"/>
      <c r="Q69" s="49"/>
    </row>
    <row r="70" spans="1:20" ht="18" customHeight="1">
      <c r="A70" s="29"/>
      <c r="B70" s="38"/>
      <c r="C70" s="32"/>
      <c r="D70" s="1">
        <v>2019</v>
      </c>
      <c r="E70" s="7">
        <v>3000</v>
      </c>
      <c r="F70" s="7">
        <f>H70</f>
        <v>2000</v>
      </c>
      <c r="G70" s="7">
        <v>3000</v>
      </c>
      <c r="H70" s="7">
        <v>2000</v>
      </c>
      <c r="I70" s="14"/>
      <c r="J70" s="14"/>
      <c r="K70" s="14"/>
      <c r="L70" s="14"/>
      <c r="M70" s="14"/>
      <c r="N70" s="14"/>
      <c r="O70" s="31"/>
      <c r="Q70" s="49"/>
    </row>
    <row r="71" spans="1:20" ht="18" customHeight="1">
      <c r="A71" s="29"/>
      <c r="B71" s="38"/>
      <c r="C71" s="32"/>
      <c r="D71" s="1">
        <v>2020</v>
      </c>
      <c r="E71" s="7">
        <v>3000</v>
      </c>
      <c r="F71" s="7">
        <v>2000</v>
      </c>
      <c r="G71" s="7">
        <v>3000</v>
      </c>
      <c r="H71" s="7">
        <v>2000</v>
      </c>
      <c r="I71" s="14"/>
      <c r="J71" s="14"/>
      <c r="K71" s="14"/>
      <c r="L71" s="14"/>
      <c r="M71" s="14"/>
      <c r="N71" s="14"/>
      <c r="O71" s="31"/>
      <c r="Q71" s="49"/>
    </row>
    <row r="72" spans="1:20" ht="91.9" customHeight="1">
      <c r="A72" s="29" t="s">
        <v>37</v>
      </c>
      <c r="B72" s="38" t="s">
        <v>82</v>
      </c>
      <c r="C72" s="32" t="s">
        <v>69</v>
      </c>
      <c r="D72" s="2" t="s">
        <v>19</v>
      </c>
      <c r="E72" s="3">
        <f>SUM(E73:E76)</f>
        <v>3255211.6</v>
      </c>
      <c r="F72" s="3">
        <f t="shared" ref="F72:L72" si="2">SUM(F73:F76)</f>
        <v>1871263.4</v>
      </c>
      <c r="G72" s="3">
        <f t="shared" si="2"/>
        <v>1684000</v>
      </c>
      <c r="H72" s="3">
        <f t="shared" si="2"/>
        <v>1148705.5</v>
      </c>
      <c r="I72" s="3">
        <f t="shared" si="2"/>
        <v>1225000</v>
      </c>
      <c r="J72" s="3">
        <f t="shared" si="2"/>
        <v>555000</v>
      </c>
      <c r="K72" s="3">
        <f t="shared" si="2"/>
        <v>346211.6</v>
      </c>
      <c r="L72" s="3">
        <f t="shared" si="2"/>
        <v>167557.9</v>
      </c>
      <c r="M72" s="14"/>
      <c r="N72" s="14"/>
      <c r="O72" s="31" t="s">
        <v>20</v>
      </c>
      <c r="P72" s="15"/>
      <c r="Q72" s="55"/>
      <c r="R72" s="15"/>
      <c r="S72" s="15"/>
      <c r="T72" s="15"/>
    </row>
    <row r="73" spans="1:20" ht="31.5" customHeight="1">
      <c r="A73" s="29"/>
      <c r="B73" s="38"/>
      <c r="C73" s="32"/>
      <c r="D73" s="1">
        <v>2017</v>
      </c>
      <c r="E73" s="7">
        <f t="shared" ref="E73:F75" si="3">G73+I73+K73+M73</f>
        <v>706552.9</v>
      </c>
      <c r="F73" s="7">
        <f t="shared" si="3"/>
        <v>575348.6</v>
      </c>
      <c r="G73" s="7">
        <v>400000</v>
      </c>
      <c r="H73" s="7">
        <v>268795.7</v>
      </c>
      <c r="I73" s="7">
        <v>220000</v>
      </c>
      <c r="J73" s="7">
        <v>220000</v>
      </c>
      <c r="K73" s="7">
        <v>86552.9</v>
      </c>
      <c r="L73" s="7">
        <v>86552.9</v>
      </c>
      <c r="M73" s="14"/>
      <c r="N73" s="14"/>
      <c r="O73" s="31"/>
      <c r="P73" s="15"/>
      <c r="Q73" s="55"/>
      <c r="R73" s="15"/>
      <c r="S73" s="15"/>
      <c r="T73" s="15"/>
    </row>
    <row r="74" spans="1:20" ht="31.5" customHeight="1">
      <c r="A74" s="29"/>
      <c r="B74" s="38"/>
      <c r="C74" s="32"/>
      <c r="D74" s="1">
        <v>2018</v>
      </c>
      <c r="E74" s="7">
        <f t="shared" si="3"/>
        <v>849552.9</v>
      </c>
      <c r="F74" s="7">
        <f t="shared" si="3"/>
        <v>770044.8</v>
      </c>
      <c r="G74" s="7">
        <v>428000</v>
      </c>
      <c r="H74" s="7">
        <v>354039.8</v>
      </c>
      <c r="I74" s="7">
        <v>335000</v>
      </c>
      <c r="J74" s="7">
        <v>335000</v>
      </c>
      <c r="K74" s="7">
        <v>86552.9</v>
      </c>
      <c r="L74" s="7">
        <v>81005</v>
      </c>
      <c r="M74" s="14"/>
      <c r="N74" s="14"/>
      <c r="O74" s="31"/>
      <c r="P74" s="15"/>
      <c r="Q74" s="55"/>
      <c r="R74" s="16"/>
      <c r="S74" s="15"/>
      <c r="T74" s="15"/>
    </row>
    <row r="75" spans="1:20" ht="87" customHeight="1">
      <c r="A75" s="29"/>
      <c r="B75" s="38"/>
      <c r="C75" s="32"/>
      <c r="D75" s="1">
        <v>2019</v>
      </c>
      <c r="E75" s="7">
        <f t="shared" si="3"/>
        <v>849552.9</v>
      </c>
      <c r="F75" s="7">
        <f t="shared" si="3"/>
        <v>262935</v>
      </c>
      <c r="G75" s="7">
        <v>428000</v>
      </c>
      <c r="H75" s="7">
        <v>262935</v>
      </c>
      <c r="I75" s="7">
        <v>335000</v>
      </c>
      <c r="J75" s="7"/>
      <c r="K75" s="7">
        <v>86552.9</v>
      </c>
      <c r="L75" s="7"/>
      <c r="M75" s="14"/>
      <c r="N75" s="14"/>
      <c r="O75" s="31"/>
      <c r="P75" s="15"/>
      <c r="Q75" s="55"/>
      <c r="R75" s="15"/>
      <c r="S75" s="15"/>
      <c r="T75" s="15"/>
    </row>
    <row r="76" spans="1:20" ht="48" customHeight="1">
      <c r="A76" s="29"/>
      <c r="B76" s="38"/>
      <c r="C76" s="32"/>
      <c r="D76" s="1">
        <v>2020</v>
      </c>
      <c r="E76" s="7">
        <f>G76+I76+K76+M76</f>
        <v>849552.9</v>
      </c>
      <c r="F76" s="7">
        <v>262935</v>
      </c>
      <c r="G76" s="7">
        <v>428000</v>
      </c>
      <c r="H76" s="7">
        <v>262935</v>
      </c>
      <c r="I76" s="7">
        <v>335000</v>
      </c>
      <c r="J76" s="7"/>
      <c r="K76" s="7">
        <v>86552.9</v>
      </c>
      <c r="L76" s="7"/>
      <c r="M76" s="14"/>
      <c r="N76" s="14"/>
      <c r="O76" s="31"/>
      <c r="P76" s="15"/>
      <c r="Q76" s="55"/>
      <c r="R76" s="15"/>
      <c r="S76" s="15"/>
      <c r="T76" s="15"/>
    </row>
    <row r="77" spans="1:20" ht="21" customHeight="1">
      <c r="A77" s="29" t="s">
        <v>39</v>
      </c>
      <c r="B77" s="38" t="s">
        <v>38</v>
      </c>
      <c r="C77" s="32" t="s">
        <v>70</v>
      </c>
      <c r="D77" s="2" t="s">
        <v>19</v>
      </c>
      <c r="E77" s="3">
        <f>SUM(E78:E81)</f>
        <v>176574</v>
      </c>
      <c r="F77" s="3">
        <f>SUM(F78:F81)</f>
        <v>171730.5</v>
      </c>
      <c r="G77" s="3">
        <f>SUM(G78:G81)</f>
        <v>176574</v>
      </c>
      <c r="H77" s="3">
        <f>SUM(H78:H81)</f>
        <v>171730.5</v>
      </c>
      <c r="I77" s="14"/>
      <c r="J77" s="14"/>
      <c r="K77" s="14"/>
      <c r="L77" s="14"/>
      <c r="M77" s="14"/>
      <c r="N77" s="14"/>
      <c r="O77" s="31" t="s">
        <v>20</v>
      </c>
      <c r="Q77" s="49"/>
    </row>
    <row r="78" spans="1:20" ht="22.5" customHeight="1">
      <c r="A78" s="29"/>
      <c r="B78" s="38"/>
      <c r="C78" s="32"/>
      <c r="D78" s="1">
        <v>2017</v>
      </c>
      <c r="E78" s="7">
        <v>34525.4</v>
      </c>
      <c r="F78" s="7">
        <v>34525.4</v>
      </c>
      <c r="G78" s="7">
        <v>34525.4</v>
      </c>
      <c r="H78" s="7">
        <v>34525.4</v>
      </c>
      <c r="I78" s="14"/>
      <c r="J78" s="14"/>
      <c r="K78" s="14"/>
      <c r="L78" s="14"/>
      <c r="M78" s="14"/>
      <c r="N78" s="14"/>
      <c r="O78" s="31"/>
      <c r="Q78" s="49"/>
    </row>
    <row r="79" spans="1:20" ht="21" customHeight="1">
      <c r="A79" s="29"/>
      <c r="B79" s="38"/>
      <c r="C79" s="32"/>
      <c r="D79" s="1">
        <v>2018</v>
      </c>
      <c r="E79" s="7">
        <v>39763.199999999997</v>
      </c>
      <c r="F79" s="7">
        <v>39763.199999999997</v>
      </c>
      <c r="G79" s="7">
        <v>39763.199999999997</v>
      </c>
      <c r="H79" s="7">
        <f>34414.6+5348.6</f>
        <v>39763.199999999997</v>
      </c>
      <c r="I79" s="14"/>
      <c r="J79" s="14"/>
      <c r="K79" s="14"/>
      <c r="L79" s="14"/>
      <c r="M79" s="14"/>
      <c r="N79" s="14"/>
      <c r="O79" s="31"/>
      <c r="Q79" s="49"/>
    </row>
    <row r="80" spans="1:20" ht="23.25" customHeight="1">
      <c r="A80" s="29"/>
      <c r="B80" s="38"/>
      <c r="C80" s="32"/>
      <c r="D80" s="1">
        <v>2019</v>
      </c>
      <c r="E80" s="7">
        <v>42931.4</v>
      </c>
      <c r="F80" s="7">
        <v>38087.9</v>
      </c>
      <c r="G80" s="7">
        <v>42931.4</v>
      </c>
      <c r="H80" s="7">
        <v>38087.9</v>
      </c>
      <c r="I80" s="14"/>
      <c r="J80" s="14"/>
      <c r="K80" s="14"/>
      <c r="L80" s="14"/>
      <c r="M80" s="14"/>
      <c r="N80" s="14"/>
      <c r="O80" s="31"/>
      <c r="Q80" s="49"/>
    </row>
    <row r="81" spans="1:17" ht="22.5" customHeight="1">
      <c r="A81" s="29"/>
      <c r="B81" s="38"/>
      <c r="C81" s="32"/>
      <c r="D81" s="1">
        <v>2020</v>
      </c>
      <c r="E81" s="7">
        <v>59354</v>
      </c>
      <c r="F81" s="7">
        <v>59354</v>
      </c>
      <c r="G81" s="7">
        <v>59354</v>
      </c>
      <c r="H81" s="7">
        <v>59354</v>
      </c>
      <c r="I81" s="14"/>
      <c r="J81" s="14"/>
      <c r="K81" s="14"/>
      <c r="L81" s="14"/>
      <c r="M81" s="14"/>
      <c r="N81" s="14"/>
      <c r="O81" s="31"/>
      <c r="Q81" s="49"/>
    </row>
    <row r="82" spans="1:17" ht="21.75" customHeight="1">
      <c r="A82" s="29" t="s">
        <v>40</v>
      </c>
      <c r="B82" s="38" t="s">
        <v>76</v>
      </c>
      <c r="C82" s="32" t="s">
        <v>18</v>
      </c>
      <c r="D82" s="2" t="s">
        <v>19</v>
      </c>
      <c r="E82" s="3">
        <f>SUM(E83:E86)</f>
        <v>21622.799999999999</v>
      </c>
      <c r="F82" s="3">
        <f>SUM(F83:F86)</f>
        <v>18694.099999999999</v>
      </c>
      <c r="G82" s="3">
        <f>SUM(G83:G86)</f>
        <v>21622.799999999999</v>
      </c>
      <c r="H82" s="3">
        <f>SUM(H83:H86)</f>
        <v>18694.099999999999</v>
      </c>
      <c r="I82" s="14"/>
      <c r="J82" s="14"/>
      <c r="K82" s="14"/>
      <c r="L82" s="14"/>
      <c r="M82" s="14"/>
      <c r="N82" s="14"/>
      <c r="O82" s="31" t="s">
        <v>20</v>
      </c>
      <c r="Q82" s="49"/>
    </row>
    <row r="83" spans="1:17" ht="31.5" customHeight="1">
      <c r="A83" s="29"/>
      <c r="B83" s="38"/>
      <c r="C83" s="32"/>
      <c r="D83" s="1">
        <v>2017</v>
      </c>
      <c r="E83" s="7">
        <v>3622.8</v>
      </c>
      <c r="F83" s="7">
        <v>3622.8</v>
      </c>
      <c r="G83" s="7">
        <v>3622.8</v>
      </c>
      <c r="H83" s="7">
        <v>3622.8</v>
      </c>
      <c r="I83" s="14"/>
      <c r="J83" s="14"/>
      <c r="K83" s="14"/>
      <c r="L83" s="14"/>
      <c r="M83" s="14"/>
      <c r="N83" s="14"/>
      <c r="O83" s="31"/>
      <c r="Q83" s="49"/>
    </row>
    <row r="84" spans="1:17" ht="31.5" customHeight="1">
      <c r="A84" s="29"/>
      <c r="B84" s="38"/>
      <c r="C84" s="32"/>
      <c r="D84" s="1">
        <v>2018</v>
      </c>
      <c r="E84" s="7">
        <v>6000</v>
      </c>
      <c r="F84" s="7">
        <v>3071.3</v>
      </c>
      <c r="G84" s="7">
        <v>6000</v>
      </c>
      <c r="H84" s="7">
        <v>3071.3</v>
      </c>
      <c r="I84" s="14"/>
      <c r="J84" s="14"/>
      <c r="K84" s="14"/>
      <c r="L84" s="14"/>
      <c r="M84" s="14"/>
      <c r="N84" s="14"/>
      <c r="O84" s="31"/>
      <c r="Q84" s="49"/>
    </row>
    <row r="85" spans="1:17" ht="31.5" customHeight="1">
      <c r="A85" s="29"/>
      <c r="B85" s="38"/>
      <c r="C85" s="32"/>
      <c r="D85" s="1">
        <v>2019</v>
      </c>
      <c r="E85" s="7">
        <v>6000</v>
      </c>
      <c r="F85" s="7">
        <v>6000</v>
      </c>
      <c r="G85" s="7">
        <v>6000</v>
      </c>
      <c r="H85" s="7">
        <v>6000</v>
      </c>
      <c r="I85" s="14"/>
      <c r="J85" s="14"/>
      <c r="K85" s="14"/>
      <c r="L85" s="14"/>
      <c r="M85" s="14"/>
      <c r="N85" s="14"/>
      <c r="O85" s="31"/>
      <c r="Q85" s="49"/>
    </row>
    <row r="86" spans="1:17" ht="31.5" customHeight="1">
      <c r="A86" s="29"/>
      <c r="B86" s="38"/>
      <c r="C86" s="32"/>
      <c r="D86" s="1">
        <v>2020</v>
      </c>
      <c r="E86" s="7">
        <v>6000</v>
      </c>
      <c r="F86" s="7">
        <v>6000</v>
      </c>
      <c r="G86" s="7">
        <v>6000</v>
      </c>
      <c r="H86" s="7">
        <v>6000</v>
      </c>
      <c r="I86" s="14"/>
      <c r="J86" s="14"/>
      <c r="K86" s="14"/>
      <c r="L86" s="14"/>
      <c r="M86" s="14"/>
      <c r="N86" s="14"/>
      <c r="O86" s="31"/>
      <c r="Q86" s="49"/>
    </row>
    <row r="87" spans="1:17" ht="27" customHeight="1">
      <c r="A87" s="29" t="s">
        <v>41</v>
      </c>
      <c r="B87" s="38" t="s">
        <v>42</v>
      </c>
      <c r="C87" s="32" t="s">
        <v>18</v>
      </c>
      <c r="D87" s="2" t="s">
        <v>19</v>
      </c>
      <c r="E87" s="3">
        <f>SUM(E88:E91)</f>
        <v>37000</v>
      </c>
      <c r="F87" s="3">
        <f>SUM(F88:F91)</f>
        <v>14223.8</v>
      </c>
      <c r="G87" s="3">
        <f>SUM(G88:G91)</f>
        <v>37000</v>
      </c>
      <c r="H87" s="3">
        <f>SUM(H88:H91)</f>
        <v>14223.8</v>
      </c>
      <c r="I87" s="14"/>
      <c r="J87" s="14"/>
      <c r="K87" s="14"/>
      <c r="L87" s="14"/>
      <c r="M87" s="14"/>
      <c r="N87" s="14"/>
      <c r="O87" s="31" t="s">
        <v>20</v>
      </c>
      <c r="Q87" s="49"/>
    </row>
    <row r="88" spans="1:17" ht="19.5" customHeight="1">
      <c r="A88" s="29"/>
      <c r="B88" s="38"/>
      <c r="C88" s="32"/>
      <c r="D88" s="1">
        <v>2017</v>
      </c>
      <c r="E88" s="7">
        <v>7000</v>
      </c>
      <c r="F88" s="7">
        <v>3525</v>
      </c>
      <c r="G88" s="7">
        <v>7000</v>
      </c>
      <c r="H88" s="7">
        <v>3525</v>
      </c>
      <c r="I88" s="14"/>
      <c r="J88" s="14"/>
      <c r="K88" s="14"/>
      <c r="L88" s="14"/>
      <c r="M88" s="14"/>
      <c r="N88" s="14"/>
      <c r="O88" s="31"/>
      <c r="Q88" s="49"/>
    </row>
    <row r="89" spans="1:17" ht="21.75" customHeight="1">
      <c r="A89" s="29"/>
      <c r="B89" s="38"/>
      <c r="C89" s="32"/>
      <c r="D89" s="1">
        <v>2018</v>
      </c>
      <c r="E89" s="7">
        <v>10000</v>
      </c>
      <c r="F89" s="7">
        <v>3798.8</v>
      </c>
      <c r="G89" s="7">
        <v>10000</v>
      </c>
      <c r="H89" s="7">
        <v>3798.8</v>
      </c>
      <c r="I89" s="14"/>
      <c r="J89" s="14"/>
      <c r="K89" s="14"/>
      <c r="L89" s="14"/>
      <c r="M89" s="14"/>
      <c r="N89" s="14"/>
      <c r="O89" s="31"/>
      <c r="Q89" s="49"/>
    </row>
    <row r="90" spans="1:17" ht="21.75" customHeight="1">
      <c r="A90" s="29"/>
      <c r="B90" s="38"/>
      <c r="C90" s="32"/>
      <c r="D90" s="1">
        <v>2019</v>
      </c>
      <c r="E90" s="7">
        <v>10000</v>
      </c>
      <c r="F90" s="7">
        <v>3450</v>
      </c>
      <c r="G90" s="7">
        <v>10000</v>
      </c>
      <c r="H90" s="7">
        <v>3450</v>
      </c>
      <c r="I90" s="14"/>
      <c r="J90" s="14"/>
      <c r="K90" s="14"/>
      <c r="L90" s="14"/>
      <c r="M90" s="14"/>
      <c r="N90" s="14"/>
      <c r="O90" s="31"/>
      <c r="Q90" s="49"/>
    </row>
    <row r="91" spans="1:17" ht="23.25" customHeight="1">
      <c r="A91" s="29"/>
      <c r="B91" s="38"/>
      <c r="C91" s="32"/>
      <c r="D91" s="1">
        <v>2020</v>
      </c>
      <c r="E91" s="7">
        <v>10000</v>
      </c>
      <c r="F91" s="7">
        <v>3450</v>
      </c>
      <c r="G91" s="7">
        <v>10000</v>
      </c>
      <c r="H91" s="7">
        <v>3450</v>
      </c>
      <c r="I91" s="14"/>
      <c r="J91" s="14"/>
      <c r="K91" s="14"/>
      <c r="L91" s="14"/>
      <c r="M91" s="14"/>
      <c r="N91" s="14"/>
      <c r="O91" s="31"/>
      <c r="Q91" s="49"/>
    </row>
    <row r="92" spans="1:17" ht="18" customHeight="1">
      <c r="A92" s="29" t="s">
        <v>43</v>
      </c>
      <c r="B92" s="38" t="s">
        <v>44</v>
      </c>
      <c r="C92" s="32" t="s">
        <v>18</v>
      </c>
      <c r="D92" s="2" t="s">
        <v>19</v>
      </c>
      <c r="E92" s="3">
        <f>SUM(E93:E96)</f>
        <v>11000</v>
      </c>
      <c r="F92" s="3">
        <f>SUM(F93:F96)</f>
        <v>1051.9000000000001</v>
      </c>
      <c r="G92" s="3">
        <f>SUM(G93:G96)</f>
        <v>11000</v>
      </c>
      <c r="H92" s="3">
        <f>SUM(H93:H96)</f>
        <v>1051.9000000000001</v>
      </c>
      <c r="I92" s="14"/>
      <c r="J92" s="14"/>
      <c r="K92" s="14"/>
      <c r="L92" s="14"/>
      <c r="M92" s="14"/>
      <c r="N92" s="14"/>
      <c r="O92" s="31" t="s">
        <v>20</v>
      </c>
      <c r="Q92" s="49"/>
    </row>
    <row r="93" spans="1:17" ht="18" customHeight="1">
      <c r="A93" s="29"/>
      <c r="B93" s="38"/>
      <c r="C93" s="32"/>
      <c r="D93" s="1">
        <v>2017</v>
      </c>
      <c r="E93" s="7">
        <v>2000</v>
      </c>
      <c r="F93" s="7">
        <v>51.9</v>
      </c>
      <c r="G93" s="7">
        <v>2000</v>
      </c>
      <c r="H93" s="7">
        <v>51.9</v>
      </c>
      <c r="I93" s="14"/>
      <c r="J93" s="14"/>
      <c r="K93" s="14"/>
      <c r="L93" s="14"/>
      <c r="M93" s="14"/>
      <c r="N93" s="14"/>
      <c r="O93" s="31"/>
      <c r="Q93" s="49"/>
    </row>
    <row r="94" spans="1:17" ht="18" customHeight="1">
      <c r="A94" s="29"/>
      <c r="B94" s="38"/>
      <c r="C94" s="32"/>
      <c r="D94" s="1">
        <v>2018</v>
      </c>
      <c r="E94" s="7">
        <v>3000</v>
      </c>
      <c r="F94" s="7">
        <v>0</v>
      </c>
      <c r="G94" s="7">
        <v>3000</v>
      </c>
      <c r="H94" s="7">
        <v>0</v>
      </c>
      <c r="I94" s="14"/>
      <c r="J94" s="14"/>
      <c r="K94" s="14"/>
      <c r="L94" s="14"/>
      <c r="M94" s="14"/>
      <c r="N94" s="14"/>
      <c r="O94" s="31"/>
      <c r="Q94" s="49"/>
    </row>
    <row r="95" spans="1:17" ht="18" customHeight="1">
      <c r="A95" s="29"/>
      <c r="B95" s="38"/>
      <c r="C95" s="32"/>
      <c r="D95" s="1">
        <v>2019</v>
      </c>
      <c r="E95" s="7">
        <v>3000</v>
      </c>
      <c r="F95" s="7">
        <v>500</v>
      </c>
      <c r="G95" s="7">
        <v>3000</v>
      </c>
      <c r="H95" s="7">
        <v>500</v>
      </c>
      <c r="I95" s="14"/>
      <c r="J95" s="14"/>
      <c r="K95" s="14"/>
      <c r="L95" s="14"/>
      <c r="M95" s="14"/>
      <c r="N95" s="14"/>
      <c r="O95" s="31"/>
      <c r="Q95" s="49"/>
    </row>
    <row r="96" spans="1:17" ht="18" customHeight="1">
      <c r="A96" s="29"/>
      <c r="B96" s="38"/>
      <c r="C96" s="32"/>
      <c r="D96" s="1">
        <v>2020</v>
      </c>
      <c r="E96" s="7">
        <v>3000</v>
      </c>
      <c r="F96" s="7">
        <v>500</v>
      </c>
      <c r="G96" s="7">
        <v>3000</v>
      </c>
      <c r="H96" s="7">
        <v>500</v>
      </c>
      <c r="I96" s="14"/>
      <c r="J96" s="14"/>
      <c r="K96" s="14"/>
      <c r="L96" s="14"/>
      <c r="M96" s="14"/>
      <c r="N96" s="14"/>
      <c r="O96" s="31"/>
      <c r="Q96" s="49"/>
    </row>
    <row r="97" spans="1:17" ht="21.75" customHeight="1">
      <c r="A97" s="29" t="s">
        <v>46</v>
      </c>
      <c r="B97" s="38" t="s">
        <v>45</v>
      </c>
      <c r="C97" s="32" t="s">
        <v>18</v>
      </c>
      <c r="D97" s="2" t="s">
        <v>19</v>
      </c>
      <c r="E97" s="3">
        <f>SUM(E98:E101)</f>
        <v>236515.20000000001</v>
      </c>
      <c r="F97" s="3">
        <f>SUM(F98:F101)</f>
        <v>19271.7</v>
      </c>
      <c r="G97" s="3">
        <f>SUM(G98:G101)</f>
        <v>236515.20000000001</v>
      </c>
      <c r="H97" s="3">
        <f>SUM(H98:H101)</f>
        <v>19271.7</v>
      </c>
      <c r="I97" s="14"/>
      <c r="J97" s="14"/>
      <c r="K97" s="14"/>
      <c r="L97" s="14"/>
      <c r="M97" s="14"/>
      <c r="N97" s="14"/>
      <c r="O97" s="31" t="s">
        <v>20</v>
      </c>
      <c r="Q97" s="49"/>
    </row>
    <row r="98" spans="1:17" ht="31.5" customHeight="1">
      <c r="A98" s="29"/>
      <c r="B98" s="38"/>
      <c r="C98" s="32"/>
      <c r="D98" s="1">
        <v>2017</v>
      </c>
      <c r="E98" s="7">
        <v>6415.2</v>
      </c>
      <c r="F98" s="7">
        <v>6415.2</v>
      </c>
      <c r="G98" s="7">
        <v>6415.2</v>
      </c>
      <c r="H98" s="7">
        <v>6415.2</v>
      </c>
      <c r="I98" s="14"/>
      <c r="J98" s="14"/>
      <c r="K98" s="14"/>
      <c r="L98" s="14"/>
      <c r="M98" s="14"/>
      <c r="N98" s="14"/>
      <c r="O98" s="31"/>
      <c r="Q98" s="49"/>
    </row>
    <row r="99" spans="1:17" ht="31.5" customHeight="1">
      <c r="A99" s="29"/>
      <c r="B99" s="38"/>
      <c r="C99" s="32"/>
      <c r="D99" s="1">
        <v>2018</v>
      </c>
      <c r="E99" s="7">
        <v>76700</v>
      </c>
      <c r="F99" s="7">
        <v>4756.5</v>
      </c>
      <c r="G99" s="7">
        <v>76700</v>
      </c>
      <c r="H99" s="7">
        <v>4756.5</v>
      </c>
      <c r="I99" s="14"/>
      <c r="J99" s="14"/>
      <c r="K99" s="14"/>
      <c r="L99" s="14"/>
      <c r="M99" s="14"/>
      <c r="N99" s="14"/>
      <c r="O99" s="31"/>
      <c r="Q99" s="49"/>
    </row>
    <row r="100" spans="1:17" ht="31.5" customHeight="1">
      <c r="A100" s="29"/>
      <c r="B100" s="38"/>
      <c r="C100" s="32"/>
      <c r="D100" s="1">
        <v>2019</v>
      </c>
      <c r="E100" s="7">
        <v>76700</v>
      </c>
      <c r="F100" s="7">
        <v>4050</v>
      </c>
      <c r="G100" s="7">
        <v>76700</v>
      </c>
      <c r="H100" s="7">
        <v>4050</v>
      </c>
      <c r="I100" s="14"/>
      <c r="J100" s="14"/>
      <c r="K100" s="14"/>
      <c r="L100" s="14"/>
      <c r="M100" s="14"/>
      <c r="N100" s="14"/>
      <c r="O100" s="31"/>
      <c r="Q100" s="49"/>
    </row>
    <row r="101" spans="1:17" ht="31.5" customHeight="1">
      <c r="A101" s="29"/>
      <c r="B101" s="38"/>
      <c r="C101" s="32"/>
      <c r="D101" s="1">
        <v>2020</v>
      </c>
      <c r="E101" s="7">
        <v>76700</v>
      </c>
      <c r="F101" s="7">
        <v>4050</v>
      </c>
      <c r="G101" s="7">
        <v>76700</v>
      </c>
      <c r="H101" s="7">
        <v>4050</v>
      </c>
      <c r="I101" s="14"/>
      <c r="J101" s="14"/>
      <c r="K101" s="14"/>
      <c r="L101" s="14"/>
      <c r="M101" s="14"/>
      <c r="N101" s="14"/>
      <c r="O101" s="31"/>
      <c r="Q101" s="49"/>
    </row>
    <row r="102" spans="1:17" ht="18" customHeight="1">
      <c r="A102" s="29" t="s">
        <v>47</v>
      </c>
      <c r="B102" s="38" t="s">
        <v>77</v>
      </c>
      <c r="C102" s="32" t="s">
        <v>18</v>
      </c>
      <c r="D102" s="2" t="s">
        <v>19</v>
      </c>
      <c r="E102" s="3">
        <f>SUM(E103:E106)</f>
        <v>11000</v>
      </c>
      <c r="F102" s="3">
        <f>SUM(F103:F106)</f>
        <v>2200</v>
      </c>
      <c r="G102" s="3">
        <f>SUM(G103:G106)</f>
        <v>11000</v>
      </c>
      <c r="H102" s="3">
        <f>SUM(H103:H106)</f>
        <v>2200</v>
      </c>
      <c r="I102" s="14"/>
      <c r="J102" s="14"/>
      <c r="K102" s="14"/>
      <c r="L102" s="14"/>
      <c r="M102" s="14"/>
      <c r="N102" s="14"/>
      <c r="O102" s="31" t="s">
        <v>20</v>
      </c>
      <c r="Q102" s="49"/>
    </row>
    <row r="103" spans="1:17" ht="18" customHeight="1">
      <c r="A103" s="29"/>
      <c r="B103" s="38"/>
      <c r="C103" s="32"/>
      <c r="D103" s="1">
        <v>2017</v>
      </c>
      <c r="E103" s="7">
        <v>2000</v>
      </c>
      <c r="F103" s="7">
        <v>600</v>
      </c>
      <c r="G103" s="7">
        <v>2000</v>
      </c>
      <c r="H103" s="7">
        <v>600</v>
      </c>
      <c r="I103" s="14"/>
      <c r="J103" s="14"/>
      <c r="K103" s="14"/>
      <c r="L103" s="14"/>
      <c r="M103" s="14"/>
      <c r="N103" s="14"/>
      <c r="O103" s="31"/>
      <c r="Q103" s="49"/>
    </row>
    <row r="104" spans="1:17" ht="18" customHeight="1">
      <c r="A104" s="29"/>
      <c r="B104" s="38"/>
      <c r="C104" s="32"/>
      <c r="D104" s="1">
        <v>2018</v>
      </c>
      <c r="E104" s="7">
        <v>3000</v>
      </c>
      <c r="F104" s="7">
        <v>400</v>
      </c>
      <c r="G104" s="7">
        <v>3000</v>
      </c>
      <c r="H104" s="7">
        <v>400</v>
      </c>
      <c r="I104" s="14"/>
      <c r="J104" s="14"/>
      <c r="K104" s="14"/>
      <c r="L104" s="14"/>
      <c r="M104" s="14"/>
      <c r="N104" s="14"/>
      <c r="O104" s="31"/>
      <c r="Q104" s="49"/>
    </row>
    <row r="105" spans="1:17" ht="18" customHeight="1">
      <c r="A105" s="29"/>
      <c r="B105" s="38"/>
      <c r="C105" s="32"/>
      <c r="D105" s="1">
        <v>2019</v>
      </c>
      <c r="E105" s="7">
        <v>3000</v>
      </c>
      <c r="F105" s="7">
        <v>600</v>
      </c>
      <c r="G105" s="7">
        <v>3000</v>
      </c>
      <c r="H105" s="7">
        <v>600</v>
      </c>
      <c r="I105" s="14"/>
      <c r="J105" s="14"/>
      <c r="K105" s="14"/>
      <c r="L105" s="14"/>
      <c r="M105" s="14"/>
      <c r="N105" s="14"/>
      <c r="O105" s="31"/>
      <c r="Q105" s="49"/>
    </row>
    <row r="106" spans="1:17" ht="18" customHeight="1">
      <c r="A106" s="29"/>
      <c r="B106" s="38"/>
      <c r="C106" s="32"/>
      <c r="D106" s="1">
        <v>2020</v>
      </c>
      <c r="E106" s="7">
        <v>3000</v>
      </c>
      <c r="F106" s="7">
        <v>600</v>
      </c>
      <c r="G106" s="7">
        <v>3000</v>
      </c>
      <c r="H106" s="7">
        <v>600</v>
      </c>
      <c r="I106" s="14"/>
      <c r="J106" s="14"/>
      <c r="K106" s="14"/>
      <c r="L106" s="14"/>
      <c r="M106" s="14"/>
      <c r="N106" s="14"/>
      <c r="O106" s="31"/>
      <c r="Q106" s="49"/>
    </row>
    <row r="107" spans="1:17" ht="21" customHeight="1">
      <c r="A107" s="29" t="s">
        <v>48</v>
      </c>
      <c r="B107" s="38" t="s">
        <v>50</v>
      </c>
      <c r="C107" s="32" t="s">
        <v>18</v>
      </c>
      <c r="D107" s="2" t="s">
        <v>19</v>
      </c>
      <c r="E107" s="3">
        <f>SUM(E108:E111)</f>
        <v>60000</v>
      </c>
      <c r="F107" s="3">
        <f>SUM(F108:F111)</f>
        <v>40000</v>
      </c>
      <c r="G107" s="3">
        <f>SUM(G108:G111)</f>
        <v>60000</v>
      </c>
      <c r="H107" s="3">
        <f>SUM(H108:H111)</f>
        <v>40000</v>
      </c>
      <c r="I107" s="14"/>
      <c r="J107" s="14"/>
      <c r="K107" s="14"/>
      <c r="L107" s="14"/>
      <c r="M107" s="14"/>
      <c r="N107" s="14"/>
      <c r="O107" s="31" t="s">
        <v>20</v>
      </c>
      <c r="Q107" s="49"/>
    </row>
    <row r="108" spans="1:17" ht="21" customHeight="1">
      <c r="A108" s="29"/>
      <c r="B108" s="38"/>
      <c r="C108" s="32"/>
      <c r="D108" s="1">
        <v>2017</v>
      </c>
      <c r="E108" s="7">
        <v>0</v>
      </c>
      <c r="F108" s="7">
        <v>0</v>
      </c>
      <c r="G108" s="7">
        <v>0</v>
      </c>
      <c r="H108" s="7">
        <v>0</v>
      </c>
      <c r="I108" s="14"/>
      <c r="J108" s="14"/>
      <c r="K108" s="14"/>
      <c r="L108" s="14"/>
      <c r="M108" s="14"/>
      <c r="N108" s="14"/>
      <c r="O108" s="31"/>
      <c r="Q108" s="49"/>
    </row>
    <row r="109" spans="1:17" ht="21" customHeight="1">
      <c r="A109" s="29"/>
      <c r="B109" s="38"/>
      <c r="C109" s="32"/>
      <c r="D109" s="1">
        <v>2018</v>
      </c>
      <c r="E109" s="7">
        <v>20000</v>
      </c>
      <c r="F109" s="7">
        <v>0</v>
      </c>
      <c r="G109" s="7">
        <v>20000</v>
      </c>
      <c r="H109" s="7">
        <v>0</v>
      </c>
      <c r="I109" s="14"/>
      <c r="J109" s="14"/>
      <c r="K109" s="14"/>
      <c r="L109" s="14"/>
      <c r="M109" s="14"/>
      <c r="N109" s="14"/>
      <c r="O109" s="31"/>
      <c r="Q109" s="49"/>
    </row>
    <row r="110" spans="1:17" ht="21" customHeight="1">
      <c r="A110" s="29"/>
      <c r="B110" s="38"/>
      <c r="C110" s="32"/>
      <c r="D110" s="1">
        <v>2019</v>
      </c>
      <c r="E110" s="7">
        <v>20000</v>
      </c>
      <c r="F110" s="7">
        <v>20000</v>
      </c>
      <c r="G110" s="7">
        <v>20000</v>
      </c>
      <c r="H110" s="7">
        <v>20000</v>
      </c>
      <c r="I110" s="14"/>
      <c r="J110" s="14"/>
      <c r="K110" s="14"/>
      <c r="L110" s="14"/>
      <c r="M110" s="14"/>
      <c r="N110" s="14"/>
      <c r="O110" s="31"/>
      <c r="Q110" s="49"/>
    </row>
    <row r="111" spans="1:17" ht="21" customHeight="1">
      <c r="A111" s="29"/>
      <c r="B111" s="38"/>
      <c r="C111" s="32"/>
      <c r="D111" s="1">
        <v>2020</v>
      </c>
      <c r="E111" s="7">
        <v>20000</v>
      </c>
      <c r="F111" s="7">
        <v>20000</v>
      </c>
      <c r="G111" s="7">
        <v>20000</v>
      </c>
      <c r="H111" s="7">
        <v>20000</v>
      </c>
      <c r="I111" s="14"/>
      <c r="J111" s="14"/>
      <c r="K111" s="14"/>
      <c r="L111" s="14"/>
      <c r="M111" s="14"/>
      <c r="N111" s="14"/>
      <c r="O111" s="31"/>
      <c r="Q111" s="49"/>
    </row>
    <row r="112" spans="1:17" ht="18" customHeight="1">
      <c r="A112" s="29" t="s">
        <v>49</v>
      </c>
      <c r="B112" s="38" t="s">
        <v>78</v>
      </c>
      <c r="C112" s="32" t="s">
        <v>18</v>
      </c>
      <c r="D112" s="2" t="s">
        <v>19</v>
      </c>
      <c r="E112" s="3">
        <f>SUM(E113:E116)</f>
        <v>56509.3</v>
      </c>
      <c r="F112" s="3">
        <f>SUM(F113:F116)</f>
        <v>52459.8</v>
      </c>
      <c r="G112" s="3">
        <f>SUM(G113:G116)</f>
        <v>56509.3</v>
      </c>
      <c r="H112" s="3">
        <f>SUM(H113:H116)</f>
        <v>52459.8</v>
      </c>
      <c r="I112" s="14"/>
      <c r="J112" s="14"/>
      <c r="K112" s="14"/>
      <c r="L112" s="14"/>
      <c r="M112" s="14"/>
      <c r="N112" s="14"/>
      <c r="O112" s="31" t="s">
        <v>20</v>
      </c>
      <c r="Q112" s="49"/>
    </row>
    <row r="113" spans="1:17" ht="18" customHeight="1">
      <c r="A113" s="29"/>
      <c r="B113" s="38"/>
      <c r="C113" s="32"/>
      <c r="D113" s="1">
        <v>2017</v>
      </c>
      <c r="E113" s="7">
        <v>17909.3</v>
      </c>
      <c r="F113" s="7">
        <v>17909.3</v>
      </c>
      <c r="G113" s="7">
        <v>17909.3</v>
      </c>
      <c r="H113" s="7">
        <v>17909.3</v>
      </c>
      <c r="I113" s="14"/>
      <c r="J113" s="14"/>
      <c r="K113" s="14"/>
      <c r="L113" s="14"/>
      <c r="M113" s="14"/>
      <c r="N113" s="14"/>
      <c r="O113" s="31"/>
      <c r="Q113" s="49"/>
    </row>
    <row r="114" spans="1:17" ht="18" customHeight="1">
      <c r="A114" s="29"/>
      <c r="B114" s="38"/>
      <c r="C114" s="32"/>
      <c r="D114" s="1">
        <v>2018</v>
      </c>
      <c r="E114" s="7">
        <v>12800</v>
      </c>
      <c r="F114" s="7">
        <v>8750.5</v>
      </c>
      <c r="G114" s="7">
        <v>12800</v>
      </c>
      <c r="H114" s="7">
        <v>8750.5</v>
      </c>
      <c r="I114" s="14"/>
      <c r="J114" s="14"/>
      <c r="K114" s="14"/>
      <c r="L114" s="14"/>
      <c r="M114" s="14"/>
      <c r="N114" s="14"/>
      <c r="O114" s="31"/>
      <c r="Q114" s="49"/>
    </row>
    <row r="115" spans="1:17" ht="34.15" customHeight="1">
      <c r="A115" s="29"/>
      <c r="B115" s="38"/>
      <c r="C115" s="32"/>
      <c r="D115" s="1">
        <v>2019</v>
      </c>
      <c r="E115" s="7">
        <v>12900</v>
      </c>
      <c r="F115" s="7">
        <v>12900</v>
      </c>
      <c r="G115" s="7">
        <v>12900</v>
      </c>
      <c r="H115" s="7">
        <v>12900</v>
      </c>
      <c r="I115" s="14"/>
      <c r="J115" s="14"/>
      <c r="K115" s="14"/>
      <c r="L115" s="14"/>
      <c r="M115" s="14"/>
      <c r="N115" s="14"/>
      <c r="O115" s="31"/>
      <c r="Q115" s="49"/>
    </row>
    <row r="116" spans="1:17" ht="119.45" customHeight="1">
      <c r="A116" s="29"/>
      <c r="B116" s="38"/>
      <c r="C116" s="32"/>
      <c r="D116" s="1">
        <v>2020</v>
      </c>
      <c r="E116" s="7">
        <v>12900</v>
      </c>
      <c r="F116" s="7">
        <v>12900</v>
      </c>
      <c r="G116" s="7">
        <v>12900</v>
      </c>
      <c r="H116" s="7">
        <v>12900</v>
      </c>
      <c r="I116" s="14"/>
      <c r="J116" s="14"/>
      <c r="K116" s="14"/>
      <c r="L116" s="14"/>
      <c r="M116" s="14"/>
      <c r="N116" s="14"/>
      <c r="O116" s="31"/>
      <c r="Q116" s="49"/>
    </row>
    <row r="117" spans="1:17" ht="18" customHeight="1">
      <c r="A117" s="29" t="s">
        <v>51</v>
      </c>
      <c r="B117" s="38" t="s">
        <v>52</v>
      </c>
      <c r="C117" s="32" t="s">
        <v>18</v>
      </c>
      <c r="D117" s="2" t="s">
        <v>19</v>
      </c>
      <c r="E117" s="3">
        <f>SUM(E118:E121)</f>
        <v>20000</v>
      </c>
      <c r="F117" s="3">
        <f>SUM(F118:F121)</f>
        <v>14054.7</v>
      </c>
      <c r="G117" s="3">
        <f>SUM(G118:G121)</f>
        <v>20000</v>
      </c>
      <c r="H117" s="3">
        <f>SUM(H118:H121)</f>
        <v>14054.7</v>
      </c>
      <c r="I117" s="14"/>
      <c r="J117" s="14"/>
      <c r="K117" s="14"/>
      <c r="L117" s="14"/>
      <c r="M117" s="14"/>
      <c r="N117" s="14"/>
      <c r="O117" s="31" t="s">
        <v>20</v>
      </c>
      <c r="Q117" s="49"/>
    </row>
    <row r="118" spans="1:17" ht="18" customHeight="1">
      <c r="A118" s="29"/>
      <c r="B118" s="38"/>
      <c r="C118" s="32"/>
      <c r="D118" s="1">
        <v>2017</v>
      </c>
      <c r="E118" s="7">
        <v>5000</v>
      </c>
      <c r="F118" s="7">
        <v>4054.7</v>
      </c>
      <c r="G118" s="7">
        <v>5000</v>
      </c>
      <c r="H118" s="7">
        <v>4054.7</v>
      </c>
      <c r="I118" s="14"/>
      <c r="J118" s="14"/>
      <c r="K118" s="14"/>
      <c r="L118" s="14"/>
      <c r="M118" s="14"/>
      <c r="N118" s="14"/>
      <c r="O118" s="31"/>
      <c r="Q118" s="49"/>
    </row>
    <row r="119" spans="1:17" ht="18" customHeight="1">
      <c r="A119" s="29"/>
      <c r="B119" s="38"/>
      <c r="C119" s="32"/>
      <c r="D119" s="1">
        <v>2018</v>
      </c>
      <c r="E119" s="7">
        <v>5000</v>
      </c>
      <c r="F119" s="7">
        <v>0</v>
      </c>
      <c r="G119" s="7">
        <v>5000</v>
      </c>
      <c r="H119" s="7">
        <v>0</v>
      </c>
      <c r="I119" s="14"/>
      <c r="J119" s="14"/>
      <c r="K119" s="14"/>
      <c r="L119" s="14"/>
      <c r="M119" s="14"/>
      <c r="N119" s="14"/>
      <c r="O119" s="31"/>
      <c r="Q119" s="49"/>
    </row>
    <row r="120" spans="1:17" ht="18" customHeight="1">
      <c r="A120" s="29"/>
      <c r="B120" s="38"/>
      <c r="C120" s="32"/>
      <c r="D120" s="1">
        <v>2019</v>
      </c>
      <c r="E120" s="7">
        <v>5000</v>
      </c>
      <c r="F120" s="7">
        <v>5000</v>
      </c>
      <c r="G120" s="7">
        <v>5000</v>
      </c>
      <c r="H120" s="7">
        <v>5000</v>
      </c>
      <c r="I120" s="14"/>
      <c r="J120" s="14"/>
      <c r="K120" s="14"/>
      <c r="L120" s="14"/>
      <c r="M120" s="14"/>
      <c r="N120" s="14"/>
      <c r="O120" s="31"/>
      <c r="Q120" s="49"/>
    </row>
    <row r="121" spans="1:17" ht="18" customHeight="1">
      <c r="A121" s="29"/>
      <c r="B121" s="38"/>
      <c r="C121" s="32"/>
      <c r="D121" s="1">
        <v>2020</v>
      </c>
      <c r="E121" s="7">
        <v>5000</v>
      </c>
      <c r="F121" s="7">
        <v>5000</v>
      </c>
      <c r="G121" s="7">
        <v>5000</v>
      </c>
      <c r="H121" s="7">
        <v>5000</v>
      </c>
      <c r="I121" s="14"/>
      <c r="J121" s="14"/>
      <c r="K121" s="14"/>
      <c r="L121" s="14"/>
      <c r="M121" s="14"/>
      <c r="N121" s="14"/>
      <c r="O121" s="31"/>
      <c r="Q121" s="49"/>
    </row>
    <row r="122" spans="1:17" ht="18" customHeight="1">
      <c r="A122" s="29" t="s">
        <v>71</v>
      </c>
      <c r="B122" s="51" t="s">
        <v>80</v>
      </c>
      <c r="C122" s="32" t="s">
        <v>18</v>
      </c>
      <c r="D122" s="2" t="s">
        <v>19</v>
      </c>
      <c r="E122" s="3">
        <f>E123+E124+E125+E126</f>
        <v>28752.799999999999</v>
      </c>
      <c r="F122" s="3">
        <f>F123+F124+F125</f>
        <v>14376.4</v>
      </c>
      <c r="G122" s="3">
        <f>G123+G124+G125+G126</f>
        <v>0</v>
      </c>
      <c r="H122" s="3">
        <f>H123+H124+H125</f>
        <v>0</v>
      </c>
      <c r="I122" s="14"/>
      <c r="J122" s="14"/>
      <c r="K122" s="14"/>
      <c r="L122" s="14"/>
      <c r="M122" s="14"/>
      <c r="N122" s="14"/>
      <c r="O122" s="17"/>
      <c r="Q122" s="49"/>
    </row>
    <row r="123" spans="1:17" ht="21" customHeight="1">
      <c r="A123" s="29"/>
      <c r="B123" s="52"/>
      <c r="C123" s="32"/>
      <c r="D123" s="1">
        <v>2017</v>
      </c>
      <c r="E123" s="3">
        <v>0</v>
      </c>
      <c r="F123" s="3">
        <v>0</v>
      </c>
      <c r="G123" s="3">
        <v>0</v>
      </c>
      <c r="H123" s="3">
        <v>0</v>
      </c>
      <c r="I123" s="14"/>
      <c r="J123" s="14"/>
      <c r="K123" s="14"/>
      <c r="L123" s="14"/>
      <c r="M123" s="14"/>
      <c r="N123" s="14"/>
      <c r="O123" s="17"/>
      <c r="Q123" s="49"/>
    </row>
    <row r="124" spans="1:17" ht="28.5" customHeight="1">
      <c r="A124" s="29"/>
      <c r="B124" s="52"/>
      <c r="C124" s="32"/>
      <c r="D124" s="1">
        <v>2018</v>
      </c>
      <c r="E124" s="7">
        <v>14376.4</v>
      </c>
      <c r="F124" s="7">
        <v>14376.4</v>
      </c>
      <c r="G124" s="7">
        <v>0</v>
      </c>
      <c r="H124" s="7">
        <v>0</v>
      </c>
      <c r="I124" s="14"/>
      <c r="J124" s="14"/>
      <c r="K124" s="18">
        <v>14376.4</v>
      </c>
      <c r="L124" s="18">
        <v>14376.4</v>
      </c>
      <c r="M124" s="14"/>
      <c r="N124" s="14"/>
      <c r="O124" s="17"/>
      <c r="Q124" s="49"/>
    </row>
    <row r="125" spans="1:17" ht="27" customHeight="1">
      <c r="A125" s="29"/>
      <c r="B125" s="52"/>
      <c r="C125" s="32"/>
      <c r="D125" s="1">
        <v>2019</v>
      </c>
      <c r="E125" s="7">
        <v>14376.4</v>
      </c>
      <c r="F125" s="7">
        <v>0</v>
      </c>
      <c r="G125" s="7">
        <v>0</v>
      </c>
      <c r="H125" s="7">
        <v>0</v>
      </c>
      <c r="I125" s="14"/>
      <c r="J125" s="14"/>
      <c r="K125" s="18">
        <v>14376.4</v>
      </c>
      <c r="L125" s="14">
        <v>0</v>
      </c>
      <c r="M125" s="14"/>
      <c r="N125" s="14"/>
      <c r="O125" s="17"/>
      <c r="Q125" s="49"/>
    </row>
    <row r="126" spans="1:17" ht="74.45" customHeight="1">
      <c r="A126" s="29"/>
      <c r="B126" s="53"/>
      <c r="C126" s="32"/>
      <c r="D126" s="1">
        <v>2020</v>
      </c>
      <c r="E126" s="7">
        <v>0</v>
      </c>
      <c r="F126" s="7">
        <v>0</v>
      </c>
      <c r="G126" s="7">
        <v>0</v>
      </c>
      <c r="H126" s="7">
        <v>0</v>
      </c>
      <c r="I126" s="14"/>
      <c r="J126" s="14"/>
      <c r="K126" s="14">
        <v>0</v>
      </c>
      <c r="L126" s="14"/>
      <c r="M126" s="14"/>
      <c r="N126" s="14"/>
      <c r="O126" s="17"/>
      <c r="Q126" s="49"/>
    </row>
    <row r="127" spans="1:17">
      <c r="A127" s="39" t="s">
        <v>53</v>
      </c>
      <c r="B127" s="40"/>
      <c r="C127" s="41"/>
      <c r="D127" s="2" t="s">
        <v>19</v>
      </c>
      <c r="E127" s="3">
        <f t="shared" ref="E127:L127" si="4">SUM(E128:E131)</f>
        <v>3861620.8000000003</v>
      </c>
      <c r="F127" s="3">
        <f t="shared" si="4"/>
        <v>2123873.2000000002</v>
      </c>
      <c r="G127" s="3">
        <f t="shared" si="4"/>
        <v>2261656.4</v>
      </c>
      <c r="H127" s="3">
        <f t="shared" si="4"/>
        <v>1386938.9</v>
      </c>
      <c r="I127" s="3">
        <f t="shared" si="4"/>
        <v>1225000</v>
      </c>
      <c r="J127" s="3">
        <f t="shared" si="4"/>
        <v>555000</v>
      </c>
      <c r="K127" s="3">
        <f t="shared" si="4"/>
        <v>374964.4</v>
      </c>
      <c r="L127" s="3">
        <f t="shared" si="4"/>
        <v>181934.3</v>
      </c>
      <c r="M127" s="14"/>
      <c r="N127" s="14"/>
      <c r="O127" s="31"/>
    </row>
    <row r="128" spans="1:17">
      <c r="A128" s="42"/>
      <c r="B128" s="43"/>
      <c r="C128" s="44"/>
      <c r="D128" s="1">
        <v>2017</v>
      </c>
      <c r="E128" s="7">
        <f t="shared" ref="E128:L128" si="5">E43+E48+E53+E58+E63+E68+E73+E83+E88+E93+E98+E103+E108+E113+E118+E123</f>
        <v>777909.3</v>
      </c>
      <c r="F128" s="7">
        <f t="shared" si="5"/>
        <v>633012.69999999995</v>
      </c>
      <c r="G128" s="7">
        <f t="shared" si="5"/>
        <v>471356.39999999997</v>
      </c>
      <c r="H128" s="7">
        <f t="shared" si="5"/>
        <v>326459.80000000005</v>
      </c>
      <c r="I128" s="7">
        <f t="shared" si="5"/>
        <v>220000</v>
      </c>
      <c r="J128" s="7">
        <f t="shared" si="5"/>
        <v>220000</v>
      </c>
      <c r="K128" s="7">
        <f t="shared" si="5"/>
        <v>86552.9</v>
      </c>
      <c r="L128" s="7">
        <f t="shared" si="5"/>
        <v>86552.9</v>
      </c>
      <c r="M128" s="14"/>
      <c r="N128" s="14"/>
      <c r="O128" s="31"/>
    </row>
    <row r="129" spans="1:16">
      <c r="A129" s="42"/>
      <c r="B129" s="43"/>
      <c r="C129" s="44"/>
      <c r="D129" s="1">
        <v>2018</v>
      </c>
      <c r="E129" s="7">
        <f>E44+E49+E54+E59+E64+E69+E74+E84+E89+E94+E99+E104+E109+E114+E119+E124</f>
        <v>1032629.3</v>
      </c>
      <c r="F129" s="7">
        <f t="shared" ref="E129:G131" si="6">F44+F49+F54+F59+F64+F69+F74+F84+F89+F94+F99+F104+F109+F114+F119+F124</f>
        <v>814860.50000000012</v>
      </c>
      <c r="G129" s="7">
        <f>G44+G49+G54+G59+G64+G69+G74+G84+G89+G94+G99+G104+G109+G114+G119</f>
        <v>596700</v>
      </c>
      <c r="H129" s="7">
        <f>H44+H49+H54+H59+H64+H69+H74+H84+H89+H94+H99+H104+H109+H114+H119</f>
        <v>384479.1</v>
      </c>
      <c r="I129" s="7">
        <f t="shared" ref="I129:L131" si="7">I44+I49+I54+I59+I64+I69+I74+I84+I89+I94+I99+I104+I109+I114+I119+I124</f>
        <v>335000</v>
      </c>
      <c r="J129" s="7">
        <f t="shared" si="7"/>
        <v>335000</v>
      </c>
      <c r="K129" s="7">
        <f>K44+K49+K54+K59+K64+K69+K74+K84+K89+K94+K99+K104+K109+K114+K119+K124</f>
        <v>100929.29999999999</v>
      </c>
      <c r="L129" s="7">
        <f>L44+L49+L54+L59+L64+L69+L74+L84+L89+L94+L99+L104+L109+L114+L119+L124</f>
        <v>95381.4</v>
      </c>
      <c r="M129" s="7"/>
      <c r="N129" s="14"/>
      <c r="O129" s="31"/>
      <c r="P129" s="19"/>
    </row>
    <row r="130" spans="1:16">
      <c r="A130" s="42"/>
      <c r="B130" s="43"/>
      <c r="C130" s="44"/>
      <c r="D130" s="1">
        <v>2019</v>
      </c>
      <c r="E130" s="7">
        <f t="shared" si="6"/>
        <v>1032729.3</v>
      </c>
      <c r="F130" s="7">
        <f t="shared" si="6"/>
        <v>338000</v>
      </c>
      <c r="G130" s="7">
        <f>G45+G50+G55+G60+G65+G70+G75+G85+G90+G95+G100+G105+G110+G115+G120+G125</f>
        <v>596800</v>
      </c>
      <c r="H130" s="7">
        <f>H45+H50+H55+H60+H65+H70+H75+H85+H90+H95+H100+H105+H110+H115+H120+H125</f>
        <v>338000</v>
      </c>
      <c r="I130" s="7">
        <f t="shared" si="7"/>
        <v>335000</v>
      </c>
      <c r="J130" s="7">
        <f t="shared" si="7"/>
        <v>0</v>
      </c>
      <c r="K130" s="7">
        <f>K45+K50+K55+K60+K65+K70+K75+K85+K90+K95+K100+K105+K110+K115+K120+K125</f>
        <v>100929.29999999999</v>
      </c>
      <c r="L130" s="7">
        <f t="shared" si="7"/>
        <v>0</v>
      </c>
      <c r="M130" s="7"/>
      <c r="N130" s="14"/>
      <c r="O130" s="31"/>
    </row>
    <row r="131" spans="1:16" ht="13.5" thickBot="1">
      <c r="A131" s="42"/>
      <c r="B131" s="43"/>
      <c r="C131" s="44"/>
      <c r="D131" s="1">
        <v>2020</v>
      </c>
      <c r="E131" s="7">
        <f t="shared" si="6"/>
        <v>1018352.9</v>
      </c>
      <c r="F131" s="7">
        <f t="shared" si="6"/>
        <v>338000</v>
      </c>
      <c r="G131" s="7">
        <f t="shared" si="6"/>
        <v>596800</v>
      </c>
      <c r="H131" s="7">
        <f>H46+H51+H56+H61+H66+H71+H76+H86+H91+H96+H101+H106+H111+H116+H121+H126</f>
        <v>338000</v>
      </c>
      <c r="I131" s="7">
        <f t="shared" si="7"/>
        <v>335000</v>
      </c>
      <c r="J131" s="7">
        <f t="shared" si="7"/>
        <v>0</v>
      </c>
      <c r="K131" s="7">
        <f t="shared" si="7"/>
        <v>86552.9</v>
      </c>
      <c r="L131" s="7">
        <f t="shared" si="7"/>
        <v>0</v>
      </c>
      <c r="M131" s="14"/>
      <c r="N131" s="14"/>
      <c r="O131" s="31"/>
    </row>
    <row r="132" spans="1:16" ht="13.5" thickBot="1">
      <c r="A132" s="20"/>
      <c r="B132" s="47" t="s">
        <v>54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  <row r="133" spans="1:16" ht="18" customHeight="1">
      <c r="A133" s="29" t="s">
        <v>55</v>
      </c>
      <c r="B133" s="38" t="s">
        <v>65</v>
      </c>
      <c r="C133" s="32" t="s">
        <v>18</v>
      </c>
      <c r="D133" s="2" t="s">
        <v>19</v>
      </c>
      <c r="E133" s="21">
        <f>SUM(E134:E137)</f>
        <v>0</v>
      </c>
      <c r="F133" s="21">
        <f>SUM(F134:F137)</f>
        <v>0</v>
      </c>
      <c r="G133" s="21">
        <f>SUM(G134:G137)</f>
        <v>0</v>
      </c>
      <c r="H133" s="21">
        <f>SUM(H134:H137)</f>
        <v>0</v>
      </c>
      <c r="I133" s="5"/>
      <c r="J133" s="5"/>
      <c r="K133" s="5"/>
      <c r="L133" s="5"/>
      <c r="M133" s="5"/>
      <c r="N133" s="5"/>
      <c r="O133" s="45" t="s">
        <v>57</v>
      </c>
    </row>
    <row r="134" spans="1:16" ht="18" customHeight="1">
      <c r="A134" s="29"/>
      <c r="B134" s="38"/>
      <c r="C134" s="32"/>
      <c r="D134" s="1">
        <v>2017</v>
      </c>
      <c r="E134" s="22">
        <v>0</v>
      </c>
      <c r="F134" s="22">
        <v>0</v>
      </c>
      <c r="G134" s="22">
        <v>0</v>
      </c>
      <c r="H134" s="22">
        <v>0</v>
      </c>
      <c r="I134" s="5"/>
      <c r="J134" s="5"/>
      <c r="K134" s="5"/>
      <c r="L134" s="5"/>
      <c r="M134" s="5"/>
      <c r="N134" s="5"/>
      <c r="O134" s="46"/>
    </row>
    <row r="135" spans="1:16" ht="18" customHeight="1">
      <c r="A135" s="29"/>
      <c r="B135" s="38"/>
      <c r="C135" s="32"/>
      <c r="D135" s="1">
        <v>2018</v>
      </c>
      <c r="E135" s="22">
        <v>0</v>
      </c>
      <c r="F135" s="22">
        <v>0</v>
      </c>
      <c r="G135" s="22">
        <v>0</v>
      </c>
      <c r="H135" s="22">
        <v>0</v>
      </c>
      <c r="I135" s="5"/>
      <c r="J135" s="5"/>
      <c r="K135" s="5"/>
      <c r="L135" s="5"/>
      <c r="M135" s="5"/>
      <c r="N135" s="5"/>
      <c r="O135" s="46"/>
    </row>
    <row r="136" spans="1:16" ht="18" customHeight="1">
      <c r="A136" s="29"/>
      <c r="B136" s="38"/>
      <c r="C136" s="32"/>
      <c r="D136" s="1">
        <v>2019</v>
      </c>
      <c r="E136" s="22">
        <v>0</v>
      </c>
      <c r="F136" s="22">
        <v>0</v>
      </c>
      <c r="G136" s="22">
        <v>0</v>
      </c>
      <c r="H136" s="22">
        <v>0</v>
      </c>
      <c r="I136" s="5"/>
      <c r="J136" s="5"/>
      <c r="K136" s="5"/>
      <c r="L136" s="5"/>
      <c r="M136" s="5"/>
      <c r="N136" s="5"/>
      <c r="O136" s="46"/>
    </row>
    <row r="137" spans="1:16" ht="18" customHeight="1">
      <c r="A137" s="29"/>
      <c r="B137" s="38"/>
      <c r="C137" s="32"/>
      <c r="D137" s="1">
        <v>2020</v>
      </c>
      <c r="E137" s="22">
        <v>0</v>
      </c>
      <c r="F137" s="22">
        <v>0</v>
      </c>
      <c r="G137" s="22">
        <v>0</v>
      </c>
      <c r="H137" s="22">
        <v>0</v>
      </c>
      <c r="I137" s="5"/>
      <c r="J137" s="5"/>
      <c r="K137" s="5"/>
      <c r="L137" s="5"/>
      <c r="M137" s="5"/>
      <c r="N137" s="5"/>
      <c r="O137" s="46"/>
    </row>
    <row r="138" spans="1:16" ht="18" customHeight="1">
      <c r="A138" s="29" t="s">
        <v>56</v>
      </c>
      <c r="B138" s="38" t="s">
        <v>66</v>
      </c>
      <c r="C138" s="32" t="s">
        <v>18</v>
      </c>
      <c r="D138" s="2" t="s">
        <v>19</v>
      </c>
      <c r="E138" s="21">
        <f>SUM(E139:E142)</f>
        <v>0</v>
      </c>
      <c r="F138" s="22">
        <v>0</v>
      </c>
      <c r="G138" s="21">
        <f>SUM(G139:G142)</f>
        <v>0</v>
      </c>
      <c r="H138" s="21">
        <f>SUM(H139:H142)</f>
        <v>0</v>
      </c>
      <c r="I138" s="5"/>
      <c r="J138" s="5"/>
      <c r="K138" s="5"/>
      <c r="L138" s="5"/>
      <c r="M138" s="5"/>
      <c r="N138" s="5"/>
      <c r="O138" s="45" t="s">
        <v>57</v>
      </c>
    </row>
    <row r="139" spans="1:16" ht="18" customHeight="1">
      <c r="A139" s="29"/>
      <c r="B139" s="38"/>
      <c r="C139" s="32"/>
      <c r="D139" s="1">
        <v>2017</v>
      </c>
      <c r="E139" s="22">
        <v>0</v>
      </c>
      <c r="F139" s="22">
        <v>0</v>
      </c>
      <c r="G139" s="22">
        <v>0</v>
      </c>
      <c r="H139" s="22">
        <v>0</v>
      </c>
      <c r="I139" s="5"/>
      <c r="J139" s="5"/>
      <c r="K139" s="5"/>
      <c r="L139" s="5"/>
      <c r="M139" s="5"/>
      <c r="N139" s="5"/>
      <c r="O139" s="46"/>
    </row>
    <row r="140" spans="1:16" ht="18" customHeight="1">
      <c r="A140" s="29"/>
      <c r="B140" s="38"/>
      <c r="C140" s="32"/>
      <c r="D140" s="1">
        <v>2018</v>
      </c>
      <c r="E140" s="22">
        <v>0</v>
      </c>
      <c r="F140" s="22">
        <v>0</v>
      </c>
      <c r="G140" s="22">
        <v>0</v>
      </c>
      <c r="H140" s="22">
        <v>0</v>
      </c>
      <c r="I140" s="5"/>
      <c r="J140" s="5"/>
      <c r="K140" s="5"/>
      <c r="L140" s="5"/>
      <c r="M140" s="5"/>
      <c r="N140" s="5"/>
      <c r="O140" s="46"/>
    </row>
    <row r="141" spans="1:16" ht="18" customHeight="1">
      <c r="A141" s="29"/>
      <c r="B141" s="38"/>
      <c r="C141" s="32"/>
      <c r="D141" s="1">
        <v>2019</v>
      </c>
      <c r="E141" s="22">
        <v>0</v>
      </c>
      <c r="F141" s="22">
        <v>0</v>
      </c>
      <c r="G141" s="22">
        <v>0</v>
      </c>
      <c r="H141" s="22">
        <v>0</v>
      </c>
      <c r="I141" s="5"/>
      <c r="J141" s="5"/>
      <c r="K141" s="5"/>
      <c r="L141" s="5"/>
      <c r="M141" s="5"/>
      <c r="N141" s="5"/>
      <c r="O141" s="46"/>
    </row>
    <row r="142" spans="1:16" ht="18" customHeight="1">
      <c r="A142" s="29"/>
      <c r="B142" s="38"/>
      <c r="C142" s="32"/>
      <c r="D142" s="1">
        <v>2020</v>
      </c>
      <c r="E142" s="22">
        <v>0</v>
      </c>
      <c r="F142" s="22">
        <v>0</v>
      </c>
      <c r="G142" s="22">
        <v>0</v>
      </c>
      <c r="H142" s="22">
        <v>0</v>
      </c>
      <c r="I142" s="5"/>
      <c r="J142" s="5"/>
      <c r="K142" s="5"/>
      <c r="L142" s="5"/>
      <c r="M142" s="5"/>
      <c r="N142" s="5"/>
      <c r="O142" s="46"/>
    </row>
    <row r="143" spans="1:16">
      <c r="A143" s="33" t="s">
        <v>58</v>
      </c>
      <c r="B143" s="33"/>
      <c r="C143" s="33"/>
      <c r="D143" s="2" t="s">
        <v>19</v>
      </c>
      <c r="E143" s="3">
        <f t="shared" ref="E143:L143" si="8">SUM(E144:E147)</f>
        <v>0</v>
      </c>
      <c r="F143" s="3">
        <f t="shared" si="8"/>
        <v>0</v>
      </c>
      <c r="G143" s="3">
        <f t="shared" si="8"/>
        <v>0</v>
      </c>
      <c r="H143" s="3">
        <f t="shared" si="8"/>
        <v>0</v>
      </c>
      <c r="I143" s="3">
        <f t="shared" si="8"/>
        <v>0</v>
      </c>
      <c r="J143" s="3">
        <f t="shared" si="8"/>
        <v>0</v>
      </c>
      <c r="K143" s="3">
        <f t="shared" si="8"/>
        <v>0</v>
      </c>
      <c r="L143" s="3">
        <f t="shared" si="8"/>
        <v>0</v>
      </c>
      <c r="M143" s="4"/>
      <c r="N143" s="5"/>
      <c r="O143" s="34"/>
    </row>
    <row r="144" spans="1:16">
      <c r="A144" s="33"/>
      <c r="B144" s="33"/>
      <c r="C144" s="33"/>
      <c r="D144" s="1">
        <v>2017</v>
      </c>
      <c r="E144" s="7">
        <f t="shared" ref="E144:L147" si="9">E134+E139</f>
        <v>0</v>
      </c>
      <c r="F144" s="7">
        <f t="shared" si="9"/>
        <v>0</v>
      </c>
      <c r="G144" s="7">
        <f t="shared" si="9"/>
        <v>0</v>
      </c>
      <c r="H144" s="7">
        <f t="shared" si="9"/>
        <v>0</v>
      </c>
      <c r="I144" s="7">
        <f t="shared" si="9"/>
        <v>0</v>
      </c>
      <c r="J144" s="7">
        <f t="shared" si="9"/>
        <v>0</v>
      </c>
      <c r="K144" s="7">
        <f t="shared" si="9"/>
        <v>0</v>
      </c>
      <c r="L144" s="7">
        <f t="shared" si="9"/>
        <v>0</v>
      </c>
      <c r="M144" s="5"/>
      <c r="N144" s="5"/>
      <c r="O144" s="34"/>
    </row>
    <row r="145" spans="1:15">
      <c r="A145" s="33"/>
      <c r="B145" s="33"/>
      <c r="C145" s="33"/>
      <c r="D145" s="1">
        <v>2018</v>
      </c>
      <c r="E145" s="7">
        <f t="shared" si="9"/>
        <v>0</v>
      </c>
      <c r="F145" s="7">
        <f t="shared" si="9"/>
        <v>0</v>
      </c>
      <c r="G145" s="7">
        <f t="shared" si="9"/>
        <v>0</v>
      </c>
      <c r="H145" s="7">
        <f t="shared" si="9"/>
        <v>0</v>
      </c>
      <c r="I145" s="7">
        <f t="shared" si="9"/>
        <v>0</v>
      </c>
      <c r="J145" s="7">
        <f t="shared" si="9"/>
        <v>0</v>
      </c>
      <c r="K145" s="7">
        <f t="shared" si="9"/>
        <v>0</v>
      </c>
      <c r="L145" s="7">
        <f t="shared" si="9"/>
        <v>0</v>
      </c>
      <c r="M145" s="5"/>
      <c r="N145" s="5"/>
      <c r="O145" s="34"/>
    </row>
    <row r="146" spans="1:15">
      <c r="A146" s="33"/>
      <c r="B146" s="33"/>
      <c r="C146" s="33"/>
      <c r="D146" s="1">
        <v>2019</v>
      </c>
      <c r="E146" s="7">
        <f t="shared" si="9"/>
        <v>0</v>
      </c>
      <c r="F146" s="7">
        <f t="shared" si="9"/>
        <v>0</v>
      </c>
      <c r="G146" s="7">
        <f t="shared" si="9"/>
        <v>0</v>
      </c>
      <c r="H146" s="7">
        <f t="shared" si="9"/>
        <v>0</v>
      </c>
      <c r="I146" s="7">
        <f t="shared" si="9"/>
        <v>0</v>
      </c>
      <c r="J146" s="7">
        <f t="shared" si="9"/>
        <v>0</v>
      </c>
      <c r="K146" s="7">
        <f t="shared" si="9"/>
        <v>0</v>
      </c>
      <c r="L146" s="7">
        <f t="shared" si="9"/>
        <v>0</v>
      </c>
      <c r="M146" s="5"/>
      <c r="N146" s="5"/>
      <c r="O146" s="34"/>
    </row>
    <row r="147" spans="1:15">
      <c r="A147" s="33"/>
      <c r="B147" s="33"/>
      <c r="C147" s="33"/>
      <c r="D147" s="1">
        <v>2020</v>
      </c>
      <c r="E147" s="7">
        <f t="shared" si="9"/>
        <v>0</v>
      </c>
      <c r="F147" s="7">
        <f t="shared" si="9"/>
        <v>0</v>
      </c>
      <c r="G147" s="7">
        <f t="shared" si="9"/>
        <v>0</v>
      </c>
      <c r="H147" s="7">
        <f t="shared" si="9"/>
        <v>0</v>
      </c>
      <c r="I147" s="7">
        <f t="shared" si="9"/>
        <v>0</v>
      </c>
      <c r="J147" s="7">
        <f t="shared" si="9"/>
        <v>0</v>
      </c>
      <c r="K147" s="7">
        <f t="shared" si="9"/>
        <v>0</v>
      </c>
      <c r="L147" s="7">
        <f t="shared" si="9"/>
        <v>0</v>
      </c>
      <c r="M147" s="5"/>
      <c r="N147" s="5"/>
      <c r="O147" s="34"/>
    </row>
    <row r="148" spans="1:15">
      <c r="A148" s="33" t="s">
        <v>59</v>
      </c>
      <c r="B148" s="33"/>
      <c r="C148" s="33"/>
      <c r="D148" s="2" t="s">
        <v>19</v>
      </c>
      <c r="E148" s="3">
        <f t="shared" ref="E148:L148" si="10">SUM(E149:E152)</f>
        <v>3862031.6</v>
      </c>
      <c r="F148" s="3">
        <f t="shared" si="10"/>
        <v>2124073.2000000002</v>
      </c>
      <c r="G148" s="3">
        <f t="shared" si="10"/>
        <v>2262067.2000000002</v>
      </c>
      <c r="H148" s="3">
        <f t="shared" si="10"/>
        <v>1387138.9</v>
      </c>
      <c r="I148" s="3">
        <f t="shared" si="10"/>
        <v>1225000</v>
      </c>
      <c r="J148" s="3">
        <f t="shared" si="10"/>
        <v>555000</v>
      </c>
      <c r="K148" s="3">
        <f t="shared" si="10"/>
        <v>374964.4</v>
      </c>
      <c r="L148" s="3">
        <f t="shared" si="10"/>
        <v>181934.3</v>
      </c>
      <c r="M148" s="4"/>
      <c r="N148" s="5"/>
      <c r="O148" s="34"/>
    </row>
    <row r="149" spans="1:15">
      <c r="A149" s="33"/>
      <c r="B149" s="33"/>
      <c r="C149" s="33"/>
      <c r="D149" s="1">
        <v>2017</v>
      </c>
      <c r="E149" s="7">
        <f t="shared" ref="E149:L152" si="11">E37+E128+E144</f>
        <v>778009.3</v>
      </c>
      <c r="F149" s="7">
        <f t="shared" si="11"/>
        <v>633112.69999999995</v>
      </c>
      <c r="G149" s="7">
        <f t="shared" si="11"/>
        <v>471456.39999999997</v>
      </c>
      <c r="H149" s="7">
        <f t="shared" si="11"/>
        <v>326559.80000000005</v>
      </c>
      <c r="I149" s="7">
        <f t="shared" si="11"/>
        <v>220000</v>
      </c>
      <c r="J149" s="7">
        <f t="shared" si="11"/>
        <v>220000</v>
      </c>
      <c r="K149" s="7">
        <f t="shared" si="11"/>
        <v>86552.9</v>
      </c>
      <c r="L149" s="7">
        <f t="shared" si="11"/>
        <v>86552.9</v>
      </c>
      <c r="M149" s="5"/>
      <c r="N149" s="5"/>
      <c r="O149" s="34"/>
    </row>
    <row r="150" spans="1:15">
      <c r="A150" s="33"/>
      <c r="B150" s="33"/>
      <c r="C150" s="33"/>
      <c r="D150" s="1">
        <v>2018</v>
      </c>
      <c r="E150" s="7">
        <f t="shared" si="11"/>
        <v>1032732.9</v>
      </c>
      <c r="F150" s="7">
        <f t="shared" si="11"/>
        <v>814960.50000000012</v>
      </c>
      <c r="G150" s="7">
        <f t="shared" si="11"/>
        <v>596803.6</v>
      </c>
      <c r="H150" s="7">
        <f>H38+H129+H145</f>
        <v>384579.1</v>
      </c>
      <c r="I150" s="7">
        <f t="shared" si="11"/>
        <v>335000</v>
      </c>
      <c r="J150" s="7">
        <f t="shared" si="11"/>
        <v>335000</v>
      </c>
      <c r="K150" s="7">
        <f>K38+K129+K145</f>
        <v>100929.29999999999</v>
      </c>
      <c r="L150" s="7">
        <f>L38+L129+L145</f>
        <v>95381.4</v>
      </c>
      <c r="M150" s="5"/>
      <c r="N150" s="5"/>
      <c r="O150" s="34"/>
    </row>
    <row r="151" spans="1:15">
      <c r="A151" s="33"/>
      <c r="B151" s="33"/>
      <c r="C151" s="33"/>
      <c r="D151" s="1">
        <v>2019</v>
      </c>
      <c r="E151" s="7">
        <f t="shared" si="11"/>
        <v>1032832.9</v>
      </c>
      <c r="F151" s="7">
        <f t="shared" si="11"/>
        <v>338000</v>
      </c>
      <c r="G151" s="7">
        <f t="shared" si="11"/>
        <v>596903.6</v>
      </c>
      <c r="H151" s="7">
        <f>H39+H130+H146</f>
        <v>338000</v>
      </c>
      <c r="I151" s="7">
        <f t="shared" si="11"/>
        <v>335000</v>
      </c>
      <c r="J151" s="7">
        <f t="shared" si="11"/>
        <v>0</v>
      </c>
      <c r="K151" s="7">
        <f t="shared" si="11"/>
        <v>100929.29999999999</v>
      </c>
      <c r="L151" s="7">
        <f t="shared" si="11"/>
        <v>0</v>
      </c>
      <c r="M151" s="5"/>
      <c r="N151" s="5"/>
      <c r="O151" s="34"/>
    </row>
    <row r="152" spans="1:15">
      <c r="A152" s="33"/>
      <c r="B152" s="33"/>
      <c r="C152" s="33"/>
      <c r="D152" s="1">
        <v>2020</v>
      </c>
      <c r="E152" s="7">
        <f t="shared" si="11"/>
        <v>1018456.5</v>
      </c>
      <c r="F152" s="7">
        <f t="shared" si="11"/>
        <v>338000</v>
      </c>
      <c r="G152" s="7">
        <f t="shared" si="11"/>
        <v>596903.6</v>
      </c>
      <c r="H152" s="7">
        <f>H40+H131+H147</f>
        <v>338000</v>
      </c>
      <c r="I152" s="7">
        <f t="shared" si="11"/>
        <v>335000</v>
      </c>
      <c r="J152" s="7">
        <f t="shared" si="11"/>
        <v>0</v>
      </c>
      <c r="K152" s="7">
        <f t="shared" si="11"/>
        <v>86552.9</v>
      </c>
      <c r="L152" s="7">
        <f t="shared" si="11"/>
        <v>0</v>
      </c>
      <c r="M152" s="5"/>
      <c r="N152" s="5"/>
      <c r="O152" s="34"/>
    </row>
    <row r="154" spans="1:15" ht="15">
      <c r="A154" s="24" t="s">
        <v>67</v>
      </c>
      <c r="B154" s="25"/>
      <c r="C154" s="25"/>
      <c r="D154" s="25"/>
      <c r="E154" s="25"/>
      <c r="F154" s="25"/>
      <c r="G154" s="25"/>
      <c r="H154" s="25"/>
      <c r="J154" s="19"/>
    </row>
    <row r="156" spans="1:15">
      <c r="E156" s="19"/>
    </row>
    <row r="157" spans="1:15">
      <c r="E157" s="19"/>
    </row>
    <row r="158" spans="1:15">
      <c r="E158" s="19"/>
    </row>
    <row r="159" spans="1:15">
      <c r="E159" s="19"/>
    </row>
    <row r="160" spans="1:15">
      <c r="E160" s="19"/>
    </row>
    <row r="161" spans="5:5">
      <c r="E161" s="19"/>
    </row>
  </sheetData>
  <mergeCells count="143">
    <mergeCell ref="Q102:Q106"/>
    <mergeCell ref="Q107:Q111"/>
    <mergeCell ref="Q112:Q116"/>
    <mergeCell ref="Q117:Q121"/>
    <mergeCell ref="Q122:Q126"/>
    <mergeCell ref="Q57:Q61"/>
    <mergeCell ref="Q62:Q66"/>
    <mergeCell ref="Q67:Q71"/>
    <mergeCell ref="Q72:Q76"/>
    <mergeCell ref="Q77:Q81"/>
    <mergeCell ref="Q82:Q86"/>
    <mergeCell ref="Q87:Q91"/>
    <mergeCell ref="Q92:Q96"/>
    <mergeCell ref="Q97:Q101"/>
    <mergeCell ref="Q26:Q30"/>
    <mergeCell ref="Q31:Q35"/>
    <mergeCell ref="Q42:Q46"/>
    <mergeCell ref="Q47:Q51"/>
    <mergeCell ref="Q5:Q10"/>
    <mergeCell ref="Q11:Q15"/>
    <mergeCell ref="Q16:Q20"/>
    <mergeCell ref="Q21:Q25"/>
    <mergeCell ref="Q52:Q56"/>
    <mergeCell ref="A1:O2"/>
    <mergeCell ref="A122:A126"/>
    <mergeCell ref="B122:B126"/>
    <mergeCell ref="C122:C126"/>
    <mergeCell ref="A117:A121"/>
    <mergeCell ref="B117:B121"/>
    <mergeCell ref="C117:C121"/>
    <mergeCell ref="O117:O121"/>
    <mergeCell ref="A97:A101"/>
    <mergeCell ref="B133:B137"/>
    <mergeCell ref="C133:C137"/>
    <mergeCell ref="O133:O137"/>
    <mergeCell ref="A143:C147"/>
    <mergeCell ref="O143:O147"/>
    <mergeCell ref="A148:C152"/>
    <mergeCell ref="O148:O152"/>
    <mergeCell ref="A112:A116"/>
    <mergeCell ref="B112:B116"/>
    <mergeCell ref="C112:C116"/>
    <mergeCell ref="O112:O116"/>
    <mergeCell ref="A138:A142"/>
    <mergeCell ref="B138:B142"/>
    <mergeCell ref="C138:C142"/>
    <mergeCell ref="O138:O142"/>
    <mergeCell ref="B132:O132"/>
    <mergeCell ref="A133:A137"/>
    <mergeCell ref="A102:A106"/>
    <mergeCell ref="B102:B106"/>
    <mergeCell ref="C102:C106"/>
    <mergeCell ref="O102:O106"/>
    <mergeCell ref="A127:C131"/>
    <mergeCell ref="O127:O131"/>
    <mergeCell ref="A107:A111"/>
    <mergeCell ref="B107:B111"/>
    <mergeCell ref="C107:C111"/>
    <mergeCell ref="O107:O111"/>
    <mergeCell ref="B87:B91"/>
    <mergeCell ref="C87:C91"/>
    <mergeCell ref="O87:O91"/>
    <mergeCell ref="B97:B101"/>
    <mergeCell ref="C97:C101"/>
    <mergeCell ref="O97:O101"/>
    <mergeCell ref="O82:O86"/>
    <mergeCell ref="A77:A81"/>
    <mergeCell ref="B77:B81"/>
    <mergeCell ref="C77:C81"/>
    <mergeCell ref="O77:O81"/>
    <mergeCell ref="A92:A96"/>
    <mergeCell ref="B92:B96"/>
    <mergeCell ref="C92:C96"/>
    <mergeCell ref="O92:O96"/>
    <mergeCell ref="A87:A91"/>
    <mergeCell ref="A52:A56"/>
    <mergeCell ref="B52:B56"/>
    <mergeCell ref="C52:C56"/>
    <mergeCell ref="A82:A86"/>
    <mergeCell ref="B82:B86"/>
    <mergeCell ref="C82:C86"/>
    <mergeCell ref="A72:A76"/>
    <mergeCell ref="B72:B76"/>
    <mergeCell ref="C72:C76"/>
    <mergeCell ref="O72:O76"/>
    <mergeCell ref="C31:C35"/>
    <mergeCell ref="A67:A71"/>
    <mergeCell ref="B67:B71"/>
    <mergeCell ref="C67:C71"/>
    <mergeCell ref="A57:A61"/>
    <mergeCell ref="B57:B61"/>
    <mergeCell ref="O57:O61"/>
    <mergeCell ref="A62:A66"/>
    <mergeCell ref="B62:B66"/>
    <mergeCell ref="C62:C66"/>
    <mergeCell ref="O62:O66"/>
    <mergeCell ref="O67:O71"/>
    <mergeCell ref="C57:C61"/>
    <mergeCell ref="O11:O15"/>
    <mergeCell ref="A47:A51"/>
    <mergeCell ref="B47:B51"/>
    <mergeCell ref="C47:C51"/>
    <mergeCell ref="O47:O51"/>
    <mergeCell ref="O42:O46"/>
    <mergeCell ref="O26:O30"/>
    <mergeCell ref="A26:A30"/>
    <mergeCell ref="B26:B30"/>
    <mergeCell ref="C26:C30"/>
    <mergeCell ref="O52:O56"/>
    <mergeCell ref="O16:O20"/>
    <mergeCell ref="O21:O25"/>
    <mergeCell ref="C21:C25"/>
    <mergeCell ref="A36:C40"/>
    <mergeCell ref="O36:O40"/>
    <mergeCell ref="B41:O41"/>
    <mergeCell ref="A42:A46"/>
    <mergeCell ref="B42:B46"/>
    <mergeCell ref="C42:C46"/>
    <mergeCell ref="O31:O35"/>
    <mergeCell ref="C16:C20"/>
    <mergeCell ref="A31:A35"/>
    <mergeCell ref="B31:B35"/>
    <mergeCell ref="A16:A20"/>
    <mergeCell ref="B16:B20"/>
    <mergeCell ref="A21:A25"/>
    <mergeCell ref="B21:B25"/>
    <mergeCell ref="A154:H154"/>
    <mergeCell ref="N3:O3"/>
    <mergeCell ref="B9:O9"/>
    <mergeCell ref="B10:O10"/>
    <mergeCell ref="A11:A15"/>
    <mergeCell ref="B11:B15"/>
    <mergeCell ref="A5:A7"/>
    <mergeCell ref="B5:B7"/>
    <mergeCell ref="C5:C7"/>
    <mergeCell ref="D5:D7"/>
    <mergeCell ref="C11:C15"/>
    <mergeCell ref="E5:F6"/>
    <mergeCell ref="G5:N5"/>
    <mergeCell ref="G6:H6"/>
    <mergeCell ref="I6:J6"/>
    <mergeCell ref="K6:L6"/>
    <mergeCell ref="M6:N6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</dc:creator>
  <cp:lastModifiedBy>vitkovskaya</cp:lastModifiedBy>
  <cp:lastPrinted>2019-01-30T05:25:37Z</cp:lastPrinted>
  <dcterms:created xsi:type="dcterms:W3CDTF">2018-09-04T09:03:24Z</dcterms:created>
  <dcterms:modified xsi:type="dcterms:W3CDTF">2019-02-11T03:11:06Z</dcterms:modified>
</cp:coreProperties>
</file>