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-90" windowWidth="14610" windowHeight="1164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_FilterDatabase" localSheetId="0" hidden="1">Лист1!$A$1:$Y$2624</definedName>
    <definedName name="_xlnm.Print_Area" localSheetId="0">Лист1!$A$1:$Q$2625</definedName>
  </definedNames>
  <calcPr calcId="125725"/>
</workbook>
</file>

<file path=xl/calcChain.xml><?xml version="1.0" encoding="utf-8"?>
<calcChain xmlns="http://schemas.openxmlformats.org/spreadsheetml/2006/main">
  <c r="M2547" i="1"/>
  <c r="I2547"/>
  <c r="G2530"/>
  <c r="H2530"/>
  <c r="G2531"/>
  <c r="G2528" s="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M2341"/>
  <c r="I2341"/>
  <c r="M2071"/>
  <c r="M2064" s="1"/>
  <c r="I2071"/>
  <c r="M1804"/>
  <c r="I1804"/>
  <c r="I383"/>
  <c r="G2522"/>
  <c r="H2522"/>
  <c r="G2555"/>
  <c r="H2558"/>
  <c r="G2561"/>
  <c r="H2563"/>
  <c r="I2554"/>
  <c r="J2554"/>
  <c r="H2554" s="1"/>
  <c r="K2554"/>
  <c r="L2554"/>
  <c r="M2554"/>
  <c r="N2554"/>
  <c r="N2578" s="1"/>
  <c r="O2554"/>
  <c r="P2554"/>
  <c r="I2555"/>
  <c r="I2579" s="1"/>
  <c r="J2555"/>
  <c r="K2555"/>
  <c r="L2555"/>
  <c r="M2555"/>
  <c r="N2555"/>
  <c r="O2555"/>
  <c r="P2555"/>
  <c r="I2556"/>
  <c r="J2556"/>
  <c r="K2556"/>
  <c r="L2556"/>
  <c r="M2556"/>
  <c r="M2580" s="1"/>
  <c r="N2556"/>
  <c r="O2556"/>
  <c r="P2556"/>
  <c r="I2557"/>
  <c r="J2557"/>
  <c r="J2581" s="1"/>
  <c r="K2557"/>
  <c r="L2557"/>
  <c r="M2557"/>
  <c r="N2557"/>
  <c r="N2581" s="1"/>
  <c r="O2557"/>
  <c r="P2557"/>
  <c r="I2558"/>
  <c r="I2582"/>
  <c r="J2558"/>
  <c r="K2558"/>
  <c r="L2558"/>
  <c r="L2582" s="1"/>
  <c r="M2558"/>
  <c r="M2582" s="1"/>
  <c r="N2558"/>
  <c r="O2558"/>
  <c r="O2582" s="1"/>
  <c r="P2558"/>
  <c r="J2559"/>
  <c r="K2559"/>
  <c r="K2552" s="1"/>
  <c r="L2559"/>
  <c r="L2583" s="1"/>
  <c r="N2559"/>
  <c r="O2559"/>
  <c r="P2559"/>
  <c r="I2560"/>
  <c r="J2560"/>
  <c r="K2560"/>
  <c r="L2560"/>
  <c r="M2560"/>
  <c r="M2584" s="1"/>
  <c r="N2560"/>
  <c r="O2560"/>
  <c r="P2560"/>
  <c r="I2561"/>
  <c r="I2585" s="1"/>
  <c r="J2561"/>
  <c r="J2585" s="1"/>
  <c r="K2561"/>
  <c r="L2561"/>
  <c r="M2561"/>
  <c r="N2561"/>
  <c r="N2585" s="1"/>
  <c r="O2561"/>
  <c r="P2561"/>
  <c r="I2562"/>
  <c r="J2562"/>
  <c r="K2562"/>
  <c r="L2562"/>
  <c r="M2562"/>
  <c r="M2586" s="1"/>
  <c r="N2562"/>
  <c r="O2562"/>
  <c r="P2562"/>
  <c r="I2563"/>
  <c r="G2563" s="1"/>
  <c r="J2563"/>
  <c r="J2587" s="1"/>
  <c r="K2563"/>
  <c r="L2563"/>
  <c r="M2563"/>
  <c r="M2587" s="1"/>
  <c r="N2563"/>
  <c r="N2587" s="1"/>
  <c r="O2563"/>
  <c r="P2563"/>
  <c r="J2553"/>
  <c r="K2553"/>
  <c r="K2577" s="1"/>
  <c r="L2553"/>
  <c r="M2553"/>
  <c r="N2553"/>
  <c r="O2553"/>
  <c r="P2553"/>
  <c r="I2553"/>
  <c r="G2553" s="1"/>
  <c r="G235"/>
  <c r="G236"/>
  <c r="G237"/>
  <c r="P2124"/>
  <c r="O2124"/>
  <c r="N2124"/>
  <c r="N2610" s="1"/>
  <c r="M2124"/>
  <c r="L2124"/>
  <c r="K2124"/>
  <c r="J2124"/>
  <c r="J2610"/>
  <c r="I2124"/>
  <c r="P2123"/>
  <c r="O2123"/>
  <c r="N2123"/>
  <c r="N2609" s="1"/>
  <c r="M2123"/>
  <c r="M2609" s="1"/>
  <c r="L2123"/>
  <c r="H2123" s="1"/>
  <c r="K2123"/>
  <c r="J2123"/>
  <c r="J2609"/>
  <c r="P2122"/>
  <c r="O2122"/>
  <c r="O2608" s="1"/>
  <c r="N2122"/>
  <c r="N2608" s="1"/>
  <c r="M2122"/>
  <c r="L2122"/>
  <c r="K2122"/>
  <c r="J2122"/>
  <c r="I2122"/>
  <c r="I2608"/>
  <c r="P2121"/>
  <c r="O2121"/>
  <c r="N2121"/>
  <c r="M2121"/>
  <c r="L2121"/>
  <c r="K2121"/>
  <c r="J2121"/>
  <c r="P2119"/>
  <c r="P2605" s="1"/>
  <c r="O2119"/>
  <c r="N2119"/>
  <c r="M2119"/>
  <c r="L2119"/>
  <c r="K2119"/>
  <c r="J2119"/>
  <c r="I2119"/>
  <c r="M2113"/>
  <c r="L2113"/>
  <c r="L2137" s="1"/>
  <c r="M2112"/>
  <c r="M2598" s="1"/>
  <c r="L2112"/>
  <c r="I2112"/>
  <c r="P2111"/>
  <c r="M2111"/>
  <c r="M2597" s="1"/>
  <c r="M2110"/>
  <c r="N2109"/>
  <c r="N2595" s="1"/>
  <c r="N20" s="1"/>
  <c r="K2109"/>
  <c r="J2109"/>
  <c r="O2108"/>
  <c r="N2108"/>
  <c r="J2108"/>
  <c r="O2107"/>
  <c r="N2107"/>
  <c r="J2107"/>
  <c r="O2106"/>
  <c r="N2106"/>
  <c r="N2592" s="1"/>
  <c r="K2106"/>
  <c r="P2104"/>
  <c r="O2104"/>
  <c r="N2104"/>
  <c r="M2104"/>
  <c r="L2104"/>
  <c r="K2104"/>
  <c r="J2104"/>
  <c r="I2104"/>
  <c r="P2103"/>
  <c r="O2103"/>
  <c r="N2103"/>
  <c r="M2103"/>
  <c r="L2103"/>
  <c r="L2589" s="1"/>
  <c r="K2103"/>
  <c r="I2103"/>
  <c r="M2105"/>
  <c r="M2591" s="1"/>
  <c r="M16" s="1"/>
  <c r="I2120"/>
  <c r="I2606" s="1"/>
  <c r="G2606" s="1"/>
  <c r="I2125"/>
  <c r="J2120"/>
  <c r="J2606" s="1"/>
  <c r="K2120"/>
  <c r="K2606" s="1"/>
  <c r="L2120"/>
  <c r="M2120"/>
  <c r="N2120"/>
  <c r="N2606" s="1"/>
  <c r="H2606" s="1"/>
  <c r="O2120"/>
  <c r="O2606" s="1"/>
  <c r="P2120"/>
  <c r="P2606"/>
  <c r="M2608"/>
  <c r="J2125"/>
  <c r="K2125"/>
  <c r="L2125"/>
  <c r="L2611"/>
  <c r="M2125"/>
  <c r="N2125"/>
  <c r="O2125"/>
  <c r="P2125"/>
  <c r="P2611" s="1"/>
  <c r="P2610"/>
  <c r="K2611"/>
  <c r="O2611"/>
  <c r="I2611"/>
  <c r="I2571"/>
  <c r="J2461"/>
  <c r="K2461"/>
  <c r="L2461"/>
  <c r="M2461"/>
  <c r="N2461"/>
  <c r="O2461"/>
  <c r="P2461"/>
  <c r="I2461"/>
  <c r="G2461" s="1"/>
  <c r="J2459"/>
  <c r="K2459"/>
  <c r="L2459"/>
  <c r="M2459"/>
  <c r="M2605" s="1"/>
  <c r="N2459"/>
  <c r="N2605" s="1"/>
  <c r="O2459"/>
  <c r="P2459"/>
  <c r="I2459"/>
  <c r="G2459" s="1"/>
  <c r="I2458"/>
  <c r="J2457"/>
  <c r="K2457"/>
  <c r="L2457"/>
  <c r="M2457"/>
  <c r="M2454" s="1"/>
  <c r="N2457"/>
  <c r="O2457"/>
  <c r="P2457"/>
  <c r="I2457"/>
  <c r="I2454" s="1"/>
  <c r="I2456"/>
  <c r="I2455"/>
  <c r="J2611"/>
  <c r="N2611"/>
  <c r="M2610"/>
  <c r="O2610"/>
  <c r="P2609"/>
  <c r="P2608"/>
  <c r="J2118"/>
  <c r="J2114" s="1"/>
  <c r="K2118"/>
  <c r="L2118"/>
  <c r="M2118"/>
  <c r="N2118"/>
  <c r="O2118"/>
  <c r="P2118"/>
  <c r="I2118"/>
  <c r="K2117"/>
  <c r="K2129" s="1"/>
  <c r="K2615" s="1"/>
  <c r="L2117"/>
  <c r="M2117"/>
  <c r="N2117"/>
  <c r="O2117"/>
  <c r="O2603" s="1"/>
  <c r="P2117"/>
  <c r="J2116"/>
  <c r="K2116"/>
  <c r="L2116"/>
  <c r="M2116"/>
  <c r="M2602" s="1"/>
  <c r="N2116"/>
  <c r="O2116"/>
  <c r="P2116"/>
  <c r="P2602" s="1"/>
  <c r="I2116"/>
  <c r="J2115"/>
  <c r="K2115"/>
  <c r="L2115"/>
  <c r="L2114" s="1"/>
  <c r="M2115"/>
  <c r="N2115"/>
  <c r="O2115"/>
  <c r="P2115"/>
  <c r="I2115"/>
  <c r="I2601" s="1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I38"/>
  <c r="J38"/>
  <c r="K38"/>
  <c r="L38"/>
  <c r="M38"/>
  <c r="N38"/>
  <c r="O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I50"/>
  <c r="J50"/>
  <c r="K50"/>
  <c r="L50"/>
  <c r="M50"/>
  <c r="N50"/>
  <c r="O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I62"/>
  <c r="J62"/>
  <c r="K62"/>
  <c r="L62"/>
  <c r="M62"/>
  <c r="N62"/>
  <c r="O62"/>
  <c r="G63"/>
  <c r="H63"/>
  <c r="H62" s="1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I74"/>
  <c r="J74"/>
  <c r="K74"/>
  <c r="L74"/>
  <c r="N74"/>
  <c r="O74"/>
  <c r="G75"/>
  <c r="H75"/>
  <c r="G76"/>
  <c r="H76"/>
  <c r="H77"/>
  <c r="M77"/>
  <c r="G78"/>
  <c r="H78"/>
  <c r="G79"/>
  <c r="H79"/>
  <c r="G80"/>
  <c r="H80"/>
  <c r="G81"/>
  <c r="H81"/>
  <c r="G82"/>
  <c r="H82"/>
  <c r="G83"/>
  <c r="H83"/>
  <c r="G84"/>
  <c r="H84"/>
  <c r="G85"/>
  <c r="H85"/>
  <c r="I86"/>
  <c r="J86"/>
  <c r="K86"/>
  <c r="L86"/>
  <c r="M86"/>
  <c r="N86"/>
  <c r="O86"/>
  <c r="G87"/>
  <c r="G86" s="1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I98"/>
  <c r="J98"/>
  <c r="K98"/>
  <c r="L98"/>
  <c r="N98"/>
  <c r="O98"/>
  <c r="G99"/>
  <c r="H99"/>
  <c r="G100"/>
  <c r="H100"/>
  <c r="H101"/>
  <c r="M101"/>
  <c r="G101" s="1"/>
  <c r="G102"/>
  <c r="H102"/>
  <c r="G103"/>
  <c r="H103"/>
  <c r="G104"/>
  <c r="H104"/>
  <c r="G105"/>
  <c r="H105"/>
  <c r="G106"/>
  <c r="H106"/>
  <c r="G107"/>
  <c r="H107"/>
  <c r="G108"/>
  <c r="H108"/>
  <c r="G109"/>
  <c r="H109"/>
  <c r="I110"/>
  <c r="J110"/>
  <c r="K110"/>
  <c r="L110"/>
  <c r="M110"/>
  <c r="N110"/>
  <c r="O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I122"/>
  <c r="J122"/>
  <c r="K122"/>
  <c r="L122"/>
  <c r="M122"/>
  <c r="N122"/>
  <c r="O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I134"/>
  <c r="J134"/>
  <c r="K134"/>
  <c r="L134"/>
  <c r="M134"/>
  <c r="N134"/>
  <c r="O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I146"/>
  <c r="J146"/>
  <c r="K146"/>
  <c r="L146"/>
  <c r="M146"/>
  <c r="N146"/>
  <c r="O146"/>
  <c r="G147"/>
  <c r="G146" s="1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I158"/>
  <c r="J158"/>
  <c r="K158"/>
  <c r="L158"/>
  <c r="M158"/>
  <c r="N158"/>
  <c r="O158"/>
  <c r="G159"/>
  <c r="H159"/>
  <c r="G160"/>
  <c r="H160"/>
  <c r="H158" s="1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J170"/>
  <c r="K170"/>
  <c r="L170"/>
  <c r="M170"/>
  <c r="N170"/>
  <c r="O170"/>
  <c r="G171"/>
  <c r="H171"/>
  <c r="G172"/>
  <c r="H172"/>
  <c r="H170" s="1"/>
  <c r="G173"/>
  <c r="H173"/>
  <c r="G174"/>
  <c r="H174"/>
  <c r="G175"/>
  <c r="H175"/>
  <c r="H176"/>
  <c r="I176"/>
  <c r="I2108" s="1"/>
  <c r="G177"/>
  <c r="H177"/>
  <c r="G178"/>
  <c r="H178"/>
  <c r="G179"/>
  <c r="H179"/>
  <c r="G180"/>
  <c r="H180"/>
  <c r="G181"/>
  <c r="H181"/>
  <c r="I182"/>
  <c r="J182"/>
  <c r="K182"/>
  <c r="L182"/>
  <c r="M182"/>
  <c r="N182"/>
  <c r="O182"/>
  <c r="G183"/>
  <c r="H183"/>
  <c r="H182" s="1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K194"/>
  <c r="L194"/>
  <c r="M194"/>
  <c r="N194"/>
  <c r="O194"/>
  <c r="G195"/>
  <c r="H195"/>
  <c r="G196"/>
  <c r="G194" s="1"/>
  <c r="H196"/>
  <c r="I197"/>
  <c r="J197"/>
  <c r="J194"/>
  <c r="G198"/>
  <c r="H198"/>
  <c r="G199"/>
  <c r="H199"/>
  <c r="G200"/>
  <c r="H200"/>
  <c r="G201"/>
  <c r="H201"/>
  <c r="G202"/>
  <c r="H202"/>
  <c r="G203"/>
  <c r="H203"/>
  <c r="G204"/>
  <c r="H204"/>
  <c r="G205"/>
  <c r="H205"/>
  <c r="I206"/>
  <c r="J206"/>
  <c r="K206"/>
  <c r="L206"/>
  <c r="M206"/>
  <c r="N206"/>
  <c r="O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I218"/>
  <c r="J218"/>
  <c r="K218"/>
  <c r="L218"/>
  <c r="M218"/>
  <c r="N218"/>
  <c r="O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I230"/>
  <c r="J230"/>
  <c r="K230"/>
  <c r="L230"/>
  <c r="M230"/>
  <c r="N230"/>
  <c r="O230"/>
  <c r="G231"/>
  <c r="H231"/>
  <c r="G232"/>
  <c r="G230" s="1"/>
  <c r="H232"/>
  <c r="G233"/>
  <c r="H233"/>
  <c r="G234"/>
  <c r="H234"/>
  <c r="H235"/>
  <c r="H236"/>
  <c r="H237"/>
  <c r="G238"/>
  <c r="H238"/>
  <c r="G239"/>
  <c r="H239"/>
  <c r="G240"/>
  <c r="H240"/>
  <c r="G241"/>
  <c r="H241"/>
  <c r="I242"/>
  <c r="J242"/>
  <c r="K242"/>
  <c r="L242"/>
  <c r="M242"/>
  <c r="N242"/>
  <c r="O242"/>
  <c r="G243"/>
  <c r="G242" s="1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I254"/>
  <c r="J254"/>
  <c r="K254"/>
  <c r="L254"/>
  <c r="M254"/>
  <c r="N254"/>
  <c r="O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I266"/>
  <c r="J266"/>
  <c r="K266"/>
  <c r="L266"/>
  <c r="M266"/>
  <c r="N266"/>
  <c r="O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I278"/>
  <c r="J278"/>
  <c r="K278"/>
  <c r="L278"/>
  <c r="M278"/>
  <c r="N278"/>
  <c r="O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I290"/>
  <c r="J290"/>
  <c r="K290"/>
  <c r="L290"/>
  <c r="M290"/>
  <c r="N290"/>
  <c r="O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I302"/>
  <c r="J302"/>
  <c r="K302"/>
  <c r="L302"/>
  <c r="M302"/>
  <c r="N302"/>
  <c r="O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I314"/>
  <c r="J314"/>
  <c r="K314"/>
  <c r="L314"/>
  <c r="O314"/>
  <c r="G315"/>
  <c r="H315"/>
  <c r="G316"/>
  <c r="H316"/>
  <c r="M317"/>
  <c r="N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I326"/>
  <c r="J326"/>
  <c r="K326"/>
  <c r="L326"/>
  <c r="M326"/>
  <c r="N326"/>
  <c r="O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I338"/>
  <c r="J338"/>
  <c r="K338"/>
  <c r="L338"/>
  <c r="M338"/>
  <c r="N338"/>
  <c r="O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I350"/>
  <c r="J350"/>
  <c r="K350"/>
  <c r="L350"/>
  <c r="M350"/>
  <c r="N350"/>
  <c r="O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I362"/>
  <c r="J362"/>
  <c r="K362"/>
  <c r="L362"/>
  <c r="M362"/>
  <c r="N362"/>
  <c r="O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J374"/>
  <c r="K374"/>
  <c r="L374"/>
  <c r="M374"/>
  <c r="N374"/>
  <c r="O374"/>
  <c r="G375"/>
  <c r="H375"/>
  <c r="G376"/>
  <c r="H376"/>
  <c r="G377"/>
  <c r="H377"/>
  <c r="G378"/>
  <c r="H378"/>
  <c r="G379"/>
  <c r="H379"/>
  <c r="G380"/>
  <c r="H380"/>
  <c r="G381"/>
  <c r="H381"/>
  <c r="G382"/>
  <c r="H382"/>
  <c r="H383"/>
  <c r="G384"/>
  <c r="H384"/>
  <c r="G385"/>
  <c r="H385"/>
  <c r="I386"/>
  <c r="J386"/>
  <c r="K386"/>
  <c r="L386"/>
  <c r="M386"/>
  <c r="N386"/>
  <c r="O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I398"/>
  <c r="J398"/>
  <c r="K398"/>
  <c r="L398"/>
  <c r="M398"/>
  <c r="N398"/>
  <c r="O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I410"/>
  <c r="J410"/>
  <c r="K410"/>
  <c r="L410"/>
  <c r="M410"/>
  <c r="N410"/>
  <c r="O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I422"/>
  <c r="J422"/>
  <c r="K422"/>
  <c r="L422"/>
  <c r="M422"/>
  <c r="N422"/>
  <c r="O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I434"/>
  <c r="J434"/>
  <c r="K434"/>
  <c r="L434"/>
  <c r="M434"/>
  <c r="N434"/>
  <c r="O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I446"/>
  <c r="J446"/>
  <c r="K446"/>
  <c r="L446"/>
  <c r="M446"/>
  <c r="N446"/>
  <c r="O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I458"/>
  <c r="J458"/>
  <c r="K458"/>
  <c r="L458"/>
  <c r="M458"/>
  <c r="N458"/>
  <c r="O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I470"/>
  <c r="J470"/>
  <c r="K470"/>
  <c r="L470"/>
  <c r="M470"/>
  <c r="N470"/>
  <c r="O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I482"/>
  <c r="J482"/>
  <c r="K482"/>
  <c r="L482"/>
  <c r="M482"/>
  <c r="N482"/>
  <c r="O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I494"/>
  <c r="J494"/>
  <c r="K494"/>
  <c r="L494"/>
  <c r="M494"/>
  <c r="N494"/>
  <c r="O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I506"/>
  <c r="J506"/>
  <c r="K506"/>
  <c r="L506"/>
  <c r="M506"/>
  <c r="N506"/>
  <c r="O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I518"/>
  <c r="J518"/>
  <c r="K518"/>
  <c r="L518"/>
  <c r="M518"/>
  <c r="N518"/>
  <c r="O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I530"/>
  <c r="J530"/>
  <c r="K530"/>
  <c r="L530"/>
  <c r="M530"/>
  <c r="N530"/>
  <c r="O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I542"/>
  <c r="J542"/>
  <c r="K542"/>
  <c r="L542"/>
  <c r="M542"/>
  <c r="N542"/>
  <c r="O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I554"/>
  <c r="J554"/>
  <c r="K554"/>
  <c r="L554"/>
  <c r="M554"/>
  <c r="N554"/>
  <c r="O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I566"/>
  <c r="J566"/>
  <c r="K566"/>
  <c r="L566"/>
  <c r="M566"/>
  <c r="N566"/>
  <c r="O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I578"/>
  <c r="J578"/>
  <c r="K578"/>
  <c r="L578"/>
  <c r="M578"/>
  <c r="N578"/>
  <c r="O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I590"/>
  <c r="J590"/>
  <c r="K590"/>
  <c r="L590"/>
  <c r="M590"/>
  <c r="N590"/>
  <c r="O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I602"/>
  <c r="J602"/>
  <c r="K602"/>
  <c r="L602"/>
  <c r="M602"/>
  <c r="N602"/>
  <c r="O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I614"/>
  <c r="J614"/>
  <c r="K614"/>
  <c r="L614"/>
  <c r="M614"/>
  <c r="N614"/>
  <c r="O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I626"/>
  <c r="J626"/>
  <c r="K626"/>
  <c r="L626"/>
  <c r="M626"/>
  <c r="N626"/>
  <c r="O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I638"/>
  <c r="J638"/>
  <c r="K638"/>
  <c r="L638"/>
  <c r="M638"/>
  <c r="N638"/>
  <c r="O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I650"/>
  <c r="J650"/>
  <c r="K650"/>
  <c r="L650"/>
  <c r="M650"/>
  <c r="N650"/>
  <c r="O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I662"/>
  <c r="J662"/>
  <c r="K662"/>
  <c r="L662"/>
  <c r="M662"/>
  <c r="N662"/>
  <c r="O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I674"/>
  <c r="J674"/>
  <c r="K674"/>
  <c r="L674"/>
  <c r="M674"/>
  <c r="N674"/>
  <c r="O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I686"/>
  <c r="J686"/>
  <c r="K686"/>
  <c r="L686"/>
  <c r="M686"/>
  <c r="N686"/>
  <c r="O686"/>
  <c r="G687"/>
  <c r="H687"/>
  <c r="G688"/>
  <c r="H688"/>
  <c r="G689"/>
  <c r="H689"/>
  <c r="G690"/>
  <c r="H690"/>
  <c r="G691"/>
  <c r="H691"/>
  <c r="G692"/>
  <c r="H692"/>
  <c r="G693"/>
  <c r="H693"/>
  <c r="H694"/>
  <c r="G695"/>
  <c r="H695"/>
  <c r="G696"/>
  <c r="H696"/>
  <c r="G697"/>
  <c r="H697"/>
  <c r="I698"/>
  <c r="J698"/>
  <c r="K698"/>
  <c r="L698"/>
  <c r="M698"/>
  <c r="N698"/>
  <c r="O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I710"/>
  <c r="J710"/>
  <c r="K710"/>
  <c r="L710"/>
  <c r="M710"/>
  <c r="N710"/>
  <c r="O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I722"/>
  <c r="J722"/>
  <c r="K722"/>
  <c r="L722"/>
  <c r="M722"/>
  <c r="N722"/>
  <c r="O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I734"/>
  <c r="J734"/>
  <c r="K734"/>
  <c r="L734"/>
  <c r="M734"/>
  <c r="N734"/>
  <c r="O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I746"/>
  <c r="J746"/>
  <c r="K746"/>
  <c r="L746"/>
  <c r="M746"/>
  <c r="N746"/>
  <c r="O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I758"/>
  <c r="J758"/>
  <c r="K758"/>
  <c r="L758"/>
  <c r="M758"/>
  <c r="N758"/>
  <c r="O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I770"/>
  <c r="J770"/>
  <c r="K770"/>
  <c r="L770"/>
  <c r="M770"/>
  <c r="N770"/>
  <c r="O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I782"/>
  <c r="J782"/>
  <c r="K782"/>
  <c r="L782"/>
  <c r="M782"/>
  <c r="N782"/>
  <c r="O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I794"/>
  <c r="J794"/>
  <c r="K794"/>
  <c r="L794"/>
  <c r="M794"/>
  <c r="N794"/>
  <c r="O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I806"/>
  <c r="J806"/>
  <c r="K806"/>
  <c r="L806"/>
  <c r="M806"/>
  <c r="N806"/>
  <c r="O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I818"/>
  <c r="J818"/>
  <c r="K818"/>
  <c r="L818"/>
  <c r="M818"/>
  <c r="N818"/>
  <c r="O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I830"/>
  <c r="J830"/>
  <c r="K830"/>
  <c r="L830"/>
  <c r="M830"/>
  <c r="N830"/>
  <c r="O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I842"/>
  <c r="J842"/>
  <c r="K842"/>
  <c r="L842"/>
  <c r="M842"/>
  <c r="N842"/>
  <c r="O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I854"/>
  <c r="J854"/>
  <c r="K854"/>
  <c r="L854"/>
  <c r="M854"/>
  <c r="N854"/>
  <c r="O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I866"/>
  <c r="J866"/>
  <c r="K866"/>
  <c r="L866"/>
  <c r="M866"/>
  <c r="N866"/>
  <c r="O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I878"/>
  <c r="J878"/>
  <c r="K878"/>
  <c r="L878"/>
  <c r="M878"/>
  <c r="N878"/>
  <c r="O878"/>
  <c r="G879"/>
  <c r="H879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I890"/>
  <c r="J890"/>
  <c r="K890"/>
  <c r="L890"/>
  <c r="M890"/>
  <c r="N890"/>
  <c r="O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I902"/>
  <c r="J902"/>
  <c r="K902"/>
  <c r="L902"/>
  <c r="M902"/>
  <c r="N902"/>
  <c r="O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I914"/>
  <c r="J914"/>
  <c r="K914"/>
  <c r="L914"/>
  <c r="M914"/>
  <c r="N914"/>
  <c r="O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I926"/>
  <c r="J926"/>
  <c r="K926"/>
  <c r="L926"/>
  <c r="M926"/>
  <c r="N926"/>
  <c r="O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I938"/>
  <c r="J938"/>
  <c r="K938"/>
  <c r="L938"/>
  <c r="M938"/>
  <c r="N938"/>
  <c r="O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I950"/>
  <c r="J950"/>
  <c r="K950"/>
  <c r="L950"/>
  <c r="M950"/>
  <c r="N950"/>
  <c r="O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I962"/>
  <c r="J962"/>
  <c r="K962"/>
  <c r="L962"/>
  <c r="M962"/>
  <c r="N962"/>
  <c r="O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I974"/>
  <c r="J974"/>
  <c r="K974"/>
  <c r="L974"/>
  <c r="M974"/>
  <c r="N974"/>
  <c r="O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I986"/>
  <c r="J986"/>
  <c r="K986"/>
  <c r="L986"/>
  <c r="M986"/>
  <c r="N986"/>
  <c r="O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I998"/>
  <c r="J998"/>
  <c r="K998"/>
  <c r="L998"/>
  <c r="M998"/>
  <c r="N998"/>
  <c r="O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I1010"/>
  <c r="J1010"/>
  <c r="K1010"/>
  <c r="L1010"/>
  <c r="M1010"/>
  <c r="N1010"/>
  <c r="O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I1022"/>
  <c r="J1022"/>
  <c r="K1022"/>
  <c r="L1022"/>
  <c r="M1022"/>
  <c r="N1022"/>
  <c r="O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I1034"/>
  <c r="J1034"/>
  <c r="K1034"/>
  <c r="L1034"/>
  <c r="M1034"/>
  <c r="N1034"/>
  <c r="O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I1046"/>
  <c r="J1046"/>
  <c r="K1046"/>
  <c r="L1046"/>
  <c r="M1046"/>
  <c r="N1046"/>
  <c r="O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I1058"/>
  <c r="J1058"/>
  <c r="K1058"/>
  <c r="L1058"/>
  <c r="M1058"/>
  <c r="N1058"/>
  <c r="O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I1070"/>
  <c r="J1070"/>
  <c r="K1070"/>
  <c r="L1070"/>
  <c r="M1070"/>
  <c r="N1070"/>
  <c r="O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I1082"/>
  <c r="J1082"/>
  <c r="K1082"/>
  <c r="L1082"/>
  <c r="M1082"/>
  <c r="N1082"/>
  <c r="O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I1094"/>
  <c r="J1094"/>
  <c r="K1094"/>
  <c r="L1094"/>
  <c r="M1094"/>
  <c r="N1094"/>
  <c r="O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I1106"/>
  <c r="J1106"/>
  <c r="K1106"/>
  <c r="L1106"/>
  <c r="M1106"/>
  <c r="N1106"/>
  <c r="O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I1118"/>
  <c r="J1118"/>
  <c r="K1118"/>
  <c r="L1118"/>
  <c r="M1118"/>
  <c r="N1118"/>
  <c r="O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I1130"/>
  <c r="J1130"/>
  <c r="K1130"/>
  <c r="L1130"/>
  <c r="M1130"/>
  <c r="N1130"/>
  <c r="O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I1142"/>
  <c r="J1142"/>
  <c r="K1142"/>
  <c r="L1142"/>
  <c r="M1142"/>
  <c r="N1142"/>
  <c r="O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I1154"/>
  <c r="J1154"/>
  <c r="K1154"/>
  <c r="L1154"/>
  <c r="M1154"/>
  <c r="N1154"/>
  <c r="O1154"/>
  <c r="G1155"/>
  <c r="H1155"/>
  <c r="G1156"/>
  <c r="H1156"/>
  <c r="G1157"/>
  <c r="H1157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I1166"/>
  <c r="J1166"/>
  <c r="K1166"/>
  <c r="L1166"/>
  <c r="M1166"/>
  <c r="N1166"/>
  <c r="O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I1178"/>
  <c r="J1178"/>
  <c r="K1178"/>
  <c r="L1178"/>
  <c r="M1178"/>
  <c r="N1178"/>
  <c r="O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I1190"/>
  <c r="J1190"/>
  <c r="K1190"/>
  <c r="L1190"/>
  <c r="M1190"/>
  <c r="N1190"/>
  <c r="O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I1202"/>
  <c r="J1202"/>
  <c r="K1202"/>
  <c r="L1202"/>
  <c r="M1202"/>
  <c r="N1202"/>
  <c r="O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I1214"/>
  <c r="J1214"/>
  <c r="K1214"/>
  <c r="L1214"/>
  <c r="M1214"/>
  <c r="N1214"/>
  <c r="O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I1226"/>
  <c r="J1226"/>
  <c r="K1226"/>
  <c r="L1226"/>
  <c r="M1226"/>
  <c r="N1226"/>
  <c r="O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6"/>
  <c r="H1236"/>
  <c r="G1237"/>
  <c r="H1237"/>
  <c r="I1238"/>
  <c r="J1238"/>
  <c r="K1238"/>
  <c r="L1238"/>
  <c r="M1238"/>
  <c r="N1238"/>
  <c r="O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I1250"/>
  <c r="J1250"/>
  <c r="K1250"/>
  <c r="L1250"/>
  <c r="M1250"/>
  <c r="N1250"/>
  <c r="O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I1262"/>
  <c r="J1262"/>
  <c r="K1262"/>
  <c r="L1262"/>
  <c r="M1262"/>
  <c r="N1262"/>
  <c r="O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I1274"/>
  <c r="J1274"/>
  <c r="K1274"/>
  <c r="L1274"/>
  <c r="M1274"/>
  <c r="N1274"/>
  <c r="O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I1286"/>
  <c r="J1286"/>
  <c r="K1286"/>
  <c r="L1286"/>
  <c r="M1286"/>
  <c r="N1286"/>
  <c r="O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I1298"/>
  <c r="J1298"/>
  <c r="K1298"/>
  <c r="L1298"/>
  <c r="M1298"/>
  <c r="N1298"/>
  <c r="O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I1310"/>
  <c r="J1310"/>
  <c r="K1310"/>
  <c r="L1310"/>
  <c r="M1310"/>
  <c r="N1310"/>
  <c r="O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I1322"/>
  <c r="J1322"/>
  <c r="K1322"/>
  <c r="L1322"/>
  <c r="M1322"/>
  <c r="N1322"/>
  <c r="O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I1334"/>
  <c r="J1334"/>
  <c r="K1334"/>
  <c r="L1334"/>
  <c r="M1334"/>
  <c r="N1334"/>
  <c r="O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I1346"/>
  <c r="J1346"/>
  <c r="K1346"/>
  <c r="L1346"/>
  <c r="M1346"/>
  <c r="N1346"/>
  <c r="O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I1358"/>
  <c r="J1358"/>
  <c r="K1358"/>
  <c r="L1358"/>
  <c r="M1358"/>
  <c r="N1358"/>
  <c r="O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I1370"/>
  <c r="J1370"/>
  <c r="K1370"/>
  <c r="L1370"/>
  <c r="M1370"/>
  <c r="N1370"/>
  <c r="O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I1382"/>
  <c r="J1382"/>
  <c r="K1382"/>
  <c r="L1382"/>
  <c r="M1382"/>
  <c r="N1382"/>
  <c r="O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I1394"/>
  <c r="J1394"/>
  <c r="K1394"/>
  <c r="L1394"/>
  <c r="M1394"/>
  <c r="N1394"/>
  <c r="O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P38"/>
  <c r="P50"/>
  <c r="P62"/>
  <c r="P74"/>
  <c r="P86"/>
  <c r="P98"/>
  <c r="P110"/>
  <c r="P122"/>
  <c r="P134"/>
  <c r="P146"/>
  <c r="P158"/>
  <c r="P170"/>
  <c r="P182"/>
  <c r="P194"/>
  <c r="P206"/>
  <c r="P218"/>
  <c r="P230"/>
  <c r="P242"/>
  <c r="P254"/>
  <c r="P266"/>
  <c r="P278"/>
  <c r="P290"/>
  <c r="P302"/>
  <c r="P314"/>
  <c r="P326"/>
  <c r="P338"/>
  <c r="P350"/>
  <c r="P362"/>
  <c r="P374"/>
  <c r="P386"/>
  <c r="P398"/>
  <c r="P410"/>
  <c r="P422"/>
  <c r="P434"/>
  <c r="P446"/>
  <c r="P458"/>
  <c r="P470"/>
  <c r="P482"/>
  <c r="P494"/>
  <c r="P506"/>
  <c r="P518"/>
  <c r="P530"/>
  <c r="P542"/>
  <c r="P554"/>
  <c r="P566"/>
  <c r="P578"/>
  <c r="P590"/>
  <c r="P602"/>
  <c r="P614"/>
  <c r="P626"/>
  <c r="P638"/>
  <c r="P650"/>
  <c r="P662"/>
  <c r="P674"/>
  <c r="P686"/>
  <c r="P698"/>
  <c r="P710"/>
  <c r="P722"/>
  <c r="P734"/>
  <c r="P746"/>
  <c r="P758"/>
  <c r="P770"/>
  <c r="P782"/>
  <c r="P794"/>
  <c r="P806"/>
  <c r="P818"/>
  <c r="P830"/>
  <c r="P842"/>
  <c r="P854"/>
  <c r="P866"/>
  <c r="P878"/>
  <c r="P890"/>
  <c r="P902"/>
  <c r="P914"/>
  <c r="P926"/>
  <c r="P938"/>
  <c r="P950"/>
  <c r="P962"/>
  <c r="P974"/>
  <c r="P986"/>
  <c r="P998"/>
  <c r="P1010"/>
  <c r="P1022"/>
  <c r="P1034"/>
  <c r="P1046"/>
  <c r="P1058"/>
  <c r="P1070"/>
  <c r="P1082"/>
  <c r="P1094"/>
  <c r="P1106"/>
  <c r="P1118"/>
  <c r="P1130"/>
  <c r="P1142"/>
  <c r="P1154"/>
  <c r="P1166"/>
  <c r="P1178"/>
  <c r="P1190"/>
  <c r="P1202"/>
  <c r="P1214"/>
  <c r="P1226"/>
  <c r="P1238"/>
  <c r="P1250"/>
  <c r="P1262"/>
  <c r="P1274"/>
  <c r="P1286"/>
  <c r="P1298"/>
  <c r="P1310"/>
  <c r="P1322"/>
  <c r="P1334"/>
  <c r="P1346"/>
  <c r="P1358"/>
  <c r="P1370"/>
  <c r="P1382"/>
  <c r="P1394"/>
  <c r="P25"/>
  <c r="O25"/>
  <c r="N25"/>
  <c r="M25"/>
  <c r="L25"/>
  <c r="K25"/>
  <c r="J25"/>
  <c r="I25"/>
  <c r="G2093"/>
  <c r="H2093"/>
  <c r="G2094"/>
  <c r="H2094"/>
  <c r="H2095"/>
  <c r="G2096"/>
  <c r="H2096"/>
  <c r="G2097"/>
  <c r="H2097"/>
  <c r="G2098"/>
  <c r="H2098"/>
  <c r="G2099"/>
  <c r="H2099"/>
  <c r="G2100"/>
  <c r="H2100"/>
  <c r="G2101"/>
  <c r="H2101"/>
  <c r="G2010"/>
  <c r="H2010"/>
  <c r="K2446"/>
  <c r="L2446"/>
  <c r="L2470" s="1"/>
  <c r="M2446"/>
  <c r="N2446"/>
  <c r="O2446"/>
  <c r="O2470" s="1"/>
  <c r="P2446"/>
  <c r="J2350"/>
  <c r="H2350"/>
  <c r="I2350"/>
  <c r="H2441"/>
  <c r="G2441"/>
  <c r="H2440"/>
  <c r="G2440"/>
  <c r="H2439"/>
  <c r="G2439"/>
  <c r="H2438"/>
  <c r="G2438"/>
  <c r="H2437"/>
  <c r="G2437"/>
  <c r="H2435"/>
  <c r="G2435"/>
  <c r="H2434"/>
  <c r="G2434"/>
  <c r="H2433"/>
  <c r="G2433"/>
  <c r="H2432"/>
  <c r="G2432"/>
  <c r="H2431"/>
  <c r="H2430" s="1"/>
  <c r="G2431"/>
  <c r="G2430" s="1"/>
  <c r="P2430"/>
  <c r="O2430"/>
  <c r="N2430"/>
  <c r="M2430"/>
  <c r="L2430"/>
  <c r="K2430"/>
  <c r="J2430"/>
  <c r="I2430"/>
  <c r="H2429"/>
  <c r="G2429"/>
  <c r="H2428"/>
  <c r="G2428"/>
  <c r="H2427"/>
  <c r="G2427"/>
  <c r="H2426"/>
  <c r="G2426"/>
  <c r="H2425"/>
  <c r="G2425"/>
  <c r="H2423"/>
  <c r="G2423"/>
  <c r="H2422"/>
  <c r="G2422"/>
  <c r="H2421"/>
  <c r="G2421"/>
  <c r="H2420"/>
  <c r="G2420"/>
  <c r="H2419"/>
  <c r="G2419"/>
  <c r="P2418"/>
  <c r="O2418"/>
  <c r="N2418"/>
  <c r="M2418"/>
  <c r="L2418"/>
  <c r="K2418"/>
  <c r="J2418"/>
  <c r="I2418"/>
  <c r="H2417"/>
  <c r="G2417"/>
  <c r="H2416"/>
  <c r="G2416"/>
  <c r="H2415"/>
  <c r="G2415"/>
  <c r="H2414"/>
  <c r="G2414"/>
  <c r="H2413"/>
  <c r="G2413"/>
  <c r="H2411"/>
  <c r="G2411"/>
  <c r="H2410"/>
  <c r="G2410"/>
  <c r="H2409"/>
  <c r="G2409"/>
  <c r="H2408"/>
  <c r="G2408"/>
  <c r="H2407"/>
  <c r="H2406" s="1"/>
  <c r="G2407"/>
  <c r="P2406"/>
  <c r="O2406"/>
  <c r="N2406"/>
  <c r="M2406"/>
  <c r="L2406"/>
  <c r="K2406"/>
  <c r="J2406"/>
  <c r="I2406"/>
  <c r="H2405"/>
  <c r="G2405"/>
  <c r="H2404"/>
  <c r="G2404"/>
  <c r="H2403"/>
  <c r="G2403"/>
  <c r="H2402"/>
  <c r="G2402"/>
  <c r="H2401"/>
  <c r="G2401"/>
  <c r="H2399"/>
  <c r="G2399"/>
  <c r="H2398"/>
  <c r="G2398"/>
  <c r="H2397"/>
  <c r="G2397"/>
  <c r="H2396"/>
  <c r="G2396"/>
  <c r="H2395"/>
  <c r="H2394" s="1"/>
  <c r="G2395"/>
  <c r="P2394"/>
  <c r="O2394"/>
  <c r="N2394"/>
  <c r="M2394"/>
  <c r="L2394"/>
  <c r="K2394"/>
  <c r="J2394"/>
  <c r="I2394"/>
  <c r="H2393"/>
  <c r="G2393"/>
  <c r="H2392"/>
  <c r="G2392"/>
  <c r="H2391"/>
  <c r="G2391"/>
  <c r="H2390"/>
  <c r="G2390"/>
  <c r="H2389"/>
  <c r="G2389"/>
  <c r="H2387"/>
  <c r="G2387"/>
  <c r="H2386"/>
  <c r="G2386"/>
  <c r="H2385"/>
  <c r="G2385"/>
  <c r="H2384"/>
  <c r="G2384"/>
  <c r="H2383"/>
  <c r="H2382" s="1"/>
  <c r="G2383"/>
  <c r="P2382"/>
  <c r="O2382"/>
  <c r="N2382"/>
  <c r="M2382"/>
  <c r="L2382"/>
  <c r="K2382"/>
  <c r="J2382"/>
  <c r="I2382"/>
  <c r="H2381"/>
  <c r="G2381"/>
  <c r="H2380"/>
  <c r="G2380"/>
  <c r="H2379"/>
  <c r="G2379"/>
  <c r="H2378"/>
  <c r="G2378"/>
  <c r="H2377"/>
  <c r="G2377"/>
  <c r="H2375"/>
  <c r="G2375"/>
  <c r="H2374"/>
  <c r="G2374"/>
  <c r="H2373"/>
  <c r="G2373"/>
  <c r="H2372"/>
  <c r="G2372"/>
  <c r="H2371"/>
  <c r="H2370" s="1"/>
  <c r="G2371"/>
  <c r="G2370" s="1"/>
  <c r="P2370"/>
  <c r="O2370"/>
  <c r="N2370"/>
  <c r="M2370"/>
  <c r="L2370"/>
  <c r="K2370"/>
  <c r="J2370"/>
  <c r="I2370"/>
  <c r="H2369"/>
  <c r="G2369"/>
  <c r="H2368"/>
  <c r="G2368"/>
  <c r="H2367"/>
  <c r="G2367"/>
  <c r="H2366"/>
  <c r="G2366"/>
  <c r="H2365"/>
  <c r="G2365"/>
  <c r="H2363"/>
  <c r="G2363"/>
  <c r="H2362"/>
  <c r="G2362"/>
  <c r="H2361"/>
  <c r="G2361"/>
  <c r="H2360"/>
  <c r="G2360"/>
  <c r="H2359"/>
  <c r="H2358" s="1"/>
  <c r="G2359"/>
  <c r="G2358" s="1"/>
  <c r="P2358"/>
  <c r="O2358"/>
  <c r="N2358"/>
  <c r="M2358"/>
  <c r="L2358"/>
  <c r="K2358"/>
  <c r="J2358"/>
  <c r="I2358"/>
  <c r="I1765"/>
  <c r="J1765"/>
  <c r="H1765"/>
  <c r="H1760" s="1"/>
  <c r="J1737"/>
  <c r="J1734" s="1"/>
  <c r="I1737"/>
  <c r="I1734"/>
  <c r="H2357"/>
  <c r="G2357"/>
  <c r="H2356"/>
  <c r="G2356"/>
  <c r="H2355"/>
  <c r="G2355"/>
  <c r="H2354"/>
  <c r="G2354"/>
  <c r="H2353"/>
  <c r="G2353"/>
  <c r="H2351"/>
  <c r="G2351"/>
  <c r="H2349"/>
  <c r="G2349"/>
  <c r="H2348"/>
  <c r="G2348"/>
  <c r="G2346" s="1"/>
  <c r="H2347"/>
  <c r="H2346" s="1"/>
  <c r="G2347"/>
  <c r="P2346"/>
  <c r="O2346"/>
  <c r="N2346"/>
  <c r="M2346"/>
  <c r="L2346"/>
  <c r="K2346"/>
  <c r="G1550"/>
  <c r="H2323"/>
  <c r="J2007"/>
  <c r="I2007"/>
  <c r="I2448"/>
  <c r="I2472"/>
  <c r="S2448"/>
  <c r="J2447"/>
  <c r="K2447"/>
  <c r="L2447"/>
  <c r="M2447"/>
  <c r="N2447"/>
  <c r="O2447"/>
  <c r="P2447"/>
  <c r="I2447"/>
  <c r="J2571"/>
  <c r="K2571"/>
  <c r="L2571"/>
  <c r="M2571"/>
  <c r="N2571"/>
  <c r="N2583" s="1"/>
  <c r="O2571"/>
  <c r="P2571"/>
  <c r="K2583"/>
  <c r="K2584"/>
  <c r="L2584"/>
  <c r="N2584"/>
  <c r="O2584"/>
  <c r="P2584"/>
  <c r="L2585"/>
  <c r="M2585"/>
  <c r="O2585"/>
  <c r="P2585"/>
  <c r="K2586"/>
  <c r="L2586"/>
  <c r="N2586"/>
  <c r="O2586"/>
  <c r="P2586"/>
  <c r="K2587"/>
  <c r="L2587"/>
  <c r="H2587" s="1"/>
  <c r="O2587"/>
  <c r="G2587" s="1"/>
  <c r="I2584"/>
  <c r="I2587"/>
  <c r="J2449"/>
  <c r="K2449"/>
  <c r="K2473" s="1"/>
  <c r="L2449"/>
  <c r="N2449"/>
  <c r="O2449"/>
  <c r="P2449"/>
  <c r="J2450"/>
  <c r="J2474"/>
  <c r="K2450"/>
  <c r="K2474" s="1"/>
  <c r="L2450"/>
  <c r="L2474" s="1"/>
  <c r="M2450"/>
  <c r="N2450"/>
  <c r="N2474"/>
  <c r="O2450"/>
  <c r="P2450"/>
  <c r="P2474"/>
  <c r="J2451"/>
  <c r="K2451"/>
  <c r="K2475"/>
  <c r="L2451"/>
  <c r="L2475" s="1"/>
  <c r="M2451"/>
  <c r="M2475"/>
  <c r="N2451"/>
  <c r="N2475" s="1"/>
  <c r="O2451"/>
  <c r="P2451"/>
  <c r="P2475" s="1"/>
  <c r="J2452"/>
  <c r="K2452"/>
  <c r="K2476"/>
  <c r="L2452"/>
  <c r="L2476" s="1"/>
  <c r="M2452"/>
  <c r="M2476"/>
  <c r="N2452"/>
  <c r="N2476" s="1"/>
  <c r="O2452"/>
  <c r="O2476"/>
  <c r="P2452"/>
  <c r="J2453"/>
  <c r="J2477"/>
  <c r="K2453"/>
  <c r="G2453" s="1"/>
  <c r="L2453"/>
  <c r="M2453"/>
  <c r="N2453"/>
  <c r="H2453" s="1"/>
  <c r="O2453"/>
  <c r="P2453"/>
  <c r="P2477"/>
  <c r="I2450"/>
  <c r="I2451"/>
  <c r="I2475"/>
  <c r="I2452"/>
  <c r="I2453"/>
  <c r="I2477"/>
  <c r="I1797"/>
  <c r="M2528"/>
  <c r="I2528"/>
  <c r="M2449"/>
  <c r="I2064"/>
  <c r="I2023"/>
  <c r="I1540"/>
  <c r="I1533"/>
  <c r="I1501"/>
  <c r="I1476"/>
  <c r="I1468"/>
  <c r="G2267"/>
  <c r="H2267"/>
  <c r="G2291"/>
  <c r="H2291"/>
  <c r="G2292"/>
  <c r="H2292"/>
  <c r="G2293"/>
  <c r="H2293"/>
  <c r="G2294"/>
  <c r="H2294"/>
  <c r="G2295"/>
  <c r="H2295"/>
  <c r="G2296"/>
  <c r="H2296"/>
  <c r="G1603"/>
  <c r="I1614"/>
  <c r="I2106" s="1"/>
  <c r="K1613"/>
  <c r="K2105" s="1"/>
  <c r="L1613"/>
  <c r="L2105" s="1"/>
  <c r="M1613"/>
  <c r="N1613"/>
  <c r="N2105" s="1"/>
  <c r="N2129" s="1"/>
  <c r="O1613"/>
  <c r="O2105" s="1"/>
  <c r="P1613"/>
  <c r="P2105" s="1"/>
  <c r="J2276"/>
  <c r="J2445"/>
  <c r="I2276"/>
  <c r="G2276" s="1"/>
  <c r="J1511"/>
  <c r="J1506"/>
  <c r="I1511"/>
  <c r="I1506" s="1"/>
  <c r="M2606"/>
  <c r="I2568"/>
  <c r="J2579"/>
  <c r="K2579"/>
  <c r="L2579"/>
  <c r="M2579"/>
  <c r="N2579"/>
  <c r="O2579"/>
  <c r="P2579"/>
  <c r="K2581"/>
  <c r="P2581"/>
  <c r="J2582"/>
  <c r="K2582"/>
  <c r="N2582"/>
  <c r="P2582"/>
  <c r="K2445"/>
  <c r="L2445"/>
  <c r="M2445"/>
  <c r="M2469" s="1"/>
  <c r="N2445"/>
  <c r="O2445"/>
  <c r="P2445"/>
  <c r="J2448"/>
  <c r="K2448"/>
  <c r="L2448"/>
  <c r="L2472" s="1"/>
  <c r="M2448"/>
  <c r="M2472"/>
  <c r="N2448"/>
  <c r="N2472" s="1"/>
  <c r="O2448"/>
  <c r="O2472" s="1"/>
  <c r="P2448"/>
  <c r="P2472" s="1"/>
  <c r="J1614"/>
  <c r="J2106" s="1"/>
  <c r="K1614"/>
  <c r="L1614"/>
  <c r="L2106" s="1"/>
  <c r="M1614"/>
  <c r="M2106" s="1"/>
  <c r="N1614"/>
  <c r="O1614"/>
  <c r="P1614"/>
  <c r="P2106" s="1"/>
  <c r="J1615"/>
  <c r="K1615"/>
  <c r="K2107" s="1"/>
  <c r="L1615"/>
  <c r="L2107" s="1"/>
  <c r="M1615"/>
  <c r="M2107" s="1"/>
  <c r="N1615"/>
  <c r="O1615"/>
  <c r="P1615"/>
  <c r="P2107" s="1"/>
  <c r="P2593" s="1"/>
  <c r="P18" s="1"/>
  <c r="J1616"/>
  <c r="K1616"/>
  <c r="L1616"/>
  <c r="M1616"/>
  <c r="M2108" s="1"/>
  <c r="M2132" s="1"/>
  <c r="N1616"/>
  <c r="O1616"/>
  <c r="P1616"/>
  <c r="P2108" s="1"/>
  <c r="P2132" s="1"/>
  <c r="J1617"/>
  <c r="K1617"/>
  <c r="L1617"/>
  <c r="M1617"/>
  <c r="M1610" s="1"/>
  <c r="N1617"/>
  <c r="O1617"/>
  <c r="O2109" s="1"/>
  <c r="O2133" s="1"/>
  <c r="P1617"/>
  <c r="P2109" s="1"/>
  <c r="J1618"/>
  <c r="K1618"/>
  <c r="K2110" s="1"/>
  <c r="K2596" s="1"/>
  <c r="K21" s="1"/>
  <c r="L1618"/>
  <c r="L2110" s="1"/>
  <c r="M1618"/>
  <c r="N1618"/>
  <c r="N2110" s="1"/>
  <c r="N2596" s="1"/>
  <c r="O1618"/>
  <c r="O2110" s="1"/>
  <c r="P1618"/>
  <c r="P2110" s="1"/>
  <c r="J1619"/>
  <c r="J2111" s="1"/>
  <c r="K1619"/>
  <c r="K2111" s="1"/>
  <c r="K2597" s="1"/>
  <c r="L1619"/>
  <c r="L2111" s="1"/>
  <c r="M1619"/>
  <c r="N1619"/>
  <c r="N2111" s="1"/>
  <c r="O1619"/>
  <c r="O2111" s="1"/>
  <c r="O2597" s="1"/>
  <c r="O22" s="1"/>
  <c r="P1619"/>
  <c r="J1620"/>
  <c r="J2112" s="1"/>
  <c r="K1620"/>
  <c r="K2112" s="1"/>
  <c r="L1620"/>
  <c r="M1620"/>
  <c r="N1620"/>
  <c r="N2112" s="1"/>
  <c r="N2136" s="1"/>
  <c r="O1620"/>
  <c r="O2112" s="1"/>
  <c r="O2598" s="1"/>
  <c r="P1620"/>
  <c r="P2112" s="1"/>
  <c r="P2598" s="1"/>
  <c r="P23" s="1"/>
  <c r="J1621"/>
  <c r="J2113" s="1"/>
  <c r="J2599" s="1"/>
  <c r="K1621"/>
  <c r="K2113" s="1"/>
  <c r="L1621"/>
  <c r="M1621"/>
  <c r="N1621"/>
  <c r="N2113" s="1"/>
  <c r="O1621"/>
  <c r="O2113" s="1"/>
  <c r="P1621"/>
  <c r="P2113" s="1"/>
  <c r="I1615"/>
  <c r="I2107" s="1"/>
  <c r="I1616"/>
  <c r="I1617"/>
  <c r="I1618"/>
  <c r="G1618" s="1"/>
  <c r="I1619"/>
  <c r="I1620"/>
  <c r="I1621"/>
  <c r="I2113" s="1"/>
  <c r="I2599" s="1"/>
  <c r="H2569"/>
  <c r="G2569"/>
  <c r="H2567"/>
  <c r="G2567"/>
  <c r="H2566"/>
  <c r="G2566"/>
  <c r="H2565"/>
  <c r="G2565"/>
  <c r="H2575"/>
  <c r="G2575"/>
  <c r="H2574"/>
  <c r="G2574"/>
  <c r="H2573"/>
  <c r="G2573"/>
  <c r="H2572"/>
  <c r="G2572"/>
  <c r="J2540"/>
  <c r="K2540"/>
  <c r="L2540"/>
  <c r="N2540"/>
  <c r="O2540"/>
  <c r="P2540"/>
  <c r="H2551"/>
  <c r="G2551"/>
  <c r="H2550"/>
  <c r="G2550"/>
  <c r="H2549"/>
  <c r="G2549"/>
  <c r="H2548"/>
  <c r="G2548"/>
  <c r="H2547"/>
  <c r="J2528"/>
  <c r="K2528"/>
  <c r="L2528"/>
  <c r="N2528"/>
  <c r="O2528"/>
  <c r="P2528"/>
  <c r="I2516"/>
  <c r="J2516"/>
  <c r="K2516"/>
  <c r="L2516"/>
  <c r="M2516"/>
  <c r="N2516"/>
  <c r="O2516"/>
  <c r="P2516"/>
  <c r="H2527"/>
  <c r="G2527"/>
  <c r="H2526"/>
  <c r="G2526"/>
  <c r="H2525"/>
  <c r="G2525"/>
  <c r="H2524"/>
  <c r="G2524"/>
  <c r="H2523"/>
  <c r="G2523"/>
  <c r="I2504"/>
  <c r="J2504"/>
  <c r="K2504"/>
  <c r="L2504"/>
  <c r="M2504"/>
  <c r="N2504"/>
  <c r="O2504"/>
  <c r="P2504"/>
  <c r="H2515"/>
  <c r="G2515"/>
  <c r="H2514"/>
  <c r="G2514"/>
  <c r="H2513"/>
  <c r="G2513"/>
  <c r="H2512"/>
  <c r="G2512"/>
  <c r="H2511"/>
  <c r="G2511"/>
  <c r="G2504" s="1"/>
  <c r="I2492"/>
  <c r="J2492"/>
  <c r="K2492"/>
  <c r="L2492"/>
  <c r="M2492"/>
  <c r="N2492"/>
  <c r="O2492"/>
  <c r="P2492"/>
  <c r="H2503"/>
  <c r="G2503"/>
  <c r="H2502"/>
  <c r="G2502"/>
  <c r="H2501"/>
  <c r="G2501"/>
  <c r="H2500"/>
  <c r="G2500"/>
  <c r="G2492" s="1"/>
  <c r="H2499"/>
  <c r="G2499"/>
  <c r="I2480"/>
  <c r="J2480"/>
  <c r="K2480"/>
  <c r="L2480"/>
  <c r="M2480"/>
  <c r="N2480"/>
  <c r="O2480"/>
  <c r="P2480"/>
  <c r="H2491"/>
  <c r="G2491"/>
  <c r="H2490"/>
  <c r="G2490"/>
  <c r="H2489"/>
  <c r="G2489"/>
  <c r="H2488"/>
  <c r="G2488"/>
  <c r="H2487"/>
  <c r="G2487"/>
  <c r="H2465"/>
  <c r="G2465"/>
  <c r="H2464"/>
  <c r="G2464"/>
  <c r="H2463"/>
  <c r="G2463"/>
  <c r="H2462"/>
  <c r="G2462"/>
  <c r="J2334"/>
  <c r="K2334"/>
  <c r="L2334"/>
  <c r="N2334"/>
  <c r="O2334"/>
  <c r="P2334"/>
  <c r="H2345"/>
  <c r="G2345"/>
  <c r="H2344"/>
  <c r="G2344"/>
  <c r="H2343"/>
  <c r="G2343"/>
  <c r="H2342"/>
  <c r="G2342"/>
  <c r="H2341"/>
  <c r="I2322"/>
  <c r="J2322"/>
  <c r="K2322"/>
  <c r="L2322"/>
  <c r="M2322"/>
  <c r="N2322"/>
  <c r="O2322"/>
  <c r="P2322"/>
  <c r="H2333"/>
  <c r="G2333"/>
  <c r="H2332"/>
  <c r="G2332"/>
  <c r="H2331"/>
  <c r="G2331"/>
  <c r="H2330"/>
  <c r="G2330"/>
  <c r="H2329"/>
  <c r="H2322" s="1"/>
  <c r="G2329"/>
  <c r="I2310"/>
  <c r="J2310"/>
  <c r="K2310"/>
  <c r="L2310"/>
  <c r="M2310"/>
  <c r="N2310"/>
  <c r="O2310"/>
  <c r="P2310"/>
  <c r="H2321"/>
  <c r="G2321"/>
  <c r="H2320"/>
  <c r="G2320"/>
  <c r="H2319"/>
  <c r="G2319"/>
  <c r="H2318"/>
  <c r="H2310" s="1"/>
  <c r="G2318"/>
  <c r="H2317"/>
  <c r="G2317"/>
  <c r="I2297"/>
  <c r="J2297"/>
  <c r="K2297"/>
  <c r="L2297"/>
  <c r="M2297"/>
  <c r="N2297"/>
  <c r="O2297"/>
  <c r="P2297"/>
  <c r="H2309"/>
  <c r="G2309"/>
  <c r="H2308"/>
  <c r="G2308"/>
  <c r="H2307"/>
  <c r="G2307"/>
  <c r="H2306"/>
  <c r="G2306"/>
  <c r="H2305"/>
  <c r="H2297" s="1"/>
  <c r="G2305"/>
  <c r="I2285"/>
  <c r="J2285"/>
  <c r="K2285"/>
  <c r="L2285"/>
  <c r="M2285"/>
  <c r="N2285"/>
  <c r="O2285"/>
  <c r="P2285"/>
  <c r="K2273"/>
  <c r="L2273"/>
  <c r="M2273"/>
  <c r="N2273"/>
  <c r="O2273"/>
  <c r="P2273"/>
  <c r="H2284"/>
  <c r="G2284"/>
  <c r="H2283"/>
  <c r="G2283"/>
  <c r="H2282"/>
  <c r="G2282"/>
  <c r="H2281"/>
  <c r="G2281"/>
  <c r="H2280"/>
  <c r="G2280"/>
  <c r="I2260"/>
  <c r="K2260"/>
  <c r="L2260"/>
  <c r="M2260"/>
  <c r="N2260"/>
  <c r="O2260"/>
  <c r="P2260"/>
  <c r="H2272"/>
  <c r="G2272"/>
  <c r="H2271"/>
  <c r="G2271"/>
  <c r="H2270"/>
  <c r="G2270"/>
  <c r="H2269"/>
  <c r="G2269"/>
  <c r="H2268"/>
  <c r="G2268"/>
  <c r="I2248"/>
  <c r="J2248"/>
  <c r="K2248"/>
  <c r="L2248"/>
  <c r="M2248"/>
  <c r="N2248"/>
  <c r="O2248"/>
  <c r="P2248"/>
  <c r="H2259"/>
  <c r="G2259"/>
  <c r="H2258"/>
  <c r="G2258"/>
  <c r="H2257"/>
  <c r="G2257"/>
  <c r="H2256"/>
  <c r="G2256"/>
  <c r="H2255"/>
  <c r="G2255"/>
  <c r="I2236"/>
  <c r="J2236"/>
  <c r="K2236"/>
  <c r="L2236"/>
  <c r="M2236"/>
  <c r="N2236"/>
  <c r="O2236"/>
  <c r="P2236"/>
  <c r="H2247"/>
  <c r="G2247"/>
  <c r="H2246"/>
  <c r="G2246"/>
  <c r="H2245"/>
  <c r="G2245"/>
  <c r="H2244"/>
  <c r="G2244"/>
  <c r="H2243"/>
  <c r="G2243"/>
  <c r="I2224"/>
  <c r="J2224"/>
  <c r="K2224"/>
  <c r="L2224"/>
  <c r="M2224"/>
  <c r="N2224"/>
  <c r="O2224"/>
  <c r="P2224"/>
  <c r="H2235"/>
  <c r="G2235"/>
  <c r="H2234"/>
  <c r="G2234"/>
  <c r="H2233"/>
  <c r="G2233"/>
  <c r="H2232"/>
  <c r="G2232"/>
  <c r="H2231"/>
  <c r="G2231"/>
  <c r="I2212"/>
  <c r="J2212"/>
  <c r="K2212"/>
  <c r="L2212"/>
  <c r="M2212"/>
  <c r="N2212"/>
  <c r="O2212"/>
  <c r="P2212"/>
  <c r="H2223"/>
  <c r="G2223"/>
  <c r="H2222"/>
  <c r="G2222"/>
  <c r="H2221"/>
  <c r="G2221"/>
  <c r="H2220"/>
  <c r="G2220"/>
  <c r="H2219"/>
  <c r="G2219"/>
  <c r="I2200"/>
  <c r="J2200"/>
  <c r="K2200"/>
  <c r="L2200"/>
  <c r="M2200"/>
  <c r="N2200"/>
  <c r="O2200"/>
  <c r="P2200"/>
  <c r="H2211"/>
  <c r="G2211"/>
  <c r="H2210"/>
  <c r="G2210"/>
  <c r="H2209"/>
  <c r="G2209"/>
  <c r="H2208"/>
  <c r="G2208"/>
  <c r="H2207"/>
  <c r="G2207"/>
  <c r="I2188"/>
  <c r="J2188"/>
  <c r="K2188"/>
  <c r="L2188"/>
  <c r="M2188"/>
  <c r="N2188"/>
  <c r="O2188"/>
  <c r="P2188"/>
  <c r="H2199"/>
  <c r="G2199"/>
  <c r="H2198"/>
  <c r="G2198"/>
  <c r="H2197"/>
  <c r="G2197"/>
  <c r="H2196"/>
  <c r="G2196"/>
  <c r="H2195"/>
  <c r="G2195"/>
  <c r="I2176"/>
  <c r="J2176"/>
  <c r="K2176"/>
  <c r="L2176"/>
  <c r="M2176"/>
  <c r="N2176"/>
  <c r="O2176"/>
  <c r="P2176"/>
  <c r="H2187"/>
  <c r="G2187"/>
  <c r="H2186"/>
  <c r="G2186"/>
  <c r="H2185"/>
  <c r="G2185"/>
  <c r="H2184"/>
  <c r="G2184"/>
  <c r="H2183"/>
  <c r="G2183"/>
  <c r="I2164"/>
  <c r="J2164"/>
  <c r="K2164"/>
  <c r="L2164"/>
  <c r="M2164"/>
  <c r="N2164"/>
  <c r="O2164"/>
  <c r="P2164"/>
  <c r="H2175"/>
  <c r="G2175"/>
  <c r="H2174"/>
  <c r="G2174"/>
  <c r="H2173"/>
  <c r="G2173"/>
  <c r="H2172"/>
  <c r="G2172"/>
  <c r="H2171"/>
  <c r="G2171"/>
  <c r="I2152"/>
  <c r="J2152"/>
  <c r="K2152"/>
  <c r="L2152"/>
  <c r="M2152"/>
  <c r="N2152"/>
  <c r="O2152"/>
  <c r="P2152"/>
  <c r="H2163"/>
  <c r="G2163"/>
  <c r="H2162"/>
  <c r="G2162"/>
  <c r="H2161"/>
  <c r="G2161"/>
  <c r="H2160"/>
  <c r="G2160"/>
  <c r="H2159"/>
  <c r="G2159"/>
  <c r="I2140"/>
  <c r="J2140"/>
  <c r="K2140"/>
  <c r="L2140"/>
  <c r="M2140"/>
  <c r="N2140"/>
  <c r="O2140"/>
  <c r="P2140"/>
  <c r="H2151"/>
  <c r="G2151"/>
  <c r="H2150"/>
  <c r="G2150"/>
  <c r="H2149"/>
  <c r="G2149"/>
  <c r="H2148"/>
  <c r="G2148"/>
  <c r="H2147"/>
  <c r="G2147"/>
  <c r="I2090"/>
  <c r="J2090"/>
  <c r="K2090"/>
  <c r="L2090"/>
  <c r="M2090"/>
  <c r="N2090"/>
  <c r="O2090"/>
  <c r="P2090"/>
  <c r="I2077"/>
  <c r="J2077"/>
  <c r="K2077"/>
  <c r="L2077"/>
  <c r="M2077"/>
  <c r="N2077"/>
  <c r="O2077"/>
  <c r="P2077"/>
  <c r="J2064"/>
  <c r="K2064"/>
  <c r="L2064"/>
  <c r="N2064"/>
  <c r="O2064"/>
  <c r="P2064"/>
  <c r="H2088"/>
  <c r="G2088"/>
  <c r="H2087"/>
  <c r="G2087"/>
  <c r="H2086"/>
  <c r="G2086"/>
  <c r="H2085"/>
  <c r="G2085"/>
  <c r="H2084"/>
  <c r="G2084"/>
  <c r="H2075"/>
  <c r="G2075"/>
  <c r="H2074"/>
  <c r="G2074"/>
  <c r="H2073"/>
  <c r="G2073"/>
  <c r="H2072"/>
  <c r="G2072"/>
  <c r="H2071"/>
  <c r="I2052"/>
  <c r="J2052"/>
  <c r="K2052"/>
  <c r="L2052"/>
  <c r="M2052"/>
  <c r="N2052"/>
  <c r="O2052"/>
  <c r="P2052"/>
  <c r="H2063"/>
  <c r="G2063"/>
  <c r="H2062"/>
  <c r="G2062"/>
  <c r="H2061"/>
  <c r="G2061"/>
  <c r="H2060"/>
  <c r="G2060"/>
  <c r="H2059"/>
  <c r="G2059"/>
  <c r="I2040"/>
  <c r="J2040"/>
  <c r="K2040"/>
  <c r="L2040"/>
  <c r="M2040"/>
  <c r="N2040"/>
  <c r="O2040"/>
  <c r="P2040"/>
  <c r="H2051"/>
  <c r="G2051"/>
  <c r="H2050"/>
  <c r="G2050"/>
  <c r="H2049"/>
  <c r="G2049"/>
  <c r="H2048"/>
  <c r="G2048"/>
  <c r="H2047"/>
  <c r="G2047"/>
  <c r="I2028"/>
  <c r="J2028"/>
  <c r="K2028"/>
  <c r="L2028"/>
  <c r="M2028"/>
  <c r="N2028"/>
  <c r="O2028"/>
  <c r="P2028"/>
  <c r="H2039"/>
  <c r="G2039"/>
  <c r="H2038"/>
  <c r="G2038"/>
  <c r="H2037"/>
  <c r="G2037"/>
  <c r="H2036"/>
  <c r="G2036"/>
  <c r="H2035"/>
  <c r="G2035"/>
  <c r="J2016"/>
  <c r="K2016"/>
  <c r="L2016"/>
  <c r="M2016"/>
  <c r="N2016"/>
  <c r="O2016"/>
  <c r="P2016"/>
  <c r="H2027"/>
  <c r="G2027"/>
  <c r="H2026"/>
  <c r="G2026"/>
  <c r="H2025"/>
  <c r="G2025"/>
  <c r="H2024"/>
  <c r="G2024"/>
  <c r="H2023"/>
  <c r="K2004"/>
  <c r="L2004"/>
  <c r="M2004"/>
  <c r="N2004"/>
  <c r="O2004"/>
  <c r="P2004"/>
  <c r="H2015"/>
  <c r="G2015"/>
  <c r="H2014"/>
  <c r="G2014"/>
  <c r="H2013"/>
  <c r="G2013"/>
  <c r="H2012"/>
  <c r="G2012"/>
  <c r="H2011"/>
  <c r="G2011"/>
  <c r="I1991"/>
  <c r="J1991"/>
  <c r="K1991"/>
  <c r="L1991"/>
  <c r="M1991"/>
  <c r="N1991"/>
  <c r="O1991"/>
  <c r="P1991"/>
  <c r="H2003"/>
  <c r="G2003"/>
  <c r="H2002"/>
  <c r="G2002"/>
  <c r="H2001"/>
  <c r="G2001"/>
  <c r="H2000"/>
  <c r="G2000"/>
  <c r="H1999"/>
  <c r="G1999"/>
  <c r="I1979"/>
  <c r="J1979"/>
  <c r="K1979"/>
  <c r="L1979"/>
  <c r="M1979"/>
  <c r="N1979"/>
  <c r="O1979"/>
  <c r="P1979"/>
  <c r="H1990"/>
  <c r="G1990"/>
  <c r="H1989"/>
  <c r="G1989"/>
  <c r="H1988"/>
  <c r="G1988"/>
  <c r="H1987"/>
  <c r="G1987"/>
  <c r="H1986"/>
  <c r="G1986"/>
  <c r="I1967"/>
  <c r="J1967"/>
  <c r="K1967"/>
  <c r="L1967"/>
  <c r="M1967"/>
  <c r="N1967"/>
  <c r="O1967"/>
  <c r="P1967"/>
  <c r="H1978"/>
  <c r="G1978"/>
  <c r="H1977"/>
  <c r="G1977"/>
  <c r="H1976"/>
  <c r="G1976"/>
  <c r="H1975"/>
  <c r="G1975"/>
  <c r="H1974"/>
  <c r="G1974"/>
  <c r="K1955"/>
  <c r="L1955"/>
  <c r="M1955"/>
  <c r="N1955"/>
  <c r="O1955"/>
  <c r="P1955"/>
  <c r="H1966"/>
  <c r="G1966"/>
  <c r="H1965"/>
  <c r="G1965"/>
  <c r="H1964"/>
  <c r="G1964"/>
  <c r="H1963"/>
  <c r="G1963"/>
  <c r="H1962"/>
  <c r="G1962"/>
  <c r="I1943"/>
  <c r="J1943"/>
  <c r="K1943"/>
  <c r="L1943"/>
  <c r="M1943"/>
  <c r="N1943"/>
  <c r="O1943"/>
  <c r="P1943"/>
  <c r="H1954"/>
  <c r="G1954"/>
  <c r="H1953"/>
  <c r="G1953"/>
  <c r="H1952"/>
  <c r="G1952"/>
  <c r="H1951"/>
  <c r="G1951"/>
  <c r="H1950"/>
  <c r="G1950"/>
  <c r="I1931"/>
  <c r="J1931"/>
  <c r="K1931"/>
  <c r="L1931"/>
  <c r="M1931"/>
  <c r="N1931"/>
  <c r="O1931"/>
  <c r="P1931"/>
  <c r="H1942"/>
  <c r="G1942"/>
  <c r="H1941"/>
  <c r="G1941"/>
  <c r="H1940"/>
  <c r="G1940"/>
  <c r="H1939"/>
  <c r="G1939"/>
  <c r="H1938"/>
  <c r="G1938"/>
  <c r="I1918"/>
  <c r="J1918"/>
  <c r="K1918"/>
  <c r="L1918"/>
  <c r="M1918"/>
  <c r="N1918"/>
  <c r="O1918"/>
  <c r="P1918"/>
  <c r="H1930"/>
  <c r="G1930"/>
  <c r="H1929"/>
  <c r="G1929"/>
  <c r="H1928"/>
  <c r="G1928"/>
  <c r="H1927"/>
  <c r="G1927"/>
  <c r="H1926"/>
  <c r="G1926"/>
  <c r="I1906"/>
  <c r="J1906"/>
  <c r="K1906"/>
  <c r="L1906"/>
  <c r="M1906"/>
  <c r="N1906"/>
  <c r="O1906"/>
  <c r="P1906"/>
  <c r="H1917"/>
  <c r="G1917"/>
  <c r="H1916"/>
  <c r="G1916"/>
  <c r="H1915"/>
  <c r="G1915"/>
  <c r="H1914"/>
  <c r="G1914"/>
  <c r="H1913"/>
  <c r="G1913"/>
  <c r="I1894"/>
  <c r="J1894"/>
  <c r="K1894"/>
  <c r="L1894"/>
  <c r="M1894"/>
  <c r="N1894"/>
  <c r="O1894"/>
  <c r="P1894"/>
  <c r="H1905"/>
  <c r="G1905"/>
  <c r="H1904"/>
  <c r="G1904"/>
  <c r="H1903"/>
  <c r="G1903"/>
  <c r="H1902"/>
  <c r="G1902"/>
  <c r="H1901"/>
  <c r="G1901"/>
  <c r="I1882"/>
  <c r="J1882"/>
  <c r="K1882"/>
  <c r="L1882"/>
  <c r="M1882"/>
  <c r="N1882"/>
  <c r="O1882"/>
  <c r="P1882"/>
  <c r="H1893"/>
  <c r="G1893"/>
  <c r="H1892"/>
  <c r="G1892"/>
  <c r="H1891"/>
  <c r="G1891"/>
  <c r="H1890"/>
  <c r="H1882" s="1"/>
  <c r="G1890"/>
  <c r="H1889"/>
  <c r="G1889"/>
  <c r="I1870"/>
  <c r="J1870"/>
  <c r="K1870"/>
  <c r="L1870"/>
  <c r="M1870"/>
  <c r="N1870"/>
  <c r="O1870"/>
  <c r="P1870"/>
  <c r="H1881"/>
  <c r="G1881"/>
  <c r="H1880"/>
  <c r="G1880"/>
  <c r="H1879"/>
  <c r="G1879"/>
  <c r="H1878"/>
  <c r="G1878"/>
  <c r="H1877"/>
  <c r="G1877"/>
  <c r="I1858"/>
  <c r="J1858"/>
  <c r="K1858"/>
  <c r="L1858"/>
  <c r="M1858"/>
  <c r="N1858"/>
  <c r="O1858"/>
  <c r="P1858"/>
  <c r="H1869"/>
  <c r="G1869"/>
  <c r="H1868"/>
  <c r="G1868"/>
  <c r="H1867"/>
  <c r="G1867"/>
  <c r="H1866"/>
  <c r="G1866"/>
  <c r="H1865"/>
  <c r="G1865"/>
  <c r="I1846"/>
  <c r="J1846"/>
  <c r="K1846"/>
  <c r="L1846"/>
  <c r="M1846"/>
  <c r="N1846"/>
  <c r="O1846"/>
  <c r="P1846"/>
  <c r="H1857"/>
  <c r="G1857"/>
  <c r="H1856"/>
  <c r="G1856"/>
  <c r="H1855"/>
  <c r="G1855"/>
  <c r="H1854"/>
  <c r="G1854"/>
  <c r="H1853"/>
  <c r="G1853"/>
  <c r="I1834"/>
  <c r="J1834"/>
  <c r="K1834"/>
  <c r="L1834"/>
  <c r="M1834"/>
  <c r="N1834"/>
  <c r="O1834"/>
  <c r="P1834"/>
  <c r="H1845"/>
  <c r="G1845"/>
  <c r="H1844"/>
  <c r="G1844"/>
  <c r="H1843"/>
  <c r="G1843"/>
  <c r="H1842"/>
  <c r="H1834" s="1"/>
  <c r="G1842"/>
  <c r="H1841"/>
  <c r="G1841"/>
  <c r="I1822"/>
  <c r="J1822"/>
  <c r="K1822"/>
  <c r="L1822"/>
  <c r="M1822"/>
  <c r="N1822"/>
  <c r="O1822"/>
  <c r="P1822"/>
  <c r="H1833"/>
  <c r="G1833"/>
  <c r="H1832"/>
  <c r="G1832"/>
  <c r="H1831"/>
  <c r="G1831"/>
  <c r="H1830"/>
  <c r="G1830"/>
  <c r="H1829"/>
  <c r="H1822" s="1"/>
  <c r="G1829"/>
  <c r="I1810"/>
  <c r="J1810"/>
  <c r="K1810"/>
  <c r="L1810"/>
  <c r="M1810"/>
  <c r="N1810"/>
  <c r="O1810"/>
  <c r="P1810"/>
  <c r="H1821"/>
  <c r="G1821"/>
  <c r="H1820"/>
  <c r="G1820"/>
  <c r="H1819"/>
  <c r="G1819"/>
  <c r="H1818"/>
  <c r="H1810" s="1"/>
  <c r="G1818"/>
  <c r="H1817"/>
  <c r="G1817"/>
  <c r="J1797"/>
  <c r="K1797"/>
  <c r="L1797"/>
  <c r="N1797"/>
  <c r="O1797"/>
  <c r="P1797"/>
  <c r="H1808"/>
  <c r="G1808"/>
  <c r="H1807"/>
  <c r="G1807"/>
  <c r="H1806"/>
  <c r="G1806"/>
  <c r="H1805"/>
  <c r="H1797" s="1"/>
  <c r="G1805"/>
  <c r="H1804"/>
  <c r="I1785"/>
  <c r="J1785"/>
  <c r="K1785"/>
  <c r="L1785"/>
  <c r="M1785"/>
  <c r="N1785"/>
  <c r="O1785"/>
  <c r="P1785"/>
  <c r="H1796"/>
  <c r="G1796"/>
  <c r="H1795"/>
  <c r="G1795"/>
  <c r="H1794"/>
  <c r="G1794"/>
  <c r="H1793"/>
  <c r="G1793"/>
  <c r="H1792"/>
  <c r="G1792"/>
  <c r="I1773"/>
  <c r="J1773"/>
  <c r="K1773"/>
  <c r="L1773"/>
  <c r="M1773"/>
  <c r="N1773"/>
  <c r="O1773"/>
  <c r="P1773"/>
  <c r="H1784"/>
  <c r="G1784"/>
  <c r="H1783"/>
  <c r="G1783"/>
  <c r="H1782"/>
  <c r="G1782"/>
  <c r="H1781"/>
  <c r="G1781"/>
  <c r="H1780"/>
  <c r="G1780"/>
  <c r="K1760"/>
  <c r="L1760"/>
  <c r="M1760"/>
  <c r="N1760"/>
  <c r="O1760"/>
  <c r="P1760"/>
  <c r="H1772"/>
  <c r="G1772"/>
  <c r="H1771"/>
  <c r="G1771"/>
  <c r="H1770"/>
  <c r="G1770"/>
  <c r="H1769"/>
  <c r="G1769"/>
  <c r="H1768"/>
  <c r="G1768"/>
  <c r="I1746"/>
  <c r="J1746"/>
  <c r="K1746"/>
  <c r="L1746"/>
  <c r="M1746"/>
  <c r="N1746"/>
  <c r="O1746"/>
  <c r="P1746"/>
  <c r="H1759"/>
  <c r="G1759"/>
  <c r="H1758"/>
  <c r="G1758"/>
  <c r="H1757"/>
  <c r="G1757"/>
  <c r="H1756"/>
  <c r="G1756"/>
  <c r="H1755"/>
  <c r="G1755"/>
  <c r="K1734"/>
  <c r="L1734"/>
  <c r="M1734"/>
  <c r="N1734"/>
  <c r="O1734"/>
  <c r="P1734"/>
  <c r="H1745"/>
  <c r="G1745"/>
  <c r="H1744"/>
  <c r="G1744"/>
  <c r="H1743"/>
  <c r="G1743"/>
  <c r="H1742"/>
  <c r="G1742"/>
  <c r="H1741"/>
  <c r="G1741"/>
  <c r="I1722"/>
  <c r="J1722"/>
  <c r="K1722"/>
  <c r="L1722"/>
  <c r="M1722"/>
  <c r="N1722"/>
  <c r="O1722"/>
  <c r="P1722"/>
  <c r="H1733"/>
  <c r="G1733"/>
  <c r="H1732"/>
  <c r="G1732"/>
  <c r="H1731"/>
  <c r="G1731"/>
  <c r="H1730"/>
  <c r="G1730"/>
  <c r="H1729"/>
  <c r="G1729"/>
  <c r="I1710"/>
  <c r="J1710"/>
  <c r="K1710"/>
  <c r="L1710"/>
  <c r="M1710"/>
  <c r="N1710"/>
  <c r="O1710"/>
  <c r="P1710"/>
  <c r="H1721"/>
  <c r="G1721"/>
  <c r="H1720"/>
  <c r="G1720"/>
  <c r="H1719"/>
  <c r="G1719"/>
  <c r="H1718"/>
  <c r="G1718"/>
  <c r="H1717"/>
  <c r="G1717"/>
  <c r="I1698"/>
  <c r="K1698"/>
  <c r="L1698"/>
  <c r="M1698"/>
  <c r="N1698"/>
  <c r="O1698"/>
  <c r="P1698"/>
  <c r="H1709"/>
  <c r="G1709"/>
  <c r="H1708"/>
  <c r="G1708"/>
  <c r="H1707"/>
  <c r="G1707"/>
  <c r="H1706"/>
  <c r="G1706"/>
  <c r="H1705"/>
  <c r="G1705"/>
  <c r="I1684"/>
  <c r="J1684"/>
  <c r="K1684"/>
  <c r="L1684"/>
  <c r="M1684"/>
  <c r="N1684"/>
  <c r="O1684"/>
  <c r="P1684"/>
  <c r="H1697"/>
  <c r="G1697"/>
  <c r="H1696"/>
  <c r="G1696"/>
  <c r="H1695"/>
  <c r="G1695"/>
  <c r="H1694"/>
  <c r="G1694"/>
  <c r="H1693"/>
  <c r="G1693"/>
  <c r="I1670"/>
  <c r="J1670"/>
  <c r="K1670"/>
  <c r="L1670"/>
  <c r="M1670"/>
  <c r="N1670"/>
  <c r="O1670"/>
  <c r="P1670"/>
  <c r="H1683"/>
  <c r="G1683"/>
  <c r="H1682"/>
  <c r="G1682"/>
  <c r="H1681"/>
  <c r="G1681"/>
  <c r="H1680"/>
  <c r="G1680"/>
  <c r="H1679"/>
  <c r="G1679"/>
  <c r="H1669"/>
  <c r="G1669"/>
  <c r="H1668"/>
  <c r="G1668"/>
  <c r="H1667"/>
  <c r="G1667"/>
  <c r="H1666"/>
  <c r="G1666"/>
  <c r="H1665"/>
  <c r="G1665"/>
  <c r="I1646"/>
  <c r="K1646"/>
  <c r="L1646"/>
  <c r="M1646"/>
  <c r="N1646"/>
  <c r="O1646"/>
  <c r="P1646"/>
  <c r="H1657"/>
  <c r="G1657"/>
  <c r="H1656"/>
  <c r="G1656"/>
  <c r="H1655"/>
  <c r="G1655"/>
  <c r="H1654"/>
  <c r="G1654"/>
  <c r="H1653"/>
  <c r="G1653"/>
  <c r="I1634"/>
  <c r="K1634"/>
  <c r="L1634"/>
  <c r="M1634"/>
  <c r="N1634"/>
  <c r="O1634"/>
  <c r="P1634"/>
  <c r="H1645"/>
  <c r="G1645"/>
  <c r="H1644"/>
  <c r="G1644"/>
  <c r="H1643"/>
  <c r="G1643"/>
  <c r="H1642"/>
  <c r="G1642"/>
  <c r="H1641"/>
  <c r="G1641"/>
  <c r="I1622"/>
  <c r="K1622"/>
  <c r="L1622"/>
  <c r="M1622"/>
  <c r="N1622"/>
  <c r="O1622"/>
  <c r="P1622"/>
  <c r="H1633"/>
  <c r="G1633"/>
  <c r="H1632"/>
  <c r="G1632"/>
  <c r="H1631"/>
  <c r="G1631"/>
  <c r="H1630"/>
  <c r="G1630"/>
  <c r="H1629"/>
  <c r="G1629"/>
  <c r="I1597"/>
  <c r="J1597"/>
  <c r="K1597"/>
  <c r="L1597"/>
  <c r="M1597"/>
  <c r="N1597"/>
  <c r="O1597"/>
  <c r="P1597"/>
  <c r="H1609"/>
  <c r="G1609"/>
  <c r="H1608"/>
  <c r="G1608"/>
  <c r="H1607"/>
  <c r="G1607"/>
  <c r="H1606"/>
  <c r="G1606"/>
  <c r="H1605"/>
  <c r="G1605"/>
  <c r="I1585"/>
  <c r="J1585"/>
  <c r="K1585"/>
  <c r="L1585"/>
  <c r="M1585"/>
  <c r="N1585"/>
  <c r="O1585"/>
  <c r="P1585"/>
  <c r="H1596"/>
  <c r="G1596"/>
  <c r="H1595"/>
  <c r="G1595"/>
  <c r="H1594"/>
  <c r="G1594"/>
  <c r="H1593"/>
  <c r="G1593"/>
  <c r="H1592"/>
  <c r="G1592"/>
  <c r="I1571"/>
  <c r="J1571"/>
  <c r="K1571"/>
  <c r="L1571"/>
  <c r="M1571"/>
  <c r="N1571"/>
  <c r="O1571"/>
  <c r="P1571"/>
  <c r="H1584"/>
  <c r="G1584"/>
  <c r="H1583"/>
  <c r="G1583"/>
  <c r="H1582"/>
  <c r="G1582"/>
  <c r="H1581"/>
  <c r="G1581"/>
  <c r="H1580"/>
  <c r="G1580"/>
  <c r="I1558"/>
  <c r="J1558"/>
  <c r="K1558"/>
  <c r="L1558"/>
  <c r="M1558"/>
  <c r="N1558"/>
  <c r="O1558"/>
  <c r="P1558"/>
  <c r="H1570"/>
  <c r="G1570"/>
  <c r="H1569"/>
  <c r="G1569"/>
  <c r="H1568"/>
  <c r="G1568"/>
  <c r="H1567"/>
  <c r="G1567"/>
  <c r="H1566"/>
  <c r="G1566"/>
  <c r="K1545"/>
  <c r="L1545"/>
  <c r="M1545"/>
  <c r="N1545"/>
  <c r="O1545"/>
  <c r="P1545"/>
  <c r="H1557"/>
  <c r="G1557"/>
  <c r="H1556"/>
  <c r="G1556"/>
  <c r="H1555"/>
  <c r="G1555"/>
  <c r="H1554"/>
  <c r="G1554"/>
  <c r="H1553"/>
  <c r="G1553"/>
  <c r="J1533"/>
  <c r="K1533"/>
  <c r="L1533"/>
  <c r="M1533"/>
  <c r="N1533"/>
  <c r="O1533"/>
  <c r="P1533"/>
  <c r="H1544"/>
  <c r="G1544"/>
  <c r="H1543"/>
  <c r="G1543"/>
  <c r="G1542"/>
  <c r="H1541"/>
  <c r="G1541"/>
  <c r="H1540"/>
  <c r="I1520"/>
  <c r="J1520"/>
  <c r="K1520"/>
  <c r="L1520"/>
  <c r="M1520"/>
  <c r="N1520"/>
  <c r="O1520"/>
  <c r="P1520"/>
  <c r="H1532"/>
  <c r="G1532"/>
  <c r="H1531"/>
  <c r="G1531"/>
  <c r="H1530"/>
  <c r="G1530"/>
  <c r="H1529"/>
  <c r="G1529"/>
  <c r="H1528"/>
  <c r="G1528"/>
  <c r="K1506"/>
  <c r="L1506"/>
  <c r="M1506"/>
  <c r="N1506"/>
  <c r="O1506"/>
  <c r="P1506"/>
  <c r="H1519"/>
  <c r="G1519"/>
  <c r="H1518"/>
  <c r="G1518"/>
  <c r="H1517"/>
  <c r="G1517"/>
  <c r="H1516"/>
  <c r="G1516"/>
  <c r="H1515"/>
  <c r="G1515"/>
  <c r="J1494"/>
  <c r="K1494"/>
  <c r="L1494"/>
  <c r="M1494"/>
  <c r="N1494"/>
  <c r="O1494"/>
  <c r="P1494"/>
  <c r="H1505"/>
  <c r="G1505"/>
  <c r="H1504"/>
  <c r="G1504"/>
  <c r="H1503"/>
  <c r="G1503"/>
  <c r="H1502"/>
  <c r="G1502"/>
  <c r="H1501"/>
  <c r="I1482"/>
  <c r="J1482"/>
  <c r="K1482"/>
  <c r="L1482"/>
  <c r="M1482"/>
  <c r="N1482"/>
  <c r="O1482"/>
  <c r="P1482"/>
  <c r="H1493"/>
  <c r="G1493"/>
  <c r="H1492"/>
  <c r="G1492"/>
  <c r="H1491"/>
  <c r="G1491"/>
  <c r="H1490"/>
  <c r="G1490"/>
  <c r="H1489"/>
  <c r="H1482" s="1"/>
  <c r="G1489"/>
  <c r="J1468"/>
  <c r="K1468"/>
  <c r="L1468"/>
  <c r="M1468"/>
  <c r="N1468"/>
  <c r="O1468"/>
  <c r="P1468"/>
  <c r="H1480"/>
  <c r="G1480"/>
  <c r="H1479"/>
  <c r="G1479"/>
  <c r="H1478"/>
  <c r="G1478"/>
  <c r="H1477"/>
  <c r="G1477"/>
  <c r="G1468" s="1"/>
  <c r="H1476"/>
  <c r="I1456"/>
  <c r="J1456"/>
  <c r="K1456"/>
  <c r="L1456"/>
  <c r="M1456"/>
  <c r="N1456"/>
  <c r="O1456"/>
  <c r="P1456"/>
  <c r="H1467"/>
  <c r="G1467"/>
  <c r="H1466"/>
  <c r="G1466"/>
  <c r="H1465"/>
  <c r="G1465"/>
  <c r="H1464"/>
  <c r="H1456" s="1"/>
  <c r="G1464"/>
  <c r="H1463"/>
  <c r="G1463"/>
  <c r="I1443"/>
  <c r="J1443"/>
  <c r="K1443"/>
  <c r="L1443"/>
  <c r="M1443"/>
  <c r="N1443"/>
  <c r="O1443"/>
  <c r="P1443"/>
  <c r="H1455"/>
  <c r="G1455"/>
  <c r="H1454"/>
  <c r="G1454"/>
  <c r="H1453"/>
  <c r="G1453"/>
  <c r="H1452"/>
  <c r="G1452"/>
  <c r="H1451"/>
  <c r="G1451"/>
  <c r="I1431"/>
  <c r="J1431"/>
  <c r="K1431"/>
  <c r="L1431"/>
  <c r="M1431"/>
  <c r="N1431"/>
  <c r="O1431"/>
  <c r="P1431"/>
  <c r="H1442"/>
  <c r="G1442"/>
  <c r="H1441"/>
  <c r="G1441"/>
  <c r="H1440"/>
  <c r="G1440"/>
  <c r="H1439"/>
  <c r="G1439"/>
  <c r="H1438"/>
  <c r="G1438"/>
  <c r="I1418"/>
  <c r="J1418"/>
  <c r="K1418"/>
  <c r="L1418"/>
  <c r="M1418"/>
  <c r="N1418"/>
  <c r="O1418"/>
  <c r="P1418"/>
  <c r="H1430"/>
  <c r="G1430"/>
  <c r="H1429"/>
  <c r="G1429"/>
  <c r="H1428"/>
  <c r="G1428"/>
  <c r="H1427"/>
  <c r="G1427"/>
  <c r="H1426"/>
  <c r="H1418" s="1"/>
  <c r="G1426"/>
  <c r="I1406"/>
  <c r="J1406"/>
  <c r="K1406"/>
  <c r="L1406"/>
  <c r="M1406"/>
  <c r="N1406"/>
  <c r="O1406"/>
  <c r="P1406"/>
  <c r="H1417"/>
  <c r="G1417"/>
  <c r="H1416"/>
  <c r="G1416"/>
  <c r="H1415"/>
  <c r="G1415"/>
  <c r="H1414"/>
  <c r="G1414"/>
  <c r="H1413"/>
  <c r="G1413"/>
  <c r="J1955"/>
  <c r="I1955"/>
  <c r="J1545"/>
  <c r="I1545"/>
  <c r="G1764"/>
  <c r="H1764"/>
  <c r="J2568"/>
  <c r="K2568"/>
  <c r="K2564" s="1"/>
  <c r="K2580"/>
  <c r="L2568"/>
  <c r="M2568"/>
  <c r="N2568"/>
  <c r="H2568" s="1"/>
  <c r="O2568"/>
  <c r="O2580"/>
  <c r="P2568"/>
  <c r="P2604" s="1"/>
  <c r="J2458"/>
  <c r="K2458"/>
  <c r="L2458"/>
  <c r="M2458"/>
  <c r="M2470" s="1"/>
  <c r="N2458"/>
  <c r="N2470" s="1"/>
  <c r="O2458"/>
  <c r="P2458"/>
  <c r="H2460"/>
  <c r="G2460"/>
  <c r="G2472" s="1"/>
  <c r="J2444"/>
  <c r="J1612"/>
  <c r="K1612"/>
  <c r="L1612"/>
  <c r="M1612"/>
  <c r="N1612"/>
  <c r="O1612"/>
  <c r="P1612"/>
  <c r="I1612"/>
  <c r="G2264"/>
  <c r="H2264"/>
  <c r="H1601"/>
  <c r="G1601"/>
  <c r="H1576"/>
  <c r="G1576"/>
  <c r="G1562"/>
  <c r="H1562"/>
  <c r="G1422"/>
  <c r="H1422"/>
  <c r="G1410"/>
  <c r="H2545"/>
  <c r="G2545"/>
  <c r="H2544"/>
  <c r="G2544"/>
  <c r="H2543"/>
  <c r="G2543"/>
  <c r="H2542"/>
  <c r="G2542"/>
  <c r="H2541"/>
  <c r="G2541"/>
  <c r="H2529"/>
  <c r="G2529"/>
  <c r="H1802"/>
  <c r="G1802"/>
  <c r="H1801"/>
  <c r="G1801"/>
  <c r="H1800"/>
  <c r="G1800"/>
  <c r="H1799"/>
  <c r="G1799"/>
  <c r="H1798"/>
  <c r="G1798"/>
  <c r="H2069"/>
  <c r="G2069"/>
  <c r="H2068"/>
  <c r="G2068"/>
  <c r="H2067"/>
  <c r="G2067"/>
  <c r="H2066"/>
  <c r="G2066"/>
  <c r="H2065"/>
  <c r="G2065"/>
  <c r="K2443"/>
  <c r="L2443"/>
  <c r="M2443"/>
  <c r="M2589" s="1"/>
  <c r="N2443"/>
  <c r="N2467" s="1"/>
  <c r="O2443"/>
  <c r="P2443"/>
  <c r="K2444"/>
  <c r="L2444"/>
  <c r="M2444"/>
  <c r="N2444"/>
  <c r="O2444"/>
  <c r="P2444"/>
  <c r="H2339"/>
  <c r="G2339"/>
  <c r="H2338"/>
  <c r="G2338"/>
  <c r="H2337"/>
  <c r="G2337"/>
  <c r="H2336"/>
  <c r="G2336"/>
  <c r="H2335"/>
  <c r="G2335"/>
  <c r="H1763"/>
  <c r="U2315"/>
  <c r="U6"/>
  <c r="G2301"/>
  <c r="G1736"/>
  <c r="G2325"/>
  <c r="G2324"/>
  <c r="H2324"/>
  <c r="G2312"/>
  <c r="I2444"/>
  <c r="H2315"/>
  <c r="G2315"/>
  <c r="H2314"/>
  <c r="G2314"/>
  <c r="H2313"/>
  <c r="G2313"/>
  <c r="H2312"/>
  <c r="H2311"/>
  <c r="G2311"/>
  <c r="I2443"/>
  <c r="I2589" s="1"/>
  <c r="H1461"/>
  <c r="G1461"/>
  <c r="H1460"/>
  <c r="G1460"/>
  <c r="H1459"/>
  <c r="G1459"/>
  <c r="H1458"/>
  <c r="G1458"/>
  <c r="H1457"/>
  <c r="G1457"/>
  <c r="G1787"/>
  <c r="H1712"/>
  <c r="G1749"/>
  <c r="H1749"/>
  <c r="G1575"/>
  <c r="J1623"/>
  <c r="J1635"/>
  <c r="J1647"/>
  <c r="J1659"/>
  <c r="J1699"/>
  <c r="J1698" s="1"/>
  <c r="H1549"/>
  <c r="G1549"/>
  <c r="J8" i="4"/>
  <c r="M12" s="1"/>
  <c r="J9"/>
  <c r="M9" s="1"/>
  <c r="J10"/>
  <c r="M10" s="1"/>
  <c r="J11"/>
  <c r="M11" s="1"/>
  <c r="K11"/>
  <c r="K8"/>
  <c r="N8" s="1"/>
  <c r="K9"/>
  <c r="N9" s="1"/>
  <c r="K10"/>
  <c r="N10" s="1"/>
  <c r="M8"/>
  <c r="G2054" i="1"/>
  <c r="J2456"/>
  <c r="H2057"/>
  <c r="G2057"/>
  <c r="H2056"/>
  <c r="G2056"/>
  <c r="H2055"/>
  <c r="G2055"/>
  <c r="H2054"/>
  <c r="H2053"/>
  <c r="G2053"/>
  <c r="G1445"/>
  <c r="H1445"/>
  <c r="G1420"/>
  <c r="H1420"/>
  <c r="G2019"/>
  <c r="H2019"/>
  <c r="G1560"/>
  <c r="H1560"/>
  <c r="G1471"/>
  <c r="H1471"/>
  <c r="G1510"/>
  <c r="G1509"/>
  <c r="H1509"/>
  <c r="H2325"/>
  <c r="G2326"/>
  <c r="H2326"/>
  <c r="G2327"/>
  <c r="H2327"/>
  <c r="H1449"/>
  <c r="G1449"/>
  <c r="H1448"/>
  <c r="G1448"/>
  <c r="H1447"/>
  <c r="G1447"/>
  <c r="H1446"/>
  <c r="G1446"/>
  <c r="H1444"/>
  <c r="G1444"/>
  <c r="G2323"/>
  <c r="H1753"/>
  <c r="G1753"/>
  <c r="H1752"/>
  <c r="G1752"/>
  <c r="H1751"/>
  <c r="G1751"/>
  <c r="H1750"/>
  <c r="G1750"/>
  <c r="H1748"/>
  <c r="G1748"/>
  <c r="H1747"/>
  <c r="G1747"/>
  <c r="L2578"/>
  <c r="M2578"/>
  <c r="O2578"/>
  <c r="P2578"/>
  <c r="J2578"/>
  <c r="H2578" s="1"/>
  <c r="I2577"/>
  <c r="M2577"/>
  <c r="P2577"/>
  <c r="J2455"/>
  <c r="K1611"/>
  <c r="L1611"/>
  <c r="M1611"/>
  <c r="N1611"/>
  <c r="O1611"/>
  <c r="O1610" s="1"/>
  <c r="P1611"/>
  <c r="I1611"/>
  <c r="K2456"/>
  <c r="L2456"/>
  <c r="M2456"/>
  <c r="N2456"/>
  <c r="N2602"/>
  <c r="O2456"/>
  <c r="P2456"/>
  <c r="K2455"/>
  <c r="L2455"/>
  <c r="L2467"/>
  <c r="M2455"/>
  <c r="N2455"/>
  <c r="O2455"/>
  <c r="P2455"/>
  <c r="G2300"/>
  <c r="H2300"/>
  <c r="G1433"/>
  <c r="H1433"/>
  <c r="G1920"/>
  <c r="H1920"/>
  <c r="H2045"/>
  <c r="G2045"/>
  <c r="H2044"/>
  <c r="G2044"/>
  <c r="H2043"/>
  <c r="G2043"/>
  <c r="G2040" s="1"/>
  <c r="H2042"/>
  <c r="H2041"/>
  <c r="G2041"/>
  <c r="H1778"/>
  <c r="G1778"/>
  <c r="H1777"/>
  <c r="G1777"/>
  <c r="H1776"/>
  <c r="G1776"/>
  <c r="H1775"/>
  <c r="H1774"/>
  <c r="G1774"/>
  <c r="H2141"/>
  <c r="G255" i="2"/>
  <c r="F270"/>
  <c r="I1658" i="1"/>
  <c r="G1687"/>
  <c r="H1687"/>
  <c r="G1672"/>
  <c r="H1672"/>
  <c r="G2518"/>
  <c r="H2518"/>
  <c r="G1996"/>
  <c r="G1991" s="1"/>
  <c r="H1996"/>
  <c r="H1736"/>
  <c r="H1790"/>
  <c r="G1790"/>
  <c r="H1789"/>
  <c r="G1789"/>
  <c r="H1788"/>
  <c r="G1788"/>
  <c r="H1787"/>
  <c r="H1785" s="1"/>
  <c r="H1786"/>
  <c r="G1786"/>
  <c r="J2261"/>
  <c r="E101" i="3"/>
  <c r="E102"/>
  <c r="E103"/>
  <c r="E104"/>
  <c r="I104"/>
  <c r="E105"/>
  <c r="F101"/>
  <c r="J101" s="1"/>
  <c r="H101"/>
  <c r="F102"/>
  <c r="F103"/>
  <c r="H103"/>
  <c r="F104"/>
  <c r="F105"/>
  <c r="H102"/>
  <c r="H104"/>
  <c r="J104"/>
  <c r="H105"/>
  <c r="H100" s="1"/>
  <c r="G101"/>
  <c r="G102"/>
  <c r="G103"/>
  <c r="I103" s="1"/>
  <c r="G104"/>
  <c r="G105"/>
  <c r="I105" s="1"/>
  <c r="J13"/>
  <c r="I14"/>
  <c r="J14"/>
  <c r="I15"/>
  <c r="J15"/>
  <c r="I16"/>
  <c r="J16"/>
  <c r="I17"/>
  <c r="J17"/>
  <c r="I19"/>
  <c r="J19"/>
  <c r="I20"/>
  <c r="J20"/>
  <c r="I21"/>
  <c r="J21"/>
  <c r="I22"/>
  <c r="J22"/>
  <c r="I23"/>
  <c r="J23"/>
  <c r="I25"/>
  <c r="J25"/>
  <c r="I26"/>
  <c r="J26"/>
  <c r="I27"/>
  <c r="J27"/>
  <c r="I28"/>
  <c r="J28"/>
  <c r="I29"/>
  <c r="J29"/>
  <c r="I31"/>
  <c r="J31"/>
  <c r="I32"/>
  <c r="J32"/>
  <c r="I33"/>
  <c r="J33"/>
  <c r="I34"/>
  <c r="J34"/>
  <c r="I35"/>
  <c r="J35"/>
  <c r="I39"/>
  <c r="J39"/>
  <c r="I40"/>
  <c r="J40"/>
  <c r="I41"/>
  <c r="J41"/>
  <c r="I42"/>
  <c r="J42"/>
  <c r="I46"/>
  <c r="J46"/>
  <c r="I47"/>
  <c r="J47"/>
  <c r="I48"/>
  <c r="J48"/>
  <c r="I49"/>
  <c r="J49"/>
  <c r="I51"/>
  <c r="J51"/>
  <c r="I52"/>
  <c r="J52"/>
  <c r="I53"/>
  <c r="J53"/>
  <c r="I54"/>
  <c r="J54"/>
  <c r="I55"/>
  <c r="J55"/>
  <c r="I57"/>
  <c r="J57"/>
  <c r="I58"/>
  <c r="J58"/>
  <c r="I59"/>
  <c r="J59"/>
  <c r="I60"/>
  <c r="J60"/>
  <c r="I61"/>
  <c r="J61"/>
  <c r="I63"/>
  <c r="J63"/>
  <c r="I64"/>
  <c r="J64"/>
  <c r="I65"/>
  <c r="J65"/>
  <c r="I66"/>
  <c r="J66"/>
  <c r="I67"/>
  <c r="J67"/>
  <c r="I68"/>
  <c r="J68"/>
  <c r="I70"/>
  <c r="J70"/>
  <c r="I71"/>
  <c r="J71"/>
  <c r="I72"/>
  <c r="J72"/>
  <c r="I73"/>
  <c r="J73"/>
  <c r="I74"/>
  <c r="J74"/>
  <c r="I78"/>
  <c r="J78"/>
  <c r="I79"/>
  <c r="J79"/>
  <c r="I80"/>
  <c r="J80"/>
  <c r="I81"/>
  <c r="J81"/>
  <c r="I83"/>
  <c r="J83"/>
  <c r="I84"/>
  <c r="J84"/>
  <c r="I85"/>
  <c r="J85"/>
  <c r="I86"/>
  <c r="J86"/>
  <c r="I87"/>
  <c r="J87"/>
  <c r="I89"/>
  <c r="J89"/>
  <c r="I90"/>
  <c r="J90"/>
  <c r="I91"/>
  <c r="J91"/>
  <c r="I92"/>
  <c r="J92"/>
  <c r="I93"/>
  <c r="J93"/>
  <c r="I95"/>
  <c r="J95"/>
  <c r="I96"/>
  <c r="J96"/>
  <c r="I97"/>
  <c r="J97"/>
  <c r="I98"/>
  <c r="J98"/>
  <c r="I99"/>
  <c r="J99"/>
  <c r="I107"/>
  <c r="J107"/>
  <c r="I108"/>
  <c r="J108"/>
  <c r="I109"/>
  <c r="J109"/>
  <c r="I110"/>
  <c r="J110"/>
  <c r="I111"/>
  <c r="J111"/>
  <c r="I113"/>
  <c r="J113"/>
  <c r="I114"/>
  <c r="J114"/>
  <c r="I115"/>
  <c r="J115"/>
  <c r="I116"/>
  <c r="J116"/>
  <c r="I117"/>
  <c r="J117"/>
  <c r="I118"/>
  <c r="J118"/>
  <c r="I120"/>
  <c r="J120"/>
  <c r="I121"/>
  <c r="J121"/>
  <c r="I122"/>
  <c r="J122"/>
  <c r="I123"/>
  <c r="J123"/>
  <c r="I124"/>
  <c r="J124"/>
  <c r="I126"/>
  <c r="J126"/>
  <c r="I127"/>
  <c r="J127"/>
  <c r="I128"/>
  <c r="J128"/>
  <c r="I129"/>
  <c r="J129"/>
  <c r="I130"/>
  <c r="J130"/>
  <c r="I132"/>
  <c r="J132"/>
  <c r="I133"/>
  <c r="J133"/>
  <c r="I134"/>
  <c r="J134"/>
  <c r="I135"/>
  <c r="J135"/>
  <c r="I136"/>
  <c r="J136"/>
  <c r="I137"/>
  <c r="J137"/>
  <c r="I139"/>
  <c r="J139"/>
  <c r="I140"/>
  <c r="J140"/>
  <c r="I141"/>
  <c r="J141"/>
  <c r="I142"/>
  <c r="J142"/>
  <c r="I143"/>
  <c r="J143"/>
  <c r="I144"/>
  <c r="J144"/>
  <c r="I146"/>
  <c r="J146"/>
  <c r="I147"/>
  <c r="J147"/>
  <c r="I148"/>
  <c r="J148"/>
  <c r="I149"/>
  <c r="J149"/>
  <c r="I150"/>
  <c r="J150"/>
  <c r="I152"/>
  <c r="J152"/>
  <c r="I153"/>
  <c r="J153"/>
  <c r="I154"/>
  <c r="J154"/>
  <c r="I155"/>
  <c r="J155"/>
  <c r="I156"/>
  <c r="J156"/>
  <c r="I158"/>
  <c r="J158"/>
  <c r="I159"/>
  <c r="J159"/>
  <c r="I160"/>
  <c r="J160"/>
  <c r="I161"/>
  <c r="J161"/>
  <c r="I162"/>
  <c r="J162"/>
  <c r="I164"/>
  <c r="J164"/>
  <c r="I165"/>
  <c r="J165"/>
  <c r="I166"/>
  <c r="J166"/>
  <c r="I167"/>
  <c r="J167"/>
  <c r="I168"/>
  <c r="J168"/>
  <c r="I171"/>
  <c r="J171"/>
  <c r="I172"/>
  <c r="J172"/>
  <c r="I173"/>
  <c r="J173"/>
  <c r="I174"/>
  <c r="J174"/>
  <c r="I175"/>
  <c r="J175"/>
  <c r="I177"/>
  <c r="J177"/>
  <c r="I178"/>
  <c r="J178"/>
  <c r="I179"/>
  <c r="J179"/>
  <c r="I180"/>
  <c r="J180"/>
  <c r="I181"/>
  <c r="J181"/>
  <c r="I182"/>
  <c r="J182"/>
  <c r="I184"/>
  <c r="J184"/>
  <c r="I185"/>
  <c r="J185"/>
  <c r="I186"/>
  <c r="J186"/>
  <c r="I187"/>
  <c r="J187"/>
  <c r="I188"/>
  <c r="J188"/>
  <c r="I190"/>
  <c r="J190"/>
  <c r="I191"/>
  <c r="J191"/>
  <c r="I192"/>
  <c r="J192"/>
  <c r="I193"/>
  <c r="J193"/>
  <c r="I194"/>
  <c r="J194"/>
  <c r="I196"/>
  <c r="J196"/>
  <c r="I197"/>
  <c r="J197"/>
  <c r="I198"/>
  <c r="J198"/>
  <c r="I199"/>
  <c r="J199"/>
  <c r="I200"/>
  <c r="J200"/>
  <c r="I202"/>
  <c r="J202"/>
  <c r="I203"/>
  <c r="J203"/>
  <c r="I204"/>
  <c r="J204"/>
  <c r="I205"/>
  <c r="J205"/>
  <c r="I206"/>
  <c r="J206"/>
  <c r="I208"/>
  <c r="J208"/>
  <c r="I209"/>
  <c r="J209"/>
  <c r="I210"/>
  <c r="J210"/>
  <c r="I211"/>
  <c r="J211"/>
  <c r="I212"/>
  <c r="J212"/>
  <c r="I213"/>
  <c r="J213"/>
  <c r="I215"/>
  <c r="J215"/>
  <c r="I216"/>
  <c r="J216"/>
  <c r="I217"/>
  <c r="J217"/>
  <c r="I218"/>
  <c r="J218"/>
  <c r="I219"/>
  <c r="J219"/>
  <c r="I220"/>
  <c r="J220"/>
  <c r="I222"/>
  <c r="J222"/>
  <c r="I223"/>
  <c r="J223"/>
  <c r="I224"/>
  <c r="J224"/>
  <c r="I225"/>
  <c r="J225"/>
  <c r="I226"/>
  <c r="J226"/>
  <c r="I228"/>
  <c r="J228"/>
  <c r="I229"/>
  <c r="I230"/>
  <c r="J230"/>
  <c r="I231"/>
  <c r="J231"/>
  <c r="I232"/>
  <c r="J232"/>
  <c r="I233"/>
  <c r="J233"/>
  <c r="I235"/>
  <c r="J235"/>
  <c r="I236"/>
  <c r="J236"/>
  <c r="I237"/>
  <c r="J237"/>
  <c r="I238"/>
  <c r="J238"/>
  <c r="I239"/>
  <c r="J239"/>
  <c r="I242"/>
  <c r="J242"/>
  <c r="I243"/>
  <c r="J243"/>
  <c r="I244"/>
  <c r="J244"/>
  <c r="I245"/>
  <c r="J245"/>
  <c r="I246"/>
  <c r="J246"/>
  <c r="I248"/>
  <c r="J248"/>
  <c r="I249"/>
  <c r="J249"/>
  <c r="I250"/>
  <c r="J250"/>
  <c r="I251"/>
  <c r="J251"/>
  <c r="I252"/>
  <c r="J252"/>
  <c r="I254"/>
  <c r="I255"/>
  <c r="J255"/>
  <c r="I256"/>
  <c r="J256"/>
  <c r="I257"/>
  <c r="J257"/>
  <c r="I258"/>
  <c r="J258"/>
  <c r="H253"/>
  <c r="G253"/>
  <c r="H247"/>
  <c r="G247"/>
  <c r="H241"/>
  <c r="G241"/>
  <c r="H234"/>
  <c r="J234" s="1"/>
  <c r="G234"/>
  <c r="H227"/>
  <c r="G227"/>
  <c r="I227" s="1"/>
  <c r="H221"/>
  <c r="G221"/>
  <c r="H214"/>
  <c r="G214"/>
  <c r="H207"/>
  <c r="G207"/>
  <c r="H201"/>
  <c r="J201" s="1"/>
  <c r="G201"/>
  <c r="I201" s="1"/>
  <c r="H195"/>
  <c r="G195"/>
  <c r="H189"/>
  <c r="G189"/>
  <c r="I189" s="1"/>
  <c r="H183"/>
  <c r="G183"/>
  <c r="H176"/>
  <c r="J176" s="1"/>
  <c r="G176"/>
  <c r="H170"/>
  <c r="G170"/>
  <c r="I170" s="1"/>
  <c r="H145"/>
  <c r="G145"/>
  <c r="H138"/>
  <c r="J138"/>
  <c r="G138"/>
  <c r="H131"/>
  <c r="G131"/>
  <c r="H125"/>
  <c r="G125"/>
  <c r="I125" s="1"/>
  <c r="H119"/>
  <c r="G119"/>
  <c r="H112"/>
  <c r="J112" s="1"/>
  <c r="G112"/>
  <c r="H106"/>
  <c r="G106"/>
  <c r="H94"/>
  <c r="G94"/>
  <c r="H88"/>
  <c r="J88" s="1"/>
  <c r="G88"/>
  <c r="I88" s="1"/>
  <c r="H82"/>
  <c r="G82"/>
  <c r="H75"/>
  <c r="J75" s="1"/>
  <c r="G75"/>
  <c r="I75" s="1"/>
  <c r="H69"/>
  <c r="G69"/>
  <c r="H62"/>
  <c r="J62" s="1"/>
  <c r="G62"/>
  <c r="H56"/>
  <c r="G56"/>
  <c r="H50"/>
  <c r="J50" s="1"/>
  <c r="G50"/>
  <c r="H36"/>
  <c r="G36"/>
  <c r="I36" s="1"/>
  <c r="H30"/>
  <c r="G30"/>
  <c r="H24"/>
  <c r="G24"/>
  <c r="H18"/>
  <c r="G18"/>
  <c r="H12"/>
  <c r="G12"/>
  <c r="F12"/>
  <c r="J12" s="1"/>
  <c r="E13"/>
  <c r="E18"/>
  <c r="I18" s="1"/>
  <c r="F18"/>
  <c r="J18" s="1"/>
  <c r="E24"/>
  <c r="F24"/>
  <c r="E30"/>
  <c r="I30"/>
  <c r="F30"/>
  <c r="J30" s="1"/>
  <c r="E36"/>
  <c r="F36"/>
  <c r="E43"/>
  <c r="I43" s="1"/>
  <c r="F43"/>
  <c r="J43" s="1"/>
  <c r="E50"/>
  <c r="I50"/>
  <c r="F50"/>
  <c r="E56"/>
  <c r="F56"/>
  <c r="J56"/>
  <c r="E62"/>
  <c r="F62"/>
  <c r="E69"/>
  <c r="I69"/>
  <c r="F69"/>
  <c r="J69" s="1"/>
  <c r="E75"/>
  <c r="F75"/>
  <c r="E82"/>
  <c r="F82"/>
  <c r="J82"/>
  <c r="E88"/>
  <c r="F88"/>
  <c r="E94"/>
  <c r="I94" s="1"/>
  <c r="F94"/>
  <c r="J94"/>
  <c r="J102"/>
  <c r="E106"/>
  <c r="F106"/>
  <c r="J106"/>
  <c r="E112"/>
  <c r="I112" s="1"/>
  <c r="F112"/>
  <c r="E119"/>
  <c r="I119"/>
  <c r="F119"/>
  <c r="J119" s="1"/>
  <c r="E125"/>
  <c r="F125"/>
  <c r="J125" s="1"/>
  <c r="E131"/>
  <c r="F131"/>
  <c r="J131"/>
  <c r="E138"/>
  <c r="I138" s="1"/>
  <c r="F138"/>
  <c r="E145"/>
  <c r="I145"/>
  <c r="F145"/>
  <c r="J145" s="1"/>
  <c r="E151"/>
  <c r="I151"/>
  <c r="F151"/>
  <c r="J151" s="1"/>
  <c r="E157"/>
  <c r="I157"/>
  <c r="F157"/>
  <c r="J157" s="1"/>
  <c r="E163"/>
  <c r="I163"/>
  <c r="F163"/>
  <c r="J163" s="1"/>
  <c r="E170"/>
  <c r="F170"/>
  <c r="J170"/>
  <c r="E176"/>
  <c r="F176"/>
  <c r="E183"/>
  <c r="I183" s="1"/>
  <c r="F183"/>
  <c r="J183" s="1"/>
  <c r="E189"/>
  <c r="F189"/>
  <c r="J189" s="1"/>
  <c r="E195"/>
  <c r="I195"/>
  <c r="F195"/>
  <c r="J195" s="1"/>
  <c r="E201"/>
  <c r="F201"/>
  <c r="E207"/>
  <c r="F207"/>
  <c r="J207" s="1"/>
  <c r="E214"/>
  <c r="I214"/>
  <c r="F214"/>
  <c r="J214" s="1"/>
  <c r="E221"/>
  <c r="I221"/>
  <c r="F221"/>
  <c r="J221" s="1"/>
  <c r="E227"/>
  <c r="F229"/>
  <c r="J229"/>
  <c r="E234"/>
  <c r="I234" s="1"/>
  <c r="F234"/>
  <c r="E241"/>
  <c r="I241"/>
  <c r="F241"/>
  <c r="J241" s="1"/>
  <c r="E247"/>
  <c r="I247"/>
  <c r="F247"/>
  <c r="E253"/>
  <c r="F254"/>
  <c r="J254"/>
  <c r="G2482" i="1"/>
  <c r="H2250"/>
  <c r="G2250"/>
  <c r="G1762"/>
  <c r="G1685"/>
  <c r="H1685"/>
  <c r="H1686"/>
  <c r="G1572"/>
  <c r="H1572"/>
  <c r="G1521"/>
  <c r="H1521"/>
  <c r="G1507"/>
  <c r="G1506" s="1"/>
  <c r="H1507"/>
  <c r="G2030"/>
  <c r="H2030"/>
  <c r="G2031"/>
  <c r="H2031"/>
  <c r="G2032"/>
  <c r="H2032"/>
  <c r="G2033"/>
  <c r="H2033"/>
  <c r="H2029"/>
  <c r="G2029"/>
  <c r="H1434"/>
  <c r="H1435"/>
  <c r="H1436"/>
  <c r="H1432"/>
  <c r="G1434"/>
  <c r="G1435"/>
  <c r="G1436"/>
  <c r="G1432"/>
  <c r="H2018"/>
  <c r="H2016" s="1"/>
  <c r="H2020"/>
  <c r="H2021"/>
  <c r="H2017"/>
  <c r="G2018"/>
  <c r="G2020"/>
  <c r="G2021"/>
  <c r="G2017"/>
  <c r="H2009"/>
  <c r="G2009"/>
  <c r="H2008"/>
  <c r="G2008"/>
  <c r="H2006"/>
  <c r="G2006"/>
  <c r="H2005"/>
  <c r="G2005"/>
  <c r="H2521"/>
  <c r="G2521"/>
  <c r="H2520"/>
  <c r="G2520"/>
  <c r="H2519"/>
  <c r="H2516" s="1"/>
  <c r="G2519"/>
  <c r="H2517"/>
  <c r="G2517"/>
  <c r="H1499"/>
  <c r="G1499"/>
  <c r="H1498"/>
  <c r="G1498"/>
  <c r="H1497"/>
  <c r="G1497"/>
  <c r="H1496"/>
  <c r="G1496"/>
  <c r="H1495"/>
  <c r="H1494" s="1"/>
  <c r="G1495"/>
  <c r="H1739"/>
  <c r="G1739"/>
  <c r="H1738"/>
  <c r="H1734" s="1"/>
  <c r="G1738"/>
  <c r="H1735"/>
  <c r="G1735"/>
  <c r="H2079"/>
  <c r="H2080"/>
  <c r="H2081"/>
  <c r="H2082"/>
  <c r="G2079"/>
  <c r="G2080"/>
  <c r="G2081"/>
  <c r="G2082"/>
  <c r="H2078"/>
  <c r="H2077" s="1"/>
  <c r="G2078"/>
  <c r="H2509"/>
  <c r="G2509"/>
  <c r="H2508"/>
  <c r="G2508"/>
  <c r="H2507"/>
  <c r="G2507"/>
  <c r="H2506"/>
  <c r="G2506"/>
  <c r="H2505"/>
  <c r="G2505"/>
  <c r="H2497"/>
  <c r="G2497"/>
  <c r="H2496"/>
  <c r="G2496"/>
  <c r="H2495"/>
  <c r="G2495"/>
  <c r="H2494"/>
  <c r="G2494"/>
  <c r="H2493"/>
  <c r="H2492" s="1"/>
  <c r="G2493"/>
  <c r="H2485"/>
  <c r="G2485"/>
  <c r="H2484"/>
  <c r="G2484"/>
  <c r="H2483"/>
  <c r="G2483"/>
  <c r="H2482"/>
  <c r="H2480" s="1"/>
  <c r="H2481"/>
  <c r="G2481"/>
  <c r="H2303"/>
  <c r="G2303"/>
  <c r="H2302"/>
  <c r="G2302"/>
  <c r="H2301"/>
  <c r="G2299"/>
  <c r="G2297" s="1"/>
  <c r="H2298"/>
  <c r="G2298"/>
  <c r="H2290"/>
  <c r="G2290"/>
  <c r="H2289"/>
  <c r="G2289"/>
  <c r="H2288"/>
  <c r="G2288"/>
  <c r="G2285" s="1"/>
  <c r="G2287"/>
  <c r="H2286"/>
  <c r="G2286"/>
  <c r="H2278"/>
  <c r="G2278"/>
  <c r="H2277"/>
  <c r="G2277"/>
  <c r="H2275"/>
  <c r="G2275"/>
  <c r="H2274"/>
  <c r="G2274"/>
  <c r="H2266"/>
  <c r="G2266"/>
  <c r="H2265"/>
  <c r="G2265"/>
  <c r="H2263"/>
  <c r="G2263"/>
  <c r="H2262"/>
  <c r="G2262"/>
  <c r="G2261"/>
  <c r="H2253"/>
  <c r="G2253"/>
  <c r="H2252"/>
  <c r="G2252"/>
  <c r="H2251"/>
  <c r="G2251"/>
  <c r="H2249"/>
  <c r="G2249"/>
  <c r="H2241"/>
  <c r="G2241"/>
  <c r="H2240"/>
  <c r="G2240"/>
  <c r="H2239"/>
  <c r="G2239"/>
  <c r="H2238"/>
  <c r="G2238"/>
  <c r="H2237"/>
  <c r="H2236" s="1"/>
  <c r="G2237"/>
  <c r="H2229"/>
  <c r="G2229"/>
  <c r="H2228"/>
  <c r="G2228"/>
  <c r="H2227"/>
  <c r="G2227"/>
  <c r="H2226"/>
  <c r="H2224" s="1"/>
  <c r="G2226"/>
  <c r="H2225"/>
  <c r="G2225"/>
  <c r="H2217"/>
  <c r="G2217"/>
  <c r="H2216"/>
  <c r="G2216"/>
  <c r="H2215"/>
  <c r="G2215"/>
  <c r="H2214"/>
  <c r="G2214"/>
  <c r="H2213"/>
  <c r="H2212" s="1"/>
  <c r="G2213"/>
  <c r="H2205"/>
  <c r="G2205"/>
  <c r="H2204"/>
  <c r="G2204"/>
  <c r="H2203"/>
  <c r="G2203"/>
  <c r="H2202"/>
  <c r="G2202"/>
  <c r="H2201"/>
  <c r="G2201"/>
  <c r="H2193"/>
  <c r="G2193"/>
  <c r="H2192"/>
  <c r="G2192"/>
  <c r="H2191"/>
  <c r="G2191"/>
  <c r="H2190"/>
  <c r="G2190"/>
  <c r="H2189"/>
  <c r="H2188" s="1"/>
  <c r="G2189"/>
  <c r="H2181"/>
  <c r="G2181"/>
  <c r="H2180"/>
  <c r="G2180"/>
  <c r="H2179"/>
  <c r="G2179"/>
  <c r="H2178"/>
  <c r="G2178"/>
  <c r="H2177"/>
  <c r="G2177"/>
  <c r="H2169"/>
  <c r="G2169"/>
  <c r="H2168"/>
  <c r="G2168"/>
  <c r="H2167"/>
  <c r="G2167"/>
  <c r="H2166"/>
  <c r="G2166"/>
  <c r="H2165"/>
  <c r="G2165"/>
  <c r="H2157"/>
  <c r="G2157"/>
  <c r="H2156"/>
  <c r="G2156"/>
  <c r="H2155"/>
  <c r="G2155"/>
  <c r="H2154"/>
  <c r="G2154"/>
  <c r="H2153"/>
  <c r="G2153"/>
  <c r="H2145"/>
  <c r="G2145"/>
  <c r="H2144"/>
  <c r="G2144"/>
  <c r="H2143"/>
  <c r="G2143"/>
  <c r="H2142"/>
  <c r="G2142"/>
  <c r="G2141"/>
  <c r="H1997"/>
  <c r="G1997"/>
  <c r="H1995"/>
  <c r="G1995"/>
  <c r="H1994"/>
  <c r="G1994"/>
  <c r="H1993"/>
  <c r="G1993"/>
  <c r="H1992"/>
  <c r="G1992"/>
  <c r="H1984"/>
  <c r="G1984"/>
  <c r="H1983"/>
  <c r="G1983"/>
  <c r="H1982"/>
  <c r="G1982"/>
  <c r="H1981"/>
  <c r="G1981"/>
  <c r="H1980"/>
  <c r="G1980"/>
  <c r="G1979" s="1"/>
  <c r="H1972"/>
  <c r="G1972"/>
  <c r="H1971"/>
  <c r="G1971"/>
  <c r="H1970"/>
  <c r="G1970"/>
  <c r="H1969"/>
  <c r="H1967" s="1"/>
  <c r="G1969"/>
  <c r="G1967" s="1"/>
  <c r="H1968"/>
  <c r="G1968"/>
  <c r="H1960"/>
  <c r="G1960"/>
  <c r="H1959"/>
  <c r="G1959"/>
  <c r="H1958"/>
  <c r="G1958"/>
  <c r="H1957"/>
  <c r="G1957"/>
  <c r="H1956"/>
  <c r="G1956"/>
  <c r="G1955" s="1"/>
  <c r="H1948"/>
  <c r="G1948"/>
  <c r="H1947"/>
  <c r="G1947"/>
  <c r="H1946"/>
  <c r="G1946"/>
  <c r="H1945"/>
  <c r="G1945"/>
  <c r="G1943" s="1"/>
  <c r="H1944"/>
  <c r="G1944"/>
  <c r="H1936"/>
  <c r="G1936"/>
  <c r="H1935"/>
  <c r="G1935"/>
  <c r="H1934"/>
  <c r="G1934"/>
  <c r="H1933"/>
  <c r="G1933"/>
  <c r="H1932"/>
  <c r="G1932"/>
  <c r="G1931" s="1"/>
  <c r="H1766"/>
  <c r="G1766"/>
  <c r="G1763"/>
  <c r="H1761"/>
  <c r="G1761"/>
  <c r="H1924"/>
  <c r="G1924"/>
  <c r="H1923"/>
  <c r="G1923"/>
  <c r="H1922"/>
  <c r="G1922"/>
  <c r="H1921"/>
  <c r="G1921"/>
  <c r="H1919"/>
  <c r="G1919"/>
  <c r="G1918" s="1"/>
  <c r="G1907"/>
  <c r="H1911"/>
  <c r="G1911"/>
  <c r="H1910"/>
  <c r="G1910"/>
  <c r="H1909"/>
  <c r="G1909"/>
  <c r="H1908"/>
  <c r="G1908"/>
  <c r="H1907"/>
  <c r="H1899"/>
  <c r="G1899"/>
  <c r="H1898"/>
  <c r="G1898"/>
  <c r="H1897"/>
  <c r="G1897"/>
  <c r="H1896"/>
  <c r="G1896"/>
  <c r="H1895"/>
  <c r="G1895"/>
  <c r="G1894" s="1"/>
  <c r="H1887"/>
  <c r="G1887"/>
  <c r="H1886"/>
  <c r="G1886"/>
  <c r="H1885"/>
  <c r="G1885"/>
  <c r="H1884"/>
  <c r="G1884"/>
  <c r="G1882" s="1"/>
  <c r="H1883"/>
  <c r="G1883"/>
  <c r="H1875"/>
  <c r="G1875"/>
  <c r="H1874"/>
  <c r="G1874"/>
  <c r="H1873"/>
  <c r="G1873"/>
  <c r="H1872"/>
  <c r="G1872"/>
  <c r="H1871"/>
  <c r="G1871"/>
  <c r="G1870" s="1"/>
  <c r="H1863"/>
  <c r="G1863"/>
  <c r="H1862"/>
  <c r="G1862"/>
  <c r="H1861"/>
  <c r="G1861"/>
  <c r="H1860"/>
  <c r="G1860"/>
  <c r="G1858" s="1"/>
  <c r="H1859"/>
  <c r="G1859"/>
  <c r="H1851"/>
  <c r="G1851"/>
  <c r="H1850"/>
  <c r="G1850"/>
  <c r="H1849"/>
  <c r="G1849"/>
  <c r="H1848"/>
  <c r="G1848"/>
  <c r="H1847"/>
  <c r="G1847"/>
  <c r="G1846" s="1"/>
  <c r="H1839"/>
  <c r="G1839"/>
  <c r="H1838"/>
  <c r="G1838"/>
  <c r="H1837"/>
  <c r="G1837"/>
  <c r="H1836"/>
  <c r="G1836"/>
  <c r="G1834" s="1"/>
  <c r="H1835"/>
  <c r="G1835"/>
  <c r="H1827"/>
  <c r="G1827"/>
  <c r="H1826"/>
  <c r="G1826"/>
  <c r="H1825"/>
  <c r="G1825"/>
  <c r="H1824"/>
  <c r="G1824"/>
  <c r="H1823"/>
  <c r="G1823"/>
  <c r="G1822" s="1"/>
  <c r="H1815"/>
  <c r="G1815"/>
  <c r="H1814"/>
  <c r="G1814"/>
  <c r="H1813"/>
  <c r="G1813"/>
  <c r="H1812"/>
  <c r="G1812"/>
  <c r="G1810" s="1"/>
  <c r="H1811"/>
  <c r="G1811"/>
  <c r="H1727"/>
  <c r="G1727"/>
  <c r="H1726"/>
  <c r="G1726"/>
  <c r="H1725"/>
  <c r="G1725"/>
  <c r="H1724"/>
  <c r="H1723"/>
  <c r="G1723"/>
  <c r="H1715"/>
  <c r="G1715"/>
  <c r="H1714"/>
  <c r="G1714"/>
  <c r="H1713"/>
  <c r="G1713"/>
  <c r="G1712"/>
  <c r="H1711"/>
  <c r="G1711"/>
  <c r="H1703"/>
  <c r="G1703"/>
  <c r="H1702"/>
  <c r="G1702"/>
  <c r="H1701"/>
  <c r="G1701"/>
  <c r="H1700"/>
  <c r="G1700"/>
  <c r="G1698" s="1"/>
  <c r="G1699"/>
  <c r="H1691"/>
  <c r="G1691"/>
  <c r="H1690"/>
  <c r="G1690"/>
  <c r="H1689"/>
  <c r="G1689"/>
  <c r="H1688"/>
  <c r="G1688"/>
  <c r="G1686"/>
  <c r="H1677"/>
  <c r="G1677"/>
  <c r="H1676"/>
  <c r="G1676"/>
  <c r="H1675"/>
  <c r="G1675"/>
  <c r="H1674"/>
  <c r="G1674"/>
  <c r="H1671"/>
  <c r="G1671"/>
  <c r="G1670" s="1"/>
  <c r="H1663"/>
  <c r="G1663"/>
  <c r="H1662"/>
  <c r="G1662"/>
  <c r="H1661"/>
  <c r="G1661"/>
  <c r="H1660"/>
  <c r="G1660"/>
  <c r="G1658" s="1"/>
  <c r="G1659"/>
  <c r="H1651"/>
  <c r="G1651"/>
  <c r="H1650"/>
  <c r="G1650"/>
  <c r="H1649"/>
  <c r="G1649"/>
  <c r="H1648"/>
  <c r="H1646" s="1"/>
  <c r="G1648"/>
  <c r="G1647"/>
  <c r="H1639"/>
  <c r="G1639"/>
  <c r="H1638"/>
  <c r="G1638"/>
  <c r="H1637"/>
  <c r="G1637"/>
  <c r="G1634" s="1"/>
  <c r="H1636"/>
  <c r="G1636"/>
  <c r="G1635"/>
  <c r="H1627"/>
  <c r="G1627"/>
  <c r="H1626"/>
  <c r="G1626"/>
  <c r="H1625"/>
  <c r="G1625"/>
  <c r="H1624"/>
  <c r="G1624"/>
  <c r="G1623"/>
  <c r="H2092"/>
  <c r="G2092"/>
  <c r="H2091"/>
  <c r="G2091"/>
  <c r="H1603"/>
  <c r="H1602"/>
  <c r="G1602"/>
  <c r="H1600"/>
  <c r="G1600"/>
  <c r="H1599"/>
  <c r="G1599"/>
  <c r="H1598"/>
  <c r="G1598"/>
  <c r="H1590"/>
  <c r="G1590"/>
  <c r="H1589"/>
  <c r="G1589"/>
  <c r="H1588"/>
  <c r="G1588"/>
  <c r="H1587"/>
  <c r="G1587"/>
  <c r="H1586"/>
  <c r="G1586"/>
  <c r="H1578"/>
  <c r="G1578"/>
  <c r="H1577"/>
  <c r="G1577"/>
  <c r="H1575"/>
  <c r="H1571" s="1"/>
  <c r="H1574"/>
  <c r="G1574"/>
  <c r="H1573"/>
  <c r="G1573"/>
  <c r="H1564"/>
  <c r="G1564"/>
  <c r="H1563"/>
  <c r="G1563"/>
  <c r="H1561"/>
  <c r="G1561"/>
  <c r="H1559"/>
  <c r="G1559"/>
  <c r="H1551"/>
  <c r="G1551"/>
  <c r="H1550"/>
  <c r="H1548"/>
  <c r="G1548"/>
  <c r="H1547"/>
  <c r="G1547"/>
  <c r="H1546"/>
  <c r="H1545" s="1"/>
  <c r="G1546"/>
  <c r="H1538"/>
  <c r="G1538"/>
  <c r="H1537"/>
  <c r="G1537"/>
  <c r="H1536"/>
  <c r="G1536"/>
  <c r="H1535"/>
  <c r="G1535"/>
  <c r="H1534"/>
  <c r="G1534"/>
  <c r="H1474"/>
  <c r="G1474"/>
  <c r="H1473"/>
  <c r="G1473"/>
  <c r="H1472"/>
  <c r="G1472"/>
  <c r="H1470"/>
  <c r="G1470"/>
  <c r="H1469"/>
  <c r="H1468" s="1"/>
  <c r="G1469"/>
  <c r="H1526"/>
  <c r="G1526"/>
  <c r="H1525"/>
  <c r="G1525"/>
  <c r="H1524"/>
  <c r="G1524"/>
  <c r="H1523"/>
  <c r="H1520" s="1"/>
  <c r="G1523"/>
  <c r="H1522"/>
  <c r="G1522"/>
  <c r="H1513"/>
  <c r="G1513"/>
  <c r="H1512"/>
  <c r="G1512"/>
  <c r="H1510"/>
  <c r="H1508"/>
  <c r="G1508"/>
  <c r="H1487"/>
  <c r="G1487"/>
  <c r="H1486"/>
  <c r="G1486"/>
  <c r="H1485"/>
  <c r="G1485"/>
  <c r="H1484"/>
  <c r="G1484"/>
  <c r="H1483"/>
  <c r="G1483"/>
  <c r="H1424"/>
  <c r="G1424"/>
  <c r="H1423"/>
  <c r="G1423"/>
  <c r="H1421"/>
  <c r="G1421"/>
  <c r="H1419"/>
  <c r="G1419"/>
  <c r="H1411"/>
  <c r="G1411"/>
  <c r="H1410"/>
  <c r="H1409"/>
  <c r="G1409"/>
  <c r="H1408"/>
  <c r="G1408"/>
  <c r="H1407"/>
  <c r="G1407"/>
  <c r="K1658"/>
  <c r="L1658"/>
  <c r="M1658"/>
  <c r="N1658"/>
  <c r="O1658"/>
  <c r="P1658"/>
  <c r="J36" i="3"/>
  <c r="J24"/>
  <c r="I253"/>
  <c r="I207"/>
  <c r="I176"/>
  <c r="I131"/>
  <c r="I106"/>
  <c r="I102"/>
  <c r="I82"/>
  <c r="I62"/>
  <c r="I56"/>
  <c r="F253"/>
  <c r="J253"/>
  <c r="F227"/>
  <c r="J227"/>
  <c r="G1724" i="1"/>
  <c r="H1762"/>
  <c r="H2287"/>
  <c r="G100" i="3"/>
  <c r="K2609" i="1"/>
  <c r="J1760"/>
  <c r="I2467"/>
  <c r="N2601"/>
  <c r="N2468"/>
  <c r="N2127"/>
  <c r="M2128"/>
  <c r="J2602"/>
  <c r="L2601"/>
  <c r="J2598"/>
  <c r="M2334"/>
  <c r="N2134"/>
  <c r="P2469"/>
  <c r="L2469"/>
  <c r="I1613"/>
  <c r="P2473"/>
  <c r="H734"/>
  <c r="I2602"/>
  <c r="G1476"/>
  <c r="G1511"/>
  <c r="G2350"/>
  <c r="G1737"/>
  <c r="N2564"/>
  <c r="I2605"/>
  <c r="P2468"/>
  <c r="H2504"/>
  <c r="G2443"/>
  <c r="H2064"/>
  <c r="J2273"/>
  <c r="N2580"/>
  <c r="H2585"/>
  <c r="P2603"/>
  <c r="L2603"/>
  <c r="H2603" s="1"/>
  <c r="K2136"/>
  <c r="M2603"/>
  <c r="J2605"/>
  <c r="N2473"/>
  <c r="K2601"/>
  <c r="M2136"/>
  <c r="N2130"/>
  <c r="N2591"/>
  <c r="N16" s="1"/>
  <c r="K2467"/>
  <c r="G1520"/>
  <c r="N2131"/>
  <c r="O2469"/>
  <c r="G1804"/>
  <c r="G1797"/>
  <c r="N17"/>
  <c r="P2127"/>
  <c r="K2607"/>
  <c r="O2471"/>
  <c r="O2473"/>
  <c r="H254"/>
  <c r="H2140"/>
  <c r="H2164"/>
  <c r="H878"/>
  <c r="H2459"/>
  <c r="N2135"/>
  <c r="M1797"/>
  <c r="G1418"/>
  <c r="N2597"/>
  <c r="P2595"/>
  <c r="H2276"/>
  <c r="G134"/>
  <c r="H146"/>
  <c r="N2607"/>
  <c r="K2595"/>
  <c r="J2469"/>
  <c r="H1615"/>
  <c r="H1511"/>
  <c r="H1585"/>
  <c r="H1722"/>
  <c r="P2136"/>
  <c r="P2580"/>
  <c r="P2576" s="1"/>
  <c r="P2583"/>
  <c r="G2394"/>
  <c r="O2595"/>
  <c r="O20" s="1"/>
  <c r="G1615"/>
  <c r="J2443"/>
  <c r="J2467" s="1"/>
  <c r="L2577"/>
  <c r="L2552"/>
  <c r="J1646"/>
  <c r="H1647"/>
  <c r="L2580"/>
  <c r="O2477"/>
  <c r="J2590"/>
  <c r="J15"/>
  <c r="P2135"/>
  <c r="K2469"/>
  <c r="L2477"/>
  <c r="K2610"/>
  <c r="K2622" s="1"/>
  <c r="G2457"/>
  <c r="L14"/>
  <c r="G1394"/>
  <c r="H890"/>
  <c r="P2589"/>
  <c r="G2451"/>
  <c r="G1684"/>
  <c r="G2448"/>
  <c r="G2568"/>
  <c r="H1286"/>
  <c r="H1262"/>
  <c r="H422"/>
  <c r="H326"/>
  <c r="G2115"/>
  <c r="M2135"/>
  <c r="H1614"/>
  <c r="O2475"/>
  <c r="P2587"/>
  <c r="K2585"/>
  <c r="G2585"/>
  <c r="M14"/>
  <c r="K2578"/>
  <c r="O2581"/>
  <c r="I2445"/>
  <c r="I2273"/>
  <c r="G1540"/>
  <c r="I2449"/>
  <c r="I2473" s="1"/>
  <c r="I2334"/>
  <c r="G2341"/>
  <c r="O2474"/>
  <c r="L2564"/>
  <c r="P2471"/>
  <c r="L2471"/>
  <c r="M98"/>
  <c r="L2606"/>
  <c r="H2120"/>
  <c r="G806"/>
  <c r="G734"/>
  <c r="H2458"/>
  <c r="J2552"/>
  <c r="M2468"/>
  <c r="G1142"/>
  <c r="G1082"/>
  <c r="H710"/>
  <c r="H686"/>
  <c r="G638"/>
  <c r="N314"/>
  <c r="H266"/>
  <c r="O2604"/>
  <c r="H2248"/>
  <c r="G1166"/>
  <c r="H1022"/>
  <c r="G830"/>
  <c r="H722"/>
  <c r="H578"/>
  <c r="H542"/>
  <c r="G326"/>
  <c r="G1614"/>
  <c r="G2579"/>
  <c r="J2346"/>
  <c r="H2450"/>
  <c r="P2476"/>
  <c r="H1858"/>
  <c r="H1746"/>
  <c r="G1443"/>
  <c r="H2528"/>
  <c r="O2136"/>
  <c r="K2598"/>
  <c r="K2472"/>
  <c r="M2477"/>
  <c r="L2473"/>
  <c r="G2382"/>
  <c r="G2406"/>
  <c r="G1298"/>
  <c r="G1274"/>
  <c r="G1202"/>
  <c r="H1154"/>
  <c r="H1070"/>
  <c r="H1046"/>
  <c r="G938"/>
  <c r="H818"/>
  <c r="H794"/>
  <c r="G698"/>
  <c r="H590"/>
  <c r="G578"/>
  <c r="G302"/>
  <c r="G278"/>
  <c r="G122"/>
  <c r="J2608"/>
  <c r="M2604"/>
  <c r="G2090"/>
  <c r="P2564"/>
  <c r="H2418"/>
  <c r="H1358"/>
  <c r="H1298"/>
  <c r="G398"/>
  <c r="H134"/>
  <c r="H122"/>
  <c r="N2598"/>
  <c r="H2152"/>
  <c r="H2200"/>
  <c r="G2273"/>
  <c r="G1785"/>
  <c r="H1619"/>
  <c r="O2596"/>
  <c r="O21" s="1"/>
  <c r="L2131"/>
  <c r="O2564"/>
  <c r="L2127"/>
  <c r="H1178"/>
  <c r="G1154"/>
  <c r="G1010"/>
  <c r="G818"/>
  <c r="G614"/>
  <c r="G554"/>
  <c r="G530"/>
  <c r="H434"/>
  <c r="H410"/>
  <c r="H338"/>
  <c r="O2605"/>
  <c r="N2471"/>
  <c r="M2467"/>
  <c r="K2468"/>
  <c r="N2577"/>
  <c r="N2469"/>
  <c r="N2454"/>
  <c r="N2603"/>
  <c r="K2605"/>
  <c r="I2564"/>
  <c r="O2592"/>
  <c r="O17" s="1"/>
  <c r="P2130"/>
  <c r="P2616" s="1"/>
  <c r="P2592"/>
  <c r="P17" s="1"/>
  <c r="O2609"/>
  <c r="O2135"/>
  <c r="I2130"/>
  <c r="O2442"/>
  <c r="K2133"/>
  <c r="K2604"/>
  <c r="K2471"/>
  <c r="G1358"/>
  <c r="G998"/>
  <c r="H50"/>
  <c r="N2128"/>
  <c r="N2590"/>
  <c r="N15" s="1"/>
  <c r="M2134"/>
  <c r="H2452"/>
  <c r="J2476"/>
  <c r="I1760"/>
  <c r="G1765"/>
  <c r="I2127"/>
  <c r="G1482"/>
  <c r="H1558"/>
  <c r="H782"/>
  <c r="H374"/>
  <c r="O2102"/>
  <c r="H1274"/>
  <c r="H1250"/>
  <c r="H914"/>
  <c r="H566"/>
  <c r="H554"/>
  <c r="L2609"/>
  <c r="H2609"/>
  <c r="K2135"/>
  <c r="J1613"/>
  <c r="J2105" s="1"/>
  <c r="H1737"/>
  <c r="I194"/>
  <c r="G197"/>
  <c r="H2090"/>
  <c r="N2589"/>
  <c r="N14" s="1"/>
  <c r="J2136"/>
  <c r="L2604"/>
  <c r="P2470"/>
  <c r="H2579"/>
  <c r="H1620"/>
  <c r="P2552"/>
  <c r="O2583"/>
  <c r="J2586"/>
  <c r="H1699"/>
  <c r="H1698" s="1"/>
  <c r="H1597"/>
  <c r="G1456"/>
  <c r="H2334"/>
  <c r="H2444"/>
  <c r="G1621"/>
  <c r="N2442"/>
  <c r="G2418"/>
  <c r="G1382"/>
  <c r="H1370"/>
  <c r="G1262"/>
  <c r="G1190"/>
  <c r="G1022"/>
  <c r="H1010"/>
  <c r="G926"/>
  <c r="H854"/>
  <c r="G794"/>
  <c r="G722"/>
  <c r="G674"/>
  <c r="H662"/>
  <c r="G494"/>
  <c r="H398"/>
  <c r="H230"/>
  <c r="G158"/>
  <c r="O2601"/>
  <c r="O2607"/>
  <c r="O2619" s="1"/>
  <c r="G1620"/>
  <c r="O2129"/>
  <c r="O2615" s="1"/>
  <c r="O2591"/>
  <c r="O16" s="1"/>
  <c r="J2004"/>
  <c r="H2007"/>
  <c r="J2117"/>
  <c r="J2603" s="1"/>
  <c r="L2590"/>
  <c r="L15" s="1"/>
  <c r="H1322"/>
  <c r="H1142"/>
  <c r="G1046"/>
  <c r="H974"/>
  <c r="G890"/>
  <c r="G746"/>
  <c r="H698"/>
  <c r="H614"/>
  <c r="G338"/>
  <c r="G2119"/>
  <c r="K2591"/>
  <c r="K16" s="1"/>
  <c r="J2446"/>
  <c r="J2470" s="1"/>
  <c r="G1597"/>
  <c r="H2176"/>
  <c r="G1746"/>
  <c r="G1612"/>
  <c r="P2131"/>
  <c r="P2617" s="1"/>
  <c r="M2590"/>
  <c r="G1310"/>
  <c r="G1238"/>
  <c r="H1226"/>
  <c r="G1214"/>
  <c r="G1070"/>
  <c r="H1058"/>
  <c r="G962"/>
  <c r="G770"/>
  <c r="H758"/>
  <c r="G602"/>
  <c r="H530"/>
  <c r="G518"/>
  <c r="H446"/>
  <c r="G434"/>
  <c r="G362"/>
  <c r="H350"/>
  <c r="G290"/>
  <c r="H110"/>
  <c r="S1613"/>
  <c r="H74"/>
  <c r="H197"/>
  <c r="H242"/>
  <c r="G206"/>
  <c r="G1613"/>
  <c r="M2614"/>
  <c r="J2622"/>
  <c r="O2620"/>
  <c r="N2619"/>
  <c r="H2443"/>
  <c r="G2605"/>
  <c r="O2622"/>
  <c r="O23"/>
  <c r="P2622"/>
  <c r="M22"/>
  <c r="I2469"/>
  <c r="M2129"/>
  <c r="M2615" s="1"/>
  <c r="G2445"/>
  <c r="G2469"/>
  <c r="K23"/>
  <c r="J2137"/>
  <c r="L2592"/>
  <c r="L17"/>
  <c r="L2130"/>
  <c r="L2616" s="1"/>
  <c r="O2621"/>
  <c r="I2137"/>
  <c r="H2117"/>
  <c r="H2446"/>
  <c r="H2470" s="1"/>
  <c r="G2112"/>
  <c r="I2136"/>
  <c r="G2136" s="1"/>
  <c r="H1613"/>
  <c r="M23"/>
  <c r="M2622"/>
  <c r="N2613"/>
  <c r="J24"/>
  <c r="J2623"/>
  <c r="I2623"/>
  <c r="I24"/>
  <c r="G2557"/>
  <c r="H2557"/>
  <c r="M2581"/>
  <c r="I2593"/>
  <c r="I18" s="1"/>
  <c r="I2581"/>
  <c r="G2581" s="1"/>
  <c r="M2594"/>
  <c r="I2594"/>
  <c r="I2618" s="1"/>
  <c r="G2582"/>
  <c r="M2474"/>
  <c r="M2596"/>
  <c r="M2620" s="1"/>
  <c r="M2114"/>
  <c r="M21"/>
  <c r="K2619" l="1"/>
  <c r="K20"/>
  <c r="G2447"/>
  <c r="G2471" s="1"/>
  <c r="I2471"/>
  <c r="M2559"/>
  <c r="M2583" s="1"/>
  <c r="M2540"/>
  <c r="N2622"/>
  <c r="N23"/>
  <c r="P14"/>
  <c r="P2599"/>
  <c r="P2137"/>
  <c r="K2589"/>
  <c r="K2127"/>
  <c r="G2103"/>
  <c r="K2128"/>
  <c r="K2614" s="1"/>
  <c r="K2590"/>
  <c r="K15" s="1"/>
  <c r="G2104"/>
  <c r="H2112"/>
  <c r="L2598"/>
  <c r="L2610"/>
  <c r="H2610" s="1"/>
  <c r="H2124"/>
  <c r="J2129"/>
  <c r="H2105"/>
  <c r="H2129" s="1"/>
  <c r="G2589"/>
  <c r="I14"/>
  <c r="I2613"/>
  <c r="K2621"/>
  <c r="K22"/>
  <c r="N2620"/>
  <c r="N21"/>
  <c r="J2130"/>
  <c r="H2106"/>
  <c r="H2130" s="1"/>
  <c r="J2592"/>
  <c r="O2593"/>
  <c r="O18" s="1"/>
  <c r="O2131"/>
  <c r="O2617" s="1"/>
  <c r="J2595"/>
  <c r="J2133"/>
  <c r="M2137"/>
  <c r="M2599"/>
  <c r="G2113"/>
  <c r="L2593"/>
  <c r="L18" s="1"/>
  <c r="L2581"/>
  <c r="H2136"/>
  <c r="K2576"/>
  <c r="H2474"/>
  <c r="I2617"/>
  <c r="N2576"/>
  <c r="H1533"/>
  <c r="G1558"/>
  <c r="G1710"/>
  <c r="H1906"/>
  <c r="H1931"/>
  <c r="H1943"/>
  <c r="H1955"/>
  <c r="H1979"/>
  <c r="H1991"/>
  <c r="G2140"/>
  <c r="G2152"/>
  <c r="G2164"/>
  <c r="G2176"/>
  <c r="G2188"/>
  <c r="G2200"/>
  <c r="G2212"/>
  <c r="G2224"/>
  <c r="G2236"/>
  <c r="G2248"/>
  <c r="G2260"/>
  <c r="H2273"/>
  <c r="H2004"/>
  <c r="G2028"/>
  <c r="G1571"/>
  <c r="G1760"/>
  <c r="J2475"/>
  <c r="H2475" s="1"/>
  <c r="H2451"/>
  <c r="H2449"/>
  <c r="J2473"/>
  <c r="H2473" s="1"/>
  <c r="J2442"/>
  <c r="M2564"/>
  <c r="M2607"/>
  <c r="M2471"/>
  <c r="M2466" s="1"/>
  <c r="M2442"/>
  <c r="I374"/>
  <c r="I2123"/>
  <c r="G383"/>
  <c r="I2111"/>
  <c r="N2621"/>
  <c r="N22"/>
  <c r="H1659"/>
  <c r="H1658" s="1"/>
  <c r="J1658"/>
  <c r="J2135"/>
  <c r="H2135" s="1"/>
  <c r="J2597"/>
  <c r="H2111"/>
  <c r="I2004"/>
  <c r="G2007"/>
  <c r="G2004" s="1"/>
  <c r="I2117"/>
  <c r="O2127"/>
  <c r="O2589"/>
  <c r="O2590"/>
  <c r="O15" s="1"/>
  <c r="O2128"/>
  <c r="I2610"/>
  <c r="G2610" s="1"/>
  <c r="G2124"/>
  <c r="M2618"/>
  <c r="M19"/>
  <c r="J2614"/>
  <c r="M15"/>
  <c r="L2613"/>
  <c r="N2616"/>
  <c r="N2466"/>
  <c r="N2614"/>
  <c r="J105" i="3"/>
  <c r="F100"/>
  <c r="J100" s="1"/>
  <c r="I101"/>
  <c r="E100"/>
  <c r="I100" s="1"/>
  <c r="P2467" i="1"/>
  <c r="P2466" s="1"/>
  <c r="P2454"/>
  <c r="H2455"/>
  <c r="O2602"/>
  <c r="G2456"/>
  <c r="L2454"/>
  <c r="L2602"/>
  <c r="K1610"/>
  <c r="G1611"/>
  <c r="G1610" s="1"/>
  <c r="J2468"/>
  <c r="H2456"/>
  <c r="H2468" s="1"/>
  <c r="H2121"/>
  <c r="L2607"/>
  <c r="P2607"/>
  <c r="P2133"/>
  <c r="K2608"/>
  <c r="G2122"/>
  <c r="K2134"/>
  <c r="O2600"/>
  <c r="G2564"/>
  <c r="P2619"/>
  <c r="H1406"/>
  <c r="G1622"/>
  <c r="H1684"/>
  <c r="G1722"/>
  <c r="J2591"/>
  <c r="H2137"/>
  <c r="H2586"/>
  <c r="N2617"/>
  <c r="L2136"/>
  <c r="H1670"/>
  <c r="G1773"/>
  <c r="H1431"/>
  <c r="M2576"/>
  <c r="H1443"/>
  <c r="H2052"/>
  <c r="I2110"/>
  <c r="M2552"/>
  <c r="H1618"/>
  <c r="J2110"/>
  <c r="K2131"/>
  <c r="K2617" s="1"/>
  <c r="K2593"/>
  <c r="K18" s="1"/>
  <c r="L2129"/>
  <c r="L2615" s="1"/>
  <c r="L2591"/>
  <c r="I1494"/>
  <c r="I2121"/>
  <c r="G1501"/>
  <c r="G1494" s="1"/>
  <c r="I2476"/>
  <c r="G2476" s="1"/>
  <c r="G2452"/>
  <c r="N2114"/>
  <c r="N2604"/>
  <c r="N2600" s="1"/>
  <c r="G2554"/>
  <c r="I2578"/>
  <c r="J23"/>
  <c r="H2598"/>
  <c r="H23" s="1"/>
  <c r="I13" i="3"/>
  <c r="E12"/>
  <c r="I12" s="1"/>
  <c r="N2599" i="1"/>
  <c r="N2137"/>
  <c r="L2135"/>
  <c r="L2597"/>
  <c r="G2023"/>
  <c r="G2016" s="1"/>
  <c r="I2016"/>
  <c r="G2450"/>
  <c r="I2474"/>
  <c r="G2474" s="1"/>
  <c r="I2446"/>
  <c r="I2592" s="1"/>
  <c r="I2346"/>
  <c r="K2470"/>
  <c r="K2442"/>
  <c r="M2127"/>
  <c r="M2601"/>
  <c r="I2128"/>
  <c r="G2116"/>
  <c r="G2118"/>
  <c r="K2130"/>
  <c r="G2125"/>
  <c r="M2611"/>
  <c r="H2107"/>
  <c r="H2131" s="1"/>
  <c r="J2593"/>
  <c r="J2131"/>
  <c r="O2552"/>
  <c r="O2577"/>
  <c r="O2576" s="1"/>
  <c r="H2560"/>
  <c r="J2584"/>
  <c r="H2584" s="1"/>
  <c r="H2556"/>
  <c r="J2580"/>
  <c r="H2580" s="1"/>
  <c r="H2477"/>
  <c r="N11" i="4"/>
  <c r="H1710" i="1"/>
  <c r="H278"/>
  <c r="H218"/>
  <c r="G98"/>
  <c r="P2114"/>
  <c r="N2593"/>
  <c r="I19"/>
  <c r="G2558"/>
  <c r="I2598"/>
  <c r="H194"/>
  <c r="N2132"/>
  <c r="N2126" s="1"/>
  <c r="H2476"/>
  <c r="O2114"/>
  <c r="L2599"/>
  <c r="I2132"/>
  <c r="P2601"/>
  <c r="P2600" s="1"/>
  <c r="P20"/>
  <c r="O2134"/>
  <c r="I2109"/>
  <c r="N2477"/>
  <c r="K2477"/>
  <c r="G2477" s="1"/>
  <c r="H1382"/>
  <c r="G1370"/>
  <c r="G1346"/>
  <c r="H1334"/>
  <c r="G1322"/>
  <c r="H1310"/>
  <c r="G1250"/>
  <c r="H1238"/>
  <c r="G1226"/>
  <c r="H1214"/>
  <c r="H1190"/>
  <c r="G1178"/>
  <c r="H1166"/>
  <c r="G1130"/>
  <c r="H1118"/>
  <c r="G1106"/>
  <c r="H1094"/>
  <c r="G1058"/>
  <c r="G1034"/>
  <c r="H998"/>
  <c r="G986"/>
  <c r="H950"/>
  <c r="H926"/>
  <c r="G914"/>
  <c r="H902"/>
  <c r="G866"/>
  <c r="G842"/>
  <c r="H830"/>
  <c r="H806"/>
  <c r="G686"/>
  <c r="H674"/>
  <c r="G662"/>
  <c r="H650"/>
  <c r="H626"/>
  <c r="H602"/>
  <c r="G590"/>
  <c r="G566"/>
  <c r="G542"/>
  <c r="H506"/>
  <c r="H482"/>
  <c r="G470"/>
  <c r="H458"/>
  <c r="G446"/>
  <c r="G422"/>
  <c r="H386"/>
  <c r="G374"/>
  <c r="G176"/>
  <c r="G170"/>
  <c r="G110"/>
  <c r="H98"/>
  <c r="H86"/>
  <c r="G62"/>
  <c r="G38"/>
  <c r="H25"/>
  <c r="H2611"/>
  <c r="H2457"/>
  <c r="G2571"/>
  <c r="H2125"/>
  <c r="I2105"/>
  <c r="N2594"/>
  <c r="M2109"/>
  <c r="P2597"/>
  <c r="H2562"/>
  <c r="H2555"/>
  <c r="J2103"/>
  <c r="J1611"/>
  <c r="J1622"/>
  <c r="H1623"/>
  <c r="H1622" s="1"/>
  <c r="I2131"/>
  <c r="G2107"/>
  <c r="G2131" s="1"/>
  <c r="L2108"/>
  <c r="H1616"/>
  <c r="P2129"/>
  <c r="P2615" s="1"/>
  <c r="P2591"/>
  <c r="P16" s="1"/>
  <c r="J2564"/>
  <c r="H2571"/>
  <c r="H2564" s="1"/>
  <c r="J2583"/>
  <c r="H2583" s="1"/>
  <c r="H2447"/>
  <c r="H2471" s="1"/>
  <c r="J2471"/>
  <c r="J2466" s="1"/>
  <c r="M314"/>
  <c r="G317"/>
  <c r="G314" s="1"/>
  <c r="G77"/>
  <c r="G74" s="1"/>
  <c r="M74"/>
  <c r="H2116"/>
  <c r="L2128"/>
  <c r="K2603"/>
  <c r="K2114"/>
  <c r="H2118"/>
  <c r="J2604"/>
  <c r="H2604" s="1"/>
  <c r="O2594"/>
  <c r="O2132"/>
  <c r="G2556"/>
  <c r="I2580"/>
  <c r="G2580" s="1"/>
  <c r="H2261"/>
  <c r="H2260" s="1"/>
  <c r="J2260"/>
  <c r="O2467"/>
  <c r="G2455"/>
  <c r="G2454" s="1"/>
  <c r="O2454"/>
  <c r="K2602"/>
  <c r="K2454"/>
  <c r="J2601"/>
  <c r="J2454"/>
  <c r="G2444"/>
  <c r="G2468" s="1"/>
  <c r="I2468"/>
  <c r="I2590"/>
  <c r="P2442"/>
  <c r="P2590"/>
  <c r="L2442"/>
  <c r="L2468"/>
  <c r="L2466" s="1"/>
  <c r="H1612"/>
  <c r="L1610"/>
  <c r="O2599"/>
  <c r="O2137"/>
  <c r="K2137"/>
  <c r="G2137" s="1"/>
  <c r="K2599"/>
  <c r="P2134"/>
  <c r="P2596"/>
  <c r="L2596"/>
  <c r="L2134"/>
  <c r="M2593"/>
  <c r="M18" s="1"/>
  <c r="M2131"/>
  <c r="M2617" s="1"/>
  <c r="J2472"/>
  <c r="H2448"/>
  <c r="H2472" s="1"/>
  <c r="G2106"/>
  <c r="G2130" s="1"/>
  <c r="G2458"/>
  <c r="I2604"/>
  <c r="G2604" s="1"/>
  <c r="J2594"/>
  <c r="J2132"/>
  <c r="L2605"/>
  <c r="H2605" s="1"/>
  <c r="H2119"/>
  <c r="I24" i="3"/>
  <c r="H302" i="1"/>
  <c r="G266"/>
  <c r="G50"/>
  <c r="H38"/>
  <c r="G25"/>
  <c r="H2115"/>
  <c r="G2120"/>
  <c r="G2449"/>
  <c r="H2113"/>
  <c r="J2607"/>
  <c r="H2607" s="1"/>
  <c r="G1619"/>
  <c r="N2133"/>
  <c r="P2128"/>
  <c r="P2614" s="1"/>
  <c r="I170"/>
  <c r="I1610"/>
  <c r="P2594"/>
  <c r="H1773"/>
  <c r="H2040"/>
  <c r="G1431"/>
  <c r="N1610"/>
  <c r="G2052"/>
  <c r="G2322"/>
  <c r="G2334"/>
  <c r="P1610"/>
  <c r="H2445"/>
  <c r="N2615"/>
  <c r="H362"/>
  <c r="G350"/>
  <c r="H314"/>
  <c r="H2461"/>
  <c r="G2611"/>
  <c r="P2102"/>
  <c r="O2130"/>
  <c r="O2616" s="1"/>
  <c r="M2621"/>
  <c r="H2559"/>
  <c r="H2561"/>
  <c r="J1634"/>
  <c r="H1635"/>
  <c r="H1634" s="1"/>
  <c r="L2109"/>
  <c r="H2109" s="1"/>
  <c r="H1617"/>
  <c r="M2130"/>
  <c r="M2616" s="1"/>
  <c r="M2592"/>
  <c r="M17" s="1"/>
  <c r="J2128"/>
  <c r="H2104"/>
  <c r="H2128" s="1"/>
  <c r="L2608"/>
  <c r="H2608" s="1"/>
  <c r="H2122"/>
  <c r="J2577"/>
  <c r="H2553"/>
  <c r="H2552" s="1"/>
  <c r="I2586"/>
  <c r="G2586" s="1"/>
  <c r="G2562"/>
  <c r="G2547"/>
  <c r="G2540" s="1"/>
  <c r="I2559"/>
  <c r="I2540"/>
  <c r="G1406"/>
  <c r="G1533"/>
  <c r="G1545"/>
  <c r="G1585"/>
  <c r="G1646"/>
  <c r="H1846"/>
  <c r="H1870"/>
  <c r="H1894"/>
  <c r="G1906"/>
  <c r="H1918"/>
  <c r="H2285"/>
  <c r="G2077"/>
  <c r="G2516"/>
  <c r="H2028"/>
  <c r="H1506"/>
  <c r="G2480"/>
  <c r="J247" i="3"/>
  <c r="J103"/>
  <c r="G2310" i="1"/>
  <c r="G1734"/>
  <c r="O2468"/>
  <c r="H2540"/>
  <c r="G1617"/>
  <c r="H1621"/>
  <c r="G1616"/>
  <c r="H2582"/>
  <c r="M2473"/>
  <c r="G2473" s="1"/>
  <c r="G2475"/>
  <c r="G2584"/>
  <c r="H1394"/>
  <c r="H1346"/>
  <c r="G1334"/>
  <c r="G1286"/>
  <c r="H1202"/>
  <c r="H1130"/>
  <c r="G1118"/>
  <c r="H1106"/>
  <c r="G1094"/>
  <c r="H1082"/>
  <c r="H1034"/>
  <c r="H986"/>
  <c r="G974"/>
  <c r="H962"/>
  <c r="G950"/>
  <c r="H938"/>
  <c r="G902"/>
  <c r="G878"/>
  <c r="H866"/>
  <c r="G854"/>
  <c r="H842"/>
  <c r="G782"/>
  <c r="H770"/>
  <c r="G758"/>
  <c r="H746"/>
  <c r="G710"/>
  <c r="G650"/>
  <c r="H638"/>
  <c r="G626"/>
  <c r="H518"/>
  <c r="G506"/>
  <c r="H494"/>
  <c r="G482"/>
  <c r="H470"/>
  <c r="G458"/>
  <c r="G410"/>
  <c r="G386"/>
  <c r="H290"/>
  <c r="G254"/>
  <c r="G218"/>
  <c r="H206"/>
  <c r="G182"/>
  <c r="N2102"/>
  <c r="K2592"/>
  <c r="K17" s="1"/>
  <c r="K2108"/>
  <c r="N2552"/>
  <c r="G2560"/>
  <c r="G2071"/>
  <c r="G2064" s="1"/>
  <c r="G2592" l="1"/>
  <c r="G17" s="1"/>
  <c r="I2616"/>
  <c r="I17"/>
  <c r="I15"/>
  <c r="G2590"/>
  <c r="G15" s="1"/>
  <c r="I2614"/>
  <c r="J2600"/>
  <c r="H2601"/>
  <c r="H2600" s="1"/>
  <c r="K2594"/>
  <c r="K2132"/>
  <c r="I2583"/>
  <c r="G2583" s="1"/>
  <c r="G2559"/>
  <c r="G2552" s="1"/>
  <c r="P19"/>
  <c r="P2618"/>
  <c r="G2599"/>
  <c r="G24" s="1"/>
  <c r="K24"/>
  <c r="K2623"/>
  <c r="P15"/>
  <c r="H2590"/>
  <c r="H15" s="1"/>
  <c r="K2600"/>
  <c r="G2602"/>
  <c r="L2594"/>
  <c r="L2132"/>
  <c r="H2108"/>
  <c r="H2132" s="1"/>
  <c r="L2102"/>
  <c r="N2618"/>
  <c r="N2612" s="1"/>
  <c r="N19"/>
  <c r="N18"/>
  <c r="N2588"/>
  <c r="N13" s="1"/>
  <c r="L16"/>
  <c r="J2134"/>
  <c r="H2134" s="1"/>
  <c r="J2596"/>
  <c r="H2110"/>
  <c r="O2613"/>
  <c r="O2126"/>
  <c r="G2613"/>
  <c r="H2469"/>
  <c r="H2442"/>
  <c r="J19"/>
  <c r="H2594"/>
  <c r="H19" s="1"/>
  <c r="J2618"/>
  <c r="O24"/>
  <c r="O2623"/>
  <c r="M2133"/>
  <c r="M2126" s="1"/>
  <c r="M2102"/>
  <c r="M2595"/>
  <c r="M2588" s="1"/>
  <c r="M13" s="1"/>
  <c r="L2623"/>
  <c r="H2599"/>
  <c r="H24" s="1"/>
  <c r="L24"/>
  <c r="L22"/>
  <c r="L2621"/>
  <c r="G2578"/>
  <c r="I2576"/>
  <c r="I2134"/>
  <c r="G2134" s="1"/>
  <c r="I2596"/>
  <c r="G2110"/>
  <c r="H2591"/>
  <c r="H16" s="1"/>
  <c r="J2615"/>
  <c r="H2615" s="1"/>
  <c r="J16"/>
  <c r="K2620"/>
  <c r="G2608"/>
  <c r="O2588"/>
  <c r="O13" s="1"/>
  <c r="O14"/>
  <c r="I2597"/>
  <c r="I2135"/>
  <c r="G2135" s="1"/>
  <c r="G2111"/>
  <c r="L2617"/>
  <c r="H2581"/>
  <c r="L2576"/>
  <c r="L2622"/>
  <c r="H2622" s="1"/>
  <c r="L23"/>
  <c r="K2588"/>
  <c r="K13" s="1"/>
  <c r="K14"/>
  <c r="L2614"/>
  <c r="H2614" s="1"/>
  <c r="I2552"/>
  <c r="H2114"/>
  <c r="P2613"/>
  <c r="I2126"/>
  <c r="K2466"/>
  <c r="G2593"/>
  <c r="G18" s="1"/>
  <c r="L2600"/>
  <c r="H2454"/>
  <c r="L2126"/>
  <c r="H2602"/>
  <c r="K2102"/>
  <c r="G2467"/>
  <c r="O2466"/>
  <c r="G2108"/>
  <c r="G2132" s="1"/>
  <c r="G2617"/>
  <c r="P2620"/>
  <c r="P21"/>
  <c r="H2103"/>
  <c r="J2102"/>
  <c r="J2127"/>
  <c r="J2589"/>
  <c r="P22"/>
  <c r="P2621"/>
  <c r="I2133"/>
  <c r="G2109"/>
  <c r="G2102" s="1"/>
  <c r="I2595"/>
  <c r="M2613"/>
  <c r="G2446"/>
  <c r="G2470" s="1"/>
  <c r="I2442"/>
  <c r="I2470"/>
  <c r="I2466" s="1"/>
  <c r="N2623"/>
  <c r="N24"/>
  <c r="G2121"/>
  <c r="I2607"/>
  <c r="G2607" s="1"/>
  <c r="M2623"/>
  <c r="M24"/>
  <c r="J2619"/>
  <c r="J20"/>
  <c r="G14"/>
  <c r="K2126"/>
  <c r="K2613"/>
  <c r="J2576"/>
  <c r="H2577"/>
  <c r="H2576" s="1"/>
  <c r="L2595"/>
  <c r="L2133"/>
  <c r="L2620"/>
  <c r="L21"/>
  <c r="O2618"/>
  <c r="O19"/>
  <c r="H1611"/>
  <c r="H1610" s="1"/>
  <c r="J1610"/>
  <c r="I2591"/>
  <c r="G2105"/>
  <c r="I2102"/>
  <c r="I2129"/>
  <c r="G2598"/>
  <c r="G23" s="1"/>
  <c r="I23"/>
  <c r="I2622"/>
  <c r="G2622" s="1"/>
  <c r="J2617"/>
  <c r="H2617" s="1"/>
  <c r="J18"/>
  <c r="H2593"/>
  <c r="H18" s="1"/>
  <c r="G2601"/>
  <c r="M2600"/>
  <c r="G2117"/>
  <c r="G2114" s="1"/>
  <c r="I2603"/>
  <c r="I2114"/>
  <c r="J22"/>
  <c r="H2597"/>
  <c r="H22" s="1"/>
  <c r="J2621"/>
  <c r="I2609"/>
  <c r="G2609" s="1"/>
  <c r="G2123"/>
  <c r="H2592"/>
  <c r="H17" s="1"/>
  <c r="J17"/>
  <c r="J2616"/>
  <c r="H2616" s="1"/>
  <c r="G2127"/>
  <c r="P24"/>
  <c r="P2623"/>
  <c r="P2588"/>
  <c r="P13" s="1"/>
  <c r="G2577"/>
  <c r="H2467"/>
  <c r="H2466" s="1"/>
  <c r="K2616"/>
  <c r="P2126"/>
  <c r="O2614"/>
  <c r="H2133"/>
  <c r="G2128"/>
  <c r="H2589" l="1"/>
  <c r="J2613"/>
  <c r="J14"/>
  <c r="J2588"/>
  <c r="J13" s="1"/>
  <c r="I2619"/>
  <c r="G2595"/>
  <c r="G20" s="1"/>
  <c r="I20"/>
  <c r="I2615"/>
  <c r="G2615" s="1"/>
  <c r="G2591"/>
  <c r="I16"/>
  <c r="L2619"/>
  <c r="L20"/>
  <c r="G2597"/>
  <c r="G22" s="1"/>
  <c r="I2621"/>
  <c r="G2621" s="1"/>
  <c r="I22"/>
  <c r="L2618"/>
  <c r="L19"/>
  <c r="I2600"/>
  <c r="G2603"/>
  <c r="G2600" s="1"/>
  <c r="G2466"/>
  <c r="H2619"/>
  <c r="G2442"/>
  <c r="H2595"/>
  <c r="H20" s="1"/>
  <c r="M2612"/>
  <c r="I2588"/>
  <c r="I13" s="1"/>
  <c r="G2576"/>
  <c r="H2621"/>
  <c r="G2129"/>
  <c r="G2126" s="1"/>
  <c r="G2133"/>
  <c r="J2126"/>
  <c r="P2612"/>
  <c r="H2618"/>
  <c r="O2612"/>
  <c r="L2588"/>
  <c r="L13" s="1"/>
  <c r="G2616"/>
  <c r="M2619"/>
  <c r="M20"/>
  <c r="H2127"/>
  <c r="H2126" s="1"/>
  <c r="H2102"/>
  <c r="G2596"/>
  <c r="G21" s="1"/>
  <c r="I2620"/>
  <c r="G2620" s="1"/>
  <c r="I21"/>
  <c r="J21"/>
  <c r="H2596"/>
  <c r="H21" s="1"/>
  <c r="J2620"/>
  <c r="H2620" s="1"/>
  <c r="K19"/>
  <c r="K2618"/>
  <c r="G2618" s="1"/>
  <c r="G2594"/>
  <c r="G19" s="1"/>
  <c r="H2623"/>
  <c r="G2623"/>
  <c r="G2614"/>
  <c r="J2612" l="1"/>
  <c r="H2613"/>
  <c r="H2612" s="1"/>
  <c r="G16"/>
  <c r="G2588"/>
  <c r="G13" s="1"/>
  <c r="H14"/>
  <c r="H2588"/>
  <c r="H13" s="1"/>
  <c r="K2612"/>
  <c r="L2612"/>
  <c r="I2612"/>
  <c r="G2619"/>
  <c r="G2612" s="1"/>
</calcChain>
</file>

<file path=xl/comments1.xml><?xml version="1.0" encoding="utf-8"?>
<comments xmlns="http://schemas.openxmlformats.org/spreadsheetml/2006/main">
  <authors>
    <author>taskina</author>
  </authors>
  <commentList>
    <comment ref="E254" authorId="0">
      <text>
        <r>
          <rPr>
            <b/>
            <sz val="8"/>
            <color indexed="81"/>
            <rFont val="Tahoma"/>
            <family val="2"/>
            <charset val="204"/>
          </rPr>
          <t>taskina:</t>
        </r>
        <r>
          <rPr>
            <sz val="8"/>
            <color indexed="81"/>
            <rFont val="Tahoma"/>
            <family val="2"/>
            <charset val="204"/>
          </rPr>
          <t xml:space="preserve">
доп. "хотелки"</t>
        </r>
      </text>
    </comment>
    <comment ref="G254" authorId="0">
      <text>
        <r>
          <rPr>
            <b/>
            <sz val="8"/>
            <color indexed="81"/>
            <rFont val="Tahoma"/>
            <family val="2"/>
            <charset val="204"/>
          </rPr>
          <t>taskina:</t>
        </r>
        <r>
          <rPr>
            <sz val="8"/>
            <color indexed="81"/>
            <rFont val="Tahoma"/>
            <family val="2"/>
            <charset val="204"/>
          </rPr>
          <t xml:space="preserve">
доп. "хотелки"</t>
        </r>
      </text>
    </comment>
  </commentList>
</comments>
</file>

<file path=xl/comments2.xml><?xml version="1.0" encoding="utf-8"?>
<comments xmlns="http://schemas.openxmlformats.org/spreadsheetml/2006/main">
  <authors>
    <author>taskina</author>
  </authors>
  <commentList>
    <comment ref="E254" authorId="0">
      <text>
        <r>
          <rPr>
            <b/>
            <sz val="8"/>
            <color indexed="81"/>
            <rFont val="Tahoma"/>
            <family val="2"/>
            <charset val="204"/>
          </rPr>
          <t>taskina:</t>
        </r>
        <r>
          <rPr>
            <sz val="8"/>
            <color indexed="81"/>
            <rFont val="Tahoma"/>
            <family val="2"/>
            <charset val="204"/>
          </rPr>
          <t xml:space="preserve">
доп. "хотелки"</t>
        </r>
      </text>
    </comment>
    <comment ref="G254" authorId="0">
      <text>
        <r>
          <rPr>
            <b/>
            <sz val="8"/>
            <color indexed="81"/>
            <rFont val="Tahoma"/>
            <family val="2"/>
            <charset val="204"/>
          </rPr>
          <t>taskina:</t>
        </r>
        <r>
          <rPr>
            <sz val="8"/>
            <color indexed="81"/>
            <rFont val="Tahoma"/>
            <family val="2"/>
            <charset val="204"/>
          </rPr>
          <t xml:space="preserve">
доп. "хотелки"</t>
        </r>
      </text>
    </comment>
  </commentList>
</comments>
</file>

<file path=xl/sharedStrings.xml><?xml version="1.0" encoding="utf-8"?>
<sst xmlns="http://schemas.openxmlformats.org/spreadsheetml/2006/main" count="4223" uniqueCount="554">
  <si>
    <t>ПЕРЕЧЕНЬ МЕРОПРИЯТИЙ И РЕСУРСНОЕ ОБЕСПЕЧЕНИЕ ПОДПРОГРАММЫ</t>
  </si>
  <si>
    <t>наименование подпрограммы</t>
  </si>
  <si>
    <t>№</t>
  </si>
  <si>
    <t>Наименования целей, задач, мероприятий программы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</si>
  <si>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</si>
  <si>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</si>
  <si>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</si>
  <si>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</si>
  <si>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</si>
  <si>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</si>
  <si>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</si>
  <si>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</si>
  <si>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</si>
  <si>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</si>
  <si>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</si>
  <si>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</si>
  <si>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</si>
  <si>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Основное мероприятие -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</si>
  <si>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</si>
  <si>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Мероприятие 1:Строительство (реконструкция) объектов водоснабжения:
</t>
  </si>
  <si>
    <t>1.1.</t>
  </si>
  <si>
    <t>Строительство сетей водоснабжения муниципального образования Город Томск (согластно приложению 3 к подпрограмме)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</si>
  <si>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</si>
  <si>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</si>
  <si>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</si>
  <si>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</si>
  <si>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</si>
  <si>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</si>
  <si>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</si>
  <si>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</si>
  <si>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</si>
  <si>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</si>
  <si>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1.2.</t>
  </si>
  <si>
    <t>Строительство станции водоподготовки в д. Лоскутово</t>
  </si>
  <si>
    <t>Проектно-изыскательские работы</t>
  </si>
  <si>
    <t>1.3.</t>
  </si>
  <si>
    <t>Строительство водовода 9а в г.Томске, втом числе приобритение проектной документации</t>
  </si>
  <si>
    <t>1 шт.</t>
  </si>
  <si>
    <t>1.4.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</si>
  <si>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</si>
  <si>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</si>
  <si>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</si>
  <si>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</si>
  <si>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>Мероприятие 2:Строительство (реконструкция) объектов водоотведения:</t>
  </si>
  <si>
    <t>2.1.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</si>
  <si>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</si>
  <si>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2.2.</t>
  </si>
  <si>
    <t>Реконструкция КНС-4 и строительство канализационных коллекторов</t>
  </si>
  <si>
    <t>2.3.</t>
  </si>
  <si>
    <t>Строительство канализационных очистных сооружений в д. Лоскутово (решение судов)</t>
  </si>
  <si>
    <t>2.4.</t>
  </si>
  <si>
    <t>Реконструкция системы водоотведения в пос. Спутник (решение судов)</t>
  </si>
  <si>
    <t>2.5.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</si>
  <si>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</si>
  <si>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5,8 км</t>
  </si>
  <si>
    <t>2.6.</t>
  </si>
  <si>
    <t>Строительство сетей канализации по ул. Куйбышева, Григорьева, А. Невского (по решению суда)</t>
  </si>
  <si>
    <t>1,5 км</t>
  </si>
  <si>
    <t>2.7.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</si>
  <si>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</si>
  <si>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</si>
  <si>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</si>
  <si>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2.8.</t>
  </si>
  <si>
    <t xml:space="preserve">Техническое перевооружение канализационно-насосной станции по ул. Угрюмова, 4а в г. Томске </t>
  </si>
  <si>
    <t>2.9.</t>
  </si>
  <si>
    <t>1000 п.м.</t>
  </si>
  <si>
    <t>2.10.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</si>
  <si>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</si>
  <si>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800 п.м.</t>
  </si>
  <si>
    <t>2.11.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</si>
  <si>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</si>
  <si>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>2.11.1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</si>
  <si>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</si>
  <si>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</si>
  <si>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2.11.2</t>
  </si>
  <si>
    <t>г. Томск, ул. Алтайская, д. 5 (решение судов)</t>
  </si>
  <si>
    <t>2.11.3</t>
  </si>
  <si>
    <t>г. Томск, ул. Свердлова, 4, 5, 6, 6/1, 7 (решение судов)</t>
  </si>
  <si>
    <t>2.11.4</t>
  </si>
  <si>
    <t>г. Томск, ул. Некрасова, д. 2 (решение судов)</t>
  </si>
  <si>
    <t>2.11.5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</si>
  <si>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</si>
  <si>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</si>
  <si>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2.11.6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</si>
  <si>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</si>
  <si>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</si>
  <si>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2.11.7</t>
  </si>
  <si>
    <t>г. Томск, ул. Алтайская, д. 35, 35а, 35/1 (решение судов)</t>
  </si>
  <si>
    <t>2.11.8</t>
  </si>
  <si>
    <t>г. Томск, ул. Угрюмова, 4, 6 (решение судов)</t>
  </si>
  <si>
    <t>2.11.9</t>
  </si>
  <si>
    <t>г. Томск, ул. Московский тракт, 82 (решение судов)</t>
  </si>
  <si>
    <t>248 п.м.</t>
  </si>
  <si>
    <t>2.11.10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</si>
  <si>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</si>
  <si>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</si>
  <si>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>2.11.11</t>
  </si>
  <si>
    <t xml:space="preserve">
г. Томск, ул. Сибирская, 2б, (2, 2а) (решение судов);
г. Томск, ул. Лермонтова, 17, 19, 30, 32 (решение судов)</t>
  </si>
  <si>
    <t>387,6 п.м.</t>
  </si>
  <si>
    <t>2.12.</t>
  </si>
  <si>
    <t>Реконструкция канализационных очистных сооружений в с. Тимирязевское (решение судов)</t>
  </si>
  <si>
    <t>2.13.</t>
  </si>
  <si>
    <t>Строительство КНС по пер.Шегарский, 71 и напорной канализационной линии от пер.Шегаский до пер. Первомайский для организации водоотведения жилых домов по пер.Шегарский</t>
  </si>
  <si>
    <t>440 п.м.</t>
  </si>
  <si>
    <t>2.14.</t>
  </si>
  <si>
    <t xml:space="preserve">Мероприятие 3: Строительство (реконструкция) объектов ливневой канализации:
</t>
  </si>
  <si>
    <t>3.1.</t>
  </si>
  <si>
    <t>Реконструкция ливневого коллектора, проложенного от трамвайного кольца на ул. Б. Подгорной до выпуска в оз. Цимлянка</t>
  </si>
  <si>
    <t>3.2.</t>
  </si>
  <si>
    <t>Строительство ливневого коллектора по пер. Днепровскому с канализационной насосной станцией</t>
  </si>
  <si>
    <t>1 км</t>
  </si>
  <si>
    <t>3.3.</t>
  </si>
  <si>
    <t>Строительство ливневого коллектора по пер. Школьному</t>
  </si>
  <si>
    <t>4 км</t>
  </si>
  <si>
    <t>3.4.</t>
  </si>
  <si>
    <t>Инженерная защита от подтоплений территории "Татарская слобода"</t>
  </si>
  <si>
    <t>3,3 км</t>
  </si>
  <si>
    <t>3.5.</t>
  </si>
  <si>
    <t>2 км</t>
  </si>
  <si>
    <t>3.6.</t>
  </si>
  <si>
    <t>Реконструкция дренажа по пер. Красноармейскому</t>
  </si>
  <si>
    <t>300 п.м.</t>
  </si>
  <si>
    <t>3.7.</t>
  </si>
  <si>
    <t>Строительство ливневого коллектора по пер. Светлому</t>
  </si>
  <si>
    <t>3.8.</t>
  </si>
  <si>
    <t>Реконструкция ливневого коллектора по пр. Фрунзе от ул. Елизаровых до пр. Комсомольского</t>
  </si>
  <si>
    <t>2,1 км</t>
  </si>
  <si>
    <t>3.9.</t>
  </si>
  <si>
    <t>Реконструкция дренажной системы мкр. Черемошники</t>
  </si>
  <si>
    <t>12,5 км</t>
  </si>
  <si>
    <t>3.10.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</si>
  <si>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</si>
  <si>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3.11.</t>
  </si>
  <si>
    <t>Строительство очистных сооружений на водовыпусках ливневой канализации</t>
  </si>
  <si>
    <t>14 шт.</t>
  </si>
  <si>
    <t>3.12.</t>
  </si>
  <si>
    <t>Строительство ливневого коллектора по ул. Интернационалистов</t>
  </si>
  <si>
    <t>3.13.</t>
  </si>
  <si>
    <t>Капитальный ремонт ливневого коллектора по ул. Героев Чубаровцев в г. Томске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</si>
  <si>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3.14.</t>
  </si>
  <si>
    <t>Строительство ливневой канализации по пер. Юрточному, 8</t>
  </si>
  <si>
    <t>250 м.п.</t>
  </si>
  <si>
    <t>3.15.</t>
  </si>
  <si>
    <t>Строительство ливневого коллектора по ул. Ломоносова от ул. Калужской до ул. Энергетиков</t>
  </si>
  <si>
    <t>2000 м.п.</t>
  </si>
  <si>
    <t>3.16.</t>
  </si>
  <si>
    <t>Строительство сетей ливневой канализации по ул. Технической, пер. Ближнему в г. Томске</t>
  </si>
  <si>
    <t>700 м.п.</t>
  </si>
  <si>
    <t>3.17.</t>
  </si>
  <si>
    <t>3.18.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</si>
  <si>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</si>
  <si>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</si>
  <si>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3.19.</t>
  </si>
  <si>
    <t>0,2 км</t>
  </si>
  <si>
    <t>3.20.</t>
  </si>
  <si>
    <t>Строительство системы отвода поверхностных вод от жилых домов по ул. Бирюкова, 6, 12</t>
  </si>
  <si>
    <t>3.21.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</si>
  <si>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</si>
  <si>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</si>
  <si>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4.1.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</si>
  <si>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</si>
  <si>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</si>
  <si>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5.1.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</si>
  <si>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</si>
  <si>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</si>
  <si>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</si>
  <si>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</si>
  <si>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</si>
  <si>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</si>
  <si>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 xml:space="preserve">Мероприятие 1:Строительство (реконструкция) объектов теплоснабжения:
</t>
  </si>
  <si>
    <t>1</t>
  </si>
  <si>
    <t>Переключение жилых домов, запитанных от котельной завода "Сибкабель" к центральным тепловым сетям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</si>
  <si>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</si>
  <si>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</si>
  <si>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</si>
  <si>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</si>
  <si>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</si>
  <si>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</si>
  <si>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</si>
  <si>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</si>
  <si>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</si>
  <si>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</si>
  <si>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</si>
  <si>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Строительство локального источника теплоснабжения - газовой котельной установленной мощностью 0,32 МВт по адресу: ул. Басандайская, 2/3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</si>
  <si>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</si>
  <si>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</si>
  <si>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</si>
  <si>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</si>
  <si>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</si>
  <si>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</si>
  <si>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</si>
  <si>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</si>
  <si>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Переключение жилых домов,  от котельной ЗАО "Красная Звезда" на сети центрального теплоснабжения</t>
  </si>
  <si>
    <t>500 п.м.</t>
  </si>
  <si>
    <t>12</t>
  </si>
  <si>
    <t>Переключение жилых домов, запитанных от котельной ШПЗ к центральным тепловым сетям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</si>
  <si>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</si>
  <si>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</si>
  <si>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</si>
  <si>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</si>
  <si>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</si>
  <si>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</si>
  <si>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</si>
  <si>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</si>
  <si>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</si>
  <si>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</si>
  <si>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 xml:space="preserve">Мероприятие 1: Строительство (реконструкция) объектов электроснабжения:
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</si>
  <si>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</si>
  <si>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</si>
  <si>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</si>
  <si>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</si>
  <si>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</si>
  <si>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</si>
  <si>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</si>
  <si>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</si>
  <si>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Решение Думы Июнь 2015</t>
  </si>
  <si>
    <t>Решение Думы Апрель 2015</t>
  </si>
  <si>
    <t>Разница</t>
  </si>
  <si>
    <t>ПСД и СМР</t>
  </si>
  <si>
    <t>Реконструкция КНС-4</t>
  </si>
  <si>
    <t>ПИР</t>
  </si>
  <si>
    <t>Реконструкция городских очистных сооружений (ГОС) со строительством цеха механического обезвоживания осадка</t>
  </si>
  <si>
    <t>Строительство канализационного коллектора от жилого дома по ул. Водяная, 90</t>
  </si>
  <si>
    <t>Строительство канализационной линии по ул. Октябрьской с целью подключения к централизованной системе канализации МАОУ СОШ №5</t>
  </si>
  <si>
    <t>17</t>
  </si>
  <si>
    <t>17.2</t>
  </si>
  <si>
    <t>СМР, плата за технологическое присоединение к системам коммунальной инфраструктуры</t>
  </si>
  <si>
    <t>17.6</t>
  </si>
  <si>
    <t>г. Томск, ул. Петропавловская, 7;       г. Томск, ул. Сибирская, 2б, (2, 2а);    г. Томск, пер. Красноармейский, 4, 6; г. Томск, ул. Шишкова, 5;                     г. Томск, ул. Лермонтова, 17, 19, 30, 32 (решение судов)</t>
  </si>
  <si>
    <t>17.10</t>
  </si>
  <si>
    <t>г. Томск, ул. Шишкова, 1, 1а, 1б</t>
  </si>
  <si>
    <t>35</t>
  </si>
  <si>
    <t>Строительство системы приема и отведения дренажных вод и поверхностного стока по ул. Усть-Киргизский, 2-ой тупик в г. Томске</t>
  </si>
  <si>
    <t>Строительство системы отвода поверхностных вод по ул. Партизанской на участке от ул. Яковлева до пр. Комсомольский (НОВОЕ)</t>
  </si>
  <si>
    <t>Мероприятия по приведению качества питьевой воды от одиночных скважин в соответствии с установленными требованиями 
(НОВОЕ)</t>
  </si>
  <si>
    <t>Строительство системы отведения поверхностных сточных вод с территории МАДОУ "Детский сад общеобразовательного вида №5" по адресу: ул. Елизаровых, 4/1
(НОВОЕ)</t>
  </si>
  <si>
    <t xml:space="preserve">Переподключение на сети централизованного теплоснабжения жилых домов, запитанных от котельной по ул. Большая Подгорная, 153/1, ул. Севастопольская, 108 </t>
  </si>
  <si>
    <t>Переподключение жилых домов,  от котельной ЗАО "Красная Звезда" на сети центрального теплоснабжения</t>
  </si>
  <si>
    <t>Организация теплоснабжения дер.Лоскутово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</si>
  <si>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</si>
  <si>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</si>
  <si>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1.7.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</si>
  <si>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водопровода. (Участок1 от ВНС III подъема № 1 на улице Кирпичной до ул. Мичурина)</t>
  </si>
  <si>
    <t>корректировка сформированного многоконтурного земельного участка и ввода в эксплуатацию объекта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</si>
  <si>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</si>
  <si>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</si>
  <si>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</si>
  <si>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</si>
  <si>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</si>
  <si>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</si>
  <si>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</si>
  <si>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</si>
  <si>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</si>
  <si>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</si>
  <si>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0830140010/414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</si>
  <si>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</si>
  <si>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</si>
  <si>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</si>
  <si>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</si>
  <si>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3.22.</t>
  </si>
  <si>
    <t>Жилищное строительство территории, расположенной по адресу: г. Томск Кузовлевский тракт 2б (сети ливневой канализации)</t>
  </si>
  <si>
    <t>Жилищное строительство территории, расположенной по адресу: г. Томск Кузовлевский тракт 2б (сети канализации)</t>
  </si>
  <si>
    <t>2.15.</t>
  </si>
  <si>
    <t>Жилищное строительство территории, расположенной по адресу: г. Томск Кузовлевский тракт 2б (сети ВЛ 10)</t>
  </si>
  <si>
    <t>Жилищное строительство территории, расположенной по адресу: г. Томск Кузовлевский тракт 2б (сети связи)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</si>
  <si>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</si>
  <si>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</si>
  <si>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 xml:space="preserve">Капитальный ремонт МАДОУ "Детский сад общеразвивающего вида № 5" по адресу: г. Томск, ул. Елизаровых, 4/1. Водоотведение сточных вод 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</si>
  <si>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</si>
  <si>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</si>
  <si>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</si>
  <si>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</si>
  <si>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</si>
  <si>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</si>
  <si>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</si>
  <si>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</si>
  <si>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</si>
  <si>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</si>
  <si>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</si>
  <si>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</si>
  <si>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</si>
  <si>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</si>
  <si>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</si>
  <si>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</si>
  <si>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Реконструкция муниципальных тепловых сетей, в том числе</t>
  </si>
  <si>
    <t>18.1.</t>
  </si>
  <si>
    <t>18.2.</t>
  </si>
  <si>
    <t>18.3.</t>
  </si>
  <si>
    <t>18.4.</t>
  </si>
  <si>
    <t>18.5.</t>
  </si>
  <si>
    <t>18.6.</t>
  </si>
  <si>
    <t>18.7.</t>
  </si>
  <si>
    <t>по ул. Красноармейская от тепловой камеры - 535 до центрального теплового пункта</t>
  </si>
  <si>
    <t>от центрального теплового пункта по пер. Карский, 13</t>
  </si>
  <si>
    <t xml:space="preserve"> от центрального теплового пункта по ул. Кузнецова - Сибирского физико-технического института</t>
  </si>
  <si>
    <t>от центрального теплового пункта по ул. Говорова, 16/1</t>
  </si>
  <si>
    <t>по ул. Пришвина, 3 от тепловой камеры -8Б-23-28 до тепловой камеры -8Б-23-30-7</t>
  </si>
  <si>
    <t>по ул. Татарская от тепловой камеры -12-01А</t>
  </si>
  <si>
    <t xml:space="preserve"> по пер. Курский от тепловой камеры -2А-2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</si>
  <si>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</si>
  <si>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</si>
  <si>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</si>
  <si>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</si>
  <si>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</si>
  <si>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>ДКС</t>
  </si>
  <si>
    <t xml:space="preserve">2018 год </t>
  </si>
  <si>
    <t>Водоснабжение пос. Наука</t>
  </si>
  <si>
    <t>пос. Киргизка</t>
  </si>
  <si>
    <t>пер.Омский</t>
  </si>
  <si>
    <t>ул. Севастопольская, 11, 15, 17, 19, пер. Добролюбова, 20-49</t>
  </si>
  <si>
    <t>ул. Черноморская  (в сторону жилого дома № 28/2)</t>
  </si>
  <si>
    <t>ул. Омская</t>
  </si>
  <si>
    <t>ул. Амурская,  (технологическое присоединение)</t>
  </si>
  <si>
    <t xml:space="preserve">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</si>
  <si>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ПСД
</t>
  </si>
  <si>
    <t xml:space="preserve">1-ая Усть-Киргизка,  2-ая Усть-Киргизка,  3-я Усть-Киргизка,  4-я Усть-Киргизка,   5-я Усть-Киргизка,  ул. Жигулевская, проезд Жигулевский                    </t>
  </si>
  <si>
    <t>пос. Залесье</t>
  </si>
  <si>
    <t>ул. Шпальная, ул. Строевая г. Томска</t>
  </si>
  <si>
    <t xml:space="preserve">с. Дзержинское                                                                                ул.Малая Больничная, пер.Дзержинский       </t>
  </si>
  <si>
    <t xml:space="preserve">ул. Шпальная, ул. Строевая, пер. Строительный, пер. Ангарский, ул. Бийская </t>
  </si>
  <si>
    <t>Строительство объекта "Организация централизованного водоснабжения для жителей жилых домов №№ 1, 2, 3, 4 по ул. Мелиоративная в пос. Предтеченск (решение судов)</t>
  </si>
  <si>
    <t>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</si>
  <si>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</si>
  <si>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</si>
  <si>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ул. 2-ой пос.ЛПК, 109/1</t>
  </si>
  <si>
    <t>пос.Росинка, ул.Благовещенская, ул.Озёрная</t>
  </si>
  <si>
    <t>пос.Кузовлево, пер.Тихий, ул.Советская, ул.Пионерская</t>
  </si>
  <si>
    <t>Строительство водопровода - перемычки в дер.Лоскутово от ул.Линейной до ул.Октябрьской в целях переключения потребителей от ГУП ТО "Областное ДРСУ" к сетям ООО "Водоресурс"</t>
  </si>
  <si>
    <t>д. Лоскутово:
пер. Ракетный;
ул. Трактовая;
ул. Новая</t>
  </si>
  <si>
    <t>Поставка, монтаж и ввод в эксплуатацию станций подготовки питьевой воды для хозяйственно-питьевых нужд в д. Эушта</t>
  </si>
  <si>
    <t>08 3 01 S0950 244
08 3 01 99990 244</t>
  </si>
  <si>
    <t>поставка, монтаж и ввод в эксплуатацию</t>
  </si>
  <si>
    <t>пер.Анжерский; ул. Ангарская (от ул.Ялтинская до пер. Чаинский, ул. Грибоедова, пер. Радищева)</t>
  </si>
  <si>
    <t>дер. Киргизка</t>
  </si>
  <si>
    <t>ул. Залоговая</t>
  </si>
  <si>
    <t>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</si>
  <si>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ул. Юргинская</t>
  </si>
  <si>
    <t>ул.Первомайская до домов 171, 173, 109, 110, 113</t>
  </si>
  <si>
    <t>пос. Хромовка</t>
  </si>
  <si>
    <t xml:space="preserve">п. Апрель:
ул. Успенского; ул. Листопадная; ул. Кибернетиков; проезд Ягодный; ул. М. Орлова; проезд Горный; проезд Геологов </t>
  </si>
  <si>
    <t>пер. Чаинский, ул. Крымская</t>
  </si>
  <si>
    <t>ул. Географическая</t>
  </si>
  <si>
    <t>д. Эушта:
ул. Береговая; ул. Фрунзе; ул. Школьная; ул. Совхозная; пер. Новый; пер. Рабочий; ул. Тояна; пер. Кооперативный; ул. Клубная</t>
  </si>
  <si>
    <t>пер. Березовский,  пер.Барабинский, пер. Донской, ул. Обская</t>
  </si>
  <si>
    <t xml:space="preserve">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</si>
  <si>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п. Геологов</t>
  </si>
  <si>
    <t>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</si>
  <si>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пос.Штамово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</si>
  <si>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</si>
  <si>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>ул. Чулымский тракт</t>
  </si>
  <si>
    <t>пер. Днепровский</t>
  </si>
  <si>
    <t>пер. Путевой</t>
  </si>
  <si>
    <t>ул. Красногвардейская, ул. Павлова, ул. Калинина, ул. Победы, пер. Революционный, ул. Революционная</t>
  </si>
  <si>
    <t>ул. Научная</t>
  </si>
  <si>
    <t>пр. Научный</t>
  </si>
  <si>
    <t>пер. Рабочий</t>
  </si>
  <si>
    <t>ул. Северо-Каштачная</t>
  </si>
  <si>
    <t>ул. Войлочная</t>
  </si>
  <si>
    <t>пер. Ботанический</t>
  </si>
  <si>
    <t>ул. Алтайская, 4, 6, 6 а, 17,    28 г, 30, 70;</t>
  </si>
  <si>
    <t>ул. Аэродромная, 2, 3, 6, 7, 10, 12;</t>
  </si>
  <si>
    <t>ул. Восточная, 2 а, 6, 8, 14;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</si>
  <si>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</si>
  <si>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</si>
  <si>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</si>
  <si>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</si>
  <si>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</si>
  <si>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</si>
  <si>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пер. Инженерный, 1, 2, 3;</t>
  </si>
  <si>
    <t>пер. 2-Казанский, 5, 6, 9;</t>
  </si>
  <si>
    <t>пер. 3-Казанский, 2, 6;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</si>
  <si>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</si>
  <si>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</si>
  <si>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</si>
  <si>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</si>
  <si>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Овражный, 1, 2 а, 5;</t>
  </si>
  <si>
    <t>ул. О. Кошевого, 11, 17, 21, 28, 30, 35;</t>
  </si>
  <si>
    <t>пер. Орловский, 3, 5, 7, 10, 11, 12 а, 14, 19;</t>
  </si>
  <si>
    <t>ул. Петропавловская, 8, 10, 12, 17, 18, 20, 24, 35, 46;</t>
  </si>
  <si>
    <t>ул. Рузского, 2, 3, 6, 8, 9, 14;</t>
  </si>
  <si>
    <t>ул. С. Вицмана, 8, 18, 26;</t>
  </si>
  <si>
    <t>пер. Смоленский, 3 а, 7 б, 10, 20, 22;</t>
  </si>
  <si>
    <t>ул. С. Разина, 1, 15 а;</t>
  </si>
  <si>
    <t>ул. Татарская, 44, 47;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</si>
  <si>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</si>
  <si>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</si>
  <si>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</si>
  <si>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</si>
  <si>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</si>
  <si>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</si>
  <si>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</si>
  <si>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</si>
  <si>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</si>
  <si>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</si>
  <si>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</si>
  <si>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</si>
  <si>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</si>
  <si>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</si>
  <si>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</si>
  <si>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</si>
  <si>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</si>
  <si>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</si>
  <si>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</si>
  <si>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</si>
  <si>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</si>
  <si>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</si>
  <si>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</si>
  <si>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</si>
  <si>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</si>
  <si>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</si>
  <si>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</si>
  <si>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</si>
  <si>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Героев Чубаровцев</t>
  </si>
  <si>
    <t>пер. Зеленый</t>
  </si>
  <si>
    <t>пер. Заварзинский</t>
  </si>
  <si>
    <t>ул. Кубанская</t>
  </si>
  <si>
    <t>пер. Парабельский</t>
  </si>
  <si>
    <t>пос. Предтеченск, ул. Вокзальная, 4,5,7,10,11,12</t>
  </si>
  <si>
    <t>Строительство сетей водоснабжения МО "Город Томск" (3 этап)</t>
  </si>
  <si>
    <t>1.5.</t>
  </si>
  <si>
    <t>1.6.</t>
  </si>
  <si>
    <t>1.8.</t>
  </si>
  <si>
    <t>1.9.</t>
  </si>
  <si>
    <t>1.10.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</si>
  <si>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</si>
  <si>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</si>
  <si>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</si>
  <si>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</si>
  <si>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</si>
  <si>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</si>
  <si>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</si>
  <si>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</si>
  <si>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</si>
  <si>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</si>
  <si>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</si>
  <si>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</si>
  <si>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</si>
  <si>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</si>
  <si>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</si>
  <si>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</si>
  <si>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</si>
  <si>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</si>
  <si>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</si>
  <si>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</si>
  <si>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</si>
  <si>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</si>
  <si>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</si>
  <si>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</si>
  <si>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</si>
  <si>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</si>
  <si>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</si>
  <si>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</si>
  <si>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</si>
  <si>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</si>
  <si>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</si>
  <si>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</si>
  <si>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</si>
  <si>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</si>
  <si>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</si>
  <si>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</si>
  <si>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</si>
  <si>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</si>
  <si>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</si>
  <si>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</si>
  <si>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</si>
  <si>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</si>
  <si>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</si>
  <si>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</si>
  <si>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</si>
  <si>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</si>
  <si>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</si>
  <si>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</si>
  <si>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</si>
  <si>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</si>
  <si>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</si>
  <si>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</si>
  <si>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</si>
  <si>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</si>
  <si>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</si>
  <si>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</si>
  <si>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</si>
  <si>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</si>
  <si>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</si>
  <si>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</si>
  <si>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</si>
  <si>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</si>
  <si>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</si>
  <si>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</si>
  <si>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</si>
  <si>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</si>
  <si>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</si>
  <si>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</si>
  <si>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</si>
  <si>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</si>
  <si>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</si>
  <si>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</si>
  <si>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</si>
  <si>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</si>
  <si>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</si>
  <si>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</si>
  <si>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</si>
  <si>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</si>
  <si>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</si>
  <si>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</si>
  <si>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</si>
  <si>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</si>
  <si>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</si>
  <si>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</si>
  <si>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</si>
  <si>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</si>
  <si>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</si>
  <si>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</si>
  <si>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</si>
  <si>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</si>
  <si>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</si>
  <si>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</si>
  <si>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</si>
  <si>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</si>
  <si>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</si>
  <si>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</si>
  <si>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</si>
  <si>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</si>
  <si>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</si>
  <si>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</si>
  <si>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</si>
  <si>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</si>
  <si>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</si>
  <si>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</si>
  <si>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</si>
  <si>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</si>
  <si>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</si>
  <si>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</si>
  <si>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</si>
  <si>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</si>
  <si>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</si>
  <si>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Строительство сетей водоснабжения в районе п. Светлый (мкр. Народный, мкр. Реженка, ж.д. ст. Копылово)</t>
  </si>
  <si>
    <t>выкуп ПСД</t>
  </si>
  <si>
    <t>(технологическое присоединение</t>
  </si>
  <si>
    <t>Жилищное строительство территории, расположенной по адресу: г. Томск Кузовлевский тракт 2б (водоснабжение)</t>
  </si>
  <si>
    <t>986,5 м3</t>
  </si>
  <si>
    <t>950,0 п.м.</t>
  </si>
  <si>
    <t>1 500,0 п.м.</t>
  </si>
  <si>
    <t>860,0 п.м.</t>
  </si>
  <si>
    <t>540,0 п.м.</t>
  </si>
  <si>
    <t>1 600,0 п.м.</t>
  </si>
  <si>
    <t>1 000,0 п.м.</t>
  </si>
  <si>
    <t>725,25 м3</t>
  </si>
  <si>
    <t>148,0 м3</t>
  </si>
  <si>
    <t>1 160 п.м.</t>
  </si>
  <si>
    <t>1 483 п.м.</t>
  </si>
  <si>
    <t>тех. присоединение</t>
  </si>
  <si>
    <t xml:space="preserve">ул. Ленинградская,  пер. Ставропольский,  ул.Центральная, пер.Шегарский, </t>
  </si>
  <si>
    <t>пос.Сосновый бор  ул.2-ая Лесная, ул.3-ая Лесная, ул.Кутузова, ул.Садовая</t>
  </si>
  <si>
    <t>Наименования целей, задач, мероприятий (ведомственных целевых программ) программы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</si>
</sst>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6"/>
      <name val="Arial Cyr"/>
      <charset val="204"/>
    </font>
    <font>
      <sz val="1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49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wrapText="1"/>
    </xf>
    <xf numFmtId="4" fontId="1" fillId="0" borderId="4" xfId="0" applyNumberFormat="1" applyFont="1" applyFill="1" applyBorder="1" applyAlignment="1">
      <alignment horizontal="left" wrapText="1"/>
    </xf>
    <xf numFmtId="4" fontId="4" fillId="0" borderId="4" xfId="0" applyNumberFormat="1" applyFont="1" applyFill="1" applyBorder="1" applyAlignment="1">
      <alignment horizontal="left" wrapText="1"/>
    </xf>
    <xf numFmtId="4" fontId="5" fillId="0" borderId="4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4" fontId="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left"/>
    </xf>
    <xf numFmtId="0" fontId="0" fillId="3" borderId="0" xfId="0" applyFont="1" applyFill="1" applyBorder="1"/>
    <xf numFmtId="0" fontId="0" fillId="3" borderId="0" xfId="0" applyFont="1" applyFill="1" applyBorder="1" applyAlignment="1">
      <alignment horizontal="left"/>
    </xf>
    <xf numFmtId="4" fontId="0" fillId="3" borderId="0" xfId="0" applyNumberFormat="1" applyFont="1" applyFill="1" applyBorder="1"/>
    <xf numFmtId="4" fontId="4" fillId="3" borderId="0" xfId="0" applyNumberFormat="1" applyFont="1" applyFill="1" applyBorder="1" applyAlignment="1">
      <alignment horizontal="left" wrapText="1"/>
    </xf>
    <xf numFmtId="4" fontId="1" fillId="3" borderId="0" xfId="0" applyNumberFormat="1" applyFont="1" applyFill="1" applyBorder="1" applyAlignment="1">
      <alignment horizontal="left" wrapText="1"/>
    </xf>
    <xf numFmtId="164" fontId="0" fillId="3" borderId="0" xfId="0" applyNumberFormat="1" applyFont="1" applyFill="1" applyBorder="1"/>
    <xf numFmtId="0" fontId="1" fillId="3" borderId="0" xfId="0" applyFont="1" applyFill="1" applyBorder="1" applyAlignment="1">
      <alignment horizontal="left" vertical="center" wrapText="1"/>
    </xf>
    <xf numFmtId="3" fontId="0" fillId="3" borderId="0" xfId="0" applyNumberFormat="1" applyFont="1" applyFill="1" applyBorder="1" applyAlignment="1">
      <alignment horizontal="left"/>
    </xf>
    <xf numFmtId="4" fontId="0" fillId="3" borderId="0" xfId="0" applyNumberFormat="1" applyFont="1" applyFill="1" applyBorder="1" applyAlignment="1">
      <alignment horizontal="left"/>
    </xf>
    <xf numFmtId="4" fontId="0" fillId="3" borderId="0" xfId="0" applyNumberFormat="1" applyFont="1" applyFill="1" applyAlignment="1">
      <alignment horizontal="left"/>
    </xf>
    <xf numFmtId="164" fontId="0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49" fontId="0" fillId="3" borderId="0" xfId="0" applyNumberFormat="1" applyFont="1" applyFill="1" applyAlignment="1">
      <alignment horizontal="left"/>
    </xf>
    <xf numFmtId="164" fontId="4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/>
    <xf numFmtId="164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/>
    </xf>
    <xf numFmtId="164" fontId="5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49" fontId="0" fillId="3" borderId="0" xfId="0" applyNumberFormat="1" applyFont="1" applyFill="1" applyAlignment="1">
      <alignment horizontal="left" vertical="center"/>
    </xf>
    <xf numFmtId="4" fontId="12" fillId="3" borderId="0" xfId="0" applyNumberFormat="1" applyFont="1" applyFill="1" applyBorder="1"/>
    <xf numFmtId="0" fontId="12" fillId="3" borderId="0" xfId="0" applyFont="1" applyFill="1" applyBorder="1"/>
    <xf numFmtId="0" fontId="12" fillId="3" borderId="0" xfId="0" applyFont="1" applyFill="1" applyBorder="1" applyAlignment="1">
      <alignment horizontal="left"/>
    </xf>
    <xf numFmtId="0" fontId="12" fillId="3" borderId="0" xfId="0" applyFont="1" applyFill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4" fontId="6" fillId="3" borderId="0" xfId="0" applyNumberFormat="1" applyFont="1" applyFill="1" applyBorder="1"/>
    <xf numFmtId="1" fontId="13" fillId="3" borderId="0" xfId="0" applyNumberFormat="1" applyFont="1" applyFill="1" applyBorder="1" applyAlignment="1">
      <alignment vertical="center" wrapText="1"/>
    </xf>
    <xf numFmtId="164" fontId="6" fillId="3" borderId="0" xfId="0" applyNumberFormat="1" applyFont="1" applyFill="1" applyBorder="1"/>
    <xf numFmtId="164" fontId="12" fillId="3" borderId="0" xfId="0" applyNumberFormat="1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2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1" fontId="13" fillId="3" borderId="0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1" fillId="3" borderId="0" xfId="0" applyFont="1" applyFill="1" applyBorder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wrapText="1"/>
    </xf>
    <xf numFmtId="0" fontId="14" fillId="3" borderId="0" xfId="0" applyFont="1" applyFill="1" applyBorder="1" applyAlignment="1">
      <alignment wrapText="1"/>
    </xf>
    <xf numFmtId="0" fontId="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/>
    </xf>
    <xf numFmtId="2" fontId="16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4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1" fontId="13" fillId="3" borderId="0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wrapText="1"/>
    </xf>
    <xf numFmtId="0" fontId="0" fillId="3" borderId="0" xfId="0" applyFont="1" applyFill="1" applyAlignment="1">
      <alignment horizontal="right" vertical="center" wrapText="1"/>
    </xf>
    <xf numFmtId="0" fontId="6" fillId="3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49" fontId="9" fillId="3" borderId="14" xfId="0" applyNumberFormat="1" applyFont="1" applyFill="1" applyBorder="1" applyAlignment="1">
      <alignment horizontal="left" vertical="top"/>
    </xf>
    <xf numFmtId="0" fontId="0" fillId="3" borderId="14" xfId="0" applyFont="1" applyFill="1" applyBorder="1" applyAlignment="1">
      <alignment horizontal="left" vertical="top"/>
    </xf>
    <xf numFmtId="0" fontId="6" fillId="3" borderId="1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" fontId="1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7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164" fontId="16" fillId="3" borderId="1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" fillId="0" borderId="7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left" vertical="center"/>
    </xf>
    <xf numFmtId="4" fontId="1" fillId="0" borderId="8" xfId="0" applyNumberFormat="1" applyFont="1" applyFill="1" applyBorder="1" applyAlignment="1">
      <alignment horizontal="left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48"/>
  <sheetViews>
    <sheetView tabSelected="1" view="pageBreakPreview" topLeftCell="A4" zoomScale="70" zoomScaleNormal="60" zoomScaleSheetLayoutView="70" workbookViewId="0">
      <pane ySplit="5" topLeftCell="A2586" activePane="bottomLeft" state="frozen"/>
      <selection activeCell="A4" sqref="A4"/>
      <selection pane="bottomLeft" activeCell="B8" sqref="B8"/>
    </sheetView>
  </sheetViews>
  <sheetFormatPr defaultRowHeight="12.75"/>
  <cols>
    <col min="1" max="1" width="8.140625" style="63" customWidth="1"/>
    <col min="2" max="2" width="30.140625" style="48" customWidth="1"/>
    <col min="3" max="3" width="10.5703125" style="48" hidden="1" customWidth="1"/>
    <col min="4" max="4" width="16.5703125" style="61" customWidth="1"/>
    <col min="5" max="5" width="19" style="48" customWidth="1"/>
    <col min="6" max="6" width="14.85546875" style="48" customWidth="1"/>
    <col min="7" max="7" width="12.7109375" style="48" customWidth="1"/>
    <col min="8" max="8" width="12.42578125" style="48" customWidth="1"/>
    <col min="9" max="10" width="13.7109375" style="48" customWidth="1"/>
    <col min="11" max="13" width="12.140625" style="48" bestFit="1" customWidth="1"/>
    <col min="14" max="14" width="11.28515625" style="48" bestFit="1" customWidth="1"/>
    <col min="15" max="15" width="12.140625" style="48" bestFit="1" customWidth="1"/>
    <col min="16" max="16" width="21.140625" style="48" customWidth="1"/>
    <col min="17" max="17" width="25.140625" style="50" customWidth="1"/>
    <col min="18" max="18" width="17.28515625" style="50" customWidth="1"/>
    <col min="19" max="19" width="11.7109375" style="49" customWidth="1"/>
    <col min="20" max="20" width="14.5703125" style="49" customWidth="1"/>
    <col min="21" max="21" width="11.85546875" style="49" customWidth="1"/>
    <col min="22" max="22" width="9.140625" style="49"/>
    <col min="23" max="23" width="13.85546875" style="50" customWidth="1"/>
    <col min="24" max="53" width="9.140625" style="50"/>
    <col min="54" max="16384" width="9.140625" style="48"/>
  </cols>
  <sheetData>
    <row r="1" spans="1:53" ht="54" customHeight="1">
      <c r="P1" s="137" t="s">
        <v>280</v>
      </c>
      <c r="Q1" s="137"/>
      <c r="R1" s="137"/>
    </row>
    <row r="2" spans="1:53" ht="15.75" customHeight="1">
      <c r="A2" s="94"/>
      <c r="B2" s="92"/>
      <c r="C2" s="92"/>
      <c r="D2" s="96"/>
      <c r="E2" s="92"/>
      <c r="F2" s="92"/>
      <c r="G2" s="138" t="s">
        <v>0</v>
      </c>
      <c r="H2" s="138"/>
      <c r="I2" s="138"/>
      <c r="J2" s="138"/>
      <c r="K2" s="138"/>
      <c r="L2" s="138"/>
      <c r="M2" s="138"/>
      <c r="N2" s="139"/>
      <c r="O2" s="92"/>
      <c r="P2" s="92"/>
      <c r="Q2" s="92"/>
      <c r="R2" s="104"/>
      <c r="S2" s="51"/>
    </row>
    <row r="3" spans="1:53" ht="15.75" customHeight="1">
      <c r="A3" s="140"/>
      <c r="B3" s="141"/>
      <c r="C3" s="141"/>
      <c r="D3" s="141"/>
      <c r="E3" s="141"/>
      <c r="F3" s="141"/>
      <c r="G3" s="144" t="s">
        <v>281</v>
      </c>
      <c r="H3" s="144"/>
      <c r="I3" s="144"/>
      <c r="J3" s="144"/>
      <c r="K3" s="144"/>
      <c r="L3" s="144"/>
      <c r="M3" s="144"/>
      <c r="N3" s="92"/>
      <c r="O3" s="92"/>
      <c r="P3" s="92"/>
      <c r="Q3" s="92"/>
      <c r="R3" s="104"/>
      <c r="S3" s="51"/>
    </row>
    <row r="4" spans="1:53" ht="15.75" customHeight="1">
      <c r="A4" s="142"/>
      <c r="B4" s="143"/>
      <c r="C4" s="143"/>
      <c r="D4" s="143"/>
      <c r="E4" s="143"/>
      <c r="F4" s="143"/>
      <c r="G4" s="145" t="s">
        <v>1</v>
      </c>
      <c r="H4" s="146"/>
      <c r="I4" s="146"/>
      <c r="J4" s="146"/>
      <c r="K4" s="146"/>
      <c r="L4" s="146"/>
      <c r="M4" s="146"/>
      <c r="N4" s="92"/>
      <c r="O4" s="92"/>
      <c r="P4" s="92"/>
      <c r="Q4" s="92"/>
      <c r="R4" s="104"/>
      <c r="S4" s="51"/>
    </row>
    <row r="5" spans="1:53" ht="24.95" customHeight="1">
      <c r="A5" s="132" t="s">
        <v>2</v>
      </c>
      <c r="B5" s="129" t="s">
        <v>553</v>
      </c>
      <c r="C5" s="129" t="s">
        <v>300</v>
      </c>
      <c r="D5" s="129" t="s">
        <v>248</v>
      </c>
      <c r="E5" s="129" t="s">
        <v>4</v>
      </c>
      <c r="F5" s="129" t="s">
        <v>5</v>
      </c>
      <c r="G5" s="129" t="s">
        <v>6</v>
      </c>
      <c r="H5" s="129"/>
      <c r="I5" s="129" t="s">
        <v>7</v>
      </c>
      <c r="J5" s="129"/>
      <c r="K5" s="129"/>
      <c r="L5" s="129"/>
      <c r="M5" s="129"/>
      <c r="N5" s="129"/>
      <c r="O5" s="129"/>
      <c r="P5" s="129"/>
      <c r="Q5" s="129" t="s">
        <v>8</v>
      </c>
      <c r="R5" s="82"/>
      <c r="S5" s="51"/>
    </row>
    <row r="6" spans="1:53" ht="24.95" customHeight="1">
      <c r="A6" s="132"/>
      <c r="B6" s="129"/>
      <c r="C6" s="129"/>
      <c r="D6" s="129"/>
      <c r="E6" s="129"/>
      <c r="F6" s="129"/>
      <c r="G6" s="129"/>
      <c r="H6" s="129"/>
      <c r="I6" s="129" t="s">
        <v>9</v>
      </c>
      <c r="J6" s="129"/>
      <c r="K6" s="129" t="s">
        <v>10</v>
      </c>
      <c r="L6" s="129"/>
      <c r="M6" s="129" t="s">
        <v>11</v>
      </c>
      <c r="N6" s="129"/>
      <c r="O6" s="129" t="s">
        <v>12</v>
      </c>
      <c r="P6" s="129"/>
      <c r="Q6" s="129"/>
      <c r="R6" s="107"/>
      <c r="S6" s="51"/>
      <c r="U6" s="54">
        <f>J1408+J1445+J1446+J1458+J1509+J1510+J1523+J1712+J1748+J1749+J1750+J1762+J1787+J2054+J2275+J2300</f>
        <v>163422.70000000001</v>
      </c>
    </row>
    <row r="7" spans="1:53" ht="24.95" customHeight="1">
      <c r="A7" s="132"/>
      <c r="B7" s="129"/>
      <c r="C7" s="129"/>
      <c r="D7" s="129"/>
      <c r="E7" s="129"/>
      <c r="F7" s="129"/>
      <c r="G7" s="100" t="s">
        <v>13</v>
      </c>
      <c r="H7" s="100" t="s">
        <v>14</v>
      </c>
      <c r="I7" s="100" t="s">
        <v>15</v>
      </c>
      <c r="J7" s="100" t="s">
        <v>14</v>
      </c>
      <c r="K7" s="100" t="s">
        <v>15</v>
      </c>
      <c r="L7" s="100" t="s">
        <v>14</v>
      </c>
      <c r="M7" s="100" t="s">
        <v>15</v>
      </c>
      <c r="N7" s="100" t="s">
        <v>14</v>
      </c>
      <c r="O7" s="100" t="s">
        <v>15</v>
      </c>
      <c r="P7" s="100" t="s">
        <v>252</v>
      </c>
      <c r="Q7" s="129"/>
      <c r="R7" s="107"/>
      <c r="S7" s="51"/>
    </row>
    <row r="8" spans="1:53" ht="18" customHeight="1">
      <c r="A8" s="101">
        <v>1</v>
      </c>
      <c r="B8" s="100">
        <v>2</v>
      </c>
      <c r="C8" s="100">
        <v>3</v>
      </c>
      <c r="D8" s="100">
        <v>3</v>
      </c>
      <c r="E8" s="100">
        <v>4</v>
      </c>
      <c r="F8" s="100">
        <v>5</v>
      </c>
      <c r="G8" s="100">
        <v>6</v>
      </c>
      <c r="H8" s="100">
        <v>7</v>
      </c>
      <c r="I8" s="100">
        <v>8</v>
      </c>
      <c r="J8" s="100">
        <v>9</v>
      </c>
      <c r="K8" s="100">
        <v>10</v>
      </c>
      <c r="L8" s="100">
        <v>11</v>
      </c>
      <c r="M8" s="100">
        <v>12</v>
      </c>
      <c r="N8" s="100">
        <v>13</v>
      </c>
      <c r="O8" s="100">
        <v>14</v>
      </c>
      <c r="P8" s="100">
        <v>15</v>
      </c>
      <c r="Q8" s="100">
        <v>16</v>
      </c>
      <c r="R8" s="82"/>
      <c r="S8" s="51"/>
    </row>
    <row r="9" spans="1:53" ht="12.75" customHeight="1">
      <c r="A9" s="166" t="s">
        <v>16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08"/>
      <c r="S9" s="51"/>
    </row>
    <row r="10" spans="1:53">
      <c r="A10" s="167" t="s">
        <v>17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09"/>
      <c r="S10" s="51"/>
    </row>
    <row r="11" spans="1:53" ht="12.75" customHeight="1">
      <c r="A11" s="166" t="s">
        <v>18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08"/>
      <c r="S11" s="51"/>
    </row>
    <row r="12" spans="1:53" ht="12.75" customHeight="1">
      <c r="A12" s="166" t="s">
        <v>19</v>
      </c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08"/>
      <c r="S12" s="51"/>
    </row>
    <row r="13" spans="1:53" s="74" customFormat="1" ht="13.5" customHeight="1">
      <c r="A13" s="147" t="s">
        <v>255</v>
      </c>
      <c r="B13" s="147"/>
      <c r="C13" s="147"/>
      <c r="D13" s="147"/>
      <c r="E13" s="147"/>
      <c r="F13" s="81" t="s">
        <v>22</v>
      </c>
      <c r="G13" s="68">
        <f t="shared" ref="G13:G19" si="0">G2588</f>
        <v>3337843.68</v>
      </c>
      <c r="H13" s="68">
        <f t="shared" ref="H13:P13" si="1">H2588</f>
        <v>845218.5</v>
      </c>
      <c r="I13" s="68">
        <f t="shared" si="1"/>
        <v>3010598.48</v>
      </c>
      <c r="J13" s="68">
        <f t="shared" si="1"/>
        <v>845218.5</v>
      </c>
      <c r="K13" s="68">
        <f t="shared" si="1"/>
        <v>175200</v>
      </c>
      <c r="L13" s="68">
        <f t="shared" si="1"/>
        <v>0</v>
      </c>
      <c r="M13" s="68">
        <f t="shared" si="1"/>
        <v>93645.2</v>
      </c>
      <c r="N13" s="68">
        <f t="shared" si="1"/>
        <v>0</v>
      </c>
      <c r="O13" s="68">
        <f t="shared" si="1"/>
        <v>58400</v>
      </c>
      <c r="P13" s="68">
        <f t="shared" si="1"/>
        <v>0</v>
      </c>
      <c r="Q13" s="116"/>
      <c r="R13" s="110"/>
      <c r="S13" s="71"/>
      <c r="T13" s="72"/>
      <c r="U13" s="72"/>
      <c r="V13" s="72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</row>
    <row r="14" spans="1:53" s="74" customFormat="1" ht="13.5">
      <c r="A14" s="147"/>
      <c r="B14" s="147"/>
      <c r="C14" s="147"/>
      <c r="D14" s="147"/>
      <c r="E14" s="147"/>
      <c r="F14" s="81" t="s">
        <v>25</v>
      </c>
      <c r="G14" s="68">
        <f t="shared" si="0"/>
        <v>97615.500000000015</v>
      </c>
      <c r="H14" s="68">
        <f t="shared" ref="H14:P14" si="2">H2589</f>
        <v>97615.500000000015</v>
      </c>
      <c r="I14" s="68">
        <f t="shared" si="2"/>
        <v>97615.500000000015</v>
      </c>
      <c r="J14" s="68">
        <f t="shared" si="2"/>
        <v>97615.500000000015</v>
      </c>
      <c r="K14" s="68">
        <f t="shared" si="2"/>
        <v>0</v>
      </c>
      <c r="L14" s="68">
        <f t="shared" si="2"/>
        <v>0</v>
      </c>
      <c r="M14" s="68">
        <f t="shared" si="2"/>
        <v>0</v>
      </c>
      <c r="N14" s="68">
        <f t="shared" si="2"/>
        <v>0</v>
      </c>
      <c r="O14" s="68">
        <f t="shared" si="2"/>
        <v>0</v>
      </c>
      <c r="P14" s="68">
        <f t="shared" si="2"/>
        <v>0</v>
      </c>
      <c r="Q14" s="116"/>
      <c r="R14" s="110"/>
      <c r="S14" s="71"/>
      <c r="T14" s="72"/>
      <c r="U14" s="72"/>
      <c r="V14" s="72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</row>
    <row r="15" spans="1:53" s="74" customFormat="1" ht="13.5">
      <c r="A15" s="147"/>
      <c r="B15" s="147"/>
      <c r="C15" s="147"/>
      <c r="D15" s="147"/>
      <c r="E15" s="147"/>
      <c r="F15" s="81" t="s">
        <v>28</v>
      </c>
      <c r="G15" s="68">
        <f t="shared" si="0"/>
        <v>237342.7</v>
      </c>
      <c r="H15" s="68">
        <f t="shared" ref="H15:P15" si="3">H2590</f>
        <v>237342.7</v>
      </c>
      <c r="I15" s="68">
        <f>I2590</f>
        <v>237342.7</v>
      </c>
      <c r="J15" s="68">
        <f t="shared" si="3"/>
        <v>237342.7</v>
      </c>
      <c r="K15" s="68">
        <f t="shared" si="3"/>
        <v>0</v>
      </c>
      <c r="L15" s="68">
        <f t="shared" si="3"/>
        <v>0</v>
      </c>
      <c r="M15" s="68">
        <f t="shared" si="3"/>
        <v>0</v>
      </c>
      <c r="N15" s="68">
        <f t="shared" si="3"/>
        <v>0</v>
      </c>
      <c r="O15" s="68">
        <f t="shared" si="3"/>
        <v>0</v>
      </c>
      <c r="P15" s="68">
        <f t="shared" si="3"/>
        <v>0</v>
      </c>
      <c r="Q15" s="116"/>
      <c r="R15" s="110"/>
      <c r="S15" s="71"/>
      <c r="T15" s="72"/>
      <c r="U15" s="72"/>
      <c r="V15" s="72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</row>
    <row r="16" spans="1:53" s="74" customFormat="1" ht="13.5">
      <c r="A16" s="147"/>
      <c r="B16" s="147"/>
      <c r="C16" s="147"/>
      <c r="D16" s="147"/>
      <c r="E16" s="147"/>
      <c r="F16" s="81" t="s">
        <v>29</v>
      </c>
      <c r="G16" s="68">
        <f t="shared" si="0"/>
        <v>208320.5</v>
      </c>
      <c r="H16" s="68">
        <f t="shared" ref="H16:P16" si="4">H2591</f>
        <v>208320.5</v>
      </c>
      <c r="I16" s="68">
        <f t="shared" si="4"/>
        <v>208320.5</v>
      </c>
      <c r="J16" s="68">
        <f t="shared" si="4"/>
        <v>208320.5</v>
      </c>
      <c r="K16" s="68">
        <f t="shared" si="4"/>
        <v>0</v>
      </c>
      <c r="L16" s="68">
        <f t="shared" si="4"/>
        <v>0</v>
      </c>
      <c r="M16" s="68">
        <f t="shared" si="4"/>
        <v>0</v>
      </c>
      <c r="N16" s="68">
        <f t="shared" si="4"/>
        <v>0</v>
      </c>
      <c r="O16" s="68">
        <f t="shared" si="4"/>
        <v>0</v>
      </c>
      <c r="P16" s="68">
        <f t="shared" si="4"/>
        <v>0</v>
      </c>
      <c r="Q16" s="116"/>
      <c r="R16" s="110"/>
      <c r="S16" s="71"/>
      <c r="T16" s="72"/>
      <c r="U16" s="72"/>
      <c r="V16" s="72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</row>
    <row r="17" spans="1:53" s="74" customFormat="1" ht="13.5">
      <c r="A17" s="147"/>
      <c r="B17" s="147"/>
      <c r="C17" s="147"/>
      <c r="D17" s="147"/>
      <c r="E17" s="147"/>
      <c r="F17" s="81" t="s">
        <v>30</v>
      </c>
      <c r="G17" s="68">
        <f t="shared" si="0"/>
        <v>212675.3</v>
      </c>
      <c r="H17" s="68">
        <f t="shared" ref="H17:P17" si="5">H2592</f>
        <v>212675.3</v>
      </c>
      <c r="I17" s="68">
        <f t="shared" si="5"/>
        <v>212675.3</v>
      </c>
      <c r="J17" s="68">
        <f t="shared" si="5"/>
        <v>212675.3</v>
      </c>
      <c r="K17" s="68">
        <f t="shared" si="5"/>
        <v>0</v>
      </c>
      <c r="L17" s="68">
        <f t="shared" si="5"/>
        <v>0</v>
      </c>
      <c r="M17" s="68">
        <f t="shared" si="5"/>
        <v>0</v>
      </c>
      <c r="N17" s="68">
        <f t="shared" si="5"/>
        <v>0</v>
      </c>
      <c r="O17" s="68">
        <f t="shared" si="5"/>
        <v>0</v>
      </c>
      <c r="P17" s="68">
        <f t="shared" si="5"/>
        <v>0</v>
      </c>
      <c r="Q17" s="116"/>
      <c r="R17" s="110"/>
      <c r="S17" s="71"/>
      <c r="T17" s="72"/>
      <c r="U17" s="72"/>
      <c r="V17" s="72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</row>
    <row r="18" spans="1:53" s="74" customFormat="1" ht="13.5">
      <c r="A18" s="147"/>
      <c r="B18" s="147"/>
      <c r="C18" s="147"/>
      <c r="D18" s="147"/>
      <c r="E18" s="147"/>
      <c r="F18" s="81" t="s">
        <v>31</v>
      </c>
      <c r="G18" s="68">
        <f t="shared" si="0"/>
        <v>260765</v>
      </c>
      <c r="H18" s="68">
        <f t="shared" ref="H18:P18" si="6">H2593</f>
        <v>64264.5</v>
      </c>
      <c r="I18" s="68">
        <f t="shared" si="6"/>
        <v>260765</v>
      </c>
      <c r="J18" s="68">
        <f t="shared" si="6"/>
        <v>64264.5</v>
      </c>
      <c r="K18" s="68">
        <f t="shared" si="6"/>
        <v>0</v>
      </c>
      <c r="L18" s="68">
        <f t="shared" si="6"/>
        <v>0</v>
      </c>
      <c r="M18" s="68">
        <f t="shared" si="6"/>
        <v>0</v>
      </c>
      <c r="N18" s="68">
        <f t="shared" si="6"/>
        <v>0</v>
      </c>
      <c r="O18" s="68">
        <f t="shared" si="6"/>
        <v>0</v>
      </c>
      <c r="P18" s="68">
        <f t="shared" si="6"/>
        <v>0</v>
      </c>
      <c r="Q18" s="116"/>
      <c r="R18" s="110"/>
      <c r="S18" s="71"/>
      <c r="T18" s="72"/>
      <c r="U18" s="72"/>
      <c r="V18" s="72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</row>
    <row r="19" spans="1:53" s="74" customFormat="1" ht="13.5">
      <c r="A19" s="147"/>
      <c r="B19" s="147"/>
      <c r="C19" s="147"/>
      <c r="D19" s="147"/>
      <c r="E19" s="147"/>
      <c r="F19" s="81" t="s">
        <v>268</v>
      </c>
      <c r="G19" s="68">
        <f t="shared" si="0"/>
        <v>189311.43000000002</v>
      </c>
      <c r="H19" s="68">
        <f t="shared" ref="H19:P19" si="7">H2594</f>
        <v>25000</v>
      </c>
      <c r="I19" s="68">
        <f t="shared" si="7"/>
        <v>169734.23</v>
      </c>
      <c r="J19" s="68">
        <f t="shared" si="7"/>
        <v>25000</v>
      </c>
      <c r="K19" s="68">
        <f t="shared" si="7"/>
        <v>0</v>
      </c>
      <c r="L19" s="68">
        <f t="shared" si="7"/>
        <v>0</v>
      </c>
      <c r="M19" s="68">
        <f t="shared" si="7"/>
        <v>19577.2</v>
      </c>
      <c r="N19" s="68">
        <f t="shared" si="7"/>
        <v>0</v>
      </c>
      <c r="O19" s="68">
        <f t="shared" si="7"/>
        <v>0</v>
      </c>
      <c r="P19" s="68">
        <f t="shared" si="7"/>
        <v>0</v>
      </c>
      <c r="Q19" s="116"/>
      <c r="R19" s="110"/>
      <c r="S19" s="71"/>
      <c r="T19" s="72"/>
      <c r="U19" s="72"/>
      <c r="V19" s="72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</row>
    <row r="20" spans="1:53" s="76" customFormat="1" ht="12.75" customHeight="1">
      <c r="A20" s="147"/>
      <c r="B20" s="147"/>
      <c r="C20" s="147"/>
      <c r="D20" s="147"/>
      <c r="E20" s="147"/>
      <c r="F20" s="106" t="s">
        <v>275</v>
      </c>
      <c r="G20" s="68">
        <f t="shared" ref="G20:P20" si="8">G2595</f>
        <v>254511.1</v>
      </c>
      <c r="H20" s="68">
        <f t="shared" si="8"/>
        <v>0</v>
      </c>
      <c r="I20" s="68">
        <f t="shared" si="8"/>
        <v>239877.6</v>
      </c>
      <c r="J20" s="68">
        <f t="shared" si="8"/>
        <v>0</v>
      </c>
      <c r="K20" s="68">
        <f t="shared" si="8"/>
        <v>0</v>
      </c>
      <c r="L20" s="68">
        <f t="shared" si="8"/>
        <v>0</v>
      </c>
      <c r="M20" s="68">
        <f t="shared" si="8"/>
        <v>14633.5</v>
      </c>
      <c r="N20" s="68">
        <f t="shared" si="8"/>
        <v>0</v>
      </c>
      <c r="O20" s="68">
        <f t="shared" si="8"/>
        <v>0</v>
      </c>
      <c r="P20" s="68">
        <f t="shared" si="8"/>
        <v>0</v>
      </c>
      <c r="Q20" s="116"/>
      <c r="R20" s="110"/>
      <c r="S20" s="77"/>
      <c r="T20" s="65"/>
      <c r="U20" s="65"/>
      <c r="V20" s="6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</row>
    <row r="21" spans="1:53" s="76" customFormat="1" ht="12.75" customHeight="1">
      <c r="A21" s="147"/>
      <c r="B21" s="147"/>
      <c r="C21" s="147"/>
      <c r="D21" s="147"/>
      <c r="E21" s="147"/>
      <c r="F21" s="106" t="s">
        <v>276</v>
      </c>
      <c r="G21" s="68">
        <f t="shared" ref="G21:P21" si="9">G2596</f>
        <v>1353190.35</v>
      </c>
      <c r="H21" s="68">
        <f t="shared" si="9"/>
        <v>0</v>
      </c>
      <c r="I21" s="68">
        <f t="shared" si="9"/>
        <v>1207219.55</v>
      </c>
      <c r="J21" s="68">
        <f t="shared" si="9"/>
        <v>0</v>
      </c>
      <c r="K21" s="68">
        <f t="shared" si="9"/>
        <v>87600</v>
      </c>
      <c r="L21" s="68">
        <f t="shared" si="9"/>
        <v>0</v>
      </c>
      <c r="M21" s="68">
        <f t="shared" si="9"/>
        <v>29170.799999999999</v>
      </c>
      <c r="N21" s="68">
        <f t="shared" si="9"/>
        <v>0</v>
      </c>
      <c r="O21" s="68">
        <f t="shared" si="9"/>
        <v>29200</v>
      </c>
      <c r="P21" s="68">
        <f t="shared" si="9"/>
        <v>0</v>
      </c>
      <c r="Q21" s="116"/>
      <c r="R21" s="110"/>
      <c r="S21" s="77"/>
      <c r="T21" s="65"/>
      <c r="U21" s="65"/>
      <c r="V21" s="6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</row>
    <row r="22" spans="1:53" s="76" customFormat="1" ht="12.75" customHeight="1">
      <c r="A22" s="147"/>
      <c r="B22" s="147"/>
      <c r="C22" s="147"/>
      <c r="D22" s="147"/>
      <c r="E22" s="147"/>
      <c r="F22" s="106" t="s">
        <v>277</v>
      </c>
      <c r="G22" s="68">
        <f t="shared" ref="G22:P22" si="10">G2597</f>
        <v>280765.60000000003</v>
      </c>
      <c r="H22" s="68">
        <f t="shared" si="10"/>
        <v>0</v>
      </c>
      <c r="I22" s="68">
        <f t="shared" si="10"/>
        <v>133701.90000000002</v>
      </c>
      <c r="J22" s="68">
        <f t="shared" si="10"/>
        <v>0</v>
      </c>
      <c r="K22" s="68">
        <f t="shared" si="10"/>
        <v>87600</v>
      </c>
      <c r="L22" s="68">
        <f t="shared" si="10"/>
        <v>0</v>
      </c>
      <c r="M22" s="68">
        <f t="shared" si="10"/>
        <v>30263.7</v>
      </c>
      <c r="N22" s="68">
        <f t="shared" si="10"/>
        <v>0</v>
      </c>
      <c r="O22" s="68">
        <f t="shared" si="10"/>
        <v>29200</v>
      </c>
      <c r="P22" s="68">
        <f t="shared" si="10"/>
        <v>0</v>
      </c>
      <c r="Q22" s="116"/>
      <c r="R22" s="110"/>
      <c r="S22" s="77"/>
      <c r="T22" s="65"/>
      <c r="U22" s="65"/>
      <c r="V22" s="6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</row>
    <row r="23" spans="1:53" s="76" customFormat="1" ht="12.75" customHeight="1">
      <c r="A23" s="147"/>
      <c r="B23" s="147"/>
      <c r="C23" s="147"/>
      <c r="D23" s="147"/>
      <c r="E23" s="147"/>
      <c r="F23" s="106" t="s">
        <v>278</v>
      </c>
      <c r="G23" s="68">
        <f t="shared" ref="G23:P23" si="11">G2598</f>
        <v>199281.6</v>
      </c>
      <c r="H23" s="68">
        <f t="shared" si="11"/>
        <v>0</v>
      </c>
      <c r="I23" s="68">
        <f t="shared" si="11"/>
        <v>199281.6</v>
      </c>
      <c r="J23" s="68">
        <f t="shared" si="11"/>
        <v>0</v>
      </c>
      <c r="K23" s="68">
        <f t="shared" si="11"/>
        <v>0</v>
      </c>
      <c r="L23" s="68">
        <f t="shared" si="11"/>
        <v>0</v>
      </c>
      <c r="M23" s="68">
        <f t="shared" si="11"/>
        <v>0</v>
      </c>
      <c r="N23" s="68">
        <f t="shared" si="11"/>
        <v>0</v>
      </c>
      <c r="O23" s="68">
        <f t="shared" si="11"/>
        <v>0</v>
      </c>
      <c r="P23" s="68">
        <f t="shared" si="11"/>
        <v>0</v>
      </c>
      <c r="Q23" s="116"/>
      <c r="R23" s="110"/>
      <c r="S23" s="77"/>
      <c r="T23" s="65"/>
      <c r="U23" s="65"/>
      <c r="V23" s="6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</row>
    <row r="24" spans="1:53" s="76" customFormat="1" ht="12.75" customHeight="1">
      <c r="A24" s="147"/>
      <c r="B24" s="147"/>
      <c r="C24" s="147"/>
      <c r="D24" s="147"/>
      <c r="E24" s="147"/>
      <c r="F24" s="106" t="s">
        <v>279</v>
      </c>
      <c r="G24" s="68">
        <f t="shared" ref="G24:P24" si="12">G2599</f>
        <v>44064.6</v>
      </c>
      <c r="H24" s="68">
        <f t="shared" si="12"/>
        <v>0</v>
      </c>
      <c r="I24" s="68">
        <f t="shared" si="12"/>
        <v>44064.6</v>
      </c>
      <c r="J24" s="68">
        <f t="shared" si="12"/>
        <v>0</v>
      </c>
      <c r="K24" s="68">
        <f t="shared" si="12"/>
        <v>0</v>
      </c>
      <c r="L24" s="68">
        <f t="shared" si="12"/>
        <v>0</v>
      </c>
      <c r="M24" s="68">
        <f t="shared" si="12"/>
        <v>0</v>
      </c>
      <c r="N24" s="68">
        <f t="shared" si="12"/>
        <v>0</v>
      </c>
      <c r="O24" s="68">
        <f t="shared" si="12"/>
        <v>0</v>
      </c>
      <c r="P24" s="68">
        <f t="shared" si="12"/>
        <v>0</v>
      </c>
      <c r="Q24" s="116"/>
      <c r="R24" s="110"/>
      <c r="S24" s="77"/>
      <c r="T24" s="65"/>
      <c r="U24" s="65"/>
      <c r="V24" s="6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</row>
    <row r="25" spans="1:53" s="84" customFormat="1">
      <c r="A25" s="152" t="s">
        <v>20</v>
      </c>
      <c r="B25" s="128" t="s">
        <v>302</v>
      </c>
      <c r="C25" s="156">
        <v>400</v>
      </c>
      <c r="D25" s="100"/>
      <c r="E25" s="100"/>
      <c r="F25" s="106" t="s">
        <v>303</v>
      </c>
      <c r="G25" s="64">
        <f>SUM(G26:G37)</f>
        <v>2812.1</v>
      </c>
      <c r="H25" s="64">
        <f t="shared" ref="H25:P25" si="13">SUM(H26:H37)</f>
        <v>2812.1</v>
      </c>
      <c r="I25" s="64">
        <f t="shared" si="13"/>
        <v>2812.1</v>
      </c>
      <c r="J25" s="64">
        <f t="shared" si="13"/>
        <v>2812.1</v>
      </c>
      <c r="K25" s="64">
        <f t="shared" si="13"/>
        <v>0</v>
      </c>
      <c r="L25" s="64">
        <f t="shared" si="13"/>
        <v>0</v>
      </c>
      <c r="M25" s="64">
        <f t="shared" si="13"/>
        <v>0</v>
      </c>
      <c r="N25" s="64">
        <f t="shared" si="13"/>
        <v>0</v>
      </c>
      <c r="O25" s="64">
        <f t="shared" si="13"/>
        <v>0</v>
      </c>
      <c r="P25" s="64">
        <f t="shared" si="13"/>
        <v>0</v>
      </c>
      <c r="Q25" s="83"/>
      <c r="R25" s="111"/>
    </row>
    <row r="26" spans="1:53" s="84" customFormat="1">
      <c r="A26" s="152"/>
      <c r="B26" s="128"/>
      <c r="C26" s="156"/>
      <c r="D26" s="117"/>
      <c r="E26" s="85" t="s">
        <v>26</v>
      </c>
      <c r="F26" s="85" t="s">
        <v>25</v>
      </c>
      <c r="G26" s="86">
        <f>I26+K26+M26+O26</f>
        <v>2472.1</v>
      </c>
      <c r="H26" s="86">
        <f>J26+L26+N26+P26</f>
        <v>2472.1</v>
      </c>
      <c r="I26" s="66">
        <v>2472.1</v>
      </c>
      <c r="J26" s="66">
        <v>2472.1</v>
      </c>
      <c r="K26" s="86">
        <v>0</v>
      </c>
      <c r="L26" s="86">
        <v>0</v>
      </c>
      <c r="M26" s="66">
        <v>0</v>
      </c>
      <c r="N26" s="66">
        <v>0</v>
      </c>
      <c r="O26" s="86">
        <v>0</v>
      </c>
      <c r="P26" s="86">
        <v>0</v>
      </c>
      <c r="Q26" s="87" t="s">
        <v>304</v>
      </c>
      <c r="R26" s="111"/>
    </row>
    <row r="27" spans="1:53" s="84" customFormat="1">
      <c r="A27" s="152"/>
      <c r="B27" s="128"/>
      <c r="C27" s="156"/>
      <c r="D27" s="117"/>
      <c r="E27" s="100" t="s">
        <v>27</v>
      </c>
      <c r="F27" s="88" t="s">
        <v>25</v>
      </c>
      <c r="G27" s="86">
        <f t="shared" ref="G27:H37" si="14">I27+K27+M27+O27</f>
        <v>340</v>
      </c>
      <c r="H27" s="86">
        <f t="shared" si="14"/>
        <v>340</v>
      </c>
      <c r="I27" s="66">
        <v>340</v>
      </c>
      <c r="J27" s="66">
        <v>340</v>
      </c>
      <c r="K27" s="86">
        <v>0</v>
      </c>
      <c r="L27" s="86">
        <v>0</v>
      </c>
      <c r="M27" s="66">
        <v>0</v>
      </c>
      <c r="N27" s="66">
        <v>0</v>
      </c>
      <c r="O27" s="86">
        <v>0</v>
      </c>
      <c r="P27" s="86">
        <v>0</v>
      </c>
      <c r="Q27" s="87" t="s">
        <v>304</v>
      </c>
      <c r="R27" s="111"/>
    </row>
    <row r="28" spans="1:53" s="84" customFormat="1">
      <c r="A28" s="152"/>
      <c r="B28" s="128"/>
      <c r="C28" s="156"/>
      <c r="D28" s="117"/>
      <c r="E28" s="89"/>
      <c r="F28" s="88" t="s">
        <v>28</v>
      </c>
      <c r="G28" s="86">
        <f t="shared" si="14"/>
        <v>0</v>
      </c>
      <c r="H28" s="86">
        <f t="shared" si="14"/>
        <v>0</v>
      </c>
      <c r="I28" s="66">
        <v>0</v>
      </c>
      <c r="J28" s="66">
        <v>0</v>
      </c>
      <c r="K28" s="66">
        <v>0</v>
      </c>
      <c r="L28" s="86">
        <v>0</v>
      </c>
      <c r="M28" s="66">
        <v>0</v>
      </c>
      <c r="N28" s="66">
        <v>0</v>
      </c>
      <c r="O28" s="66">
        <v>0</v>
      </c>
      <c r="P28" s="86">
        <v>0</v>
      </c>
      <c r="Q28" s="87"/>
      <c r="R28" s="111"/>
    </row>
    <row r="29" spans="1:53" s="84" customFormat="1">
      <c r="A29" s="152"/>
      <c r="B29" s="128"/>
      <c r="C29" s="156"/>
      <c r="D29" s="117"/>
      <c r="E29" s="89"/>
      <c r="F29" s="88" t="s">
        <v>29</v>
      </c>
      <c r="G29" s="86">
        <f t="shared" si="14"/>
        <v>0</v>
      </c>
      <c r="H29" s="86">
        <f t="shared" si="14"/>
        <v>0</v>
      </c>
      <c r="I29" s="66">
        <v>0</v>
      </c>
      <c r="J29" s="66">
        <v>0</v>
      </c>
      <c r="K29" s="66">
        <v>0</v>
      </c>
      <c r="L29" s="86">
        <v>0</v>
      </c>
      <c r="M29" s="66">
        <v>0</v>
      </c>
      <c r="N29" s="66">
        <v>0</v>
      </c>
      <c r="O29" s="66">
        <v>0</v>
      </c>
      <c r="P29" s="86">
        <v>0</v>
      </c>
      <c r="Q29" s="87"/>
      <c r="R29" s="111"/>
    </row>
    <row r="30" spans="1:53" s="84" customFormat="1">
      <c r="A30" s="152"/>
      <c r="B30" s="128"/>
      <c r="C30" s="156"/>
      <c r="D30" s="117"/>
      <c r="E30" s="89"/>
      <c r="F30" s="88" t="s">
        <v>305</v>
      </c>
      <c r="G30" s="86">
        <f t="shared" si="14"/>
        <v>0</v>
      </c>
      <c r="H30" s="86">
        <f t="shared" si="14"/>
        <v>0</v>
      </c>
      <c r="I30" s="66">
        <v>0</v>
      </c>
      <c r="J30" s="66">
        <v>0</v>
      </c>
      <c r="K30" s="66">
        <v>0</v>
      </c>
      <c r="L30" s="86">
        <v>0</v>
      </c>
      <c r="M30" s="66">
        <v>0</v>
      </c>
      <c r="N30" s="66">
        <v>0</v>
      </c>
      <c r="O30" s="66">
        <v>0</v>
      </c>
      <c r="P30" s="86">
        <v>0</v>
      </c>
      <c r="Q30" s="87"/>
      <c r="R30" s="111"/>
    </row>
    <row r="31" spans="1:53" s="84" customFormat="1">
      <c r="A31" s="152"/>
      <c r="B31" s="128"/>
      <c r="C31" s="156"/>
      <c r="D31" s="117"/>
      <c r="E31" s="89"/>
      <c r="F31" s="88" t="s">
        <v>31</v>
      </c>
      <c r="G31" s="86">
        <f t="shared" si="14"/>
        <v>0</v>
      </c>
      <c r="H31" s="86">
        <f t="shared" si="14"/>
        <v>0</v>
      </c>
      <c r="I31" s="66">
        <v>0</v>
      </c>
      <c r="J31" s="66">
        <v>0</v>
      </c>
      <c r="K31" s="66">
        <v>0</v>
      </c>
      <c r="L31" s="86">
        <v>0</v>
      </c>
      <c r="M31" s="66">
        <v>0</v>
      </c>
      <c r="N31" s="66">
        <v>0</v>
      </c>
      <c r="O31" s="66">
        <v>0</v>
      </c>
      <c r="P31" s="86">
        <v>0</v>
      </c>
      <c r="Q31" s="87"/>
      <c r="R31" s="111"/>
    </row>
    <row r="32" spans="1:53" s="84" customFormat="1">
      <c r="A32" s="152"/>
      <c r="B32" s="128"/>
      <c r="C32" s="156"/>
      <c r="D32" s="117"/>
      <c r="E32" s="89"/>
      <c r="F32" s="88" t="s">
        <v>268</v>
      </c>
      <c r="G32" s="86">
        <f t="shared" si="14"/>
        <v>0</v>
      </c>
      <c r="H32" s="86">
        <f t="shared" si="14"/>
        <v>0</v>
      </c>
      <c r="I32" s="66">
        <v>0</v>
      </c>
      <c r="J32" s="66">
        <v>0</v>
      </c>
      <c r="K32" s="66">
        <v>0</v>
      </c>
      <c r="L32" s="86">
        <v>0</v>
      </c>
      <c r="M32" s="66">
        <v>0</v>
      </c>
      <c r="N32" s="66">
        <v>0</v>
      </c>
      <c r="O32" s="66">
        <v>0</v>
      </c>
      <c r="P32" s="86">
        <v>0</v>
      </c>
      <c r="Q32" s="87"/>
      <c r="R32" s="111"/>
    </row>
    <row r="33" spans="1:18" s="84" customFormat="1">
      <c r="A33" s="152"/>
      <c r="B33" s="128"/>
      <c r="C33" s="156"/>
      <c r="D33" s="117"/>
      <c r="E33" s="89"/>
      <c r="F33" s="88" t="s">
        <v>275</v>
      </c>
      <c r="G33" s="86">
        <f t="shared" si="14"/>
        <v>0</v>
      </c>
      <c r="H33" s="86">
        <f t="shared" si="14"/>
        <v>0</v>
      </c>
      <c r="I33" s="66">
        <v>0</v>
      </c>
      <c r="J33" s="66">
        <v>0</v>
      </c>
      <c r="K33" s="66">
        <v>0</v>
      </c>
      <c r="L33" s="86">
        <v>0</v>
      </c>
      <c r="M33" s="66">
        <v>0</v>
      </c>
      <c r="N33" s="66">
        <v>0</v>
      </c>
      <c r="O33" s="66">
        <v>0</v>
      </c>
      <c r="P33" s="86">
        <v>0</v>
      </c>
      <c r="Q33" s="87"/>
      <c r="R33" s="111"/>
    </row>
    <row r="34" spans="1:18" s="84" customFormat="1">
      <c r="A34" s="152"/>
      <c r="B34" s="128"/>
      <c r="C34" s="156"/>
      <c r="D34" s="117"/>
      <c r="E34" s="89"/>
      <c r="F34" s="88" t="s">
        <v>276</v>
      </c>
      <c r="G34" s="86">
        <f t="shared" si="14"/>
        <v>0</v>
      </c>
      <c r="H34" s="86">
        <f t="shared" si="14"/>
        <v>0</v>
      </c>
      <c r="I34" s="66">
        <v>0</v>
      </c>
      <c r="J34" s="66">
        <v>0</v>
      </c>
      <c r="K34" s="66">
        <v>0</v>
      </c>
      <c r="L34" s="86">
        <v>0</v>
      </c>
      <c r="M34" s="66">
        <v>0</v>
      </c>
      <c r="N34" s="66">
        <v>0</v>
      </c>
      <c r="O34" s="66">
        <v>0</v>
      </c>
      <c r="P34" s="86">
        <v>0</v>
      </c>
      <c r="Q34" s="87"/>
      <c r="R34" s="111"/>
    </row>
    <row r="35" spans="1:18" s="84" customFormat="1">
      <c r="A35" s="152"/>
      <c r="B35" s="128"/>
      <c r="C35" s="156"/>
      <c r="D35" s="117"/>
      <c r="E35" s="89"/>
      <c r="F35" s="88" t="s">
        <v>277</v>
      </c>
      <c r="G35" s="86">
        <f t="shared" si="14"/>
        <v>0</v>
      </c>
      <c r="H35" s="86">
        <f t="shared" si="14"/>
        <v>0</v>
      </c>
      <c r="I35" s="66">
        <v>0</v>
      </c>
      <c r="J35" s="66">
        <v>0</v>
      </c>
      <c r="K35" s="66">
        <v>0</v>
      </c>
      <c r="L35" s="86">
        <v>0</v>
      </c>
      <c r="M35" s="66">
        <v>0</v>
      </c>
      <c r="N35" s="66">
        <v>0</v>
      </c>
      <c r="O35" s="66">
        <v>0</v>
      </c>
      <c r="P35" s="86">
        <v>0</v>
      </c>
      <c r="Q35" s="87"/>
      <c r="R35" s="111"/>
    </row>
    <row r="36" spans="1:18" s="84" customFormat="1">
      <c r="A36" s="152"/>
      <c r="B36" s="128"/>
      <c r="C36" s="156"/>
      <c r="D36" s="117"/>
      <c r="E36" s="89"/>
      <c r="F36" s="88" t="s">
        <v>278</v>
      </c>
      <c r="G36" s="86">
        <f t="shared" si="14"/>
        <v>0</v>
      </c>
      <c r="H36" s="86">
        <f t="shared" si="14"/>
        <v>0</v>
      </c>
      <c r="I36" s="66">
        <v>0</v>
      </c>
      <c r="J36" s="66">
        <v>0</v>
      </c>
      <c r="K36" s="66">
        <v>0</v>
      </c>
      <c r="L36" s="86">
        <v>0</v>
      </c>
      <c r="M36" s="66">
        <v>0</v>
      </c>
      <c r="N36" s="66">
        <v>0</v>
      </c>
      <c r="O36" s="66">
        <v>0</v>
      </c>
      <c r="P36" s="86">
        <v>0</v>
      </c>
      <c r="Q36" s="87"/>
      <c r="R36" s="111"/>
    </row>
    <row r="37" spans="1:18" s="84" customFormat="1">
      <c r="A37" s="152"/>
      <c r="B37" s="128"/>
      <c r="C37" s="156"/>
      <c r="D37" s="117"/>
      <c r="E37" s="89"/>
      <c r="F37" s="88" t="s">
        <v>279</v>
      </c>
      <c r="G37" s="86">
        <f t="shared" si="14"/>
        <v>0</v>
      </c>
      <c r="H37" s="86">
        <f t="shared" si="14"/>
        <v>0</v>
      </c>
      <c r="I37" s="66">
        <v>0</v>
      </c>
      <c r="J37" s="66">
        <v>0</v>
      </c>
      <c r="K37" s="66">
        <v>0</v>
      </c>
      <c r="L37" s="86">
        <v>0</v>
      </c>
      <c r="M37" s="66">
        <v>0</v>
      </c>
      <c r="N37" s="66">
        <v>0</v>
      </c>
      <c r="O37" s="66">
        <v>0</v>
      </c>
      <c r="P37" s="86">
        <v>0</v>
      </c>
      <c r="Q37" s="87"/>
      <c r="R37" s="111"/>
    </row>
    <row r="38" spans="1:18" s="84" customFormat="1">
      <c r="A38" s="132" t="s">
        <v>32</v>
      </c>
      <c r="B38" s="128" t="s">
        <v>306</v>
      </c>
      <c r="C38" s="156">
        <v>12704</v>
      </c>
      <c r="D38" s="115"/>
      <c r="E38" s="100"/>
      <c r="F38" s="106" t="s">
        <v>303</v>
      </c>
      <c r="G38" s="64">
        <f>SUM(G39:G49)</f>
        <v>62817.3</v>
      </c>
      <c r="H38" s="64">
        <f t="shared" ref="H38:P38" si="15">SUM(H39:H49)</f>
        <v>50</v>
      </c>
      <c r="I38" s="64">
        <f t="shared" si="15"/>
        <v>62817.3</v>
      </c>
      <c r="J38" s="64">
        <f t="shared" si="15"/>
        <v>50</v>
      </c>
      <c r="K38" s="64">
        <f t="shared" si="15"/>
        <v>0</v>
      </c>
      <c r="L38" s="64">
        <f t="shared" si="15"/>
        <v>0</v>
      </c>
      <c r="M38" s="64">
        <f t="shared" si="15"/>
        <v>0</v>
      </c>
      <c r="N38" s="64">
        <f t="shared" si="15"/>
        <v>0</v>
      </c>
      <c r="O38" s="64">
        <f t="shared" si="15"/>
        <v>0</v>
      </c>
      <c r="P38" s="64">
        <f t="shared" si="15"/>
        <v>0</v>
      </c>
      <c r="Q38" s="83"/>
      <c r="R38" s="111"/>
    </row>
    <row r="39" spans="1:18" s="84" customFormat="1">
      <c r="A39" s="132"/>
      <c r="B39" s="128"/>
      <c r="C39" s="156"/>
      <c r="D39" s="115"/>
      <c r="E39" s="100" t="s">
        <v>27</v>
      </c>
      <c r="F39" s="88" t="s">
        <v>25</v>
      </c>
      <c r="G39" s="86">
        <f t="shared" ref="G39:H49" si="16">I39+K39+M39+O39</f>
        <v>50</v>
      </c>
      <c r="H39" s="86">
        <f t="shared" si="16"/>
        <v>50</v>
      </c>
      <c r="I39" s="66">
        <v>50</v>
      </c>
      <c r="J39" s="66">
        <v>50</v>
      </c>
      <c r="K39" s="86">
        <v>0</v>
      </c>
      <c r="L39" s="86">
        <v>0</v>
      </c>
      <c r="M39" s="66">
        <v>0</v>
      </c>
      <c r="N39" s="66">
        <v>0</v>
      </c>
      <c r="O39" s="86">
        <v>0</v>
      </c>
      <c r="P39" s="86">
        <v>0</v>
      </c>
      <c r="Q39" s="87" t="s">
        <v>304</v>
      </c>
      <c r="R39" s="111"/>
    </row>
    <row r="40" spans="1:18" s="84" customFormat="1">
      <c r="A40" s="132"/>
      <c r="B40" s="128"/>
      <c r="C40" s="156"/>
      <c r="D40" s="115"/>
      <c r="E40" s="89"/>
      <c r="F40" s="88" t="s">
        <v>28</v>
      </c>
      <c r="G40" s="86">
        <f t="shared" si="16"/>
        <v>0</v>
      </c>
      <c r="H40" s="86">
        <f t="shared" si="16"/>
        <v>0</v>
      </c>
      <c r="I40" s="66">
        <v>0</v>
      </c>
      <c r="J40" s="66">
        <v>0</v>
      </c>
      <c r="K40" s="86">
        <v>0</v>
      </c>
      <c r="L40" s="86">
        <v>0</v>
      </c>
      <c r="M40" s="66">
        <v>0</v>
      </c>
      <c r="N40" s="66">
        <v>0</v>
      </c>
      <c r="O40" s="86">
        <v>0</v>
      </c>
      <c r="P40" s="86">
        <v>0</v>
      </c>
      <c r="Q40" s="87"/>
      <c r="R40" s="111"/>
    </row>
    <row r="41" spans="1:18" s="84" customFormat="1">
      <c r="A41" s="132"/>
      <c r="B41" s="128"/>
      <c r="C41" s="156"/>
      <c r="D41" s="115"/>
      <c r="E41" s="85"/>
      <c r="F41" s="88" t="s">
        <v>29</v>
      </c>
      <c r="G41" s="86">
        <f t="shared" si="16"/>
        <v>0</v>
      </c>
      <c r="H41" s="86">
        <f t="shared" si="16"/>
        <v>0</v>
      </c>
      <c r="I41" s="66">
        <v>0</v>
      </c>
      <c r="J41" s="66">
        <v>0</v>
      </c>
      <c r="K41" s="86">
        <v>0</v>
      </c>
      <c r="L41" s="86">
        <v>0</v>
      </c>
      <c r="M41" s="66">
        <v>0</v>
      </c>
      <c r="N41" s="66">
        <v>0</v>
      </c>
      <c r="O41" s="86">
        <v>0</v>
      </c>
      <c r="P41" s="86">
        <v>0</v>
      </c>
      <c r="Q41" s="87"/>
      <c r="R41" s="111"/>
    </row>
    <row r="42" spans="1:18" s="84" customFormat="1">
      <c r="A42" s="132"/>
      <c r="B42" s="128"/>
      <c r="C42" s="156"/>
      <c r="D42" s="115"/>
      <c r="E42" s="89"/>
      <c r="F42" s="88" t="s">
        <v>305</v>
      </c>
      <c r="G42" s="86">
        <f t="shared" si="16"/>
        <v>0</v>
      </c>
      <c r="H42" s="86">
        <f t="shared" si="16"/>
        <v>0</v>
      </c>
      <c r="I42" s="66">
        <v>0</v>
      </c>
      <c r="J42" s="66">
        <v>0</v>
      </c>
      <c r="K42" s="86">
        <v>0</v>
      </c>
      <c r="L42" s="86">
        <v>0</v>
      </c>
      <c r="M42" s="66">
        <v>0</v>
      </c>
      <c r="N42" s="66">
        <v>0</v>
      </c>
      <c r="O42" s="86">
        <v>0</v>
      </c>
      <c r="P42" s="86">
        <v>0</v>
      </c>
      <c r="Q42" s="87"/>
      <c r="R42" s="111"/>
    </row>
    <row r="43" spans="1:18" s="84" customFormat="1">
      <c r="A43" s="132"/>
      <c r="B43" s="128"/>
      <c r="C43" s="156"/>
      <c r="D43" s="115"/>
      <c r="E43" s="85"/>
      <c r="F43" s="88" t="s">
        <v>31</v>
      </c>
      <c r="G43" s="86">
        <f t="shared" si="16"/>
        <v>0</v>
      </c>
      <c r="H43" s="86">
        <f t="shared" si="16"/>
        <v>0</v>
      </c>
      <c r="I43" s="66">
        <v>0</v>
      </c>
      <c r="J43" s="66">
        <v>0</v>
      </c>
      <c r="K43" s="86">
        <v>0</v>
      </c>
      <c r="L43" s="86">
        <v>0</v>
      </c>
      <c r="M43" s="66">
        <v>0</v>
      </c>
      <c r="N43" s="66">
        <v>0</v>
      </c>
      <c r="O43" s="86">
        <v>0</v>
      </c>
      <c r="P43" s="86">
        <v>0</v>
      </c>
      <c r="Q43" s="87"/>
      <c r="R43" s="111"/>
    </row>
    <row r="44" spans="1:18" s="84" customFormat="1">
      <c r="A44" s="132"/>
      <c r="B44" s="128"/>
      <c r="C44" s="156"/>
      <c r="D44" s="115"/>
      <c r="E44" s="85" t="s">
        <v>26</v>
      </c>
      <c r="F44" s="88" t="s">
        <v>268</v>
      </c>
      <c r="G44" s="86">
        <f t="shared" si="16"/>
        <v>62767.3</v>
      </c>
      <c r="H44" s="86">
        <f t="shared" si="16"/>
        <v>0</v>
      </c>
      <c r="I44" s="66">
        <v>62767.3</v>
      </c>
      <c r="J44" s="66">
        <v>0</v>
      </c>
      <c r="K44" s="86">
        <v>0</v>
      </c>
      <c r="L44" s="86">
        <v>0</v>
      </c>
      <c r="M44" s="66">
        <v>0</v>
      </c>
      <c r="N44" s="66">
        <v>0</v>
      </c>
      <c r="O44" s="86">
        <v>0</v>
      </c>
      <c r="P44" s="86">
        <v>0</v>
      </c>
      <c r="Q44" s="87"/>
      <c r="R44" s="111"/>
    </row>
    <row r="45" spans="1:18" s="84" customFormat="1">
      <c r="A45" s="132"/>
      <c r="B45" s="128"/>
      <c r="C45" s="156"/>
      <c r="D45" s="115"/>
      <c r="E45" s="89"/>
      <c r="F45" s="88" t="s">
        <v>275</v>
      </c>
      <c r="G45" s="86">
        <f t="shared" si="16"/>
        <v>0</v>
      </c>
      <c r="H45" s="86">
        <f t="shared" si="16"/>
        <v>0</v>
      </c>
      <c r="I45" s="66">
        <v>0</v>
      </c>
      <c r="J45" s="66">
        <v>0</v>
      </c>
      <c r="K45" s="66">
        <v>0</v>
      </c>
      <c r="L45" s="86">
        <v>0</v>
      </c>
      <c r="M45" s="66">
        <v>0</v>
      </c>
      <c r="N45" s="66">
        <v>0</v>
      </c>
      <c r="O45" s="66">
        <v>0</v>
      </c>
      <c r="P45" s="86">
        <v>0</v>
      </c>
      <c r="Q45" s="87"/>
      <c r="R45" s="111"/>
    </row>
    <row r="46" spans="1:18" s="84" customFormat="1">
      <c r="A46" s="132"/>
      <c r="B46" s="128"/>
      <c r="C46" s="156"/>
      <c r="D46" s="115"/>
      <c r="E46" s="89"/>
      <c r="F46" s="88" t="s">
        <v>276</v>
      </c>
      <c r="G46" s="86">
        <f t="shared" si="16"/>
        <v>0</v>
      </c>
      <c r="H46" s="86">
        <f t="shared" si="16"/>
        <v>0</v>
      </c>
      <c r="I46" s="66">
        <v>0</v>
      </c>
      <c r="J46" s="66">
        <v>0</v>
      </c>
      <c r="K46" s="66">
        <v>0</v>
      </c>
      <c r="L46" s="86">
        <v>0</v>
      </c>
      <c r="M46" s="66">
        <v>0</v>
      </c>
      <c r="N46" s="66">
        <v>0</v>
      </c>
      <c r="O46" s="66">
        <v>0</v>
      </c>
      <c r="P46" s="86">
        <v>0</v>
      </c>
      <c r="Q46" s="87"/>
      <c r="R46" s="111"/>
    </row>
    <row r="47" spans="1:18" s="84" customFormat="1">
      <c r="A47" s="132"/>
      <c r="B47" s="128"/>
      <c r="C47" s="156"/>
      <c r="D47" s="115"/>
      <c r="E47" s="89"/>
      <c r="F47" s="88" t="s">
        <v>277</v>
      </c>
      <c r="G47" s="86">
        <f t="shared" si="16"/>
        <v>0</v>
      </c>
      <c r="H47" s="86">
        <f t="shared" si="16"/>
        <v>0</v>
      </c>
      <c r="I47" s="66">
        <v>0</v>
      </c>
      <c r="J47" s="66">
        <v>0</v>
      </c>
      <c r="K47" s="66">
        <v>0</v>
      </c>
      <c r="L47" s="86">
        <v>0</v>
      </c>
      <c r="M47" s="66">
        <v>0</v>
      </c>
      <c r="N47" s="66">
        <v>0</v>
      </c>
      <c r="O47" s="66">
        <v>0</v>
      </c>
      <c r="P47" s="86">
        <v>0</v>
      </c>
      <c r="Q47" s="87"/>
      <c r="R47" s="111"/>
    </row>
    <row r="48" spans="1:18" s="84" customFormat="1">
      <c r="A48" s="132"/>
      <c r="B48" s="128"/>
      <c r="C48" s="156"/>
      <c r="D48" s="115"/>
      <c r="E48" s="89"/>
      <c r="F48" s="88" t="s">
        <v>278</v>
      </c>
      <c r="G48" s="86">
        <f t="shared" si="16"/>
        <v>0</v>
      </c>
      <c r="H48" s="86">
        <f t="shared" si="16"/>
        <v>0</v>
      </c>
      <c r="I48" s="66">
        <v>0</v>
      </c>
      <c r="J48" s="66">
        <v>0</v>
      </c>
      <c r="K48" s="66">
        <v>0</v>
      </c>
      <c r="L48" s="86">
        <v>0</v>
      </c>
      <c r="M48" s="66">
        <v>0</v>
      </c>
      <c r="N48" s="66">
        <v>0</v>
      </c>
      <c r="O48" s="66">
        <v>0</v>
      </c>
      <c r="P48" s="86">
        <v>0</v>
      </c>
      <c r="Q48" s="87"/>
      <c r="R48" s="111"/>
    </row>
    <row r="49" spans="1:18" s="84" customFormat="1">
      <c r="A49" s="132"/>
      <c r="B49" s="128"/>
      <c r="C49" s="156"/>
      <c r="D49" s="115"/>
      <c r="E49" s="89"/>
      <c r="F49" s="88" t="s">
        <v>279</v>
      </c>
      <c r="G49" s="86">
        <f t="shared" si="16"/>
        <v>0</v>
      </c>
      <c r="H49" s="86">
        <f t="shared" si="16"/>
        <v>0</v>
      </c>
      <c r="I49" s="66">
        <v>0</v>
      </c>
      <c r="J49" s="66">
        <v>0</v>
      </c>
      <c r="K49" s="66">
        <v>0</v>
      </c>
      <c r="L49" s="86">
        <v>0</v>
      </c>
      <c r="M49" s="66">
        <v>0</v>
      </c>
      <c r="N49" s="66">
        <v>0</v>
      </c>
      <c r="O49" s="66">
        <v>0</v>
      </c>
      <c r="P49" s="86">
        <v>0</v>
      </c>
      <c r="Q49" s="87"/>
      <c r="R49" s="111"/>
    </row>
    <row r="50" spans="1:18" s="84" customFormat="1">
      <c r="A50" s="132" t="s">
        <v>35</v>
      </c>
      <c r="B50" s="128" t="s">
        <v>307</v>
      </c>
      <c r="C50" s="156">
        <v>2000</v>
      </c>
      <c r="D50" s="100"/>
      <c r="E50" s="100"/>
      <c r="F50" s="106" t="s">
        <v>303</v>
      </c>
      <c r="G50" s="64">
        <f>SUM(G51:G61)</f>
        <v>20785</v>
      </c>
      <c r="H50" s="64">
        <f>SUM(H51:H61)</f>
        <v>785</v>
      </c>
      <c r="I50" s="64">
        <f t="shared" ref="I50:P50" si="17">SUM(I51:I61)</f>
        <v>20785</v>
      </c>
      <c r="J50" s="64">
        <f t="shared" si="17"/>
        <v>785</v>
      </c>
      <c r="K50" s="64">
        <f t="shared" si="17"/>
        <v>0</v>
      </c>
      <c r="L50" s="64">
        <f t="shared" si="17"/>
        <v>0</v>
      </c>
      <c r="M50" s="64">
        <f t="shared" si="17"/>
        <v>0</v>
      </c>
      <c r="N50" s="64">
        <f t="shared" si="17"/>
        <v>0</v>
      </c>
      <c r="O50" s="64">
        <f t="shared" si="17"/>
        <v>0</v>
      </c>
      <c r="P50" s="64">
        <f t="shared" si="17"/>
        <v>0</v>
      </c>
      <c r="Q50" s="83"/>
      <c r="R50" s="111"/>
    </row>
    <row r="51" spans="1:18" s="84" customFormat="1">
      <c r="A51" s="132"/>
      <c r="B51" s="128"/>
      <c r="C51" s="156"/>
      <c r="D51" s="89"/>
      <c r="E51" s="100"/>
      <c r="F51" s="88" t="s">
        <v>25</v>
      </c>
      <c r="G51" s="86">
        <f t="shared" ref="G51:H61" si="18">I51+K51+M51+O51</f>
        <v>0</v>
      </c>
      <c r="H51" s="86">
        <f t="shared" si="18"/>
        <v>0</v>
      </c>
      <c r="I51" s="66">
        <v>0</v>
      </c>
      <c r="J51" s="66">
        <v>0</v>
      </c>
      <c r="K51" s="86">
        <v>0</v>
      </c>
      <c r="L51" s="86">
        <v>0</v>
      </c>
      <c r="M51" s="66">
        <v>0</v>
      </c>
      <c r="N51" s="66">
        <v>0</v>
      </c>
      <c r="O51" s="86">
        <v>0</v>
      </c>
      <c r="P51" s="86">
        <v>0</v>
      </c>
      <c r="Q51" s="87"/>
      <c r="R51" s="111"/>
    </row>
    <row r="52" spans="1:18" s="84" customFormat="1">
      <c r="A52" s="132"/>
      <c r="B52" s="128"/>
      <c r="C52" s="156"/>
      <c r="D52" s="89"/>
      <c r="E52" s="89"/>
      <c r="F52" s="88" t="s">
        <v>28</v>
      </c>
      <c r="G52" s="86">
        <f t="shared" si="18"/>
        <v>0</v>
      </c>
      <c r="H52" s="86">
        <f t="shared" si="18"/>
        <v>0</v>
      </c>
      <c r="I52" s="66">
        <v>0</v>
      </c>
      <c r="J52" s="66">
        <v>0</v>
      </c>
      <c r="K52" s="86">
        <v>0</v>
      </c>
      <c r="L52" s="86">
        <v>0</v>
      </c>
      <c r="M52" s="66">
        <v>0</v>
      </c>
      <c r="N52" s="66">
        <v>0</v>
      </c>
      <c r="O52" s="86">
        <v>0</v>
      </c>
      <c r="P52" s="86">
        <v>0</v>
      </c>
      <c r="Q52" s="87"/>
      <c r="R52" s="111"/>
    </row>
    <row r="53" spans="1:18" s="84" customFormat="1">
      <c r="A53" s="132"/>
      <c r="B53" s="128"/>
      <c r="C53" s="156"/>
      <c r="D53" s="89" t="s">
        <v>249</v>
      </c>
      <c r="E53" s="100" t="s">
        <v>27</v>
      </c>
      <c r="F53" s="88" t="s">
        <v>29</v>
      </c>
      <c r="G53" s="86">
        <f t="shared" si="18"/>
        <v>785</v>
      </c>
      <c r="H53" s="86">
        <f t="shared" si="18"/>
        <v>785</v>
      </c>
      <c r="I53" s="66">
        <v>785</v>
      </c>
      <c r="J53" s="66">
        <v>785</v>
      </c>
      <c r="K53" s="86">
        <v>0</v>
      </c>
      <c r="L53" s="86">
        <v>0</v>
      </c>
      <c r="M53" s="66">
        <v>0</v>
      </c>
      <c r="N53" s="66">
        <v>0</v>
      </c>
      <c r="O53" s="86">
        <v>0</v>
      </c>
      <c r="P53" s="86">
        <v>0</v>
      </c>
      <c r="Q53" s="87" t="s">
        <v>304</v>
      </c>
      <c r="R53" s="111"/>
    </row>
    <row r="54" spans="1:18" s="84" customFormat="1">
      <c r="A54" s="132"/>
      <c r="B54" s="128"/>
      <c r="C54" s="156"/>
      <c r="D54" s="89"/>
      <c r="E54" s="118"/>
      <c r="F54" s="88" t="s">
        <v>305</v>
      </c>
      <c r="G54" s="86">
        <f t="shared" si="18"/>
        <v>0</v>
      </c>
      <c r="H54" s="86">
        <f t="shared" si="18"/>
        <v>0</v>
      </c>
      <c r="I54" s="66">
        <v>0</v>
      </c>
      <c r="J54" s="66">
        <v>0</v>
      </c>
      <c r="K54" s="86">
        <v>0</v>
      </c>
      <c r="L54" s="86">
        <v>0</v>
      </c>
      <c r="M54" s="66">
        <v>0</v>
      </c>
      <c r="N54" s="66">
        <v>0</v>
      </c>
      <c r="O54" s="86">
        <v>0</v>
      </c>
      <c r="P54" s="86">
        <v>0</v>
      </c>
      <c r="Q54" s="87"/>
      <c r="R54" s="111"/>
    </row>
    <row r="55" spans="1:18" s="84" customFormat="1">
      <c r="A55" s="132"/>
      <c r="B55" s="128"/>
      <c r="C55" s="156"/>
      <c r="D55" s="89"/>
      <c r="E55" s="118" t="s">
        <v>26</v>
      </c>
      <c r="F55" s="88" t="s">
        <v>31</v>
      </c>
      <c r="G55" s="86">
        <f t="shared" si="18"/>
        <v>20000</v>
      </c>
      <c r="H55" s="86">
        <f t="shared" si="18"/>
        <v>0</v>
      </c>
      <c r="I55" s="66">
        <v>20000</v>
      </c>
      <c r="J55" s="66">
        <v>0</v>
      </c>
      <c r="K55" s="86">
        <v>0</v>
      </c>
      <c r="L55" s="86">
        <v>0</v>
      </c>
      <c r="M55" s="66">
        <v>0</v>
      </c>
      <c r="N55" s="66">
        <v>0</v>
      </c>
      <c r="O55" s="86">
        <v>0</v>
      </c>
      <c r="P55" s="86">
        <v>0</v>
      </c>
      <c r="Q55" s="87"/>
      <c r="R55" s="111"/>
    </row>
    <row r="56" spans="1:18" s="84" customFormat="1">
      <c r="A56" s="132"/>
      <c r="B56" s="128"/>
      <c r="C56" s="156"/>
      <c r="D56" s="89"/>
      <c r="E56" s="89"/>
      <c r="F56" s="88" t="s">
        <v>268</v>
      </c>
      <c r="G56" s="86">
        <f t="shared" si="18"/>
        <v>0</v>
      </c>
      <c r="H56" s="86">
        <f t="shared" si="18"/>
        <v>0</v>
      </c>
      <c r="I56" s="66">
        <v>0</v>
      </c>
      <c r="J56" s="66">
        <v>0</v>
      </c>
      <c r="K56" s="86">
        <v>0</v>
      </c>
      <c r="L56" s="86">
        <v>0</v>
      </c>
      <c r="M56" s="66">
        <v>0</v>
      </c>
      <c r="N56" s="66">
        <v>0</v>
      </c>
      <c r="O56" s="86">
        <v>0</v>
      </c>
      <c r="P56" s="86">
        <v>0</v>
      </c>
      <c r="Q56" s="87"/>
      <c r="R56" s="111"/>
    </row>
    <row r="57" spans="1:18" s="84" customFormat="1">
      <c r="A57" s="132"/>
      <c r="B57" s="128"/>
      <c r="C57" s="156"/>
      <c r="D57" s="115"/>
      <c r="E57" s="89"/>
      <c r="F57" s="88" t="s">
        <v>275</v>
      </c>
      <c r="G57" s="86">
        <f t="shared" si="18"/>
        <v>0</v>
      </c>
      <c r="H57" s="86">
        <f t="shared" si="18"/>
        <v>0</v>
      </c>
      <c r="I57" s="66">
        <v>0</v>
      </c>
      <c r="J57" s="66">
        <v>0</v>
      </c>
      <c r="K57" s="66">
        <v>0</v>
      </c>
      <c r="L57" s="86">
        <v>0</v>
      </c>
      <c r="M57" s="66">
        <v>0</v>
      </c>
      <c r="N57" s="66">
        <v>0</v>
      </c>
      <c r="O57" s="66">
        <v>0</v>
      </c>
      <c r="P57" s="86">
        <v>0</v>
      </c>
      <c r="Q57" s="87"/>
      <c r="R57" s="111"/>
    </row>
    <row r="58" spans="1:18" s="84" customFormat="1">
      <c r="A58" s="132"/>
      <c r="B58" s="128"/>
      <c r="C58" s="156"/>
      <c r="D58" s="115"/>
      <c r="E58" s="89"/>
      <c r="F58" s="88" t="s">
        <v>276</v>
      </c>
      <c r="G58" s="86">
        <f t="shared" si="18"/>
        <v>0</v>
      </c>
      <c r="H58" s="86">
        <f t="shared" si="18"/>
        <v>0</v>
      </c>
      <c r="I58" s="66">
        <v>0</v>
      </c>
      <c r="J58" s="66">
        <v>0</v>
      </c>
      <c r="K58" s="66">
        <v>0</v>
      </c>
      <c r="L58" s="86">
        <v>0</v>
      </c>
      <c r="M58" s="66">
        <v>0</v>
      </c>
      <c r="N58" s="66">
        <v>0</v>
      </c>
      <c r="O58" s="66">
        <v>0</v>
      </c>
      <c r="P58" s="86">
        <v>0</v>
      </c>
      <c r="Q58" s="87"/>
      <c r="R58" s="111"/>
    </row>
    <row r="59" spans="1:18" s="84" customFormat="1">
      <c r="A59" s="132"/>
      <c r="B59" s="128"/>
      <c r="C59" s="156"/>
      <c r="D59" s="115"/>
      <c r="E59" s="89"/>
      <c r="F59" s="88" t="s">
        <v>277</v>
      </c>
      <c r="G59" s="86">
        <f t="shared" si="18"/>
        <v>0</v>
      </c>
      <c r="H59" s="86">
        <f t="shared" si="18"/>
        <v>0</v>
      </c>
      <c r="I59" s="66">
        <v>0</v>
      </c>
      <c r="J59" s="66">
        <v>0</v>
      </c>
      <c r="K59" s="66">
        <v>0</v>
      </c>
      <c r="L59" s="86">
        <v>0</v>
      </c>
      <c r="M59" s="66">
        <v>0</v>
      </c>
      <c r="N59" s="66">
        <v>0</v>
      </c>
      <c r="O59" s="66">
        <v>0</v>
      </c>
      <c r="P59" s="86">
        <v>0</v>
      </c>
      <c r="Q59" s="87"/>
      <c r="R59" s="111"/>
    </row>
    <row r="60" spans="1:18" s="84" customFormat="1">
      <c r="A60" s="132"/>
      <c r="B60" s="128"/>
      <c r="C60" s="156"/>
      <c r="D60" s="115"/>
      <c r="E60" s="89"/>
      <c r="F60" s="88" t="s">
        <v>278</v>
      </c>
      <c r="G60" s="86">
        <f t="shared" si="18"/>
        <v>0</v>
      </c>
      <c r="H60" s="86">
        <f t="shared" si="18"/>
        <v>0</v>
      </c>
      <c r="I60" s="66">
        <v>0</v>
      </c>
      <c r="J60" s="66">
        <v>0</v>
      </c>
      <c r="K60" s="66">
        <v>0</v>
      </c>
      <c r="L60" s="86">
        <v>0</v>
      </c>
      <c r="M60" s="66">
        <v>0</v>
      </c>
      <c r="N60" s="66">
        <v>0</v>
      </c>
      <c r="O60" s="66">
        <v>0</v>
      </c>
      <c r="P60" s="86">
        <v>0</v>
      </c>
      <c r="Q60" s="87"/>
      <c r="R60" s="111"/>
    </row>
    <row r="61" spans="1:18" s="84" customFormat="1">
      <c r="A61" s="132"/>
      <c r="B61" s="128"/>
      <c r="C61" s="156"/>
      <c r="D61" s="115"/>
      <c r="E61" s="89"/>
      <c r="F61" s="88" t="s">
        <v>279</v>
      </c>
      <c r="G61" s="86">
        <f t="shared" si="18"/>
        <v>0</v>
      </c>
      <c r="H61" s="86">
        <f t="shared" si="18"/>
        <v>0</v>
      </c>
      <c r="I61" s="66">
        <v>0</v>
      </c>
      <c r="J61" s="66">
        <v>0</v>
      </c>
      <c r="K61" s="66">
        <v>0</v>
      </c>
      <c r="L61" s="86">
        <v>0</v>
      </c>
      <c r="M61" s="66">
        <v>0</v>
      </c>
      <c r="N61" s="66">
        <v>0</v>
      </c>
      <c r="O61" s="66">
        <v>0</v>
      </c>
      <c r="P61" s="86">
        <v>0</v>
      </c>
      <c r="Q61" s="87"/>
      <c r="R61" s="111"/>
    </row>
    <row r="62" spans="1:18" s="84" customFormat="1">
      <c r="A62" s="132" t="s">
        <v>38</v>
      </c>
      <c r="B62" s="128" t="s">
        <v>308</v>
      </c>
      <c r="C62" s="156">
        <v>606</v>
      </c>
      <c r="D62" s="100"/>
      <c r="E62" s="100"/>
      <c r="F62" s="106" t="s">
        <v>303</v>
      </c>
      <c r="G62" s="64">
        <f>SUM(G63:G73)</f>
        <v>7766.1</v>
      </c>
      <c r="H62" s="64">
        <f t="shared" ref="H62:P62" si="19">SUM(H63:H73)</f>
        <v>7766.1</v>
      </c>
      <c r="I62" s="64">
        <f t="shared" si="19"/>
        <v>7766.1</v>
      </c>
      <c r="J62" s="64">
        <f t="shared" si="19"/>
        <v>7766.1</v>
      </c>
      <c r="K62" s="64">
        <f t="shared" si="19"/>
        <v>0</v>
      </c>
      <c r="L62" s="64">
        <f t="shared" si="19"/>
        <v>0</v>
      </c>
      <c r="M62" s="64">
        <f t="shared" si="19"/>
        <v>0</v>
      </c>
      <c r="N62" s="64">
        <f t="shared" si="19"/>
        <v>0</v>
      </c>
      <c r="O62" s="64">
        <f t="shared" si="19"/>
        <v>0</v>
      </c>
      <c r="P62" s="64">
        <f t="shared" si="19"/>
        <v>0</v>
      </c>
      <c r="Q62" s="83"/>
      <c r="R62" s="111"/>
    </row>
    <row r="63" spans="1:18" s="84" customFormat="1">
      <c r="A63" s="132"/>
      <c r="B63" s="128"/>
      <c r="C63" s="156"/>
      <c r="D63" s="89"/>
      <c r="E63" s="100"/>
      <c r="F63" s="88" t="s">
        <v>25</v>
      </c>
      <c r="G63" s="86">
        <f t="shared" ref="G63:H73" si="20">I63+K63+M63+O63</f>
        <v>0</v>
      </c>
      <c r="H63" s="86">
        <f t="shared" si="20"/>
        <v>0</v>
      </c>
      <c r="I63" s="66">
        <v>0</v>
      </c>
      <c r="J63" s="66">
        <v>0</v>
      </c>
      <c r="K63" s="86">
        <v>0</v>
      </c>
      <c r="L63" s="86">
        <v>0</v>
      </c>
      <c r="M63" s="66">
        <v>0</v>
      </c>
      <c r="N63" s="66">
        <v>0</v>
      </c>
      <c r="O63" s="86">
        <v>0</v>
      </c>
      <c r="P63" s="86">
        <v>0</v>
      </c>
      <c r="Q63" s="87"/>
      <c r="R63" s="111"/>
    </row>
    <row r="64" spans="1:18" s="84" customFormat="1">
      <c r="A64" s="132"/>
      <c r="B64" s="128"/>
      <c r="C64" s="156"/>
      <c r="D64" s="89"/>
      <c r="E64" s="89"/>
      <c r="F64" s="88" t="s">
        <v>28</v>
      </c>
      <c r="G64" s="86">
        <f t="shared" si="20"/>
        <v>0</v>
      </c>
      <c r="H64" s="86">
        <f t="shared" si="20"/>
        <v>0</v>
      </c>
      <c r="I64" s="66">
        <v>0</v>
      </c>
      <c r="J64" s="66">
        <v>0</v>
      </c>
      <c r="K64" s="86">
        <v>0</v>
      </c>
      <c r="L64" s="86">
        <v>0</v>
      </c>
      <c r="M64" s="66">
        <v>0</v>
      </c>
      <c r="N64" s="66">
        <v>0</v>
      </c>
      <c r="O64" s="86">
        <v>0</v>
      </c>
      <c r="P64" s="86">
        <v>0</v>
      </c>
      <c r="Q64" s="87"/>
      <c r="R64" s="111"/>
    </row>
    <row r="65" spans="1:18" s="84" customFormat="1">
      <c r="A65" s="132"/>
      <c r="B65" s="128"/>
      <c r="C65" s="156"/>
      <c r="D65" s="89" t="s">
        <v>249</v>
      </c>
      <c r="E65" s="85" t="s">
        <v>26</v>
      </c>
      <c r="F65" s="88" t="s">
        <v>29</v>
      </c>
      <c r="G65" s="86">
        <f t="shared" si="20"/>
        <v>7766.1</v>
      </c>
      <c r="H65" s="86">
        <f t="shared" si="20"/>
        <v>7766.1</v>
      </c>
      <c r="I65" s="66">
        <v>7766.1</v>
      </c>
      <c r="J65" s="66">
        <v>7766.1</v>
      </c>
      <c r="K65" s="86">
        <v>0</v>
      </c>
      <c r="L65" s="86">
        <v>0</v>
      </c>
      <c r="M65" s="66">
        <v>0</v>
      </c>
      <c r="N65" s="66">
        <v>0</v>
      </c>
      <c r="O65" s="86">
        <v>0</v>
      </c>
      <c r="P65" s="86">
        <v>0</v>
      </c>
      <c r="Q65" s="87" t="s">
        <v>304</v>
      </c>
      <c r="R65" s="111"/>
    </row>
    <row r="66" spans="1:18" s="84" customFormat="1">
      <c r="A66" s="132"/>
      <c r="B66" s="128"/>
      <c r="C66" s="156"/>
      <c r="D66" s="89"/>
      <c r="E66" s="89"/>
      <c r="F66" s="88" t="s">
        <v>305</v>
      </c>
      <c r="G66" s="86">
        <f t="shared" si="20"/>
        <v>0</v>
      </c>
      <c r="H66" s="86">
        <f t="shared" si="20"/>
        <v>0</v>
      </c>
      <c r="I66" s="66">
        <v>0</v>
      </c>
      <c r="J66" s="66">
        <v>0</v>
      </c>
      <c r="K66" s="86">
        <v>0</v>
      </c>
      <c r="L66" s="86">
        <v>0</v>
      </c>
      <c r="M66" s="66">
        <v>0</v>
      </c>
      <c r="N66" s="66">
        <v>0</v>
      </c>
      <c r="O66" s="86">
        <v>0</v>
      </c>
      <c r="P66" s="86">
        <v>0</v>
      </c>
      <c r="Q66" s="87"/>
      <c r="R66" s="111"/>
    </row>
    <row r="67" spans="1:18" s="84" customFormat="1">
      <c r="A67" s="132"/>
      <c r="B67" s="128"/>
      <c r="C67" s="156"/>
      <c r="D67" s="89"/>
      <c r="E67" s="89"/>
      <c r="F67" s="88" t="s">
        <v>31</v>
      </c>
      <c r="G67" s="86">
        <f t="shared" si="20"/>
        <v>0</v>
      </c>
      <c r="H67" s="86">
        <f t="shared" si="20"/>
        <v>0</v>
      </c>
      <c r="I67" s="66">
        <v>0</v>
      </c>
      <c r="J67" s="66">
        <v>0</v>
      </c>
      <c r="K67" s="86">
        <v>0</v>
      </c>
      <c r="L67" s="86">
        <v>0</v>
      </c>
      <c r="M67" s="66">
        <v>0</v>
      </c>
      <c r="N67" s="66">
        <v>0</v>
      </c>
      <c r="O67" s="86">
        <v>0</v>
      </c>
      <c r="P67" s="86">
        <v>0</v>
      </c>
      <c r="Q67" s="87"/>
      <c r="R67" s="111"/>
    </row>
    <row r="68" spans="1:18" s="84" customFormat="1">
      <c r="A68" s="132"/>
      <c r="B68" s="128"/>
      <c r="C68" s="156"/>
      <c r="D68" s="89"/>
      <c r="E68" s="89"/>
      <c r="F68" s="88" t="s">
        <v>268</v>
      </c>
      <c r="G68" s="86">
        <f t="shared" si="20"/>
        <v>0</v>
      </c>
      <c r="H68" s="86">
        <f t="shared" si="20"/>
        <v>0</v>
      </c>
      <c r="I68" s="66">
        <v>0</v>
      </c>
      <c r="J68" s="66">
        <v>0</v>
      </c>
      <c r="K68" s="86">
        <v>0</v>
      </c>
      <c r="L68" s="86">
        <v>0</v>
      </c>
      <c r="M68" s="66">
        <v>0</v>
      </c>
      <c r="N68" s="66">
        <v>0</v>
      </c>
      <c r="O68" s="86">
        <v>0</v>
      </c>
      <c r="P68" s="86">
        <v>0</v>
      </c>
      <c r="Q68" s="87"/>
      <c r="R68" s="111"/>
    </row>
    <row r="69" spans="1:18" s="84" customFormat="1">
      <c r="A69" s="132"/>
      <c r="B69" s="128"/>
      <c r="C69" s="156"/>
      <c r="D69" s="115"/>
      <c r="E69" s="89"/>
      <c r="F69" s="88" t="s">
        <v>275</v>
      </c>
      <c r="G69" s="86">
        <f t="shared" si="20"/>
        <v>0</v>
      </c>
      <c r="H69" s="86">
        <f t="shared" si="20"/>
        <v>0</v>
      </c>
      <c r="I69" s="66">
        <v>0</v>
      </c>
      <c r="J69" s="66">
        <v>0</v>
      </c>
      <c r="K69" s="66">
        <v>0</v>
      </c>
      <c r="L69" s="86">
        <v>0</v>
      </c>
      <c r="M69" s="66">
        <v>0</v>
      </c>
      <c r="N69" s="66">
        <v>0</v>
      </c>
      <c r="O69" s="66">
        <v>0</v>
      </c>
      <c r="P69" s="86">
        <v>0</v>
      </c>
      <c r="Q69" s="87"/>
      <c r="R69" s="111"/>
    </row>
    <row r="70" spans="1:18" s="84" customFormat="1">
      <c r="A70" s="132"/>
      <c r="B70" s="128"/>
      <c r="C70" s="156"/>
      <c r="D70" s="115"/>
      <c r="E70" s="89"/>
      <c r="F70" s="88" t="s">
        <v>276</v>
      </c>
      <c r="G70" s="86">
        <f t="shared" si="20"/>
        <v>0</v>
      </c>
      <c r="H70" s="86">
        <f t="shared" si="20"/>
        <v>0</v>
      </c>
      <c r="I70" s="66">
        <v>0</v>
      </c>
      <c r="J70" s="66">
        <v>0</v>
      </c>
      <c r="K70" s="66">
        <v>0</v>
      </c>
      <c r="L70" s="86">
        <v>0</v>
      </c>
      <c r="M70" s="66">
        <v>0</v>
      </c>
      <c r="N70" s="66">
        <v>0</v>
      </c>
      <c r="O70" s="66">
        <v>0</v>
      </c>
      <c r="P70" s="86">
        <v>0</v>
      </c>
      <c r="Q70" s="87"/>
      <c r="R70" s="111"/>
    </row>
    <row r="71" spans="1:18" s="84" customFormat="1">
      <c r="A71" s="132"/>
      <c r="B71" s="128"/>
      <c r="C71" s="156"/>
      <c r="D71" s="115"/>
      <c r="E71" s="89"/>
      <c r="F71" s="88" t="s">
        <v>277</v>
      </c>
      <c r="G71" s="86">
        <f t="shared" si="20"/>
        <v>0</v>
      </c>
      <c r="H71" s="86">
        <f t="shared" si="20"/>
        <v>0</v>
      </c>
      <c r="I71" s="66">
        <v>0</v>
      </c>
      <c r="J71" s="66">
        <v>0</v>
      </c>
      <c r="K71" s="66">
        <v>0</v>
      </c>
      <c r="L71" s="86">
        <v>0</v>
      </c>
      <c r="M71" s="66">
        <v>0</v>
      </c>
      <c r="N71" s="66">
        <v>0</v>
      </c>
      <c r="O71" s="66">
        <v>0</v>
      </c>
      <c r="P71" s="86">
        <v>0</v>
      </c>
      <c r="Q71" s="87"/>
      <c r="R71" s="111"/>
    </row>
    <row r="72" spans="1:18" s="84" customFormat="1">
      <c r="A72" s="132"/>
      <c r="B72" s="128"/>
      <c r="C72" s="156"/>
      <c r="D72" s="115"/>
      <c r="E72" s="89"/>
      <c r="F72" s="88" t="s">
        <v>278</v>
      </c>
      <c r="G72" s="86">
        <f t="shared" si="20"/>
        <v>0</v>
      </c>
      <c r="H72" s="86">
        <f t="shared" si="20"/>
        <v>0</v>
      </c>
      <c r="I72" s="66">
        <v>0</v>
      </c>
      <c r="J72" s="66">
        <v>0</v>
      </c>
      <c r="K72" s="66">
        <v>0</v>
      </c>
      <c r="L72" s="86">
        <v>0</v>
      </c>
      <c r="M72" s="66">
        <v>0</v>
      </c>
      <c r="N72" s="66">
        <v>0</v>
      </c>
      <c r="O72" s="66">
        <v>0</v>
      </c>
      <c r="P72" s="86">
        <v>0</v>
      </c>
      <c r="Q72" s="87"/>
      <c r="R72" s="111"/>
    </row>
    <row r="73" spans="1:18" s="84" customFormat="1">
      <c r="A73" s="132"/>
      <c r="B73" s="128"/>
      <c r="C73" s="156"/>
      <c r="D73" s="115"/>
      <c r="E73" s="89"/>
      <c r="F73" s="88" t="s">
        <v>279</v>
      </c>
      <c r="G73" s="86">
        <f t="shared" si="20"/>
        <v>0</v>
      </c>
      <c r="H73" s="86">
        <f t="shared" si="20"/>
        <v>0</v>
      </c>
      <c r="I73" s="66">
        <v>0</v>
      </c>
      <c r="J73" s="66">
        <v>0</v>
      </c>
      <c r="K73" s="66">
        <v>0</v>
      </c>
      <c r="L73" s="86">
        <v>0</v>
      </c>
      <c r="M73" s="66">
        <v>0</v>
      </c>
      <c r="N73" s="66">
        <v>0</v>
      </c>
      <c r="O73" s="66">
        <v>0</v>
      </c>
      <c r="P73" s="86">
        <v>0</v>
      </c>
      <c r="Q73" s="87"/>
      <c r="R73" s="111"/>
    </row>
    <row r="74" spans="1:18" s="84" customFormat="1">
      <c r="A74" s="132" t="s">
        <v>419</v>
      </c>
      <c r="B74" s="128" t="s">
        <v>321</v>
      </c>
      <c r="C74" s="156">
        <v>450</v>
      </c>
      <c r="D74" s="129"/>
      <c r="E74" s="100"/>
      <c r="F74" s="106" t="s">
        <v>303</v>
      </c>
      <c r="G74" s="64">
        <f>SUM(G75:G85)</f>
        <v>1200</v>
      </c>
      <c r="H74" s="64">
        <f t="shared" ref="H74:P74" si="21">SUM(H75:H85)</f>
        <v>0</v>
      </c>
      <c r="I74" s="64">
        <f t="shared" si="21"/>
        <v>1200</v>
      </c>
      <c r="J74" s="64">
        <f t="shared" si="21"/>
        <v>0</v>
      </c>
      <c r="K74" s="64">
        <f t="shared" si="21"/>
        <v>0</v>
      </c>
      <c r="L74" s="64">
        <f t="shared" si="21"/>
        <v>0</v>
      </c>
      <c r="M74" s="64">
        <f t="shared" si="21"/>
        <v>0</v>
      </c>
      <c r="N74" s="64">
        <f t="shared" si="21"/>
        <v>0</v>
      </c>
      <c r="O74" s="64">
        <f t="shared" si="21"/>
        <v>0</v>
      </c>
      <c r="P74" s="64">
        <f t="shared" si="21"/>
        <v>0</v>
      </c>
      <c r="Q74" s="83"/>
      <c r="R74" s="111"/>
    </row>
    <row r="75" spans="1:18" s="84" customFormat="1">
      <c r="A75" s="132"/>
      <c r="B75" s="128"/>
      <c r="C75" s="156"/>
      <c r="D75" s="129"/>
      <c r="E75" s="100"/>
      <c r="F75" s="88" t="s">
        <v>25</v>
      </c>
      <c r="G75" s="86">
        <f t="shared" ref="G75:H85" si="22">I75+K75+M75+O75</f>
        <v>0</v>
      </c>
      <c r="H75" s="86">
        <f t="shared" si="22"/>
        <v>0</v>
      </c>
      <c r="I75" s="66">
        <v>0</v>
      </c>
      <c r="J75" s="66">
        <v>0</v>
      </c>
      <c r="K75" s="86">
        <v>0</v>
      </c>
      <c r="L75" s="86">
        <v>0</v>
      </c>
      <c r="M75" s="66">
        <v>0</v>
      </c>
      <c r="N75" s="66">
        <v>0</v>
      </c>
      <c r="O75" s="86">
        <v>0</v>
      </c>
      <c r="P75" s="86">
        <v>0</v>
      </c>
      <c r="Q75" s="87"/>
      <c r="R75" s="111"/>
    </row>
    <row r="76" spans="1:18" s="84" customFormat="1">
      <c r="A76" s="132"/>
      <c r="B76" s="128"/>
      <c r="C76" s="156"/>
      <c r="D76" s="129"/>
      <c r="E76" s="89"/>
      <c r="F76" s="88" t="s">
        <v>28</v>
      </c>
      <c r="G76" s="86">
        <f t="shared" si="22"/>
        <v>0</v>
      </c>
      <c r="H76" s="86">
        <f t="shared" si="22"/>
        <v>0</v>
      </c>
      <c r="I76" s="66">
        <v>0</v>
      </c>
      <c r="J76" s="66">
        <v>0</v>
      </c>
      <c r="K76" s="86">
        <v>0</v>
      </c>
      <c r="L76" s="86">
        <v>0</v>
      </c>
      <c r="M76" s="66">
        <v>0</v>
      </c>
      <c r="N76" s="66">
        <v>0</v>
      </c>
      <c r="O76" s="86">
        <v>0</v>
      </c>
      <c r="P76" s="86">
        <v>0</v>
      </c>
      <c r="Q76" s="87"/>
      <c r="R76" s="111"/>
    </row>
    <row r="77" spans="1:18" s="84" customFormat="1">
      <c r="A77" s="132"/>
      <c r="B77" s="128"/>
      <c r="C77" s="156"/>
      <c r="D77" s="129"/>
      <c r="E77" s="89"/>
      <c r="F77" s="88" t="s">
        <v>29</v>
      </c>
      <c r="G77" s="86">
        <f t="shared" si="22"/>
        <v>0</v>
      </c>
      <c r="H77" s="86">
        <f t="shared" si="22"/>
        <v>0</v>
      </c>
      <c r="I77" s="66">
        <v>0</v>
      </c>
      <c r="J77" s="66">
        <v>0</v>
      </c>
      <c r="K77" s="86">
        <v>0</v>
      </c>
      <c r="L77" s="86">
        <v>0</v>
      </c>
      <c r="M77" s="66">
        <f>N77</f>
        <v>0</v>
      </c>
      <c r="N77" s="66">
        <v>0</v>
      </c>
      <c r="O77" s="86">
        <v>0</v>
      </c>
      <c r="P77" s="86">
        <v>0</v>
      </c>
      <c r="Q77" s="87"/>
      <c r="R77" s="111"/>
    </row>
    <row r="78" spans="1:18" s="84" customFormat="1">
      <c r="A78" s="132"/>
      <c r="B78" s="128"/>
      <c r="C78" s="156"/>
      <c r="D78" s="129"/>
      <c r="E78" s="89"/>
      <c r="F78" s="88" t="s">
        <v>305</v>
      </c>
      <c r="G78" s="86">
        <f>I78+K78+M78+O78</f>
        <v>0</v>
      </c>
      <c r="H78" s="86">
        <f t="shared" si="22"/>
        <v>0</v>
      </c>
      <c r="I78" s="66">
        <v>0</v>
      </c>
      <c r="J78" s="66">
        <v>0</v>
      </c>
      <c r="K78" s="86">
        <v>0</v>
      </c>
      <c r="L78" s="86">
        <v>0</v>
      </c>
      <c r="M78" s="66">
        <v>0</v>
      </c>
      <c r="N78" s="66">
        <v>0</v>
      </c>
      <c r="O78" s="86">
        <v>0</v>
      </c>
      <c r="P78" s="86">
        <v>0</v>
      </c>
      <c r="Q78" s="87"/>
      <c r="R78" s="111"/>
    </row>
    <row r="79" spans="1:18" s="84" customFormat="1">
      <c r="A79" s="132"/>
      <c r="B79" s="128"/>
      <c r="C79" s="156"/>
      <c r="D79" s="129"/>
      <c r="E79" s="89"/>
      <c r="F79" s="88" t="s">
        <v>31</v>
      </c>
      <c r="G79" s="86">
        <f t="shared" si="22"/>
        <v>0</v>
      </c>
      <c r="H79" s="86">
        <f t="shared" si="22"/>
        <v>0</v>
      </c>
      <c r="I79" s="66">
        <v>0</v>
      </c>
      <c r="J79" s="66">
        <v>0</v>
      </c>
      <c r="K79" s="86">
        <v>0</v>
      </c>
      <c r="L79" s="86">
        <v>0</v>
      </c>
      <c r="M79" s="66">
        <v>0</v>
      </c>
      <c r="N79" s="66">
        <v>0</v>
      </c>
      <c r="O79" s="86">
        <v>0</v>
      </c>
      <c r="P79" s="86">
        <v>0</v>
      </c>
      <c r="Q79" s="87"/>
      <c r="R79" s="111"/>
    </row>
    <row r="80" spans="1:18" s="84" customFormat="1">
      <c r="A80" s="132"/>
      <c r="B80" s="128"/>
      <c r="C80" s="156"/>
      <c r="D80" s="129"/>
      <c r="E80" s="89"/>
      <c r="F80" s="88" t="s">
        <v>268</v>
      </c>
      <c r="G80" s="86">
        <f t="shared" si="22"/>
        <v>0</v>
      </c>
      <c r="H80" s="86">
        <f t="shared" si="22"/>
        <v>0</v>
      </c>
      <c r="I80" s="66">
        <v>0</v>
      </c>
      <c r="J80" s="66">
        <v>0</v>
      </c>
      <c r="K80" s="86">
        <v>0</v>
      </c>
      <c r="L80" s="86">
        <v>0</v>
      </c>
      <c r="M80" s="66">
        <v>0</v>
      </c>
      <c r="N80" s="66">
        <v>0</v>
      </c>
      <c r="O80" s="86">
        <v>0</v>
      </c>
      <c r="P80" s="86">
        <v>0</v>
      </c>
      <c r="Q80" s="87"/>
      <c r="R80" s="111"/>
    </row>
    <row r="81" spans="1:18" s="84" customFormat="1">
      <c r="A81" s="132"/>
      <c r="B81" s="128"/>
      <c r="C81" s="156"/>
      <c r="D81" s="129"/>
      <c r="E81" s="85" t="s">
        <v>27</v>
      </c>
      <c r="F81" s="88" t="s">
        <v>275</v>
      </c>
      <c r="G81" s="86">
        <f>I81+K81+M81+O81</f>
        <v>1200</v>
      </c>
      <c r="H81" s="86">
        <f t="shared" si="22"/>
        <v>0</v>
      </c>
      <c r="I81" s="66">
        <v>1200</v>
      </c>
      <c r="J81" s="66">
        <v>0</v>
      </c>
      <c r="K81" s="66">
        <v>0</v>
      </c>
      <c r="L81" s="86">
        <v>0</v>
      </c>
      <c r="M81" s="66">
        <v>0</v>
      </c>
      <c r="N81" s="66">
        <v>0</v>
      </c>
      <c r="O81" s="66">
        <v>0</v>
      </c>
      <c r="P81" s="86">
        <v>0</v>
      </c>
      <c r="Q81" s="87"/>
      <c r="R81" s="111"/>
    </row>
    <row r="82" spans="1:18" s="84" customFormat="1">
      <c r="A82" s="132"/>
      <c r="B82" s="128"/>
      <c r="C82" s="156"/>
      <c r="D82" s="129"/>
      <c r="E82" s="89"/>
      <c r="F82" s="88" t="s">
        <v>276</v>
      </c>
      <c r="G82" s="86">
        <f t="shared" si="22"/>
        <v>0</v>
      </c>
      <c r="H82" s="86">
        <f t="shared" si="22"/>
        <v>0</v>
      </c>
      <c r="I82" s="66">
        <v>0</v>
      </c>
      <c r="J82" s="66">
        <v>0</v>
      </c>
      <c r="K82" s="66">
        <v>0</v>
      </c>
      <c r="L82" s="86">
        <v>0</v>
      </c>
      <c r="M82" s="66">
        <v>0</v>
      </c>
      <c r="N82" s="66">
        <v>0</v>
      </c>
      <c r="O82" s="66">
        <v>0</v>
      </c>
      <c r="P82" s="86">
        <v>0</v>
      </c>
      <c r="Q82" s="87"/>
      <c r="R82" s="111"/>
    </row>
    <row r="83" spans="1:18" s="84" customFormat="1">
      <c r="A83" s="132"/>
      <c r="B83" s="128"/>
      <c r="C83" s="156"/>
      <c r="D83" s="129"/>
      <c r="E83" s="89"/>
      <c r="F83" s="88" t="s">
        <v>277</v>
      </c>
      <c r="G83" s="86">
        <f t="shared" si="22"/>
        <v>0</v>
      </c>
      <c r="H83" s="86">
        <f t="shared" si="22"/>
        <v>0</v>
      </c>
      <c r="I83" s="66">
        <v>0</v>
      </c>
      <c r="J83" s="66">
        <v>0</v>
      </c>
      <c r="K83" s="66">
        <v>0</v>
      </c>
      <c r="L83" s="86">
        <v>0</v>
      </c>
      <c r="M83" s="66">
        <v>0</v>
      </c>
      <c r="N83" s="66">
        <v>0</v>
      </c>
      <c r="O83" s="66">
        <v>0</v>
      </c>
      <c r="P83" s="86">
        <v>0</v>
      </c>
      <c r="Q83" s="87"/>
      <c r="R83" s="111"/>
    </row>
    <row r="84" spans="1:18" s="84" customFormat="1">
      <c r="A84" s="132"/>
      <c r="B84" s="128"/>
      <c r="C84" s="156"/>
      <c r="D84" s="129"/>
      <c r="E84" s="89"/>
      <c r="F84" s="88" t="s">
        <v>278</v>
      </c>
      <c r="G84" s="86">
        <f t="shared" si="22"/>
        <v>0</v>
      </c>
      <c r="H84" s="86">
        <f t="shared" si="22"/>
        <v>0</v>
      </c>
      <c r="I84" s="66">
        <v>0</v>
      </c>
      <c r="J84" s="66">
        <v>0</v>
      </c>
      <c r="K84" s="66">
        <v>0</v>
      </c>
      <c r="L84" s="86">
        <v>0</v>
      </c>
      <c r="M84" s="66">
        <v>0</v>
      </c>
      <c r="N84" s="66">
        <v>0</v>
      </c>
      <c r="O84" s="66">
        <v>0</v>
      </c>
      <c r="P84" s="86">
        <v>0</v>
      </c>
      <c r="Q84" s="87"/>
      <c r="R84" s="111"/>
    </row>
    <row r="85" spans="1:18" s="84" customFormat="1">
      <c r="A85" s="132"/>
      <c r="B85" s="128"/>
      <c r="C85" s="156"/>
      <c r="D85" s="129"/>
      <c r="E85" s="89"/>
      <c r="F85" s="88" t="s">
        <v>279</v>
      </c>
      <c r="G85" s="86">
        <f t="shared" si="22"/>
        <v>0</v>
      </c>
      <c r="H85" s="86">
        <f t="shared" si="22"/>
        <v>0</v>
      </c>
      <c r="I85" s="66">
        <v>0</v>
      </c>
      <c r="J85" s="66">
        <v>0</v>
      </c>
      <c r="K85" s="66">
        <v>0</v>
      </c>
      <c r="L85" s="86">
        <v>0</v>
      </c>
      <c r="M85" s="66">
        <v>0</v>
      </c>
      <c r="N85" s="66">
        <v>0</v>
      </c>
      <c r="O85" s="66">
        <v>0</v>
      </c>
      <c r="P85" s="86">
        <v>0</v>
      </c>
      <c r="Q85" s="87"/>
      <c r="R85" s="111"/>
    </row>
    <row r="86" spans="1:18" s="84" customFormat="1">
      <c r="A86" s="132" t="s">
        <v>420</v>
      </c>
      <c r="B86" s="128" t="s">
        <v>310</v>
      </c>
      <c r="C86" s="156">
        <v>100</v>
      </c>
      <c r="D86" s="129"/>
      <c r="E86" s="100"/>
      <c r="F86" s="106" t="s">
        <v>303</v>
      </c>
      <c r="G86" s="64">
        <f>SUM(G87:G97)</f>
        <v>2297.6</v>
      </c>
      <c r="H86" s="64">
        <f t="shared" ref="H86:P86" si="23">SUM(H87:H97)</f>
        <v>0</v>
      </c>
      <c r="I86" s="64">
        <f t="shared" si="23"/>
        <v>2297.6</v>
      </c>
      <c r="J86" s="64">
        <f t="shared" si="23"/>
        <v>0</v>
      </c>
      <c r="K86" s="64">
        <f t="shared" si="23"/>
        <v>0</v>
      </c>
      <c r="L86" s="64">
        <f t="shared" si="23"/>
        <v>0</v>
      </c>
      <c r="M86" s="64">
        <f t="shared" si="23"/>
        <v>0</v>
      </c>
      <c r="N86" s="64">
        <f t="shared" si="23"/>
        <v>0</v>
      </c>
      <c r="O86" s="64">
        <f t="shared" si="23"/>
        <v>0</v>
      </c>
      <c r="P86" s="64">
        <f t="shared" si="23"/>
        <v>0</v>
      </c>
      <c r="Q86" s="83"/>
      <c r="R86" s="111"/>
    </row>
    <row r="87" spans="1:18" s="84" customFormat="1">
      <c r="A87" s="132"/>
      <c r="B87" s="128"/>
      <c r="C87" s="156"/>
      <c r="D87" s="129"/>
      <c r="E87" s="100"/>
      <c r="F87" s="88" t="s">
        <v>25</v>
      </c>
      <c r="G87" s="86">
        <f t="shared" ref="G87:H97" si="24">I87+K87+M87+O87</f>
        <v>0</v>
      </c>
      <c r="H87" s="86">
        <f t="shared" si="24"/>
        <v>0</v>
      </c>
      <c r="I87" s="66">
        <v>0</v>
      </c>
      <c r="J87" s="86">
        <v>0</v>
      </c>
      <c r="K87" s="86">
        <v>0</v>
      </c>
      <c r="L87" s="86">
        <v>0</v>
      </c>
      <c r="M87" s="86">
        <v>0</v>
      </c>
      <c r="N87" s="86">
        <v>0</v>
      </c>
      <c r="O87" s="86">
        <v>0</v>
      </c>
      <c r="P87" s="86">
        <v>0</v>
      </c>
      <c r="Q87" s="87"/>
      <c r="R87" s="111"/>
    </row>
    <row r="88" spans="1:18" s="84" customFormat="1">
      <c r="A88" s="132"/>
      <c r="B88" s="128"/>
      <c r="C88" s="156"/>
      <c r="D88" s="129"/>
      <c r="E88" s="89"/>
      <c r="F88" s="88" t="s">
        <v>28</v>
      </c>
      <c r="G88" s="86">
        <f t="shared" si="24"/>
        <v>0</v>
      </c>
      <c r="H88" s="86">
        <f t="shared" si="24"/>
        <v>0</v>
      </c>
      <c r="I88" s="66">
        <v>0</v>
      </c>
      <c r="J88" s="86">
        <v>0</v>
      </c>
      <c r="K88" s="86">
        <v>0</v>
      </c>
      <c r="L88" s="86">
        <v>0</v>
      </c>
      <c r="M88" s="86">
        <v>0</v>
      </c>
      <c r="N88" s="86">
        <v>0</v>
      </c>
      <c r="O88" s="86">
        <v>0</v>
      </c>
      <c r="P88" s="86">
        <v>0</v>
      </c>
      <c r="Q88" s="87"/>
      <c r="R88" s="111"/>
    </row>
    <row r="89" spans="1:18" s="84" customFormat="1">
      <c r="A89" s="132"/>
      <c r="B89" s="128"/>
      <c r="C89" s="156"/>
      <c r="D89" s="129"/>
      <c r="E89" s="85"/>
      <c r="F89" s="88" t="s">
        <v>29</v>
      </c>
      <c r="G89" s="86">
        <f t="shared" si="24"/>
        <v>0</v>
      </c>
      <c r="H89" s="86">
        <f t="shared" si="24"/>
        <v>0</v>
      </c>
      <c r="I89" s="66">
        <v>0</v>
      </c>
      <c r="J89" s="86">
        <v>0</v>
      </c>
      <c r="K89" s="86">
        <v>0</v>
      </c>
      <c r="L89" s="86">
        <v>0</v>
      </c>
      <c r="M89" s="86">
        <v>0</v>
      </c>
      <c r="N89" s="86">
        <v>0</v>
      </c>
      <c r="O89" s="86">
        <v>0</v>
      </c>
      <c r="P89" s="86">
        <v>0</v>
      </c>
      <c r="Q89" s="87"/>
      <c r="R89" s="111"/>
    </row>
    <row r="90" spans="1:18" s="84" customFormat="1">
      <c r="A90" s="132"/>
      <c r="B90" s="128"/>
      <c r="C90" s="156"/>
      <c r="D90" s="129"/>
      <c r="E90" s="89"/>
      <c r="F90" s="88" t="s">
        <v>305</v>
      </c>
      <c r="G90" s="86">
        <f t="shared" si="24"/>
        <v>0</v>
      </c>
      <c r="H90" s="86">
        <f t="shared" si="24"/>
        <v>0</v>
      </c>
      <c r="I90" s="66">
        <v>0</v>
      </c>
      <c r="J90" s="86">
        <v>0</v>
      </c>
      <c r="K90" s="86">
        <v>0</v>
      </c>
      <c r="L90" s="86">
        <v>0</v>
      </c>
      <c r="M90" s="86">
        <v>0</v>
      </c>
      <c r="N90" s="86">
        <v>0</v>
      </c>
      <c r="O90" s="86">
        <v>0</v>
      </c>
      <c r="P90" s="86">
        <v>0</v>
      </c>
      <c r="Q90" s="87"/>
      <c r="R90" s="111"/>
    </row>
    <row r="91" spans="1:18" s="84" customFormat="1">
      <c r="A91" s="132"/>
      <c r="B91" s="128"/>
      <c r="C91" s="156"/>
      <c r="D91" s="129"/>
      <c r="E91" s="85" t="s">
        <v>26</v>
      </c>
      <c r="F91" s="88" t="s">
        <v>31</v>
      </c>
      <c r="G91" s="86">
        <f t="shared" si="24"/>
        <v>2297.6</v>
      </c>
      <c r="H91" s="86">
        <f t="shared" si="24"/>
        <v>0</v>
      </c>
      <c r="I91" s="66">
        <v>2297.6</v>
      </c>
      <c r="J91" s="86">
        <v>0</v>
      </c>
      <c r="K91" s="86">
        <v>0</v>
      </c>
      <c r="L91" s="86">
        <v>0</v>
      </c>
      <c r="M91" s="86">
        <v>0</v>
      </c>
      <c r="N91" s="86">
        <v>0</v>
      </c>
      <c r="O91" s="86">
        <v>0</v>
      </c>
      <c r="P91" s="86">
        <v>0</v>
      </c>
      <c r="Q91" s="87"/>
      <c r="R91" s="111"/>
    </row>
    <row r="92" spans="1:18" s="84" customFormat="1">
      <c r="A92" s="132"/>
      <c r="B92" s="128"/>
      <c r="C92" s="156"/>
      <c r="D92" s="129"/>
      <c r="E92" s="89"/>
      <c r="F92" s="88" t="s">
        <v>268</v>
      </c>
      <c r="G92" s="86">
        <f t="shared" si="24"/>
        <v>0</v>
      </c>
      <c r="H92" s="86">
        <f t="shared" si="24"/>
        <v>0</v>
      </c>
      <c r="I92" s="66">
        <v>0</v>
      </c>
      <c r="J92" s="86">
        <v>0</v>
      </c>
      <c r="K92" s="86">
        <v>0</v>
      </c>
      <c r="L92" s="86">
        <v>0</v>
      </c>
      <c r="M92" s="86">
        <v>0</v>
      </c>
      <c r="N92" s="86">
        <v>0</v>
      </c>
      <c r="O92" s="86">
        <v>0</v>
      </c>
      <c r="P92" s="86">
        <v>0</v>
      </c>
      <c r="Q92" s="87"/>
      <c r="R92" s="111"/>
    </row>
    <row r="93" spans="1:18" s="84" customFormat="1">
      <c r="A93" s="132"/>
      <c r="B93" s="128"/>
      <c r="C93" s="156"/>
      <c r="D93" s="129"/>
      <c r="E93" s="89"/>
      <c r="F93" s="88" t="s">
        <v>275</v>
      </c>
      <c r="G93" s="86">
        <f t="shared" si="24"/>
        <v>0</v>
      </c>
      <c r="H93" s="86">
        <f t="shared" si="24"/>
        <v>0</v>
      </c>
      <c r="I93" s="66">
        <v>0</v>
      </c>
      <c r="J93" s="66">
        <v>0</v>
      </c>
      <c r="K93" s="66">
        <v>0</v>
      </c>
      <c r="L93" s="86">
        <v>0</v>
      </c>
      <c r="M93" s="66">
        <v>0</v>
      </c>
      <c r="N93" s="66">
        <v>0</v>
      </c>
      <c r="O93" s="66">
        <v>0</v>
      </c>
      <c r="P93" s="86">
        <v>0</v>
      </c>
      <c r="Q93" s="87"/>
      <c r="R93" s="111"/>
    </row>
    <row r="94" spans="1:18" s="84" customFormat="1">
      <c r="A94" s="132"/>
      <c r="B94" s="128"/>
      <c r="C94" s="156"/>
      <c r="D94" s="129"/>
      <c r="E94" s="89"/>
      <c r="F94" s="88" t="s">
        <v>276</v>
      </c>
      <c r="G94" s="86">
        <f t="shared" si="24"/>
        <v>0</v>
      </c>
      <c r="H94" s="86">
        <f t="shared" si="24"/>
        <v>0</v>
      </c>
      <c r="I94" s="66">
        <v>0</v>
      </c>
      <c r="J94" s="66">
        <v>0</v>
      </c>
      <c r="K94" s="66">
        <v>0</v>
      </c>
      <c r="L94" s="86">
        <v>0</v>
      </c>
      <c r="M94" s="66">
        <v>0</v>
      </c>
      <c r="N94" s="66">
        <v>0</v>
      </c>
      <c r="O94" s="66">
        <v>0</v>
      </c>
      <c r="P94" s="86">
        <v>0</v>
      </c>
      <c r="Q94" s="87"/>
      <c r="R94" s="111"/>
    </row>
    <row r="95" spans="1:18" s="84" customFormat="1">
      <c r="A95" s="132"/>
      <c r="B95" s="128"/>
      <c r="C95" s="156"/>
      <c r="D95" s="129"/>
      <c r="E95" s="89"/>
      <c r="F95" s="88" t="s">
        <v>277</v>
      </c>
      <c r="G95" s="86">
        <f t="shared" si="24"/>
        <v>0</v>
      </c>
      <c r="H95" s="86">
        <f t="shared" si="24"/>
        <v>0</v>
      </c>
      <c r="I95" s="66">
        <v>0</v>
      </c>
      <c r="J95" s="66">
        <v>0</v>
      </c>
      <c r="K95" s="66">
        <v>0</v>
      </c>
      <c r="L95" s="86">
        <v>0</v>
      </c>
      <c r="M95" s="66">
        <v>0</v>
      </c>
      <c r="N95" s="66">
        <v>0</v>
      </c>
      <c r="O95" s="66">
        <v>0</v>
      </c>
      <c r="P95" s="86">
        <v>0</v>
      </c>
      <c r="Q95" s="87"/>
      <c r="R95" s="111"/>
    </row>
    <row r="96" spans="1:18" s="84" customFormat="1">
      <c r="A96" s="132"/>
      <c r="B96" s="128"/>
      <c r="C96" s="156"/>
      <c r="D96" s="129"/>
      <c r="E96" s="89"/>
      <c r="F96" s="88" t="s">
        <v>278</v>
      </c>
      <c r="G96" s="86">
        <f t="shared" si="24"/>
        <v>0</v>
      </c>
      <c r="H96" s="86">
        <f t="shared" si="24"/>
        <v>0</v>
      </c>
      <c r="I96" s="66">
        <v>0</v>
      </c>
      <c r="J96" s="66">
        <v>0</v>
      </c>
      <c r="K96" s="66">
        <v>0</v>
      </c>
      <c r="L96" s="86">
        <v>0</v>
      </c>
      <c r="M96" s="66">
        <v>0</v>
      </c>
      <c r="N96" s="66">
        <v>0</v>
      </c>
      <c r="O96" s="66">
        <v>0</v>
      </c>
      <c r="P96" s="86">
        <v>0</v>
      </c>
      <c r="Q96" s="87"/>
      <c r="R96" s="111"/>
    </row>
    <row r="97" spans="1:18" s="84" customFormat="1">
      <c r="A97" s="132"/>
      <c r="B97" s="128"/>
      <c r="C97" s="156"/>
      <c r="D97" s="129"/>
      <c r="E97" s="89"/>
      <c r="F97" s="88" t="s">
        <v>279</v>
      </c>
      <c r="G97" s="86">
        <f t="shared" si="24"/>
        <v>0</v>
      </c>
      <c r="H97" s="86">
        <f t="shared" si="24"/>
        <v>0</v>
      </c>
      <c r="I97" s="66">
        <v>0</v>
      </c>
      <c r="J97" s="66">
        <v>0</v>
      </c>
      <c r="K97" s="66">
        <v>0</v>
      </c>
      <c r="L97" s="86">
        <v>0</v>
      </c>
      <c r="M97" s="66">
        <v>0</v>
      </c>
      <c r="N97" s="66">
        <v>0</v>
      </c>
      <c r="O97" s="66">
        <v>0</v>
      </c>
      <c r="P97" s="86">
        <v>0</v>
      </c>
      <c r="Q97" s="87"/>
      <c r="R97" s="111"/>
    </row>
    <row r="98" spans="1:18" s="84" customFormat="1">
      <c r="A98" s="132" t="s">
        <v>241</v>
      </c>
      <c r="B98" s="128" t="s">
        <v>311</v>
      </c>
      <c r="C98" s="156">
        <v>96</v>
      </c>
      <c r="D98" s="129"/>
      <c r="E98" s="100"/>
      <c r="F98" s="106" t="s">
        <v>303</v>
      </c>
      <c r="G98" s="64">
        <f>SUM(G99:G109)</f>
        <v>916</v>
      </c>
      <c r="H98" s="64">
        <f t="shared" ref="H98:P98" si="25">H99+H100+H101+H102+H103+H104</f>
        <v>0</v>
      </c>
      <c r="I98" s="64">
        <f t="shared" si="25"/>
        <v>916</v>
      </c>
      <c r="J98" s="64">
        <f t="shared" si="25"/>
        <v>0</v>
      </c>
      <c r="K98" s="64">
        <f>K99+K100+K101+K102+K103+K104</f>
        <v>0</v>
      </c>
      <c r="L98" s="64">
        <f>L99+L100+L101+L102+L103+L104</f>
        <v>0</v>
      </c>
      <c r="M98" s="64">
        <f t="shared" si="25"/>
        <v>0</v>
      </c>
      <c r="N98" s="64">
        <f t="shared" si="25"/>
        <v>0</v>
      </c>
      <c r="O98" s="64">
        <f t="shared" si="25"/>
        <v>0</v>
      </c>
      <c r="P98" s="64">
        <f t="shared" si="25"/>
        <v>0</v>
      </c>
      <c r="Q98" s="83"/>
      <c r="R98" s="111"/>
    </row>
    <row r="99" spans="1:18" s="84" customFormat="1">
      <c r="A99" s="132"/>
      <c r="B99" s="128"/>
      <c r="C99" s="156"/>
      <c r="D99" s="129"/>
      <c r="E99" s="100"/>
      <c r="F99" s="88" t="s">
        <v>25</v>
      </c>
      <c r="G99" s="86">
        <f t="shared" ref="G99:H109" si="26">I99+K99+M99+O99</f>
        <v>0</v>
      </c>
      <c r="H99" s="86">
        <f t="shared" si="26"/>
        <v>0</v>
      </c>
      <c r="I99" s="66">
        <v>0</v>
      </c>
      <c r="J99" s="66">
        <v>0</v>
      </c>
      <c r="K99" s="86">
        <v>0</v>
      </c>
      <c r="L99" s="86">
        <v>0</v>
      </c>
      <c r="M99" s="66">
        <v>0</v>
      </c>
      <c r="N99" s="66">
        <v>0</v>
      </c>
      <c r="O99" s="86">
        <v>0</v>
      </c>
      <c r="P99" s="86">
        <v>0</v>
      </c>
      <c r="Q99" s="87"/>
      <c r="R99" s="111"/>
    </row>
    <row r="100" spans="1:18" s="84" customFormat="1">
      <c r="A100" s="132"/>
      <c r="B100" s="128"/>
      <c r="C100" s="156"/>
      <c r="D100" s="129"/>
      <c r="E100" s="89"/>
      <c r="F100" s="88" t="s">
        <v>28</v>
      </c>
      <c r="G100" s="86">
        <f t="shared" si="26"/>
        <v>0</v>
      </c>
      <c r="H100" s="86">
        <f t="shared" si="26"/>
        <v>0</v>
      </c>
      <c r="I100" s="66">
        <v>0</v>
      </c>
      <c r="J100" s="66">
        <v>0</v>
      </c>
      <c r="K100" s="86">
        <v>0</v>
      </c>
      <c r="L100" s="86">
        <v>0</v>
      </c>
      <c r="M100" s="66">
        <v>0</v>
      </c>
      <c r="N100" s="66">
        <v>0</v>
      </c>
      <c r="O100" s="86">
        <v>0</v>
      </c>
      <c r="P100" s="86">
        <v>0</v>
      </c>
      <c r="Q100" s="87"/>
      <c r="R100" s="111"/>
    </row>
    <row r="101" spans="1:18" s="84" customFormat="1">
      <c r="A101" s="132"/>
      <c r="B101" s="128"/>
      <c r="C101" s="156"/>
      <c r="D101" s="129"/>
      <c r="E101" s="85"/>
      <c r="F101" s="88" t="s">
        <v>29</v>
      </c>
      <c r="G101" s="86">
        <f t="shared" si="26"/>
        <v>0</v>
      </c>
      <c r="H101" s="86">
        <f t="shared" si="26"/>
        <v>0</v>
      </c>
      <c r="I101" s="66">
        <v>0</v>
      </c>
      <c r="J101" s="66">
        <v>0</v>
      </c>
      <c r="K101" s="86">
        <v>0</v>
      </c>
      <c r="L101" s="86">
        <v>0</v>
      </c>
      <c r="M101" s="66">
        <f>N101</f>
        <v>0</v>
      </c>
      <c r="N101" s="66">
        <v>0</v>
      </c>
      <c r="O101" s="86">
        <v>0</v>
      </c>
      <c r="P101" s="86">
        <v>0</v>
      </c>
      <c r="Q101" s="87"/>
      <c r="R101" s="111"/>
    </row>
    <row r="102" spans="1:18" s="84" customFormat="1">
      <c r="A102" s="132"/>
      <c r="B102" s="128"/>
      <c r="C102" s="156"/>
      <c r="D102" s="129"/>
      <c r="E102" s="89"/>
      <c r="F102" s="88" t="s">
        <v>305</v>
      </c>
      <c r="G102" s="86">
        <f t="shared" si="26"/>
        <v>0</v>
      </c>
      <c r="H102" s="86">
        <f t="shared" si="26"/>
        <v>0</v>
      </c>
      <c r="I102" s="66">
        <v>0</v>
      </c>
      <c r="J102" s="66">
        <v>0</v>
      </c>
      <c r="K102" s="86">
        <v>0</v>
      </c>
      <c r="L102" s="86">
        <v>0</v>
      </c>
      <c r="M102" s="66">
        <v>0</v>
      </c>
      <c r="N102" s="66">
        <v>0</v>
      </c>
      <c r="O102" s="86">
        <v>0</v>
      </c>
      <c r="P102" s="86">
        <v>0</v>
      </c>
      <c r="Q102" s="87"/>
      <c r="R102" s="111"/>
    </row>
    <row r="103" spans="1:18" s="84" customFormat="1">
      <c r="A103" s="132"/>
      <c r="B103" s="128"/>
      <c r="C103" s="156"/>
      <c r="D103" s="129"/>
      <c r="E103" s="85" t="s">
        <v>26</v>
      </c>
      <c r="F103" s="88" t="s">
        <v>31</v>
      </c>
      <c r="G103" s="86">
        <f t="shared" si="26"/>
        <v>916</v>
      </c>
      <c r="H103" s="86">
        <f t="shared" si="26"/>
        <v>0</v>
      </c>
      <c r="I103" s="66">
        <v>916</v>
      </c>
      <c r="J103" s="66">
        <v>0</v>
      </c>
      <c r="K103" s="86">
        <v>0</v>
      </c>
      <c r="L103" s="86">
        <v>0</v>
      </c>
      <c r="M103" s="66">
        <v>0</v>
      </c>
      <c r="N103" s="66">
        <v>0</v>
      </c>
      <c r="O103" s="86">
        <v>0</v>
      </c>
      <c r="P103" s="86">
        <v>0</v>
      </c>
      <c r="Q103" s="87"/>
      <c r="R103" s="111"/>
    </row>
    <row r="104" spans="1:18" s="84" customFormat="1">
      <c r="A104" s="132"/>
      <c r="B104" s="128"/>
      <c r="C104" s="156"/>
      <c r="D104" s="129"/>
      <c r="E104" s="89"/>
      <c r="F104" s="88" t="s">
        <v>268</v>
      </c>
      <c r="G104" s="86">
        <f t="shared" si="26"/>
        <v>0</v>
      </c>
      <c r="H104" s="86">
        <f t="shared" si="26"/>
        <v>0</v>
      </c>
      <c r="I104" s="66">
        <v>0</v>
      </c>
      <c r="J104" s="66">
        <v>0</v>
      </c>
      <c r="K104" s="86">
        <v>0</v>
      </c>
      <c r="L104" s="86">
        <v>0</v>
      </c>
      <c r="M104" s="66">
        <v>0</v>
      </c>
      <c r="N104" s="66">
        <v>0</v>
      </c>
      <c r="O104" s="86">
        <v>0</v>
      </c>
      <c r="P104" s="86">
        <v>0</v>
      </c>
      <c r="Q104" s="87"/>
      <c r="R104" s="111"/>
    </row>
    <row r="105" spans="1:18" s="84" customFormat="1">
      <c r="A105" s="132"/>
      <c r="B105" s="128"/>
      <c r="C105" s="156"/>
      <c r="D105" s="129"/>
      <c r="E105" s="89"/>
      <c r="F105" s="88" t="s">
        <v>275</v>
      </c>
      <c r="G105" s="86">
        <f t="shared" si="26"/>
        <v>0</v>
      </c>
      <c r="H105" s="86">
        <f t="shared" si="26"/>
        <v>0</v>
      </c>
      <c r="I105" s="66">
        <v>0</v>
      </c>
      <c r="J105" s="66">
        <v>0</v>
      </c>
      <c r="K105" s="66">
        <v>0</v>
      </c>
      <c r="L105" s="86">
        <v>0</v>
      </c>
      <c r="M105" s="66">
        <v>0</v>
      </c>
      <c r="N105" s="66">
        <v>0</v>
      </c>
      <c r="O105" s="66">
        <v>0</v>
      </c>
      <c r="P105" s="86">
        <v>0</v>
      </c>
      <c r="Q105" s="87"/>
      <c r="R105" s="111"/>
    </row>
    <row r="106" spans="1:18" s="84" customFormat="1">
      <c r="A106" s="132"/>
      <c r="B106" s="128"/>
      <c r="C106" s="156"/>
      <c r="D106" s="129"/>
      <c r="E106" s="89"/>
      <c r="F106" s="88" t="s">
        <v>276</v>
      </c>
      <c r="G106" s="86">
        <f t="shared" si="26"/>
        <v>0</v>
      </c>
      <c r="H106" s="86">
        <f t="shared" si="26"/>
        <v>0</v>
      </c>
      <c r="I106" s="66">
        <v>0</v>
      </c>
      <c r="J106" s="66">
        <v>0</v>
      </c>
      <c r="K106" s="66">
        <v>0</v>
      </c>
      <c r="L106" s="86">
        <v>0</v>
      </c>
      <c r="M106" s="66">
        <v>0</v>
      </c>
      <c r="N106" s="66">
        <v>0</v>
      </c>
      <c r="O106" s="66">
        <v>0</v>
      </c>
      <c r="P106" s="86">
        <v>0</v>
      </c>
      <c r="Q106" s="87"/>
      <c r="R106" s="111"/>
    </row>
    <row r="107" spans="1:18" s="84" customFormat="1">
      <c r="A107" s="132"/>
      <c r="B107" s="128"/>
      <c r="C107" s="156"/>
      <c r="D107" s="129"/>
      <c r="E107" s="89"/>
      <c r="F107" s="88" t="s">
        <v>277</v>
      </c>
      <c r="G107" s="86">
        <f t="shared" si="26"/>
        <v>0</v>
      </c>
      <c r="H107" s="86">
        <f t="shared" si="26"/>
        <v>0</v>
      </c>
      <c r="I107" s="66">
        <v>0</v>
      </c>
      <c r="J107" s="66">
        <v>0</v>
      </c>
      <c r="K107" s="66">
        <v>0</v>
      </c>
      <c r="L107" s="86">
        <v>0</v>
      </c>
      <c r="M107" s="66">
        <v>0</v>
      </c>
      <c r="N107" s="66">
        <v>0</v>
      </c>
      <c r="O107" s="66">
        <v>0</v>
      </c>
      <c r="P107" s="86">
        <v>0</v>
      </c>
      <c r="Q107" s="87"/>
      <c r="R107" s="111"/>
    </row>
    <row r="108" spans="1:18" s="84" customFormat="1">
      <c r="A108" s="132"/>
      <c r="B108" s="128"/>
      <c r="C108" s="156"/>
      <c r="D108" s="129"/>
      <c r="E108" s="89"/>
      <c r="F108" s="88" t="s">
        <v>278</v>
      </c>
      <c r="G108" s="86">
        <f t="shared" si="26"/>
        <v>0</v>
      </c>
      <c r="H108" s="86">
        <f t="shared" si="26"/>
        <v>0</v>
      </c>
      <c r="I108" s="66">
        <v>0</v>
      </c>
      <c r="J108" s="66">
        <v>0</v>
      </c>
      <c r="K108" s="66">
        <v>0</v>
      </c>
      <c r="L108" s="86">
        <v>0</v>
      </c>
      <c r="M108" s="66">
        <v>0</v>
      </c>
      <c r="N108" s="66">
        <v>0</v>
      </c>
      <c r="O108" s="66">
        <v>0</v>
      </c>
      <c r="P108" s="86">
        <v>0</v>
      </c>
      <c r="Q108" s="87"/>
      <c r="R108" s="111"/>
    </row>
    <row r="109" spans="1:18" s="84" customFormat="1">
      <c r="A109" s="132"/>
      <c r="B109" s="128"/>
      <c r="C109" s="156"/>
      <c r="D109" s="129"/>
      <c r="E109" s="89"/>
      <c r="F109" s="88" t="s">
        <v>279</v>
      </c>
      <c r="G109" s="86">
        <f t="shared" si="26"/>
        <v>0</v>
      </c>
      <c r="H109" s="86">
        <f t="shared" si="26"/>
        <v>0</v>
      </c>
      <c r="I109" s="66">
        <v>0</v>
      </c>
      <c r="J109" s="66">
        <v>0</v>
      </c>
      <c r="K109" s="66">
        <v>0</v>
      </c>
      <c r="L109" s="86">
        <v>0</v>
      </c>
      <c r="M109" s="66">
        <v>0</v>
      </c>
      <c r="N109" s="66">
        <v>0</v>
      </c>
      <c r="O109" s="66">
        <v>0</v>
      </c>
      <c r="P109" s="86">
        <v>0</v>
      </c>
      <c r="Q109" s="87"/>
      <c r="R109" s="111"/>
    </row>
    <row r="110" spans="1:18" s="84" customFormat="1">
      <c r="A110" s="132" t="s">
        <v>421</v>
      </c>
      <c r="B110" s="128" t="s">
        <v>312</v>
      </c>
      <c r="C110" s="156" t="s">
        <v>37</v>
      </c>
      <c r="D110" s="115"/>
      <c r="E110" s="100"/>
      <c r="F110" s="106" t="s">
        <v>303</v>
      </c>
      <c r="G110" s="64">
        <f>SUM(G111:G121)</f>
        <v>10533.4</v>
      </c>
      <c r="H110" s="64">
        <f t="shared" ref="H110:P110" si="27">SUM(H111:H121)</f>
        <v>0</v>
      </c>
      <c r="I110" s="64">
        <f t="shared" si="27"/>
        <v>10533.4</v>
      </c>
      <c r="J110" s="64">
        <f t="shared" si="27"/>
        <v>0</v>
      </c>
      <c r="K110" s="64">
        <f t="shared" si="27"/>
        <v>0</v>
      </c>
      <c r="L110" s="64">
        <f t="shared" si="27"/>
        <v>0</v>
      </c>
      <c r="M110" s="64">
        <f t="shared" si="27"/>
        <v>0</v>
      </c>
      <c r="N110" s="64">
        <f t="shared" si="27"/>
        <v>0</v>
      </c>
      <c r="O110" s="64">
        <f t="shared" si="27"/>
        <v>0</v>
      </c>
      <c r="P110" s="64">
        <f t="shared" si="27"/>
        <v>0</v>
      </c>
      <c r="Q110" s="83"/>
      <c r="R110" s="111"/>
    </row>
    <row r="111" spans="1:18" s="84" customFormat="1">
      <c r="A111" s="132"/>
      <c r="B111" s="128"/>
      <c r="C111" s="156"/>
      <c r="D111" s="115"/>
      <c r="E111" s="100"/>
      <c r="F111" s="88" t="s">
        <v>25</v>
      </c>
      <c r="G111" s="86">
        <f t="shared" ref="G111:H121" si="28">I111+K111+M111+O111</f>
        <v>0</v>
      </c>
      <c r="H111" s="86">
        <f t="shared" si="28"/>
        <v>0</v>
      </c>
      <c r="I111" s="66">
        <v>0</v>
      </c>
      <c r="J111" s="66">
        <v>0</v>
      </c>
      <c r="K111" s="86">
        <v>0</v>
      </c>
      <c r="L111" s="86">
        <v>0</v>
      </c>
      <c r="M111" s="66">
        <v>0</v>
      </c>
      <c r="N111" s="66">
        <v>0</v>
      </c>
      <c r="O111" s="86">
        <v>0</v>
      </c>
      <c r="P111" s="86">
        <v>0</v>
      </c>
      <c r="Q111" s="87"/>
      <c r="R111" s="111"/>
    </row>
    <row r="112" spans="1:18" s="84" customFormat="1">
      <c r="A112" s="132"/>
      <c r="B112" s="128"/>
      <c r="C112" s="156"/>
      <c r="D112" s="115"/>
      <c r="E112" s="89"/>
      <c r="F112" s="88" t="s">
        <v>28</v>
      </c>
      <c r="G112" s="86">
        <f t="shared" si="28"/>
        <v>0</v>
      </c>
      <c r="H112" s="86">
        <f t="shared" si="28"/>
        <v>0</v>
      </c>
      <c r="I112" s="66">
        <v>0</v>
      </c>
      <c r="J112" s="66">
        <v>0</v>
      </c>
      <c r="K112" s="86">
        <v>0</v>
      </c>
      <c r="L112" s="86">
        <v>0</v>
      </c>
      <c r="M112" s="66">
        <v>0</v>
      </c>
      <c r="N112" s="66">
        <v>0</v>
      </c>
      <c r="O112" s="86">
        <v>0</v>
      </c>
      <c r="P112" s="86">
        <v>0</v>
      </c>
      <c r="Q112" s="87"/>
      <c r="R112" s="111"/>
    </row>
    <row r="113" spans="1:18" s="84" customFormat="1">
      <c r="A113" s="132"/>
      <c r="B113" s="128"/>
      <c r="C113" s="156"/>
      <c r="D113" s="115"/>
      <c r="E113" s="85"/>
      <c r="F113" s="88" t="s">
        <v>29</v>
      </c>
      <c r="G113" s="86">
        <f t="shared" si="28"/>
        <v>0</v>
      </c>
      <c r="H113" s="86">
        <f t="shared" si="28"/>
        <v>0</v>
      </c>
      <c r="I113" s="66">
        <v>0</v>
      </c>
      <c r="J113" s="66">
        <v>0</v>
      </c>
      <c r="K113" s="86">
        <v>0</v>
      </c>
      <c r="L113" s="86">
        <v>0</v>
      </c>
      <c r="M113" s="66">
        <v>0</v>
      </c>
      <c r="N113" s="66">
        <v>0</v>
      </c>
      <c r="O113" s="86">
        <v>0</v>
      </c>
      <c r="P113" s="86">
        <v>0</v>
      </c>
      <c r="Q113" s="87"/>
      <c r="R113" s="111"/>
    </row>
    <row r="114" spans="1:18" s="84" customFormat="1">
      <c r="A114" s="132"/>
      <c r="B114" s="128"/>
      <c r="C114" s="156"/>
      <c r="D114" s="115"/>
      <c r="E114" s="89"/>
      <c r="F114" s="88" t="s">
        <v>305</v>
      </c>
      <c r="G114" s="86">
        <f t="shared" si="28"/>
        <v>0</v>
      </c>
      <c r="H114" s="86">
        <f t="shared" si="28"/>
        <v>0</v>
      </c>
      <c r="I114" s="66">
        <v>0</v>
      </c>
      <c r="J114" s="66">
        <v>0</v>
      </c>
      <c r="K114" s="86">
        <v>0</v>
      </c>
      <c r="L114" s="86">
        <v>0</v>
      </c>
      <c r="M114" s="66">
        <v>0</v>
      </c>
      <c r="N114" s="66">
        <v>0</v>
      </c>
      <c r="O114" s="86">
        <v>0</v>
      </c>
      <c r="P114" s="86">
        <v>0</v>
      </c>
      <c r="Q114" s="87"/>
      <c r="R114" s="111"/>
    </row>
    <row r="115" spans="1:18" s="84" customFormat="1" ht="25.5">
      <c r="A115" s="132"/>
      <c r="B115" s="128"/>
      <c r="C115" s="156"/>
      <c r="D115" s="115"/>
      <c r="E115" s="102" t="s">
        <v>537</v>
      </c>
      <c r="F115" s="88" t="s">
        <v>31</v>
      </c>
      <c r="G115" s="86">
        <f t="shared" si="28"/>
        <v>10533.4</v>
      </c>
      <c r="H115" s="86">
        <f t="shared" si="28"/>
        <v>0</v>
      </c>
      <c r="I115" s="66">
        <v>10533.4</v>
      </c>
      <c r="J115" s="66">
        <v>0</v>
      </c>
      <c r="K115" s="86">
        <v>0</v>
      </c>
      <c r="L115" s="86">
        <v>0</v>
      </c>
      <c r="M115" s="66">
        <v>0</v>
      </c>
      <c r="N115" s="66">
        <v>0</v>
      </c>
      <c r="O115" s="86">
        <v>0</v>
      </c>
      <c r="P115" s="86">
        <v>0</v>
      </c>
      <c r="Q115" s="87"/>
      <c r="R115" s="111"/>
    </row>
    <row r="116" spans="1:18" s="84" customFormat="1">
      <c r="A116" s="132"/>
      <c r="B116" s="128"/>
      <c r="C116" s="156"/>
      <c r="D116" s="115"/>
      <c r="E116" s="89"/>
      <c r="F116" s="88" t="s">
        <v>268</v>
      </c>
      <c r="G116" s="86">
        <f t="shared" si="28"/>
        <v>0</v>
      </c>
      <c r="H116" s="86">
        <f t="shared" si="28"/>
        <v>0</v>
      </c>
      <c r="I116" s="66">
        <v>0</v>
      </c>
      <c r="J116" s="66">
        <v>0</v>
      </c>
      <c r="K116" s="86">
        <v>0</v>
      </c>
      <c r="L116" s="86">
        <v>0</v>
      </c>
      <c r="M116" s="66">
        <v>0</v>
      </c>
      <c r="N116" s="66">
        <v>0</v>
      </c>
      <c r="O116" s="86">
        <v>0</v>
      </c>
      <c r="P116" s="86">
        <v>0</v>
      </c>
      <c r="Q116" s="87"/>
      <c r="R116" s="111"/>
    </row>
    <row r="117" spans="1:18" s="84" customFormat="1">
      <c r="A117" s="132"/>
      <c r="B117" s="128"/>
      <c r="C117" s="156"/>
      <c r="D117" s="115"/>
      <c r="E117" s="89"/>
      <c r="F117" s="88" t="s">
        <v>275</v>
      </c>
      <c r="G117" s="86">
        <f t="shared" si="28"/>
        <v>0</v>
      </c>
      <c r="H117" s="86">
        <f t="shared" si="28"/>
        <v>0</v>
      </c>
      <c r="I117" s="66">
        <v>0</v>
      </c>
      <c r="J117" s="66">
        <v>0</v>
      </c>
      <c r="K117" s="66">
        <v>0</v>
      </c>
      <c r="L117" s="86">
        <v>0</v>
      </c>
      <c r="M117" s="66">
        <v>0</v>
      </c>
      <c r="N117" s="66">
        <v>0</v>
      </c>
      <c r="O117" s="66">
        <v>0</v>
      </c>
      <c r="P117" s="86">
        <v>0</v>
      </c>
      <c r="Q117" s="87"/>
      <c r="R117" s="111"/>
    </row>
    <row r="118" spans="1:18" s="84" customFormat="1">
      <c r="A118" s="132"/>
      <c r="B118" s="128"/>
      <c r="C118" s="156"/>
      <c r="D118" s="115"/>
      <c r="E118" s="89"/>
      <c r="F118" s="88" t="s">
        <v>276</v>
      </c>
      <c r="G118" s="86">
        <f t="shared" si="28"/>
        <v>0</v>
      </c>
      <c r="H118" s="86">
        <f t="shared" si="28"/>
        <v>0</v>
      </c>
      <c r="I118" s="66">
        <v>0</v>
      </c>
      <c r="J118" s="66">
        <v>0</v>
      </c>
      <c r="K118" s="66">
        <v>0</v>
      </c>
      <c r="L118" s="86">
        <v>0</v>
      </c>
      <c r="M118" s="66">
        <v>0</v>
      </c>
      <c r="N118" s="66">
        <v>0</v>
      </c>
      <c r="O118" s="66">
        <v>0</v>
      </c>
      <c r="P118" s="86">
        <v>0</v>
      </c>
      <c r="Q118" s="87"/>
      <c r="R118" s="111"/>
    </row>
    <row r="119" spans="1:18" s="84" customFormat="1">
      <c r="A119" s="132"/>
      <c r="B119" s="128"/>
      <c r="C119" s="156"/>
      <c r="D119" s="115"/>
      <c r="E119" s="89"/>
      <c r="F119" s="88" t="s">
        <v>277</v>
      </c>
      <c r="G119" s="86">
        <f t="shared" si="28"/>
        <v>0</v>
      </c>
      <c r="H119" s="86">
        <f t="shared" si="28"/>
        <v>0</v>
      </c>
      <c r="I119" s="66">
        <v>0</v>
      </c>
      <c r="J119" s="66">
        <v>0</v>
      </c>
      <c r="K119" s="66">
        <v>0</v>
      </c>
      <c r="L119" s="86">
        <v>0</v>
      </c>
      <c r="M119" s="66">
        <v>0</v>
      </c>
      <c r="N119" s="66">
        <v>0</v>
      </c>
      <c r="O119" s="66">
        <v>0</v>
      </c>
      <c r="P119" s="86">
        <v>0</v>
      </c>
      <c r="Q119" s="87"/>
      <c r="R119" s="111"/>
    </row>
    <row r="120" spans="1:18" s="84" customFormat="1">
      <c r="A120" s="132"/>
      <c r="B120" s="128"/>
      <c r="C120" s="156"/>
      <c r="D120" s="115"/>
      <c r="E120" s="89"/>
      <c r="F120" s="88" t="s">
        <v>278</v>
      </c>
      <c r="G120" s="86">
        <f t="shared" si="28"/>
        <v>0</v>
      </c>
      <c r="H120" s="86">
        <f t="shared" si="28"/>
        <v>0</v>
      </c>
      <c r="I120" s="66">
        <v>0</v>
      </c>
      <c r="J120" s="66">
        <v>0</v>
      </c>
      <c r="K120" s="66">
        <v>0</v>
      </c>
      <c r="L120" s="86">
        <v>0</v>
      </c>
      <c r="M120" s="66">
        <v>0</v>
      </c>
      <c r="N120" s="66">
        <v>0</v>
      </c>
      <c r="O120" s="66">
        <v>0</v>
      </c>
      <c r="P120" s="86">
        <v>0</v>
      </c>
      <c r="Q120" s="87"/>
      <c r="R120" s="111"/>
    </row>
    <row r="121" spans="1:18" s="84" customFormat="1">
      <c r="A121" s="132"/>
      <c r="B121" s="128"/>
      <c r="C121" s="156"/>
      <c r="D121" s="115"/>
      <c r="E121" s="89"/>
      <c r="F121" s="88" t="s">
        <v>279</v>
      </c>
      <c r="G121" s="86">
        <f t="shared" si="28"/>
        <v>0</v>
      </c>
      <c r="H121" s="86">
        <f t="shared" si="28"/>
        <v>0</v>
      </c>
      <c r="I121" s="66">
        <v>0</v>
      </c>
      <c r="J121" s="66">
        <v>0</v>
      </c>
      <c r="K121" s="66">
        <v>0</v>
      </c>
      <c r="L121" s="86">
        <v>0</v>
      </c>
      <c r="M121" s="66">
        <v>0</v>
      </c>
      <c r="N121" s="66">
        <v>0</v>
      </c>
      <c r="O121" s="66">
        <v>0</v>
      </c>
      <c r="P121" s="86">
        <v>0</v>
      </c>
      <c r="Q121" s="87"/>
      <c r="R121" s="111"/>
    </row>
    <row r="122" spans="1:18" s="84" customFormat="1">
      <c r="A122" s="132" t="s">
        <v>422</v>
      </c>
      <c r="B122" s="128" t="s">
        <v>313</v>
      </c>
      <c r="C122" s="156">
        <v>3400</v>
      </c>
      <c r="D122" s="115"/>
      <c r="E122" s="100"/>
      <c r="F122" s="106" t="s">
        <v>303</v>
      </c>
      <c r="G122" s="64">
        <f>SUM(G123:G133)</f>
        <v>1142</v>
      </c>
      <c r="H122" s="64">
        <f t="shared" ref="H122:P122" si="29">SUM(H123:H133)</f>
        <v>0</v>
      </c>
      <c r="I122" s="64">
        <f t="shared" si="29"/>
        <v>1142</v>
      </c>
      <c r="J122" s="64">
        <f t="shared" si="29"/>
        <v>0</v>
      </c>
      <c r="K122" s="64">
        <f t="shared" si="29"/>
        <v>0</v>
      </c>
      <c r="L122" s="64">
        <f t="shared" si="29"/>
        <v>0</v>
      </c>
      <c r="M122" s="64">
        <f t="shared" si="29"/>
        <v>0</v>
      </c>
      <c r="N122" s="64">
        <f t="shared" si="29"/>
        <v>0</v>
      </c>
      <c r="O122" s="64">
        <f t="shared" si="29"/>
        <v>0</v>
      </c>
      <c r="P122" s="64">
        <f t="shared" si="29"/>
        <v>0</v>
      </c>
      <c r="Q122" s="83"/>
      <c r="R122" s="111"/>
    </row>
    <row r="123" spans="1:18" s="84" customFormat="1">
      <c r="A123" s="132"/>
      <c r="B123" s="128"/>
      <c r="C123" s="156"/>
      <c r="D123" s="115"/>
      <c r="E123" s="100"/>
      <c r="F123" s="88" t="s">
        <v>25</v>
      </c>
      <c r="G123" s="86">
        <f t="shared" ref="G123:H133" si="30">I123+K123+M123+O123</f>
        <v>0</v>
      </c>
      <c r="H123" s="86">
        <f t="shared" si="30"/>
        <v>0</v>
      </c>
      <c r="I123" s="66">
        <v>0</v>
      </c>
      <c r="J123" s="66">
        <v>0</v>
      </c>
      <c r="K123" s="86">
        <v>0</v>
      </c>
      <c r="L123" s="86">
        <v>0</v>
      </c>
      <c r="M123" s="66">
        <v>0</v>
      </c>
      <c r="N123" s="66">
        <v>0</v>
      </c>
      <c r="O123" s="86">
        <v>0</v>
      </c>
      <c r="P123" s="86">
        <v>0</v>
      </c>
      <c r="Q123" s="87"/>
      <c r="R123" s="111"/>
    </row>
    <row r="124" spans="1:18" s="84" customFormat="1">
      <c r="A124" s="132"/>
      <c r="B124" s="128"/>
      <c r="C124" s="156"/>
      <c r="D124" s="115"/>
      <c r="E124" s="89"/>
      <c r="F124" s="88" t="s">
        <v>28</v>
      </c>
      <c r="G124" s="86">
        <f t="shared" si="30"/>
        <v>0</v>
      </c>
      <c r="H124" s="86">
        <f t="shared" si="30"/>
        <v>0</v>
      </c>
      <c r="I124" s="66">
        <v>0</v>
      </c>
      <c r="J124" s="66">
        <v>0</v>
      </c>
      <c r="K124" s="86">
        <v>0</v>
      </c>
      <c r="L124" s="86">
        <v>0</v>
      </c>
      <c r="M124" s="66">
        <v>0</v>
      </c>
      <c r="N124" s="66">
        <v>0</v>
      </c>
      <c r="O124" s="86">
        <v>0</v>
      </c>
      <c r="P124" s="86">
        <v>0</v>
      </c>
      <c r="Q124" s="87"/>
      <c r="R124" s="111"/>
    </row>
    <row r="125" spans="1:18" s="84" customFormat="1">
      <c r="A125" s="132"/>
      <c r="B125" s="128"/>
      <c r="C125" s="156"/>
      <c r="D125" s="115"/>
      <c r="E125" s="119"/>
      <c r="F125" s="88" t="s">
        <v>29</v>
      </c>
      <c r="G125" s="86">
        <f t="shared" si="30"/>
        <v>0</v>
      </c>
      <c r="H125" s="86">
        <f t="shared" si="30"/>
        <v>0</v>
      </c>
      <c r="I125" s="66">
        <v>0</v>
      </c>
      <c r="J125" s="66">
        <v>0</v>
      </c>
      <c r="K125" s="86">
        <v>0</v>
      </c>
      <c r="L125" s="86">
        <v>0</v>
      </c>
      <c r="M125" s="66">
        <v>0</v>
      </c>
      <c r="N125" s="66">
        <v>0</v>
      </c>
      <c r="O125" s="86">
        <v>0</v>
      </c>
      <c r="P125" s="86">
        <v>0</v>
      </c>
      <c r="Q125" s="87"/>
      <c r="R125" s="111"/>
    </row>
    <row r="126" spans="1:18" s="84" customFormat="1">
      <c r="A126" s="132"/>
      <c r="B126" s="128"/>
      <c r="C126" s="156"/>
      <c r="D126" s="115"/>
      <c r="E126" s="119"/>
      <c r="F126" s="88" t="s">
        <v>305</v>
      </c>
      <c r="G126" s="86">
        <f t="shared" si="30"/>
        <v>0</v>
      </c>
      <c r="H126" s="86">
        <f t="shared" si="30"/>
        <v>0</v>
      </c>
      <c r="I126" s="66">
        <v>0</v>
      </c>
      <c r="J126" s="66">
        <v>0</v>
      </c>
      <c r="K126" s="86">
        <v>0</v>
      </c>
      <c r="L126" s="86">
        <v>0</v>
      </c>
      <c r="M126" s="66">
        <v>0</v>
      </c>
      <c r="N126" s="66">
        <v>0</v>
      </c>
      <c r="O126" s="86">
        <v>0</v>
      </c>
      <c r="P126" s="86">
        <v>0</v>
      </c>
      <c r="Q126" s="87"/>
      <c r="R126" s="111"/>
    </row>
    <row r="127" spans="1:18" s="84" customFormat="1" ht="12" customHeight="1">
      <c r="A127" s="132"/>
      <c r="B127" s="128"/>
      <c r="C127" s="156"/>
      <c r="D127" s="115"/>
      <c r="E127" s="119" t="s">
        <v>314</v>
      </c>
      <c r="F127" s="88" t="s">
        <v>31</v>
      </c>
      <c r="G127" s="86">
        <f t="shared" si="30"/>
        <v>1142</v>
      </c>
      <c r="H127" s="86">
        <f t="shared" si="30"/>
        <v>0</v>
      </c>
      <c r="I127" s="66">
        <v>1142</v>
      </c>
      <c r="J127" s="66">
        <v>0</v>
      </c>
      <c r="K127" s="86">
        <v>0</v>
      </c>
      <c r="L127" s="86">
        <v>0</v>
      </c>
      <c r="M127" s="66">
        <v>0</v>
      </c>
      <c r="N127" s="66">
        <v>0</v>
      </c>
      <c r="O127" s="86">
        <v>0</v>
      </c>
      <c r="P127" s="86">
        <v>0</v>
      </c>
      <c r="Q127" s="87"/>
      <c r="R127" s="111"/>
    </row>
    <row r="128" spans="1:18" s="84" customFormat="1">
      <c r="A128" s="132"/>
      <c r="B128" s="128"/>
      <c r="C128" s="156"/>
      <c r="D128" s="115"/>
      <c r="E128" s="89"/>
      <c r="F128" s="88" t="s">
        <v>268</v>
      </c>
      <c r="G128" s="86">
        <f t="shared" si="30"/>
        <v>0</v>
      </c>
      <c r="H128" s="86">
        <f t="shared" si="30"/>
        <v>0</v>
      </c>
      <c r="I128" s="66">
        <v>0</v>
      </c>
      <c r="J128" s="66">
        <v>0</v>
      </c>
      <c r="K128" s="86">
        <v>0</v>
      </c>
      <c r="L128" s="86">
        <v>0</v>
      </c>
      <c r="M128" s="66">
        <v>0</v>
      </c>
      <c r="N128" s="66">
        <v>0</v>
      </c>
      <c r="O128" s="86">
        <v>0</v>
      </c>
      <c r="P128" s="86">
        <v>0</v>
      </c>
      <c r="Q128" s="87"/>
      <c r="R128" s="111"/>
    </row>
    <row r="129" spans="1:18" s="84" customFormat="1">
      <c r="A129" s="132"/>
      <c r="B129" s="128"/>
      <c r="C129" s="156"/>
      <c r="D129" s="115"/>
      <c r="E129" s="89"/>
      <c r="F129" s="88" t="s">
        <v>275</v>
      </c>
      <c r="G129" s="86">
        <f t="shared" si="30"/>
        <v>0</v>
      </c>
      <c r="H129" s="86">
        <f t="shared" si="30"/>
        <v>0</v>
      </c>
      <c r="I129" s="66">
        <v>0</v>
      </c>
      <c r="J129" s="66">
        <v>0</v>
      </c>
      <c r="K129" s="66">
        <v>0</v>
      </c>
      <c r="L129" s="86">
        <v>0</v>
      </c>
      <c r="M129" s="66">
        <v>0</v>
      </c>
      <c r="N129" s="66">
        <v>0</v>
      </c>
      <c r="O129" s="66">
        <v>0</v>
      </c>
      <c r="P129" s="86">
        <v>0</v>
      </c>
      <c r="Q129" s="87"/>
      <c r="R129" s="111"/>
    </row>
    <row r="130" spans="1:18" s="84" customFormat="1">
      <c r="A130" s="132"/>
      <c r="B130" s="128"/>
      <c r="C130" s="156"/>
      <c r="D130" s="115"/>
      <c r="E130" s="89"/>
      <c r="F130" s="88" t="s">
        <v>276</v>
      </c>
      <c r="G130" s="86">
        <f t="shared" si="30"/>
        <v>0</v>
      </c>
      <c r="H130" s="86">
        <f t="shared" si="30"/>
        <v>0</v>
      </c>
      <c r="I130" s="66">
        <v>0</v>
      </c>
      <c r="J130" s="66">
        <v>0</v>
      </c>
      <c r="K130" s="66">
        <v>0</v>
      </c>
      <c r="L130" s="86">
        <v>0</v>
      </c>
      <c r="M130" s="66">
        <v>0</v>
      </c>
      <c r="N130" s="66">
        <v>0</v>
      </c>
      <c r="O130" s="66">
        <v>0</v>
      </c>
      <c r="P130" s="86">
        <v>0</v>
      </c>
      <c r="Q130" s="87"/>
      <c r="R130" s="111"/>
    </row>
    <row r="131" spans="1:18" s="84" customFormat="1">
      <c r="A131" s="132"/>
      <c r="B131" s="128"/>
      <c r="C131" s="156"/>
      <c r="D131" s="115"/>
      <c r="E131" s="89"/>
      <c r="F131" s="88" t="s">
        <v>277</v>
      </c>
      <c r="G131" s="86">
        <f t="shared" si="30"/>
        <v>0</v>
      </c>
      <c r="H131" s="86">
        <f t="shared" si="30"/>
        <v>0</v>
      </c>
      <c r="I131" s="66">
        <v>0</v>
      </c>
      <c r="J131" s="66">
        <v>0</v>
      </c>
      <c r="K131" s="66">
        <v>0</v>
      </c>
      <c r="L131" s="86">
        <v>0</v>
      </c>
      <c r="M131" s="66">
        <v>0</v>
      </c>
      <c r="N131" s="66">
        <v>0</v>
      </c>
      <c r="O131" s="66">
        <v>0</v>
      </c>
      <c r="P131" s="86">
        <v>0</v>
      </c>
      <c r="Q131" s="87"/>
      <c r="R131" s="111"/>
    </row>
    <row r="132" spans="1:18" s="84" customFormat="1">
      <c r="A132" s="132"/>
      <c r="B132" s="128"/>
      <c r="C132" s="156"/>
      <c r="D132" s="115"/>
      <c r="E132" s="89"/>
      <c r="F132" s="88" t="s">
        <v>278</v>
      </c>
      <c r="G132" s="86">
        <f t="shared" si="30"/>
        <v>0</v>
      </c>
      <c r="H132" s="86">
        <f t="shared" si="30"/>
        <v>0</v>
      </c>
      <c r="I132" s="66">
        <v>0</v>
      </c>
      <c r="J132" s="66">
        <v>0</v>
      </c>
      <c r="K132" s="66">
        <v>0</v>
      </c>
      <c r="L132" s="86">
        <v>0</v>
      </c>
      <c r="M132" s="66">
        <v>0</v>
      </c>
      <c r="N132" s="66">
        <v>0</v>
      </c>
      <c r="O132" s="66">
        <v>0</v>
      </c>
      <c r="P132" s="86">
        <v>0</v>
      </c>
      <c r="Q132" s="87"/>
      <c r="R132" s="111"/>
    </row>
    <row r="133" spans="1:18" s="84" customFormat="1">
      <c r="A133" s="132"/>
      <c r="B133" s="128"/>
      <c r="C133" s="156"/>
      <c r="D133" s="115"/>
      <c r="E133" s="89"/>
      <c r="F133" s="88" t="s">
        <v>279</v>
      </c>
      <c r="G133" s="86">
        <f t="shared" si="30"/>
        <v>0</v>
      </c>
      <c r="H133" s="86">
        <f t="shared" si="30"/>
        <v>0</v>
      </c>
      <c r="I133" s="66">
        <v>0</v>
      </c>
      <c r="J133" s="66">
        <v>0</v>
      </c>
      <c r="K133" s="66">
        <v>0</v>
      </c>
      <c r="L133" s="86">
        <v>0</v>
      </c>
      <c r="M133" s="66">
        <v>0</v>
      </c>
      <c r="N133" s="66">
        <v>0</v>
      </c>
      <c r="O133" s="66">
        <v>0</v>
      </c>
      <c r="P133" s="86">
        <v>0</v>
      </c>
      <c r="Q133" s="87"/>
      <c r="R133" s="111"/>
    </row>
    <row r="134" spans="1:18" s="84" customFormat="1">
      <c r="A134" s="132" t="s">
        <v>423</v>
      </c>
      <c r="B134" s="128" t="s">
        <v>315</v>
      </c>
      <c r="C134" s="156">
        <v>2731</v>
      </c>
      <c r="D134" s="115"/>
      <c r="E134" s="100"/>
      <c r="F134" s="106" t="s">
        <v>303</v>
      </c>
      <c r="G134" s="64">
        <f>SUM(G135:G145)</f>
        <v>25924.2</v>
      </c>
      <c r="H134" s="64">
        <f t="shared" ref="H134:P134" si="31">SUM(H135:H145)</f>
        <v>0</v>
      </c>
      <c r="I134" s="64">
        <f>SUM(I135:I145)</f>
        <v>25924.2</v>
      </c>
      <c r="J134" s="64">
        <f t="shared" si="31"/>
        <v>0</v>
      </c>
      <c r="K134" s="64">
        <f t="shared" si="31"/>
        <v>0</v>
      </c>
      <c r="L134" s="64">
        <f t="shared" si="31"/>
        <v>0</v>
      </c>
      <c r="M134" s="64">
        <f t="shared" si="31"/>
        <v>0</v>
      </c>
      <c r="N134" s="64">
        <f t="shared" si="31"/>
        <v>0</v>
      </c>
      <c r="O134" s="64">
        <f t="shared" si="31"/>
        <v>0</v>
      </c>
      <c r="P134" s="64">
        <f t="shared" si="31"/>
        <v>0</v>
      </c>
      <c r="Q134" s="83"/>
      <c r="R134" s="111"/>
    </row>
    <row r="135" spans="1:18" s="84" customFormat="1">
      <c r="A135" s="132"/>
      <c r="B135" s="128"/>
      <c r="C135" s="156"/>
      <c r="D135" s="115"/>
      <c r="E135" s="100"/>
      <c r="F135" s="88" t="s">
        <v>25</v>
      </c>
      <c r="G135" s="86">
        <f t="shared" ref="G135:H145" si="32">I135+K135+M135+O135</f>
        <v>0</v>
      </c>
      <c r="H135" s="86">
        <f t="shared" si="32"/>
        <v>0</v>
      </c>
      <c r="I135" s="66">
        <v>0</v>
      </c>
      <c r="J135" s="66">
        <v>0</v>
      </c>
      <c r="K135" s="86">
        <v>0</v>
      </c>
      <c r="L135" s="86">
        <v>0</v>
      </c>
      <c r="M135" s="86">
        <v>0</v>
      </c>
      <c r="N135" s="86">
        <v>0</v>
      </c>
      <c r="O135" s="86">
        <v>0</v>
      </c>
      <c r="P135" s="86">
        <v>0</v>
      </c>
      <c r="Q135" s="87"/>
      <c r="R135" s="111"/>
    </row>
    <row r="136" spans="1:18" s="84" customFormat="1">
      <c r="A136" s="132"/>
      <c r="B136" s="128"/>
      <c r="C136" s="156"/>
      <c r="D136" s="115"/>
      <c r="E136" s="89"/>
      <c r="F136" s="88" t="s">
        <v>28</v>
      </c>
      <c r="G136" s="86">
        <f t="shared" si="32"/>
        <v>0</v>
      </c>
      <c r="H136" s="86">
        <f t="shared" si="32"/>
        <v>0</v>
      </c>
      <c r="I136" s="66">
        <v>0</v>
      </c>
      <c r="J136" s="66">
        <v>0</v>
      </c>
      <c r="K136" s="86">
        <v>0</v>
      </c>
      <c r="L136" s="86">
        <v>0</v>
      </c>
      <c r="M136" s="86">
        <v>0</v>
      </c>
      <c r="N136" s="86">
        <v>0</v>
      </c>
      <c r="O136" s="86">
        <v>0</v>
      </c>
      <c r="P136" s="86">
        <v>0</v>
      </c>
      <c r="Q136" s="87"/>
      <c r="R136" s="111"/>
    </row>
    <row r="137" spans="1:18" s="84" customFormat="1">
      <c r="A137" s="132"/>
      <c r="B137" s="128"/>
      <c r="C137" s="156"/>
      <c r="D137" s="115"/>
      <c r="E137" s="85"/>
      <c r="F137" s="88" t="s">
        <v>29</v>
      </c>
      <c r="G137" s="86">
        <f t="shared" si="32"/>
        <v>0</v>
      </c>
      <c r="H137" s="86">
        <f t="shared" si="32"/>
        <v>0</v>
      </c>
      <c r="I137" s="66">
        <v>0</v>
      </c>
      <c r="J137" s="66">
        <v>0</v>
      </c>
      <c r="K137" s="86">
        <v>0</v>
      </c>
      <c r="L137" s="86">
        <v>0</v>
      </c>
      <c r="M137" s="86">
        <v>0</v>
      </c>
      <c r="N137" s="86">
        <v>0</v>
      </c>
      <c r="O137" s="86">
        <v>0</v>
      </c>
      <c r="P137" s="86">
        <v>0</v>
      </c>
      <c r="Q137" s="87"/>
      <c r="R137" s="111"/>
    </row>
    <row r="138" spans="1:18" s="84" customFormat="1">
      <c r="A138" s="132"/>
      <c r="B138" s="128"/>
      <c r="C138" s="156"/>
      <c r="D138" s="115"/>
      <c r="E138" s="88"/>
      <c r="F138" s="88" t="s">
        <v>305</v>
      </c>
      <c r="G138" s="86">
        <f t="shared" si="32"/>
        <v>0</v>
      </c>
      <c r="H138" s="86">
        <f t="shared" si="32"/>
        <v>0</v>
      </c>
      <c r="I138" s="66">
        <v>0</v>
      </c>
      <c r="J138" s="66">
        <v>0</v>
      </c>
      <c r="K138" s="86">
        <v>0</v>
      </c>
      <c r="L138" s="86">
        <v>0</v>
      </c>
      <c r="M138" s="86">
        <v>0</v>
      </c>
      <c r="N138" s="86">
        <v>0</v>
      </c>
      <c r="O138" s="86">
        <v>0</v>
      </c>
      <c r="P138" s="86">
        <v>0</v>
      </c>
      <c r="Q138" s="87"/>
      <c r="R138" s="111"/>
    </row>
    <row r="139" spans="1:18" s="84" customFormat="1">
      <c r="A139" s="132"/>
      <c r="B139" s="128"/>
      <c r="C139" s="156"/>
      <c r="D139" s="115"/>
      <c r="E139" s="120" t="s">
        <v>26</v>
      </c>
      <c r="F139" s="88" t="s">
        <v>31</v>
      </c>
      <c r="G139" s="86">
        <f t="shared" si="32"/>
        <v>25924.2</v>
      </c>
      <c r="H139" s="86">
        <f t="shared" si="32"/>
        <v>0</v>
      </c>
      <c r="I139" s="66">
        <v>25924.2</v>
      </c>
      <c r="J139" s="66">
        <v>0</v>
      </c>
      <c r="K139" s="86">
        <v>0</v>
      </c>
      <c r="L139" s="86">
        <v>0</v>
      </c>
      <c r="M139" s="86">
        <v>0</v>
      </c>
      <c r="N139" s="86">
        <v>0</v>
      </c>
      <c r="O139" s="86">
        <v>0</v>
      </c>
      <c r="P139" s="86">
        <v>0</v>
      </c>
      <c r="Q139" s="87"/>
      <c r="R139" s="111"/>
    </row>
    <row r="140" spans="1:18" s="84" customFormat="1">
      <c r="A140" s="132"/>
      <c r="B140" s="128"/>
      <c r="C140" s="156"/>
      <c r="D140" s="115"/>
      <c r="E140" s="89"/>
      <c r="F140" s="88" t="s">
        <v>268</v>
      </c>
      <c r="G140" s="86">
        <f t="shared" si="32"/>
        <v>0</v>
      </c>
      <c r="H140" s="86">
        <f t="shared" si="32"/>
        <v>0</v>
      </c>
      <c r="I140" s="66">
        <v>0</v>
      </c>
      <c r="J140" s="66">
        <v>0</v>
      </c>
      <c r="K140" s="86">
        <v>0</v>
      </c>
      <c r="L140" s="86">
        <v>0</v>
      </c>
      <c r="M140" s="86">
        <v>0</v>
      </c>
      <c r="N140" s="86">
        <v>0</v>
      </c>
      <c r="O140" s="86">
        <v>0</v>
      </c>
      <c r="P140" s="86">
        <v>0</v>
      </c>
      <c r="Q140" s="87"/>
      <c r="R140" s="111"/>
    </row>
    <row r="141" spans="1:18" s="84" customFormat="1">
      <c r="A141" s="132"/>
      <c r="B141" s="128"/>
      <c r="C141" s="156"/>
      <c r="D141" s="115"/>
      <c r="E141" s="89"/>
      <c r="F141" s="88" t="s">
        <v>275</v>
      </c>
      <c r="G141" s="86">
        <f t="shared" si="32"/>
        <v>0</v>
      </c>
      <c r="H141" s="86">
        <f t="shared" si="32"/>
        <v>0</v>
      </c>
      <c r="I141" s="66">
        <v>0</v>
      </c>
      <c r="J141" s="66">
        <v>0</v>
      </c>
      <c r="K141" s="66">
        <v>0</v>
      </c>
      <c r="L141" s="86">
        <v>0</v>
      </c>
      <c r="M141" s="66">
        <v>0</v>
      </c>
      <c r="N141" s="66">
        <v>0</v>
      </c>
      <c r="O141" s="66">
        <v>0</v>
      </c>
      <c r="P141" s="86">
        <v>0</v>
      </c>
      <c r="Q141" s="87"/>
      <c r="R141" s="111"/>
    </row>
    <row r="142" spans="1:18" s="84" customFormat="1">
      <c r="A142" s="132"/>
      <c r="B142" s="128"/>
      <c r="C142" s="156"/>
      <c r="D142" s="115"/>
      <c r="E142" s="89"/>
      <c r="F142" s="88" t="s">
        <v>276</v>
      </c>
      <c r="G142" s="86">
        <f t="shared" si="32"/>
        <v>0</v>
      </c>
      <c r="H142" s="86">
        <f t="shared" si="32"/>
        <v>0</v>
      </c>
      <c r="I142" s="66">
        <v>0</v>
      </c>
      <c r="J142" s="66">
        <v>0</v>
      </c>
      <c r="K142" s="66">
        <v>0</v>
      </c>
      <c r="L142" s="86">
        <v>0</v>
      </c>
      <c r="M142" s="66">
        <v>0</v>
      </c>
      <c r="N142" s="66">
        <v>0</v>
      </c>
      <c r="O142" s="66">
        <v>0</v>
      </c>
      <c r="P142" s="86">
        <v>0</v>
      </c>
      <c r="Q142" s="87"/>
      <c r="R142" s="111"/>
    </row>
    <row r="143" spans="1:18" s="84" customFormat="1">
      <c r="A143" s="132"/>
      <c r="B143" s="128"/>
      <c r="C143" s="156"/>
      <c r="D143" s="115"/>
      <c r="E143" s="89"/>
      <c r="F143" s="88" t="s">
        <v>277</v>
      </c>
      <c r="G143" s="86">
        <f t="shared" si="32"/>
        <v>0</v>
      </c>
      <c r="H143" s="86">
        <f t="shared" si="32"/>
        <v>0</v>
      </c>
      <c r="I143" s="66">
        <v>0</v>
      </c>
      <c r="J143" s="66">
        <v>0</v>
      </c>
      <c r="K143" s="66">
        <v>0</v>
      </c>
      <c r="L143" s="86">
        <v>0</v>
      </c>
      <c r="M143" s="66">
        <v>0</v>
      </c>
      <c r="N143" s="66">
        <v>0</v>
      </c>
      <c r="O143" s="66">
        <v>0</v>
      </c>
      <c r="P143" s="86">
        <v>0</v>
      </c>
      <c r="Q143" s="87"/>
      <c r="R143" s="111"/>
    </row>
    <row r="144" spans="1:18" s="84" customFormat="1">
      <c r="A144" s="132"/>
      <c r="B144" s="128"/>
      <c r="C144" s="156"/>
      <c r="D144" s="115"/>
      <c r="E144" s="89"/>
      <c r="F144" s="88" t="s">
        <v>278</v>
      </c>
      <c r="G144" s="86">
        <f t="shared" si="32"/>
        <v>0</v>
      </c>
      <c r="H144" s="86">
        <f t="shared" si="32"/>
        <v>0</v>
      </c>
      <c r="I144" s="66">
        <v>0</v>
      </c>
      <c r="J144" s="66">
        <v>0</v>
      </c>
      <c r="K144" s="66">
        <v>0</v>
      </c>
      <c r="L144" s="86">
        <v>0</v>
      </c>
      <c r="M144" s="66">
        <v>0</v>
      </c>
      <c r="N144" s="66">
        <v>0</v>
      </c>
      <c r="O144" s="66">
        <v>0</v>
      </c>
      <c r="P144" s="86">
        <v>0</v>
      </c>
      <c r="Q144" s="87"/>
      <c r="R144" s="111"/>
    </row>
    <row r="145" spans="1:18" s="84" customFormat="1">
      <c r="A145" s="132"/>
      <c r="B145" s="128"/>
      <c r="C145" s="156"/>
      <c r="D145" s="115"/>
      <c r="E145" s="89"/>
      <c r="F145" s="88" t="s">
        <v>279</v>
      </c>
      <c r="G145" s="86">
        <f t="shared" si="32"/>
        <v>0</v>
      </c>
      <c r="H145" s="86">
        <f t="shared" si="32"/>
        <v>0</v>
      </c>
      <c r="I145" s="66">
        <v>0</v>
      </c>
      <c r="J145" s="66">
        <v>0</v>
      </c>
      <c r="K145" s="66">
        <v>0</v>
      </c>
      <c r="L145" s="86">
        <v>0</v>
      </c>
      <c r="M145" s="66">
        <v>0</v>
      </c>
      <c r="N145" s="66">
        <v>0</v>
      </c>
      <c r="O145" s="66">
        <v>0</v>
      </c>
      <c r="P145" s="86">
        <v>0</v>
      </c>
      <c r="Q145" s="87"/>
      <c r="R145" s="111"/>
    </row>
    <row r="146" spans="1:18" s="84" customFormat="1">
      <c r="A146" s="132" t="s">
        <v>424</v>
      </c>
      <c r="B146" s="128" t="s">
        <v>316</v>
      </c>
      <c r="C146" s="156">
        <v>4500</v>
      </c>
      <c r="D146" s="129"/>
      <c r="E146" s="100"/>
      <c r="F146" s="106" t="s">
        <v>303</v>
      </c>
      <c r="G146" s="64">
        <f>SUM(G147:G157)</f>
        <v>1232.3</v>
      </c>
      <c r="H146" s="64">
        <f t="shared" ref="H146:P146" si="33">SUM(H147:H157)</f>
        <v>0</v>
      </c>
      <c r="I146" s="64">
        <f>SUM(I147:I157)</f>
        <v>1232.3</v>
      </c>
      <c r="J146" s="64">
        <f t="shared" si="33"/>
        <v>0</v>
      </c>
      <c r="K146" s="64">
        <f t="shared" si="33"/>
        <v>0</v>
      </c>
      <c r="L146" s="64">
        <f t="shared" si="33"/>
        <v>0</v>
      </c>
      <c r="M146" s="64">
        <f t="shared" si="33"/>
        <v>0</v>
      </c>
      <c r="N146" s="64">
        <f t="shared" si="33"/>
        <v>0</v>
      </c>
      <c r="O146" s="64">
        <f t="shared" si="33"/>
        <v>0</v>
      </c>
      <c r="P146" s="64">
        <f t="shared" si="33"/>
        <v>0</v>
      </c>
      <c r="Q146" s="83"/>
      <c r="R146" s="111"/>
    </row>
    <row r="147" spans="1:18" s="84" customFormat="1">
      <c r="A147" s="132"/>
      <c r="B147" s="128"/>
      <c r="C147" s="156"/>
      <c r="D147" s="129"/>
      <c r="E147" s="100"/>
      <c r="F147" s="88" t="s">
        <v>25</v>
      </c>
      <c r="G147" s="86">
        <f t="shared" ref="G147:H157" si="34">I147+K147+M147+O147</f>
        <v>0</v>
      </c>
      <c r="H147" s="86">
        <f t="shared" si="34"/>
        <v>0</v>
      </c>
      <c r="I147" s="66">
        <v>0</v>
      </c>
      <c r="J147" s="66">
        <v>0</v>
      </c>
      <c r="K147" s="86">
        <v>0</v>
      </c>
      <c r="L147" s="86">
        <v>0</v>
      </c>
      <c r="M147" s="86">
        <v>0</v>
      </c>
      <c r="N147" s="86">
        <v>0</v>
      </c>
      <c r="O147" s="86">
        <v>0</v>
      </c>
      <c r="P147" s="86">
        <v>0</v>
      </c>
      <c r="Q147" s="87"/>
      <c r="R147" s="111"/>
    </row>
    <row r="148" spans="1:18" s="84" customFormat="1">
      <c r="A148" s="132"/>
      <c r="B148" s="128"/>
      <c r="C148" s="156"/>
      <c r="D148" s="129"/>
      <c r="E148" s="89"/>
      <c r="F148" s="88" t="s">
        <v>28</v>
      </c>
      <c r="G148" s="86">
        <f t="shared" si="34"/>
        <v>0</v>
      </c>
      <c r="H148" s="86">
        <f t="shared" si="34"/>
        <v>0</v>
      </c>
      <c r="I148" s="66">
        <v>0</v>
      </c>
      <c r="J148" s="66">
        <v>0</v>
      </c>
      <c r="K148" s="86">
        <v>0</v>
      </c>
      <c r="L148" s="86">
        <v>0</v>
      </c>
      <c r="M148" s="86">
        <v>0</v>
      </c>
      <c r="N148" s="86">
        <v>0</v>
      </c>
      <c r="O148" s="86">
        <v>0</v>
      </c>
      <c r="P148" s="86">
        <v>0</v>
      </c>
      <c r="Q148" s="87"/>
      <c r="R148" s="111"/>
    </row>
    <row r="149" spans="1:18" s="84" customFormat="1">
      <c r="A149" s="132"/>
      <c r="B149" s="128"/>
      <c r="C149" s="156"/>
      <c r="D149" s="129"/>
      <c r="E149" s="85"/>
      <c r="F149" s="88" t="s">
        <v>29</v>
      </c>
      <c r="G149" s="86">
        <f t="shared" si="34"/>
        <v>0</v>
      </c>
      <c r="H149" s="86">
        <f t="shared" si="34"/>
        <v>0</v>
      </c>
      <c r="I149" s="66">
        <v>0</v>
      </c>
      <c r="J149" s="66">
        <v>0</v>
      </c>
      <c r="K149" s="86">
        <v>0</v>
      </c>
      <c r="L149" s="86">
        <v>0</v>
      </c>
      <c r="M149" s="86">
        <v>0</v>
      </c>
      <c r="N149" s="86">
        <v>0</v>
      </c>
      <c r="O149" s="86">
        <v>0</v>
      </c>
      <c r="P149" s="86">
        <v>0</v>
      </c>
      <c r="Q149" s="87"/>
      <c r="R149" s="111"/>
    </row>
    <row r="150" spans="1:18" s="84" customFormat="1">
      <c r="A150" s="132"/>
      <c r="B150" s="128"/>
      <c r="C150" s="156"/>
      <c r="D150" s="129"/>
      <c r="E150" s="85"/>
      <c r="F150" s="88" t="s">
        <v>305</v>
      </c>
      <c r="G150" s="86">
        <f t="shared" si="34"/>
        <v>0</v>
      </c>
      <c r="H150" s="86">
        <f t="shared" si="34"/>
        <v>0</v>
      </c>
      <c r="I150" s="66">
        <v>0</v>
      </c>
      <c r="J150" s="66">
        <v>0</v>
      </c>
      <c r="K150" s="86">
        <v>0</v>
      </c>
      <c r="L150" s="86">
        <v>0</v>
      </c>
      <c r="M150" s="86">
        <v>0</v>
      </c>
      <c r="N150" s="86">
        <v>0</v>
      </c>
      <c r="O150" s="86">
        <v>0</v>
      </c>
      <c r="P150" s="86">
        <v>0</v>
      </c>
      <c r="Q150" s="87"/>
      <c r="R150" s="111"/>
    </row>
    <row r="151" spans="1:18" s="84" customFormat="1">
      <c r="A151" s="132"/>
      <c r="B151" s="128"/>
      <c r="C151" s="156"/>
      <c r="D151" s="129"/>
      <c r="E151" s="85" t="s">
        <v>27</v>
      </c>
      <c r="F151" s="88" t="s">
        <v>31</v>
      </c>
      <c r="G151" s="86">
        <f t="shared" si="34"/>
        <v>1232.3</v>
      </c>
      <c r="H151" s="86">
        <f t="shared" si="34"/>
        <v>0</v>
      </c>
      <c r="I151" s="66">
        <v>1232.3</v>
      </c>
      <c r="J151" s="66">
        <v>0</v>
      </c>
      <c r="K151" s="86">
        <v>0</v>
      </c>
      <c r="L151" s="86">
        <v>0</v>
      </c>
      <c r="M151" s="86">
        <v>0</v>
      </c>
      <c r="N151" s="86">
        <v>0</v>
      </c>
      <c r="O151" s="86">
        <v>0</v>
      </c>
      <c r="P151" s="86">
        <v>0</v>
      </c>
      <c r="Q151" s="87"/>
      <c r="R151" s="111"/>
    </row>
    <row r="152" spans="1:18" s="84" customFormat="1">
      <c r="A152" s="132"/>
      <c r="B152" s="128"/>
      <c r="C152" s="156"/>
      <c r="D152" s="129"/>
      <c r="E152" s="89"/>
      <c r="F152" s="88" t="s">
        <v>268</v>
      </c>
      <c r="G152" s="86">
        <f t="shared" si="34"/>
        <v>0</v>
      </c>
      <c r="H152" s="86">
        <f t="shared" si="34"/>
        <v>0</v>
      </c>
      <c r="I152" s="66">
        <v>0</v>
      </c>
      <c r="J152" s="66">
        <v>0</v>
      </c>
      <c r="K152" s="86">
        <v>0</v>
      </c>
      <c r="L152" s="86">
        <v>0</v>
      </c>
      <c r="M152" s="86">
        <v>0</v>
      </c>
      <c r="N152" s="86">
        <v>0</v>
      </c>
      <c r="O152" s="86">
        <v>0</v>
      </c>
      <c r="P152" s="86">
        <v>0</v>
      </c>
      <c r="Q152" s="87"/>
      <c r="R152" s="111"/>
    </row>
    <row r="153" spans="1:18" s="84" customFormat="1">
      <c r="A153" s="132"/>
      <c r="B153" s="128"/>
      <c r="C153" s="156"/>
      <c r="D153" s="129"/>
      <c r="E153" s="89"/>
      <c r="F153" s="88" t="s">
        <v>275</v>
      </c>
      <c r="G153" s="86">
        <f t="shared" si="34"/>
        <v>0</v>
      </c>
      <c r="H153" s="86">
        <f t="shared" si="34"/>
        <v>0</v>
      </c>
      <c r="I153" s="66">
        <v>0</v>
      </c>
      <c r="J153" s="66">
        <v>0</v>
      </c>
      <c r="K153" s="66">
        <v>0</v>
      </c>
      <c r="L153" s="86">
        <v>0</v>
      </c>
      <c r="M153" s="66">
        <v>0</v>
      </c>
      <c r="N153" s="66">
        <v>0</v>
      </c>
      <c r="O153" s="66">
        <v>0</v>
      </c>
      <c r="P153" s="86">
        <v>0</v>
      </c>
      <c r="Q153" s="87"/>
      <c r="R153" s="111"/>
    </row>
    <row r="154" spans="1:18" s="84" customFormat="1">
      <c r="A154" s="132"/>
      <c r="B154" s="128"/>
      <c r="C154" s="156"/>
      <c r="D154" s="129"/>
      <c r="E154" s="89"/>
      <c r="F154" s="88" t="s">
        <v>276</v>
      </c>
      <c r="G154" s="86">
        <f t="shared" si="34"/>
        <v>0</v>
      </c>
      <c r="H154" s="86">
        <f t="shared" si="34"/>
        <v>0</v>
      </c>
      <c r="I154" s="66">
        <v>0</v>
      </c>
      <c r="J154" s="66">
        <v>0</v>
      </c>
      <c r="K154" s="66">
        <v>0</v>
      </c>
      <c r="L154" s="86">
        <v>0</v>
      </c>
      <c r="M154" s="66">
        <v>0</v>
      </c>
      <c r="N154" s="66">
        <v>0</v>
      </c>
      <c r="O154" s="66">
        <v>0</v>
      </c>
      <c r="P154" s="86">
        <v>0</v>
      </c>
      <c r="Q154" s="87"/>
      <c r="R154" s="111"/>
    </row>
    <row r="155" spans="1:18" s="84" customFormat="1">
      <c r="A155" s="132"/>
      <c r="B155" s="128"/>
      <c r="C155" s="156"/>
      <c r="D155" s="129"/>
      <c r="E155" s="89"/>
      <c r="F155" s="88" t="s">
        <v>277</v>
      </c>
      <c r="G155" s="86">
        <f t="shared" si="34"/>
        <v>0</v>
      </c>
      <c r="H155" s="86">
        <f t="shared" si="34"/>
        <v>0</v>
      </c>
      <c r="I155" s="66">
        <v>0</v>
      </c>
      <c r="J155" s="66">
        <v>0</v>
      </c>
      <c r="K155" s="66">
        <v>0</v>
      </c>
      <c r="L155" s="86">
        <v>0</v>
      </c>
      <c r="M155" s="66">
        <v>0</v>
      </c>
      <c r="N155" s="66">
        <v>0</v>
      </c>
      <c r="O155" s="66">
        <v>0</v>
      </c>
      <c r="P155" s="86">
        <v>0</v>
      </c>
      <c r="Q155" s="87"/>
      <c r="R155" s="111"/>
    </row>
    <row r="156" spans="1:18" s="84" customFormat="1">
      <c r="A156" s="132"/>
      <c r="B156" s="128"/>
      <c r="C156" s="156"/>
      <c r="D156" s="129"/>
      <c r="E156" s="89"/>
      <c r="F156" s="88" t="s">
        <v>278</v>
      </c>
      <c r="G156" s="86">
        <f t="shared" si="34"/>
        <v>0</v>
      </c>
      <c r="H156" s="86">
        <f t="shared" si="34"/>
        <v>0</v>
      </c>
      <c r="I156" s="66">
        <v>0</v>
      </c>
      <c r="J156" s="66">
        <v>0</v>
      </c>
      <c r="K156" s="66">
        <v>0</v>
      </c>
      <c r="L156" s="86">
        <v>0</v>
      </c>
      <c r="M156" s="66">
        <v>0</v>
      </c>
      <c r="N156" s="66">
        <v>0</v>
      </c>
      <c r="O156" s="66">
        <v>0</v>
      </c>
      <c r="P156" s="86">
        <v>0</v>
      </c>
      <c r="Q156" s="87"/>
      <c r="R156" s="111"/>
    </row>
    <row r="157" spans="1:18" s="84" customFormat="1">
      <c r="A157" s="132"/>
      <c r="B157" s="128"/>
      <c r="C157" s="156"/>
      <c r="D157" s="129"/>
      <c r="E157" s="89"/>
      <c r="F157" s="88" t="s">
        <v>279</v>
      </c>
      <c r="G157" s="86">
        <f t="shared" si="34"/>
        <v>0</v>
      </c>
      <c r="H157" s="86">
        <f t="shared" si="34"/>
        <v>0</v>
      </c>
      <c r="I157" s="66">
        <v>0</v>
      </c>
      <c r="J157" s="66">
        <v>0</v>
      </c>
      <c r="K157" s="66">
        <v>0</v>
      </c>
      <c r="L157" s="86">
        <v>0</v>
      </c>
      <c r="M157" s="66">
        <v>0</v>
      </c>
      <c r="N157" s="66">
        <v>0</v>
      </c>
      <c r="O157" s="66">
        <v>0</v>
      </c>
      <c r="P157" s="86">
        <v>0</v>
      </c>
      <c r="Q157" s="87"/>
      <c r="R157" s="111"/>
    </row>
    <row r="158" spans="1:18" s="84" customFormat="1">
      <c r="A158" s="132" t="s">
        <v>425</v>
      </c>
      <c r="B158" s="128" t="s">
        <v>317</v>
      </c>
      <c r="C158" s="156">
        <v>1272</v>
      </c>
      <c r="D158" s="100"/>
      <c r="E158" s="100"/>
      <c r="F158" s="106" t="s">
        <v>303</v>
      </c>
      <c r="G158" s="64">
        <f>SUM(G159:G169)</f>
        <v>12731.6</v>
      </c>
      <c r="H158" s="64">
        <f t="shared" ref="H158:P158" si="35">SUM(H159:H169)</f>
        <v>12731.6</v>
      </c>
      <c r="I158" s="64">
        <f t="shared" si="35"/>
        <v>12731.6</v>
      </c>
      <c r="J158" s="64">
        <f t="shared" si="35"/>
        <v>12731.6</v>
      </c>
      <c r="K158" s="64">
        <f t="shared" si="35"/>
        <v>0</v>
      </c>
      <c r="L158" s="64">
        <f t="shared" si="35"/>
        <v>0</v>
      </c>
      <c r="M158" s="64">
        <f t="shared" si="35"/>
        <v>0</v>
      </c>
      <c r="N158" s="64">
        <f t="shared" si="35"/>
        <v>0</v>
      </c>
      <c r="O158" s="64">
        <f t="shared" si="35"/>
        <v>0</v>
      </c>
      <c r="P158" s="64">
        <f t="shared" si="35"/>
        <v>0</v>
      </c>
      <c r="Q158" s="83"/>
      <c r="R158" s="111"/>
    </row>
    <row r="159" spans="1:18" s="84" customFormat="1">
      <c r="A159" s="132"/>
      <c r="B159" s="128"/>
      <c r="C159" s="156"/>
      <c r="D159" s="89"/>
      <c r="E159" s="100"/>
      <c r="F159" s="88" t="s">
        <v>25</v>
      </c>
      <c r="G159" s="86">
        <f t="shared" ref="G159:H169" si="36">I159+K159+M159+O159</f>
        <v>0</v>
      </c>
      <c r="H159" s="86">
        <f t="shared" si="36"/>
        <v>0</v>
      </c>
      <c r="I159" s="66">
        <v>0</v>
      </c>
      <c r="J159" s="66">
        <v>0</v>
      </c>
      <c r="K159" s="86">
        <v>0</v>
      </c>
      <c r="L159" s="86">
        <v>0</v>
      </c>
      <c r="M159" s="86">
        <v>0</v>
      </c>
      <c r="N159" s="86">
        <v>0</v>
      </c>
      <c r="O159" s="86">
        <v>0</v>
      </c>
      <c r="P159" s="86">
        <v>0</v>
      </c>
      <c r="Q159" s="87"/>
      <c r="R159" s="111"/>
    </row>
    <row r="160" spans="1:18" s="84" customFormat="1">
      <c r="A160" s="132"/>
      <c r="B160" s="128"/>
      <c r="C160" s="156"/>
      <c r="D160" s="89"/>
      <c r="E160" s="89"/>
      <c r="F160" s="88" t="s">
        <v>28</v>
      </c>
      <c r="G160" s="86">
        <f t="shared" si="36"/>
        <v>0</v>
      </c>
      <c r="H160" s="86">
        <f t="shared" si="36"/>
        <v>0</v>
      </c>
      <c r="I160" s="66">
        <v>0</v>
      </c>
      <c r="J160" s="66">
        <v>0</v>
      </c>
      <c r="K160" s="86">
        <v>0</v>
      </c>
      <c r="L160" s="86">
        <v>0</v>
      </c>
      <c r="M160" s="86">
        <v>0</v>
      </c>
      <c r="N160" s="86">
        <v>0</v>
      </c>
      <c r="O160" s="86">
        <v>0</v>
      </c>
      <c r="P160" s="86">
        <v>0</v>
      </c>
      <c r="Q160" s="87" t="s">
        <v>304</v>
      </c>
      <c r="R160" s="111"/>
    </row>
    <row r="161" spans="1:18" s="84" customFormat="1">
      <c r="A161" s="132"/>
      <c r="B161" s="128"/>
      <c r="C161" s="156"/>
      <c r="D161" s="89" t="s">
        <v>249</v>
      </c>
      <c r="E161" s="85" t="s">
        <v>26</v>
      </c>
      <c r="F161" s="88" t="s">
        <v>29</v>
      </c>
      <c r="G161" s="86">
        <f t="shared" si="36"/>
        <v>12731.6</v>
      </c>
      <c r="H161" s="86">
        <f t="shared" si="36"/>
        <v>12731.6</v>
      </c>
      <c r="I161" s="66">
        <v>12731.6</v>
      </c>
      <c r="J161" s="66">
        <v>12731.6</v>
      </c>
      <c r="K161" s="86">
        <v>0</v>
      </c>
      <c r="L161" s="86">
        <v>0</v>
      </c>
      <c r="M161" s="86">
        <v>0</v>
      </c>
      <c r="N161" s="86">
        <v>0</v>
      </c>
      <c r="O161" s="86">
        <v>0</v>
      </c>
      <c r="P161" s="86">
        <v>0</v>
      </c>
      <c r="Q161" s="87"/>
      <c r="R161" s="111"/>
    </row>
    <row r="162" spans="1:18" s="84" customFormat="1">
      <c r="A162" s="132"/>
      <c r="B162" s="128"/>
      <c r="C162" s="156"/>
      <c r="D162" s="89"/>
      <c r="E162" s="85"/>
      <c r="F162" s="88" t="s">
        <v>305</v>
      </c>
      <c r="G162" s="86">
        <f t="shared" si="36"/>
        <v>0</v>
      </c>
      <c r="H162" s="86">
        <f t="shared" si="36"/>
        <v>0</v>
      </c>
      <c r="I162" s="66">
        <v>0</v>
      </c>
      <c r="J162" s="66">
        <v>0</v>
      </c>
      <c r="K162" s="86">
        <v>0</v>
      </c>
      <c r="L162" s="86">
        <v>0</v>
      </c>
      <c r="M162" s="86">
        <v>0</v>
      </c>
      <c r="N162" s="86">
        <v>0</v>
      </c>
      <c r="O162" s="86">
        <v>0</v>
      </c>
      <c r="P162" s="86">
        <v>0</v>
      </c>
      <c r="Q162" s="87"/>
      <c r="R162" s="111"/>
    </row>
    <row r="163" spans="1:18" s="84" customFormat="1">
      <c r="A163" s="132"/>
      <c r="B163" s="128"/>
      <c r="C163" s="156"/>
      <c r="D163" s="89"/>
      <c r="E163" s="89"/>
      <c r="F163" s="88" t="s">
        <v>31</v>
      </c>
      <c r="G163" s="86">
        <f t="shared" si="36"/>
        <v>0</v>
      </c>
      <c r="H163" s="86">
        <f t="shared" si="36"/>
        <v>0</v>
      </c>
      <c r="I163" s="66">
        <v>0</v>
      </c>
      <c r="J163" s="66">
        <v>0</v>
      </c>
      <c r="K163" s="86">
        <v>0</v>
      </c>
      <c r="L163" s="86">
        <v>0</v>
      </c>
      <c r="M163" s="86">
        <v>0</v>
      </c>
      <c r="N163" s="86">
        <v>0</v>
      </c>
      <c r="O163" s="86">
        <v>0</v>
      </c>
      <c r="P163" s="86">
        <v>0</v>
      </c>
      <c r="Q163" s="87"/>
      <c r="R163" s="111"/>
    </row>
    <row r="164" spans="1:18" s="84" customFormat="1">
      <c r="A164" s="132"/>
      <c r="B164" s="128"/>
      <c r="C164" s="156"/>
      <c r="D164" s="89"/>
      <c r="E164" s="89"/>
      <c r="F164" s="88" t="s">
        <v>268</v>
      </c>
      <c r="G164" s="86">
        <f t="shared" si="36"/>
        <v>0</v>
      </c>
      <c r="H164" s="86">
        <f t="shared" si="36"/>
        <v>0</v>
      </c>
      <c r="I164" s="66">
        <v>0</v>
      </c>
      <c r="J164" s="66">
        <v>0</v>
      </c>
      <c r="K164" s="86">
        <v>0</v>
      </c>
      <c r="L164" s="86">
        <v>0</v>
      </c>
      <c r="M164" s="86">
        <v>0</v>
      </c>
      <c r="N164" s="86">
        <v>0</v>
      </c>
      <c r="O164" s="86">
        <v>0</v>
      </c>
      <c r="P164" s="86">
        <v>0</v>
      </c>
      <c r="Q164" s="87"/>
      <c r="R164" s="111"/>
    </row>
    <row r="165" spans="1:18" s="84" customFormat="1">
      <c r="A165" s="132"/>
      <c r="B165" s="128"/>
      <c r="C165" s="156"/>
      <c r="D165" s="115"/>
      <c r="E165" s="89"/>
      <c r="F165" s="88" t="s">
        <v>275</v>
      </c>
      <c r="G165" s="86">
        <f t="shared" si="36"/>
        <v>0</v>
      </c>
      <c r="H165" s="86">
        <f t="shared" si="36"/>
        <v>0</v>
      </c>
      <c r="I165" s="66">
        <v>0</v>
      </c>
      <c r="J165" s="66">
        <v>0</v>
      </c>
      <c r="K165" s="66">
        <v>0</v>
      </c>
      <c r="L165" s="86">
        <v>0</v>
      </c>
      <c r="M165" s="66">
        <v>0</v>
      </c>
      <c r="N165" s="66">
        <v>0</v>
      </c>
      <c r="O165" s="66">
        <v>0</v>
      </c>
      <c r="P165" s="86">
        <v>0</v>
      </c>
      <c r="Q165" s="87"/>
      <c r="R165" s="111"/>
    </row>
    <row r="166" spans="1:18" s="84" customFormat="1">
      <c r="A166" s="132"/>
      <c r="B166" s="128"/>
      <c r="C166" s="156"/>
      <c r="D166" s="115"/>
      <c r="E166" s="89"/>
      <c r="F166" s="88" t="s">
        <v>276</v>
      </c>
      <c r="G166" s="86">
        <f t="shared" si="36"/>
        <v>0</v>
      </c>
      <c r="H166" s="86">
        <f t="shared" si="36"/>
        <v>0</v>
      </c>
      <c r="I166" s="66">
        <v>0</v>
      </c>
      <c r="J166" s="66">
        <v>0</v>
      </c>
      <c r="K166" s="66">
        <v>0</v>
      </c>
      <c r="L166" s="86">
        <v>0</v>
      </c>
      <c r="M166" s="66">
        <v>0</v>
      </c>
      <c r="N166" s="66">
        <v>0</v>
      </c>
      <c r="O166" s="66">
        <v>0</v>
      </c>
      <c r="P166" s="86">
        <v>0</v>
      </c>
      <c r="Q166" s="87"/>
      <c r="R166" s="111"/>
    </row>
    <row r="167" spans="1:18" s="84" customFormat="1">
      <c r="A167" s="132"/>
      <c r="B167" s="128"/>
      <c r="C167" s="156"/>
      <c r="D167" s="115"/>
      <c r="E167" s="89"/>
      <c r="F167" s="88" t="s">
        <v>277</v>
      </c>
      <c r="G167" s="86">
        <f t="shared" si="36"/>
        <v>0</v>
      </c>
      <c r="H167" s="86">
        <f t="shared" si="36"/>
        <v>0</v>
      </c>
      <c r="I167" s="66">
        <v>0</v>
      </c>
      <c r="J167" s="66">
        <v>0</v>
      </c>
      <c r="K167" s="66">
        <v>0</v>
      </c>
      <c r="L167" s="86">
        <v>0</v>
      </c>
      <c r="M167" s="66">
        <v>0</v>
      </c>
      <c r="N167" s="66">
        <v>0</v>
      </c>
      <c r="O167" s="66">
        <v>0</v>
      </c>
      <c r="P167" s="86">
        <v>0</v>
      </c>
      <c r="Q167" s="87"/>
      <c r="R167" s="111"/>
    </row>
    <row r="168" spans="1:18" s="84" customFormat="1">
      <c r="A168" s="132"/>
      <c r="B168" s="128"/>
      <c r="C168" s="156"/>
      <c r="D168" s="115"/>
      <c r="E168" s="89"/>
      <c r="F168" s="88" t="s">
        <v>278</v>
      </c>
      <c r="G168" s="86">
        <f t="shared" si="36"/>
        <v>0</v>
      </c>
      <c r="H168" s="86">
        <f t="shared" si="36"/>
        <v>0</v>
      </c>
      <c r="I168" s="66">
        <v>0</v>
      </c>
      <c r="J168" s="66">
        <v>0</v>
      </c>
      <c r="K168" s="66">
        <v>0</v>
      </c>
      <c r="L168" s="86">
        <v>0</v>
      </c>
      <c r="M168" s="66">
        <v>0</v>
      </c>
      <c r="N168" s="66">
        <v>0</v>
      </c>
      <c r="O168" s="66">
        <v>0</v>
      </c>
      <c r="P168" s="86">
        <v>0</v>
      </c>
      <c r="Q168" s="87"/>
      <c r="R168" s="111"/>
    </row>
    <row r="169" spans="1:18" s="84" customFormat="1">
      <c r="A169" s="132"/>
      <c r="B169" s="128"/>
      <c r="C169" s="156"/>
      <c r="D169" s="115"/>
      <c r="E169" s="89"/>
      <c r="F169" s="88" t="s">
        <v>279</v>
      </c>
      <c r="G169" s="86">
        <f t="shared" si="36"/>
        <v>0</v>
      </c>
      <c r="H169" s="86">
        <f t="shared" si="36"/>
        <v>0</v>
      </c>
      <c r="I169" s="66">
        <v>0</v>
      </c>
      <c r="J169" s="66">
        <v>0</v>
      </c>
      <c r="K169" s="66">
        <v>0</v>
      </c>
      <c r="L169" s="86">
        <v>0</v>
      </c>
      <c r="M169" s="66">
        <v>0</v>
      </c>
      <c r="N169" s="66">
        <v>0</v>
      </c>
      <c r="O169" s="66">
        <v>0</v>
      </c>
      <c r="P169" s="86">
        <v>0</v>
      </c>
      <c r="Q169" s="87"/>
      <c r="R169" s="111"/>
    </row>
    <row r="170" spans="1:18" s="84" customFormat="1" ht="12.75" customHeight="1">
      <c r="A170" s="132" t="s">
        <v>426</v>
      </c>
      <c r="B170" s="128" t="s">
        <v>318</v>
      </c>
      <c r="C170" s="156">
        <v>1060</v>
      </c>
      <c r="D170" s="129"/>
      <c r="E170" s="100"/>
      <c r="F170" s="106" t="s">
        <v>303</v>
      </c>
      <c r="G170" s="64">
        <f>SUM(G171:G181)</f>
        <v>17949.3</v>
      </c>
      <c r="H170" s="64">
        <f t="shared" ref="H170:P170" si="37">SUM(H171:H181)</f>
        <v>0</v>
      </c>
      <c r="I170" s="64">
        <f t="shared" si="37"/>
        <v>17949.3</v>
      </c>
      <c r="J170" s="64">
        <f t="shared" si="37"/>
        <v>0</v>
      </c>
      <c r="K170" s="64">
        <f t="shared" si="37"/>
        <v>0</v>
      </c>
      <c r="L170" s="64">
        <f t="shared" si="37"/>
        <v>0</v>
      </c>
      <c r="M170" s="64">
        <f t="shared" si="37"/>
        <v>0</v>
      </c>
      <c r="N170" s="64">
        <f t="shared" si="37"/>
        <v>0</v>
      </c>
      <c r="O170" s="64">
        <f t="shared" si="37"/>
        <v>0</v>
      </c>
      <c r="P170" s="64">
        <f t="shared" si="37"/>
        <v>0</v>
      </c>
      <c r="Q170" s="83"/>
      <c r="R170" s="111"/>
    </row>
    <row r="171" spans="1:18" s="84" customFormat="1">
      <c r="A171" s="132"/>
      <c r="B171" s="128"/>
      <c r="C171" s="156"/>
      <c r="D171" s="129"/>
      <c r="E171" s="100"/>
      <c r="F171" s="88" t="s">
        <v>25</v>
      </c>
      <c r="G171" s="86">
        <f t="shared" ref="G171:H181" si="38">I171+K171+M171+O171</f>
        <v>0</v>
      </c>
      <c r="H171" s="86">
        <f t="shared" si="38"/>
        <v>0</v>
      </c>
      <c r="I171" s="66">
        <v>0</v>
      </c>
      <c r="J171" s="66">
        <v>0</v>
      </c>
      <c r="K171" s="86">
        <v>0</v>
      </c>
      <c r="L171" s="86">
        <v>0</v>
      </c>
      <c r="M171" s="86">
        <v>0</v>
      </c>
      <c r="N171" s="86">
        <v>0</v>
      </c>
      <c r="O171" s="86">
        <v>0</v>
      </c>
      <c r="P171" s="86">
        <v>0</v>
      </c>
      <c r="Q171" s="87"/>
      <c r="R171" s="111"/>
    </row>
    <row r="172" spans="1:18" s="84" customFormat="1">
      <c r="A172" s="132"/>
      <c r="B172" s="128"/>
      <c r="C172" s="156"/>
      <c r="D172" s="129"/>
      <c r="E172" s="89"/>
      <c r="F172" s="88" t="s">
        <v>28</v>
      </c>
      <c r="G172" s="86">
        <f t="shared" si="38"/>
        <v>0</v>
      </c>
      <c r="H172" s="86">
        <f t="shared" si="38"/>
        <v>0</v>
      </c>
      <c r="I172" s="66">
        <v>0</v>
      </c>
      <c r="J172" s="66">
        <v>0</v>
      </c>
      <c r="K172" s="86">
        <v>0</v>
      </c>
      <c r="L172" s="86">
        <v>0</v>
      </c>
      <c r="M172" s="86">
        <v>0</v>
      </c>
      <c r="N172" s="86">
        <v>0</v>
      </c>
      <c r="O172" s="86">
        <v>0</v>
      </c>
      <c r="P172" s="86">
        <v>0</v>
      </c>
      <c r="Q172" s="87"/>
      <c r="R172" s="111"/>
    </row>
    <row r="173" spans="1:18" s="84" customFormat="1">
      <c r="A173" s="132"/>
      <c r="B173" s="128"/>
      <c r="C173" s="156"/>
      <c r="D173" s="129"/>
      <c r="E173" s="85"/>
      <c r="F173" s="88" t="s">
        <v>29</v>
      </c>
      <c r="G173" s="86">
        <f t="shared" si="38"/>
        <v>0</v>
      </c>
      <c r="H173" s="86">
        <f t="shared" si="38"/>
        <v>0</v>
      </c>
      <c r="I173" s="66">
        <v>0</v>
      </c>
      <c r="J173" s="66">
        <v>0</v>
      </c>
      <c r="K173" s="86">
        <v>0</v>
      </c>
      <c r="L173" s="86">
        <v>0</v>
      </c>
      <c r="M173" s="86">
        <v>0</v>
      </c>
      <c r="N173" s="86">
        <v>0</v>
      </c>
      <c r="O173" s="86">
        <v>0</v>
      </c>
      <c r="P173" s="86">
        <v>0</v>
      </c>
      <c r="Q173" s="87"/>
      <c r="R173" s="111"/>
    </row>
    <row r="174" spans="1:18" s="84" customFormat="1">
      <c r="A174" s="132"/>
      <c r="B174" s="128"/>
      <c r="C174" s="156"/>
      <c r="D174" s="129"/>
      <c r="E174" s="89"/>
      <c r="F174" s="88" t="s">
        <v>305</v>
      </c>
      <c r="G174" s="86">
        <f t="shared" si="38"/>
        <v>0</v>
      </c>
      <c r="H174" s="86">
        <f t="shared" si="38"/>
        <v>0</v>
      </c>
      <c r="I174" s="66">
        <v>0</v>
      </c>
      <c r="J174" s="66">
        <v>0</v>
      </c>
      <c r="K174" s="86">
        <v>0</v>
      </c>
      <c r="L174" s="86">
        <v>0</v>
      </c>
      <c r="M174" s="86">
        <v>0</v>
      </c>
      <c r="N174" s="86">
        <v>0</v>
      </c>
      <c r="O174" s="86">
        <v>0</v>
      </c>
      <c r="P174" s="86">
        <v>0</v>
      </c>
      <c r="Q174" s="87"/>
      <c r="R174" s="111"/>
    </row>
    <row r="175" spans="1:18" s="84" customFormat="1">
      <c r="A175" s="132"/>
      <c r="B175" s="128"/>
      <c r="C175" s="156"/>
      <c r="D175" s="129"/>
      <c r="E175" s="121" t="s">
        <v>26</v>
      </c>
      <c r="F175" s="88" t="s">
        <v>31</v>
      </c>
      <c r="G175" s="86">
        <f t="shared" si="38"/>
        <v>9838.9</v>
      </c>
      <c r="H175" s="86">
        <f t="shared" si="38"/>
        <v>0</v>
      </c>
      <c r="I175" s="66">
        <v>9838.9</v>
      </c>
      <c r="J175" s="66">
        <v>0</v>
      </c>
      <c r="K175" s="86">
        <v>0</v>
      </c>
      <c r="L175" s="86">
        <v>0</v>
      </c>
      <c r="M175" s="86">
        <v>0</v>
      </c>
      <c r="N175" s="86">
        <v>0</v>
      </c>
      <c r="O175" s="86">
        <v>0</v>
      </c>
      <c r="P175" s="86">
        <v>0</v>
      </c>
      <c r="Q175" s="87"/>
      <c r="R175" s="111"/>
    </row>
    <row r="176" spans="1:18" s="84" customFormat="1">
      <c r="A176" s="132"/>
      <c r="B176" s="128"/>
      <c r="C176" s="156"/>
      <c r="D176" s="129"/>
      <c r="E176" s="121" t="s">
        <v>26</v>
      </c>
      <c r="F176" s="88" t="s">
        <v>268</v>
      </c>
      <c r="G176" s="86">
        <f t="shared" si="38"/>
        <v>8110.4</v>
      </c>
      <c r="H176" s="86">
        <f t="shared" si="38"/>
        <v>0</v>
      </c>
      <c r="I176" s="66">
        <f>8110.4</f>
        <v>8110.4</v>
      </c>
      <c r="J176" s="66">
        <v>0</v>
      </c>
      <c r="K176" s="86">
        <v>0</v>
      </c>
      <c r="L176" s="86">
        <v>0</v>
      </c>
      <c r="M176" s="86">
        <v>0</v>
      </c>
      <c r="N176" s="86">
        <v>0</v>
      </c>
      <c r="O176" s="86">
        <v>0</v>
      </c>
      <c r="P176" s="86">
        <v>0</v>
      </c>
      <c r="Q176" s="87"/>
      <c r="R176" s="111"/>
    </row>
    <row r="177" spans="1:18" s="84" customFormat="1">
      <c r="A177" s="132"/>
      <c r="B177" s="128"/>
      <c r="C177" s="156"/>
      <c r="D177" s="129"/>
      <c r="E177" s="89"/>
      <c r="F177" s="88" t="s">
        <v>275</v>
      </c>
      <c r="G177" s="86">
        <f t="shared" si="38"/>
        <v>0</v>
      </c>
      <c r="H177" s="86">
        <f t="shared" si="38"/>
        <v>0</v>
      </c>
      <c r="I177" s="97">
        <v>0</v>
      </c>
      <c r="J177" s="66">
        <v>0</v>
      </c>
      <c r="K177" s="66">
        <v>0</v>
      </c>
      <c r="L177" s="86">
        <v>0</v>
      </c>
      <c r="M177" s="66">
        <v>0</v>
      </c>
      <c r="N177" s="66">
        <v>0</v>
      </c>
      <c r="O177" s="66">
        <v>0</v>
      </c>
      <c r="P177" s="86">
        <v>0</v>
      </c>
      <c r="Q177" s="87"/>
      <c r="R177" s="111"/>
    </row>
    <row r="178" spans="1:18" s="84" customFormat="1">
      <c r="A178" s="132"/>
      <c r="B178" s="128"/>
      <c r="C178" s="156"/>
      <c r="D178" s="129"/>
      <c r="E178" s="89"/>
      <c r="F178" s="88" t="s">
        <v>276</v>
      </c>
      <c r="G178" s="86">
        <f t="shared" si="38"/>
        <v>0</v>
      </c>
      <c r="H178" s="86">
        <f t="shared" si="38"/>
        <v>0</v>
      </c>
      <c r="I178" s="66">
        <v>0</v>
      </c>
      <c r="J178" s="66">
        <v>0</v>
      </c>
      <c r="K178" s="66">
        <v>0</v>
      </c>
      <c r="L178" s="86">
        <v>0</v>
      </c>
      <c r="M178" s="66">
        <v>0</v>
      </c>
      <c r="N178" s="66">
        <v>0</v>
      </c>
      <c r="O178" s="66">
        <v>0</v>
      </c>
      <c r="P178" s="86">
        <v>0</v>
      </c>
      <c r="Q178" s="87"/>
      <c r="R178" s="111"/>
    </row>
    <row r="179" spans="1:18" s="84" customFormat="1">
      <c r="A179" s="132"/>
      <c r="B179" s="128"/>
      <c r="C179" s="156"/>
      <c r="D179" s="129"/>
      <c r="E179" s="89"/>
      <c r="F179" s="88" t="s">
        <v>277</v>
      </c>
      <c r="G179" s="86">
        <f t="shared" si="38"/>
        <v>0</v>
      </c>
      <c r="H179" s="86">
        <f t="shared" si="38"/>
        <v>0</v>
      </c>
      <c r="I179" s="66">
        <v>0</v>
      </c>
      <c r="J179" s="66">
        <v>0</v>
      </c>
      <c r="K179" s="66">
        <v>0</v>
      </c>
      <c r="L179" s="86">
        <v>0</v>
      </c>
      <c r="M179" s="66">
        <v>0</v>
      </c>
      <c r="N179" s="66">
        <v>0</v>
      </c>
      <c r="O179" s="66">
        <v>0</v>
      </c>
      <c r="P179" s="86">
        <v>0</v>
      </c>
      <c r="Q179" s="87"/>
      <c r="R179" s="111"/>
    </row>
    <row r="180" spans="1:18" s="84" customFormat="1">
      <c r="A180" s="132"/>
      <c r="B180" s="128"/>
      <c r="C180" s="156"/>
      <c r="D180" s="129"/>
      <c r="E180" s="89"/>
      <c r="F180" s="88" t="s">
        <v>278</v>
      </c>
      <c r="G180" s="86">
        <f t="shared" si="38"/>
        <v>0</v>
      </c>
      <c r="H180" s="86">
        <f t="shared" si="38"/>
        <v>0</v>
      </c>
      <c r="I180" s="66">
        <v>0</v>
      </c>
      <c r="J180" s="66">
        <v>0</v>
      </c>
      <c r="K180" s="66">
        <v>0</v>
      </c>
      <c r="L180" s="86">
        <v>0</v>
      </c>
      <c r="M180" s="66">
        <v>0</v>
      </c>
      <c r="N180" s="66">
        <v>0</v>
      </c>
      <c r="O180" s="66">
        <v>0</v>
      </c>
      <c r="P180" s="86">
        <v>0</v>
      </c>
      <c r="Q180" s="87"/>
      <c r="R180" s="111"/>
    </row>
    <row r="181" spans="1:18" s="84" customFormat="1">
      <c r="A181" s="132"/>
      <c r="B181" s="128"/>
      <c r="C181" s="156"/>
      <c r="D181" s="129"/>
      <c r="E181" s="89"/>
      <c r="F181" s="88" t="s">
        <v>279</v>
      </c>
      <c r="G181" s="86">
        <f t="shared" si="38"/>
        <v>0</v>
      </c>
      <c r="H181" s="86">
        <f t="shared" si="38"/>
        <v>0</v>
      </c>
      <c r="I181" s="66">
        <v>0</v>
      </c>
      <c r="J181" s="66">
        <v>0</v>
      </c>
      <c r="K181" s="66">
        <v>0</v>
      </c>
      <c r="L181" s="86">
        <v>0</v>
      </c>
      <c r="M181" s="66">
        <v>0</v>
      </c>
      <c r="N181" s="66">
        <v>0</v>
      </c>
      <c r="O181" s="66">
        <v>0</v>
      </c>
      <c r="P181" s="86">
        <v>0</v>
      </c>
      <c r="Q181" s="87"/>
      <c r="R181" s="111"/>
    </row>
    <row r="182" spans="1:18" s="84" customFormat="1" ht="12.75" customHeight="1">
      <c r="A182" s="132" t="s">
        <v>427</v>
      </c>
      <c r="B182" s="128" t="s">
        <v>319</v>
      </c>
      <c r="C182" s="156">
        <v>731.5</v>
      </c>
      <c r="D182" s="115"/>
      <c r="E182" s="100"/>
      <c r="F182" s="106" t="s">
        <v>303</v>
      </c>
      <c r="G182" s="64">
        <f>SUM(G183:G193)</f>
        <v>303.3</v>
      </c>
      <c r="H182" s="64">
        <f t="shared" ref="H182:P182" si="39">SUM(H183:H193)</f>
        <v>0</v>
      </c>
      <c r="I182" s="64">
        <f t="shared" si="39"/>
        <v>303.3</v>
      </c>
      <c r="J182" s="64">
        <f t="shared" si="39"/>
        <v>0</v>
      </c>
      <c r="K182" s="64">
        <f t="shared" si="39"/>
        <v>0</v>
      </c>
      <c r="L182" s="64">
        <f t="shared" si="39"/>
        <v>0</v>
      </c>
      <c r="M182" s="64">
        <f t="shared" si="39"/>
        <v>0</v>
      </c>
      <c r="N182" s="64">
        <f t="shared" si="39"/>
        <v>0</v>
      </c>
      <c r="O182" s="64">
        <f t="shared" si="39"/>
        <v>0</v>
      </c>
      <c r="P182" s="64">
        <f t="shared" si="39"/>
        <v>0</v>
      </c>
      <c r="Q182" s="83"/>
      <c r="R182" s="111"/>
    </row>
    <row r="183" spans="1:18" s="84" customFormat="1">
      <c r="A183" s="132"/>
      <c r="B183" s="128"/>
      <c r="C183" s="156"/>
      <c r="D183" s="115"/>
      <c r="E183" s="100"/>
      <c r="F183" s="88" t="s">
        <v>25</v>
      </c>
      <c r="G183" s="86">
        <f t="shared" ref="G183:H193" si="40">I183+K183+M183+O183</f>
        <v>0</v>
      </c>
      <c r="H183" s="86">
        <f t="shared" si="40"/>
        <v>0</v>
      </c>
      <c r="I183" s="66">
        <v>0</v>
      </c>
      <c r="J183" s="66">
        <v>0</v>
      </c>
      <c r="K183" s="86">
        <v>0</v>
      </c>
      <c r="L183" s="86">
        <v>0</v>
      </c>
      <c r="M183" s="86">
        <v>0</v>
      </c>
      <c r="N183" s="86">
        <v>0</v>
      </c>
      <c r="O183" s="86">
        <v>0</v>
      </c>
      <c r="P183" s="86">
        <v>0</v>
      </c>
      <c r="Q183" s="87"/>
      <c r="R183" s="111"/>
    </row>
    <row r="184" spans="1:18" s="84" customFormat="1">
      <c r="A184" s="132"/>
      <c r="B184" s="128"/>
      <c r="C184" s="156"/>
      <c r="D184" s="115"/>
      <c r="E184" s="89"/>
      <c r="F184" s="88" t="s">
        <v>28</v>
      </c>
      <c r="G184" s="86">
        <f t="shared" si="40"/>
        <v>0</v>
      </c>
      <c r="H184" s="86">
        <f t="shared" si="40"/>
        <v>0</v>
      </c>
      <c r="I184" s="66">
        <v>0</v>
      </c>
      <c r="J184" s="66">
        <v>0</v>
      </c>
      <c r="K184" s="86">
        <v>0</v>
      </c>
      <c r="L184" s="86">
        <v>0</v>
      </c>
      <c r="M184" s="86">
        <v>0</v>
      </c>
      <c r="N184" s="86">
        <v>0</v>
      </c>
      <c r="O184" s="86">
        <v>0</v>
      </c>
      <c r="P184" s="86">
        <v>0</v>
      </c>
      <c r="Q184" s="87"/>
      <c r="R184" s="111"/>
    </row>
    <row r="185" spans="1:18" s="84" customFormat="1">
      <c r="A185" s="132"/>
      <c r="B185" s="128"/>
      <c r="C185" s="156"/>
      <c r="D185" s="115"/>
      <c r="E185" s="85"/>
      <c r="F185" s="88" t="s">
        <v>29</v>
      </c>
      <c r="G185" s="86">
        <f t="shared" si="40"/>
        <v>0</v>
      </c>
      <c r="H185" s="86">
        <f t="shared" si="40"/>
        <v>0</v>
      </c>
      <c r="I185" s="66">
        <v>0</v>
      </c>
      <c r="J185" s="66">
        <v>0</v>
      </c>
      <c r="K185" s="86">
        <v>0</v>
      </c>
      <c r="L185" s="86">
        <v>0</v>
      </c>
      <c r="M185" s="86">
        <v>0</v>
      </c>
      <c r="N185" s="86">
        <v>0</v>
      </c>
      <c r="O185" s="86">
        <v>0</v>
      </c>
      <c r="P185" s="86">
        <v>0</v>
      </c>
      <c r="Q185" s="87"/>
      <c r="R185" s="111"/>
    </row>
    <row r="186" spans="1:18" s="84" customFormat="1">
      <c r="A186" s="132"/>
      <c r="B186" s="128"/>
      <c r="C186" s="156"/>
      <c r="D186" s="115"/>
      <c r="E186" s="85"/>
      <c r="F186" s="88" t="s">
        <v>305</v>
      </c>
      <c r="G186" s="86">
        <f t="shared" si="40"/>
        <v>0</v>
      </c>
      <c r="H186" s="86">
        <f t="shared" si="40"/>
        <v>0</v>
      </c>
      <c r="I186" s="66">
        <v>0</v>
      </c>
      <c r="J186" s="66">
        <v>0</v>
      </c>
      <c r="K186" s="86">
        <v>0</v>
      </c>
      <c r="L186" s="86">
        <v>0</v>
      </c>
      <c r="M186" s="86">
        <v>0</v>
      </c>
      <c r="N186" s="86">
        <v>0</v>
      </c>
      <c r="O186" s="86">
        <v>0</v>
      </c>
      <c r="P186" s="86">
        <v>0</v>
      </c>
      <c r="Q186" s="87"/>
      <c r="R186" s="111"/>
    </row>
    <row r="187" spans="1:18" s="84" customFormat="1">
      <c r="A187" s="132"/>
      <c r="B187" s="128"/>
      <c r="C187" s="156"/>
      <c r="D187" s="115"/>
      <c r="E187" s="121" t="s">
        <v>27</v>
      </c>
      <c r="F187" s="88" t="s">
        <v>31</v>
      </c>
      <c r="G187" s="86">
        <f t="shared" si="40"/>
        <v>303.3</v>
      </c>
      <c r="H187" s="86">
        <f t="shared" si="40"/>
        <v>0</v>
      </c>
      <c r="I187" s="66">
        <v>303.3</v>
      </c>
      <c r="J187" s="66">
        <v>0</v>
      </c>
      <c r="K187" s="86">
        <v>0</v>
      </c>
      <c r="L187" s="86">
        <v>0</v>
      </c>
      <c r="M187" s="86">
        <v>0</v>
      </c>
      <c r="N187" s="86">
        <v>0</v>
      </c>
      <c r="O187" s="86">
        <v>0</v>
      </c>
      <c r="P187" s="86">
        <v>0</v>
      </c>
      <c r="Q187" s="87"/>
      <c r="R187" s="111"/>
    </row>
    <row r="188" spans="1:18" s="84" customFormat="1">
      <c r="A188" s="132"/>
      <c r="B188" s="128"/>
      <c r="C188" s="156"/>
      <c r="D188" s="115"/>
      <c r="E188" s="89"/>
      <c r="F188" s="88" t="s">
        <v>268</v>
      </c>
      <c r="G188" s="86">
        <f t="shared" si="40"/>
        <v>0</v>
      </c>
      <c r="H188" s="86">
        <f t="shared" si="40"/>
        <v>0</v>
      </c>
      <c r="I188" s="66">
        <v>0</v>
      </c>
      <c r="J188" s="66">
        <v>0</v>
      </c>
      <c r="K188" s="86">
        <v>0</v>
      </c>
      <c r="L188" s="86">
        <v>0</v>
      </c>
      <c r="M188" s="86">
        <v>0</v>
      </c>
      <c r="N188" s="86">
        <v>0</v>
      </c>
      <c r="O188" s="86">
        <v>0</v>
      </c>
      <c r="P188" s="86">
        <v>0</v>
      </c>
      <c r="Q188" s="87"/>
      <c r="R188" s="111"/>
    </row>
    <row r="189" spans="1:18" s="84" customFormat="1">
      <c r="A189" s="132"/>
      <c r="B189" s="128"/>
      <c r="C189" s="156"/>
      <c r="D189" s="115"/>
      <c r="E189" s="89"/>
      <c r="F189" s="88" t="s">
        <v>275</v>
      </c>
      <c r="G189" s="86">
        <f t="shared" si="40"/>
        <v>0</v>
      </c>
      <c r="H189" s="86">
        <f t="shared" si="40"/>
        <v>0</v>
      </c>
      <c r="I189" s="66">
        <v>0</v>
      </c>
      <c r="J189" s="66">
        <v>0</v>
      </c>
      <c r="K189" s="66">
        <v>0</v>
      </c>
      <c r="L189" s="86">
        <v>0</v>
      </c>
      <c r="M189" s="66">
        <v>0</v>
      </c>
      <c r="N189" s="66">
        <v>0</v>
      </c>
      <c r="O189" s="66">
        <v>0</v>
      </c>
      <c r="P189" s="86">
        <v>0</v>
      </c>
      <c r="Q189" s="87"/>
      <c r="R189" s="111"/>
    </row>
    <row r="190" spans="1:18" s="84" customFormat="1">
      <c r="A190" s="132"/>
      <c r="B190" s="128"/>
      <c r="C190" s="156"/>
      <c r="D190" s="115"/>
      <c r="E190" s="89"/>
      <c r="F190" s="88" t="s">
        <v>276</v>
      </c>
      <c r="G190" s="86">
        <f t="shared" si="40"/>
        <v>0</v>
      </c>
      <c r="H190" s="86">
        <f t="shared" si="40"/>
        <v>0</v>
      </c>
      <c r="I190" s="66">
        <v>0</v>
      </c>
      <c r="J190" s="66">
        <v>0</v>
      </c>
      <c r="K190" s="66">
        <v>0</v>
      </c>
      <c r="L190" s="86">
        <v>0</v>
      </c>
      <c r="M190" s="66">
        <v>0</v>
      </c>
      <c r="N190" s="66">
        <v>0</v>
      </c>
      <c r="O190" s="66">
        <v>0</v>
      </c>
      <c r="P190" s="86">
        <v>0</v>
      </c>
      <c r="Q190" s="87"/>
      <c r="R190" s="111"/>
    </row>
    <row r="191" spans="1:18" s="84" customFormat="1">
      <c r="A191" s="132"/>
      <c r="B191" s="128"/>
      <c r="C191" s="156"/>
      <c r="D191" s="115"/>
      <c r="E191" s="89"/>
      <c r="F191" s="88" t="s">
        <v>277</v>
      </c>
      <c r="G191" s="86">
        <f t="shared" si="40"/>
        <v>0</v>
      </c>
      <c r="H191" s="86">
        <f t="shared" si="40"/>
        <v>0</v>
      </c>
      <c r="I191" s="66">
        <v>0</v>
      </c>
      <c r="J191" s="66">
        <v>0</v>
      </c>
      <c r="K191" s="66">
        <v>0</v>
      </c>
      <c r="L191" s="86">
        <v>0</v>
      </c>
      <c r="M191" s="66">
        <v>0</v>
      </c>
      <c r="N191" s="66">
        <v>0</v>
      </c>
      <c r="O191" s="66">
        <v>0</v>
      </c>
      <c r="P191" s="86">
        <v>0</v>
      </c>
      <c r="Q191" s="87"/>
      <c r="R191" s="111"/>
    </row>
    <row r="192" spans="1:18" s="84" customFormat="1">
      <c r="A192" s="132"/>
      <c r="B192" s="128"/>
      <c r="C192" s="156"/>
      <c r="D192" s="115"/>
      <c r="E192" s="89"/>
      <c r="F192" s="88" t="s">
        <v>278</v>
      </c>
      <c r="G192" s="86">
        <f t="shared" si="40"/>
        <v>0</v>
      </c>
      <c r="H192" s="86">
        <f t="shared" si="40"/>
        <v>0</v>
      </c>
      <c r="I192" s="66">
        <v>0</v>
      </c>
      <c r="J192" s="66">
        <v>0</v>
      </c>
      <c r="K192" s="66">
        <v>0</v>
      </c>
      <c r="L192" s="86">
        <v>0</v>
      </c>
      <c r="M192" s="66">
        <v>0</v>
      </c>
      <c r="N192" s="66">
        <v>0</v>
      </c>
      <c r="O192" s="66">
        <v>0</v>
      </c>
      <c r="P192" s="86">
        <v>0</v>
      </c>
      <c r="Q192" s="87"/>
      <c r="R192" s="111"/>
    </row>
    <row r="193" spans="1:18" s="84" customFormat="1">
      <c r="A193" s="132"/>
      <c r="B193" s="128"/>
      <c r="C193" s="156"/>
      <c r="D193" s="115"/>
      <c r="E193" s="89"/>
      <c r="F193" s="88" t="s">
        <v>279</v>
      </c>
      <c r="G193" s="86">
        <f t="shared" si="40"/>
        <v>0</v>
      </c>
      <c r="H193" s="86">
        <f t="shared" si="40"/>
        <v>0</v>
      </c>
      <c r="I193" s="66">
        <v>0</v>
      </c>
      <c r="J193" s="66">
        <v>0</v>
      </c>
      <c r="K193" s="66">
        <v>0</v>
      </c>
      <c r="L193" s="86">
        <v>0</v>
      </c>
      <c r="M193" s="66">
        <v>0</v>
      </c>
      <c r="N193" s="66">
        <v>0</v>
      </c>
      <c r="O193" s="66">
        <v>0</v>
      </c>
      <c r="P193" s="86">
        <v>0</v>
      </c>
      <c r="Q193" s="87"/>
      <c r="R193" s="111"/>
    </row>
    <row r="194" spans="1:18" s="84" customFormat="1" ht="12.75" customHeight="1">
      <c r="A194" s="132" t="s">
        <v>428</v>
      </c>
      <c r="B194" s="128" t="s">
        <v>320</v>
      </c>
      <c r="C194" s="156" t="s">
        <v>301</v>
      </c>
      <c r="D194" s="100"/>
      <c r="E194" s="100"/>
      <c r="F194" s="106" t="s">
        <v>303</v>
      </c>
      <c r="G194" s="64">
        <f>SUM(G195:G205)</f>
        <v>8730</v>
      </c>
      <c r="H194" s="64">
        <f t="shared" ref="H194:P194" si="41">SUM(H195:H205)</f>
        <v>8730</v>
      </c>
      <c r="I194" s="64">
        <f t="shared" si="41"/>
        <v>8730</v>
      </c>
      <c r="J194" s="64">
        <f t="shared" si="41"/>
        <v>8730</v>
      </c>
      <c r="K194" s="64">
        <f t="shared" si="41"/>
        <v>0</v>
      </c>
      <c r="L194" s="64">
        <f t="shared" si="41"/>
        <v>0</v>
      </c>
      <c r="M194" s="64">
        <f t="shared" si="41"/>
        <v>0</v>
      </c>
      <c r="N194" s="64">
        <f t="shared" si="41"/>
        <v>0</v>
      </c>
      <c r="O194" s="64">
        <f t="shared" si="41"/>
        <v>0</v>
      </c>
      <c r="P194" s="64">
        <f t="shared" si="41"/>
        <v>0</v>
      </c>
      <c r="Q194" s="83"/>
      <c r="R194" s="111"/>
    </row>
    <row r="195" spans="1:18" s="84" customFormat="1">
      <c r="A195" s="132"/>
      <c r="B195" s="128"/>
      <c r="C195" s="156"/>
      <c r="D195" s="89"/>
      <c r="E195" s="100"/>
      <c r="F195" s="88" t="s">
        <v>25</v>
      </c>
      <c r="G195" s="86">
        <f t="shared" ref="G195:H205" si="42">I195+K195+M195+O195</f>
        <v>0</v>
      </c>
      <c r="H195" s="86">
        <f t="shared" si="42"/>
        <v>0</v>
      </c>
      <c r="I195" s="66">
        <v>0</v>
      </c>
      <c r="J195" s="66">
        <v>0</v>
      </c>
      <c r="K195" s="86">
        <v>0</v>
      </c>
      <c r="L195" s="86">
        <v>0</v>
      </c>
      <c r="M195" s="86">
        <v>0</v>
      </c>
      <c r="N195" s="86">
        <v>0</v>
      </c>
      <c r="O195" s="86">
        <v>0</v>
      </c>
      <c r="P195" s="86">
        <v>0</v>
      </c>
      <c r="Q195" s="87"/>
      <c r="R195" s="111"/>
    </row>
    <row r="196" spans="1:18" s="84" customFormat="1">
      <c r="A196" s="132"/>
      <c r="B196" s="128"/>
      <c r="C196" s="156"/>
      <c r="D196" s="89"/>
      <c r="E196" s="89"/>
      <c r="F196" s="88" t="s">
        <v>28</v>
      </c>
      <c r="G196" s="86">
        <f t="shared" si="42"/>
        <v>0</v>
      </c>
      <c r="H196" s="86">
        <f t="shared" si="42"/>
        <v>0</v>
      </c>
      <c r="I196" s="66">
        <v>0</v>
      </c>
      <c r="J196" s="66">
        <v>0</v>
      </c>
      <c r="K196" s="86">
        <v>0</v>
      </c>
      <c r="L196" s="86">
        <v>0</v>
      </c>
      <c r="M196" s="86">
        <v>0</v>
      </c>
      <c r="N196" s="86">
        <v>0</v>
      </c>
      <c r="O196" s="86">
        <v>0</v>
      </c>
      <c r="P196" s="86">
        <v>0</v>
      </c>
      <c r="Q196" s="87"/>
      <c r="R196" s="111"/>
    </row>
    <row r="197" spans="1:18" s="84" customFormat="1">
      <c r="A197" s="132"/>
      <c r="B197" s="128"/>
      <c r="C197" s="156"/>
      <c r="D197" s="89" t="s">
        <v>249</v>
      </c>
      <c r="E197" s="85" t="s">
        <v>27</v>
      </c>
      <c r="F197" s="88" t="s">
        <v>29</v>
      </c>
      <c r="G197" s="86">
        <f t="shared" si="42"/>
        <v>730</v>
      </c>
      <c r="H197" s="86">
        <f t="shared" si="42"/>
        <v>730</v>
      </c>
      <c r="I197" s="66">
        <f>1000-270</f>
        <v>730</v>
      </c>
      <c r="J197" s="66">
        <f>1000-270</f>
        <v>730</v>
      </c>
      <c r="K197" s="86">
        <v>0</v>
      </c>
      <c r="L197" s="86">
        <v>0</v>
      </c>
      <c r="M197" s="86">
        <v>0</v>
      </c>
      <c r="N197" s="86">
        <v>0</v>
      </c>
      <c r="O197" s="86">
        <v>0</v>
      </c>
      <c r="P197" s="86">
        <v>0</v>
      </c>
      <c r="Q197" s="87" t="s">
        <v>304</v>
      </c>
      <c r="R197" s="111"/>
    </row>
    <row r="198" spans="1:18" s="84" customFormat="1">
      <c r="A198" s="132"/>
      <c r="B198" s="128"/>
      <c r="C198" s="156"/>
      <c r="D198" s="89" t="s">
        <v>249</v>
      </c>
      <c r="E198" s="118" t="s">
        <v>26</v>
      </c>
      <c r="F198" s="88" t="s">
        <v>305</v>
      </c>
      <c r="G198" s="86">
        <f t="shared" si="42"/>
        <v>8000</v>
      </c>
      <c r="H198" s="86">
        <f t="shared" si="42"/>
        <v>8000</v>
      </c>
      <c r="I198" s="66">
        <v>8000</v>
      </c>
      <c r="J198" s="66">
        <v>8000</v>
      </c>
      <c r="K198" s="86">
        <v>0</v>
      </c>
      <c r="L198" s="86">
        <v>0</v>
      </c>
      <c r="M198" s="86">
        <v>0</v>
      </c>
      <c r="N198" s="86">
        <v>0</v>
      </c>
      <c r="O198" s="86">
        <v>0</v>
      </c>
      <c r="P198" s="86">
        <v>0</v>
      </c>
      <c r="Q198" s="87"/>
      <c r="R198" s="111"/>
    </row>
    <row r="199" spans="1:18" s="84" customFormat="1">
      <c r="A199" s="132"/>
      <c r="B199" s="128"/>
      <c r="C199" s="156"/>
      <c r="D199" s="89"/>
      <c r="E199" s="89"/>
      <c r="F199" s="88" t="s">
        <v>31</v>
      </c>
      <c r="G199" s="86">
        <f t="shared" si="42"/>
        <v>0</v>
      </c>
      <c r="H199" s="86">
        <f t="shared" si="42"/>
        <v>0</v>
      </c>
      <c r="I199" s="66">
        <v>0</v>
      </c>
      <c r="J199" s="66">
        <v>0</v>
      </c>
      <c r="K199" s="86">
        <v>0</v>
      </c>
      <c r="L199" s="86">
        <v>0</v>
      </c>
      <c r="M199" s="86">
        <v>0</v>
      </c>
      <c r="N199" s="86">
        <v>0</v>
      </c>
      <c r="O199" s="86">
        <v>0</v>
      </c>
      <c r="P199" s="86">
        <v>0</v>
      </c>
      <c r="Q199" s="87"/>
      <c r="R199" s="111"/>
    </row>
    <row r="200" spans="1:18" s="84" customFormat="1">
      <c r="A200" s="132"/>
      <c r="B200" s="128"/>
      <c r="C200" s="156"/>
      <c r="D200" s="89"/>
      <c r="E200" s="89"/>
      <c r="F200" s="88" t="s">
        <v>268</v>
      </c>
      <c r="G200" s="86">
        <f t="shared" si="42"/>
        <v>0</v>
      </c>
      <c r="H200" s="86">
        <f t="shared" si="42"/>
        <v>0</v>
      </c>
      <c r="I200" s="66">
        <v>0</v>
      </c>
      <c r="J200" s="66">
        <v>0</v>
      </c>
      <c r="K200" s="86">
        <v>0</v>
      </c>
      <c r="L200" s="86">
        <v>0</v>
      </c>
      <c r="M200" s="86">
        <v>0</v>
      </c>
      <c r="N200" s="86">
        <v>0</v>
      </c>
      <c r="O200" s="86">
        <v>0</v>
      </c>
      <c r="P200" s="86">
        <v>0</v>
      </c>
      <c r="Q200" s="87"/>
      <c r="R200" s="111"/>
    </row>
    <row r="201" spans="1:18" s="84" customFormat="1">
      <c r="A201" s="132"/>
      <c r="B201" s="128"/>
      <c r="C201" s="156"/>
      <c r="D201" s="115"/>
      <c r="E201" s="89"/>
      <c r="F201" s="88" t="s">
        <v>275</v>
      </c>
      <c r="G201" s="86">
        <f t="shared" si="42"/>
        <v>0</v>
      </c>
      <c r="H201" s="86">
        <f t="shared" si="42"/>
        <v>0</v>
      </c>
      <c r="I201" s="66">
        <v>0</v>
      </c>
      <c r="J201" s="66">
        <v>0</v>
      </c>
      <c r="K201" s="66">
        <v>0</v>
      </c>
      <c r="L201" s="86">
        <v>0</v>
      </c>
      <c r="M201" s="66">
        <v>0</v>
      </c>
      <c r="N201" s="66">
        <v>0</v>
      </c>
      <c r="O201" s="66">
        <v>0</v>
      </c>
      <c r="P201" s="86">
        <v>0</v>
      </c>
      <c r="Q201" s="87"/>
      <c r="R201" s="111"/>
    </row>
    <row r="202" spans="1:18" s="84" customFormat="1">
      <c r="A202" s="132"/>
      <c r="B202" s="128"/>
      <c r="C202" s="156"/>
      <c r="D202" s="115"/>
      <c r="E202" s="89"/>
      <c r="F202" s="88" t="s">
        <v>276</v>
      </c>
      <c r="G202" s="86">
        <f t="shared" si="42"/>
        <v>0</v>
      </c>
      <c r="H202" s="86">
        <f t="shared" si="42"/>
        <v>0</v>
      </c>
      <c r="I202" s="66">
        <v>0</v>
      </c>
      <c r="J202" s="66">
        <v>0</v>
      </c>
      <c r="K202" s="66">
        <v>0</v>
      </c>
      <c r="L202" s="86">
        <v>0</v>
      </c>
      <c r="M202" s="66">
        <v>0</v>
      </c>
      <c r="N202" s="66">
        <v>0</v>
      </c>
      <c r="O202" s="66">
        <v>0</v>
      </c>
      <c r="P202" s="86">
        <v>0</v>
      </c>
      <c r="Q202" s="87"/>
      <c r="R202" s="111"/>
    </row>
    <row r="203" spans="1:18" s="84" customFormat="1">
      <c r="A203" s="132"/>
      <c r="B203" s="128"/>
      <c r="C203" s="156"/>
      <c r="D203" s="115"/>
      <c r="E203" s="89"/>
      <c r="F203" s="88" t="s">
        <v>277</v>
      </c>
      <c r="G203" s="86">
        <f t="shared" si="42"/>
        <v>0</v>
      </c>
      <c r="H203" s="86">
        <f t="shared" si="42"/>
        <v>0</v>
      </c>
      <c r="I203" s="66">
        <v>0</v>
      </c>
      <c r="J203" s="66">
        <v>0</v>
      </c>
      <c r="K203" s="66">
        <v>0</v>
      </c>
      <c r="L203" s="86">
        <v>0</v>
      </c>
      <c r="M203" s="66">
        <v>0</v>
      </c>
      <c r="N203" s="66">
        <v>0</v>
      </c>
      <c r="O203" s="66">
        <v>0</v>
      </c>
      <c r="P203" s="86">
        <v>0</v>
      </c>
      <c r="Q203" s="87"/>
      <c r="R203" s="111"/>
    </row>
    <row r="204" spans="1:18" s="84" customFormat="1">
      <c r="A204" s="132"/>
      <c r="B204" s="128"/>
      <c r="C204" s="156"/>
      <c r="D204" s="115"/>
      <c r="E204" s="89"/>
      <c r="F204" s="88" t="s">
        <v>278</v>
      </c>
      <c r="G204" s="86">
        <f t="shared" si="42"/>
        <v>0</v>
      </c>
      <c r="H204" s="86">
        <f t="shared" si="42"/>
        <v>0</v>
      </c>
      <c r="I204" s="66">
        <v>0</v>
      </c>
      <c r="J204" s="66">
        <v>0</v>
      </c>
      <c r="K204" s="66">
        <v>0</v>
      </c>
      <c r="L204" s="86">
        <v>0</v>
      </c>
      <c r="M204" s="66">
        <v>0</v>
      </c>
      <c r="N204" s="66">
        <v>0</v>
      </c>
      <c r="O204" s="66">
        <v>0</v>
      </c>
      <c r="P204" s="86">
        <v>0</v>
      </c>
      <c r="Q204" s="87"/>
      <c r="R204" s="111"/>
    </row>
    <row r="205" spans="1:18" s="84" customFormat="1">
      <c r="A205" s="132"/>
      <c r="B205" s="128"/>
      <c r="C205" s="156"/>
      <c r="D205" s="115"/>
      <c r="E205" s="89"/>
      <c r="F205" s="88" t="s">
        <v>279</v>
      </c>
      <c r="G205" s="86">
        <f t="shared" si="42"/>
        <v>0</v>
      </c>
      <c r="H205" s="86">
        <f t="shared" si="42"/>
        <v>0</v>
      </c>
      <c r="I205" s="66">
        <v>0</v>
      </c>
      <c r="J205" s="66">
        <v>0</v>
      </c>
      <c r="K205" s="66">
        <v>0</v>
      </c>
      <c r="L205" s="86">
        <v>0</v>
      </c>
      <c r="M205" s="66">
        <v>0</v>
      </c>
      <c r="N205" s="66">
        <v>0</v>
      </c>
      <c r="O205" s="66">
        <v>0</v>
      </c>
      <c r="P205" s="86">
        <v>0</v>
      </c>
      <c r="Q205" s="87"/>
      <c r="R205" s="111"/>
    </row>
    <row r="206" spans="1:18" s="84" customFormat="1" ht="12.75" customHeight="1">
      <c r="A206" s="132" t="s">
        <v>429</v>
      </c>
      <c r="B206" s="128" t="s">
        <v>309</v>
      </c>
      <c r="C206" s="156">
        <v>3000</v>
      </c>
      <c r="D206" s="129"/>
      <c r="E206" s="100"/>
      <c r="F206" s="106" t="s">
        <v>303</v>
      </c>
      <c r="G206" s="64">
        <f>SUM(G207:G217)</f>
        <v>5738.7</v>
      </c>
      <c r="H206" s="64">
        <f t="shared" ref="H206:P206" si="43">SUM(H207:H217)</f>
        <v>0</v>
      </c>
      <c r="I206" s="64">
        <f t="shared" si="43"/>
        <v>5738.7</v>
      </c>
      <c r="J206" s="64">
        <f t="shared" si="43"/>
        <v>0</v>
      </c>
      <c r="K206" s="64">
        <f t="shared" si="43"/>
        <v>0</v>
      </c>
      <c r="L206" s="64">
        <f t="shared" si="43"/>
        <v>0</v>
      </c>
      <c r="M206" s="64">
        <f t="shared" si="43"/>
        <v>0</v>
      </c>
      <c r="N206" s="64">
        <f t="shared" si="43"/>
        <v>0</v>
      </c>
      <c r="O206" s="64">
        <f t="shared" si="43"/>
        <v>0</v>
      </c>
      <c r="P206" s="64">
        <f t="shared" si="43"/>
        <v>0</v>
      </c>
      <c r="Q206" s="83"/>
      <c r="R206" s="111"/>
    </row>
    <row r="207" spans="1:18" s="84" customFormat="1">
      <c r="A207" s="132"/>
      <c r="B207" s="128"/>
      <c r="C207" s="156"/>
      <c r="D207" s="129"/>
      <c r="E207" s="100"/>
      <c r="F207" s="88" t="s">
        <v>25</v>
      </c>
      <c r="G207" s="86">
        <f t="shared" ref="G207:H217" si="44">I207+K207+M207+O207</f>
        <v>0</v>
      </c>
      <c r="H207" s="86">
        <f t="shared" si="44"/>
        <v>0</v>
      </c>
      <c r="I207" s="66">
        <v>0</v>
      </c>
      <c r="J207" s="66">
        <v>0</v>
      </c>
      <c r="K207" s="86">
        <v>0</v>
      </c>
      <c r="L207" s="86">
        <v>0</v>
      </c>
      <c r="M207" s="86">
        <v>0</v>
      </c>
      <c r="N207" s="86">
        <v>0</v>
      </c>
      <c r="O207" s="86">
        <v>0</v>
      </c>
      <c r="P207" s="86">
        <v>0</v>
      </c>
      <c r="Q207" s="87"/>
      <c r="R207" s="111"/>
    </row>
    <row r="208" spans="1:18" s="84" customFormat="1">
      <c r="A208" s="132"/>
      <c r="B208" s="128"/>
      <c r="C208" s="156"/>
      <c r="D208" s="129"/>
      <c r="E208" s="89"/>
      <c r="F208" s="88" t="s">
        <v>28</v>
      </c>
      <c r="G208" s="86">
        <f t="shared" si="44"/>
        <v>0</v>
      </c>
      <c r="H208" s="86">
        <f t="shared" si="44"/>
        <v>0</v>
      </c>
      <c r="I208" s="66">
        <v>0</v>
      </c>
      <c r="J208" s="66">
        <v>0</v>
      </c>
      <c r="K208" s="86">
        <v>0</v>
      </c>
      <c r="L208" s="86">
        <v>0</v>
      </c>
      <c r="M208" s="86">
        <v>0</v>
      </c>
      <c r="N208" s="86">
        <v>0</v>
      </c>
      <c r="O208" s="86">
        <v>0</v>
      </c>
      <c r="P208" s="86">
        <v>0</v>
      </c>
      <c r="Q208" s="87"/>
      <c r="R208" s="111"/>
    </row>
    <row r="209" spans="1:18" s="84" customFormat="1">
      <c r="A209" s="132"/>
      <c r="B209" s="128"/>
      <c r="C209" s="156"/>
      <c r="D209" s="129"/>
      <c r="E209" s="85"/>
      <c r="F209" s="88" t="s">
        <v>29</v>
      </c>
      <c r="G209" s="86">
        <f t="shared" si="44"/>
        <v>0</v>
      </c>
      <c r="H209" s="86">
        <f t="shared" si="44"/>
        <v>0</v>
      </c>
      <c r="I209" s="66">
        <v>0</v>
      </c>
      <c r="J209" s="66">
        <v>0</v>
      </c>
      <c r="K209" s="86">
        <v>0</v>
      </c>
      <c r="L209" s="86">
        <v>0</v>
      </c>
      <c r="M209" s="86">
        <v>0</v>
      </c>
      <c r="N209" s="86">
        <v>0</v>
      </c>
      <c r="O209" s="86">
        <v>0</v>
      </c>
      <c r="P209" s="86">
        <v>0</v>
      </c>
      <c r="Q209" s="87"/>
      <c r="R209" s="111"/>
    </row>
    <row r="210" spans="1:18" s="84" customFormat="1">
      <c r="A210" s="132"/>
      <c r="B210" s="128"/>
      <c r="C210" s="156"/>
      <c r="D210" s="129"/>
      <c r="E210" s="85"/>
      <c r="F210" s="88" t="s">
        <v>305</v>
      </c>
      <c r="G210" s="86">
        <f t="shared" si="44"/>
        <v>0</v>
      </c>
      <c r="H210" s="86">
        <f t="shared" si="44"/>
        <v>0</v>
      </c>
      <c r="I210" s="66">
        <v>0</v>
      </c>
      <c r="J210" s="66">
        <v>0</v>
      </c>
      <c r="K210" s="86">
        <v>0</v>
      </c>
      <c r="L210" s="86">
        <v>0</v>
      </c>
      <c r="M210" s="86">
        <v>0</v>
      </c>
      <c r="N210" s="86">
        <v>0</v>
      </c>
      <c r="O210" s="86">
        <v>0</v>
      </c>
      <c r="P210" s="86">
        <v>0</v>
      </c>
      <c r="Q210" s="87"/>
      <c r="R210" s="111"/>
    </row>
    <row r="211" spans="1:18" s="84" customFormat="1">
      <c r="A211" s="132"/>
      <c r="B211" s="128"/>
      <c r="C211" s="156"/>
      <c r="D211" s="129"/>
      <c r="E211" s="89"/>
      <c r="F211" s="88" t="s">
        <v>31</v>
      </c>
      <c r="G211" s="86">
        <f t="shared" si="44"/>
        <v>0</v>
      </c>
      <c r="H211" s="86">
        <f t="shared" si="44"/>
        <v>0</v>
      </c>
      <c r="I211" s="66">
        <v>0</v>
      </c>
      <c r="J211" s="66">
        <v>0</v>
      </c>
      <c r="K211" s="86">
        <v>0</v>
      </c>
      <c r="L211" s="86">
        <v>0</v>
      </c>
      <c r="M211" s="86">
        <v>0</v>
      </c>
      <c r="N211" s="86">
        <v>0</v>
      </c>
      <c r="O211" s="86">
        <v>0</v>
      </c>
      <c r="P211" s="86">
        <v>0</v>
      </c>
      <c r="Q211" s="87"/>
      <c r="R211" s="111"/>
    </row>
    <row r="212" spans="1:18" s="84" customFormat="1">
      <c r="A212" s="132"/>
      <c r="B212" s="128"/>
      <c r="C212" s="156"/>
      <c r="D212" s="129"/>
      <c r="E212" s="89"/>
      <c r="F212" s="88" t="s">
        <v>268</v>
      </c>
      <c r="G212" s="86">
        <f t="shared" si="44"/>
        <v>0</v>
      </c>
      <c r="H212" s="86">
        <f t="shared" si="44"/>
        <v>0</v>
      </c>
      <c r="I212" s="66">
        <v>0</v>
      </c>
      <c r="J212" s="66">
        <v>0</v>
      </c>
      <c r="K212" s="86">
        <v>0</v>
      </c>
      <c r="L212" s="86">
        <v>0</v>
      </c>
      <c r="M212" s="86">
        <v>0</v>
      </c>
      <c r="N212" s="86">
        <v>0</v>
      </c>
      <c r="O212" s="86">
        <v>0</v>
      </c>
      <c r="P212" s="86">
        <v>0</v>
      </c>
      <c r="Q212" s="87"/>
      <c r="R212" s="111"/>
    </row>
    <row r="213" spans="1:18" s="84" customFormat="1">
      <c r="A213" s="132"/>
      <c r="B213" s="128"/>
      <c r="C213" s="156"/>
      <c r="D213" s="129"/>
      <c r="E213" s="85"/>
      <c r="F213" s="88" t="s">
        <v>275</v>
      </c>
      <c r="G213" s="86">
        <f t="shared" si="44"/>
        <v>0</v>
      </c>
      <c r="H213" s="86">
        <f t="shared" si="44"/>
        <v>0</v>
      </c>
      <c r="I213" s="66">
        <v>0</v>
      </c>
      <c r="J213" s="66">
        <v>0</v>
      </c>
      <c r="K213" s="66">
        <v>0</v>
      </c>
      <c r="L213" s="86">
        <v>0</v>
      </c>
      <c r="M213" s="66">
        <v>0</v>
      </c>
      <c r="N213" s="66">
        <v>0</v>
      </c>
      <c r="O213" s="66">
        <v>0</v>
      </c>
      <c r="P213" s="86">
        <v>0</v>
      </c>
      <c r="Q213" s="87"/>
      <c r="R213" s="111"/>
    </row>
    <row r="214" spans="1:18" s="84" customFormat="1">
      <c r="A214" s="132"/>
      <c r="B214" s="128"/>
      <c r="C214" s="156"/>
      <c r="D214" s="129"/>
      <c r="E214" s="118" t="s">
        <v>26</v>
      </c>
      <c r="F214" s="88" t="s">
        <v>276</v>
      </c>
      <c r="G214" s="86">
        <f t="shared" si="44"/>
        <v>5738.7</v>
      </c>
      <c r="H214" s="86">
        <f t="shared" si="44"/>
        <v>0</v>
      </c>
      <c r="I214" s="66">
        <v>5738.7</v>
      </c>
      <c r="J214" s="66">
        <v>0</v>
      </c>
      <c r="K214" s="66">
        <v>0</v>
      </c>
      <c r="L214" s="86">
        <v>0</v>
      </c>
      <c r="M214" s="66">
        <v>0</v>
      </c>
      <c r="N214" s="66">
        <v>0</v>
      </c>
      <c r="O214" s="66">
        <v>0</v>
      </c>
      <c r="P214" s="86">
        <v>0</v>
      </c>
      <c r="Q214" s="87"/>
      <c r="R214" s="111"/>
    </row>
    <row r="215" spans="1:18" s="84" customFormat="1">
      <c r="A215" s="132"/>
      <c r="B215" s="128"/>
      <c r="C215" s="156"/>
      <c r="D215" s="129"/>
      <c r="E215" s="89"/>
      <c r="F215" s="88" t="s">
        <v>277</v>
      </c>
      <c r="G215" s="86">
        <f t="shared" si="44"/>
        <v>0</v>
      </c>
      <c r="H215" s="86">
        <f t="shared" si="44"/>
        <v>0</v>
      </c>
      <c r="I215" s="66">
        <v>0</v>
      </c>
      <c r="J215" s="66">
        <v>0</v>
      </c>
      <c r="K215" s="66">
        <v>0</v>
      </c>
      <c r="L215" s="86">
        <v>0</v>
      </c>
      <c r="M215" s="66">
        <v>0</v>
      </c>
      <c r="N215" s="66">
        <v>0</v>
      </c>
      <c r="O215" s="66">
        <v>0</v>
      </c>
      <c r="P215" s="86">
        <v>0</v>
      </c>
      <c r="Q215" s="87"/>
      <c r="R215" s="111"/>
    </row>
    <row r="216" spans="1:18" s="84" customFormat="1">
      <c r="A216" s="132"/>
      <c r="B216" s="128"/>
      <c r="C216" s="156"/>
      <c r="D216" s="129"/>
      <c r="E216" s="89"/>
      <c r="F216" s="88" t="s">
        <v>278</v>
      </c>
      <c r="G216" s="86">
        <f t="shared" si="44"/>
        <v>0</v>
      </c>
      <c r="H216" s="86">
        <f t="shared" si="44"/>
        <v>0</v>
      </c>
      <c r="I216" s="66">
        <v>0</v>
      </c>
      <c r="J216" s="66">
        <v>0</v>
      </c>
      <c r="K216" s="66">
        <v>0</v>
      </c>
      <c r="L216" s="86">
        <v>0</v>
      </c>
      <c r="M216" s="66">
        <v>0</v>
      </c>
      <c r="N216" s="66">
        <v>0</v>
      </c>
      <c r="O216" s="66">
        <v>0</v>
      </c>
      <c r="P216" s="86">
        <v>0</v>
      </c>
      <c r="Q216" s="87"/>
      <c r="R216" s="111"/>
    </row>
    <row r="217" spans="1:18" s="84" customFormat="1">
      <c r="A217" s="132"/>
      <c r="B217" s="128"/>
      <c r="C217" s="156"/>
      <c r="D217" s="129"/>
      <c r="E217" s="89"/>
      <c r="F217" s="88" t="s">
        <v>279</v>
      </c>
      <c r="G217" s="86">
        <f t="shared" si="44"/>
        <v>0</v>
      </c>
      <c r="H217" s="86">
        <f t="shared" si="44"/>
        <v>0</v>
      </c>
      <c r="I217" s="66">
        <v>0</v>
      </c>
      <c r="J217" s="66">
        <v>0</v>
      </c>
      <c r="K217" s="66">
        <v>0</v>
      </c>
      <c r="L217" s="86">
        <v>0</v>
      </c>
      <c r="M217" s="66">
        <v>0</v>
      </c>
      <c r="N217" s="66">
        <v>0</v>
      </c>
      <c r="O217" s="66">
        <v>0</v>
      </c>
      <c r="P217" s="86">
        <v>0</v>
      </c>
      <c r="Q217" s="87"/>
      <c r="R217" s="111"/>
    </row>
    <row r="218" spans="1:18" s="84" customFormat="1" ht="12.75" customHeight="1">
      <c r="A218" s="132" t="s">
        <v>430</v>
      </c>
      <c r="B218" s="128" t="s">
        <v>322</v>
      </c>
      <c r="C218" s="156">
        <v>5000</v>
      </c>
      <c r="D218" s="115"/>
      <c r="E218" s="100"/>
      <c r="F218" s="106" t="s">
        <v>303</v>
      </c>
      <c r="G218" s="64">
        <f>SUM(G219:G229)</f>
        <v>45000</v>
      </c>
      <c r="H218" s="64">
        <f t="shared" ref="H218:P218" si="45">SUM(H219:H229)</f>
        <v>0</v>
      </c>
      <c r="I218" s="64">
        <f t="shared" si="45"/>
        <v>45000</v>
      </c>
      <c r="J218" s="64">
        <f t="shared" si="45"/>
        <v>0</v>
      </c>
      <c r="K218" s="64">
        <f t="shared" si="45"/>
        <v>0</v>
      </c>
      <c r="L218" s="64">
        <f t="shared" si="45"/>
        <v>0</v>
      </c>
      <c r="M218" s="64">
        <f t="shared" si="45"/>
        <v>0</v>
      </c>
      <c r="N218" s="64">
        <f t="shared" si="45"/>
        <v>0</v>
      </c>
      <c r="O218" s="64">
        <f t="shared" si="45"/>
        <v>0</v>
      </c>
      <c r="P218" s="64">
        <f t="shared" si="45"/>
        <v>0</v>
      </c>
      <c r="Q218" s="83"/>
      <c r="R218" s="111"/>
    </row>
    <row r="219" spans="1:18" s="84" customFormat="1">
      <c r="A219" s="132"/>
      <c r="B219" s="128"/>
      <c r="C219" s="156"/>
      <c r="D219" s="115"/>
      <c r="E219" s="100"/>
      <c r="F219" s="88" t="s">
        <v>25</v>
      </c>
      <c r="G219" s="86">
        <f t="shared" ref="G219:H229" si="46">I219+K219+M219+O219</f>
        <v>0</v>
      </c>
      <c r="H219" s="86">
        <f t="shared" si="46"/>
        <v>0</v>
      </c>
      <c r="I219" s="66">
        <v>0</v>
      </c>
      <c r="J219" s="66">
        <v>0</v>
      </c>
      <c r="K219" s="86">
        <v>0</v>
      </c>
      <c r="L219" s="86">
        <v>0</v>
      </c>
      <c r="M219" s="86">
        <v>0</v>
      </c>
      <c r="N219" s="86">
        <v>0</v>
      </c>
      <c r="O219" s="86">
        <v>0</v>
      </c>
      <c r="P219" s="86">
        <v>0</v>
      </c>
      <c r="Q219" s="87"/>
      <c r="R219" s="111"/>
    </row>
    <row r="220" spans="1:18" s="84" customFormat="1">
      <c r="A220" s="132"/>
      <c r="B220" s="128"/>
      <c r="C220" s="156"/>
      <c r="D220" s="115"/>
      <c r="E220" s="89"/>
      <c r="F220" s="88" t="s">
        <v>28</v>
      </c>
      <c r="G220" s="86">
        <f t="shared" si="46"/>
        <v>0</v>
      </c>
      <c r="H220" s="86">
        <f t="shared" si="46"/>
        <v>0</v>
      </c>
      <c r="I220" s="66">
        <v>0</v>
      </c>
      <c r="J220" s="66">
        <v>0</v>
      </c>
      <c r="K220" s="86">
        <v>0</v>
      </c>
      <c r="L220" s="86">
        <v>0</v>
      </c>
      <c r="M220" s="86">
        <v>0</v>
      </c>
      <c r="N220" s="86">
        <v>0</v>
      </c>
      <c r="O220" s="86">
        <v>0</v>
      </c>
      <c r="P220" s="86">
        <v>0</v>
      </c>
      <c r="Q220" s="87"/>
      <c r="R220" s="111"/>
    </row>
    <row r="221" spans="1:18" s="84" customFormat="1">
      <c r="A221" s="132"/>
      <c r="B221" s="128"/>
      <c r="C221" s="156"/>
      <c r="D221" s="115"/>
      <c r="E221" s="85"/>
      <c r="F221" s="88" t="s">
        <v>29</v>
      </c>
      <c r="G221" s="86">
        <f>I221+K221+M221+O221</f>
        <v>0</v>
      </c>
      <c r="H221" s="86">
        <f t="shared" si="46"/>
        <v>0</v>
      </c>
      <c r="I221" s="66">
        <v>0</v>
      </c>
      <c r="J221" s="66">
        <v>0</v>
      </c>
      <c r="K221" s="86">
        <v>0</v>
      </c>
      <c r="L221" s="86">
        <v>0</v>
      </c>
      <c r="M221" s="86">
        <v>0</v>
      </c>
      <c r="N221" s="86">
        <v>0</v>
      </c>
      <c r="O221" s="86">
        <v>0</v>
      </c>
      <c r="P221" s="86">
        <v>0</v>
      </c>
      <c r="Q221" s="87"/>
      <c r="R221" s="111"/>
    </row>
    <row r="222" spans="1:18" s="84" customFormat="1">
      <c r="A222" s="132"/>
      <c r="B222" s="128"/>
      <c r="C222" s="156"/>
      <c r="D222" s="115"/>
      <c r="E222" s="89"/>
      <c r="F222" s="88" t="s">
        <v>305</v>
      </c>
      <c r="G222" s="86">
        <f>I222+K222+M222+O222</f>
        <v>0</v>
      </c>
      <c r="H222" s="86">
        <f t="shared" si="46"/>
        <v>0</v>
      </c>
      <c r="I222" s="66">
        <v>0</v>
      </c>
      <c r="J222" s="66">
        <v>0</v>
      </c>
      <c r="K222" s="86">
        <v>0</v>
      </c>
      <c r="L222" s="86">
        <v>0</v>
      </c>
      <c r="M222" s="86">
        <v>0</v>
      </c>
      <c r="N222" s="86">
        <v>0</v>
      </c>
      <c r="O222" s="86">
        <v>0</v>
      </c>
      <c r="P222" s="86">
        <v>0</v>
      </c>
      <c r="Q222" s="87"/>
      <c r="R222" s="111"/>
    </row>
    <row r="223" spans="1:18" s="84" customFormat="1">
      <c r="A223" s="132"/>
      <c r="B223" s="128"/>
      <c r="C223" s="156"/>
      <c r="D223" s="115"/>
      <c r="E223" s="89"/>
      <c r="F223" s="88" t="s">
        <v>31</v>
      </c>
      <c r="G223" s="86">
        <f>I223+K223+M223+O223</f>
        <v>0</v>
      </c>
      <c r="H223" s="86">
        <f t="shared" si="46"/>
        <v>0</v>
      </c>
      <c r="I223" s="66">
        <v>0</v>
      </c>
      <c r="J223" s="66">
        <v>0</v>
      </c>
      <c r="K223" s="86">
        <v>0</v>
      </c>
      <c r="L223" s="86">
        <v>0</v>
      </c>
      <c r="M223" s="86">
        <v>0</v>
      </c>
      <c r="N223" s="86">
        <v>0</v>
      </c>
      <c r="O223" s="86">
        <v>0</v>
      </c>
      <c r="P223" s="86">
        <v>0</v>
      </c>
      <c r="Q223" s="87"/>
      <c r="R223" s="111"/>
    </row>
    <row r="224" spans="1:18" s="84" customFormat="1">
      <c r="A224" s="132"/>
      <c r="B224" s="128"/>
      <c r="C224" s="156"/>
      <c r="D224" s="115"/>
      <c r="E224" s="89"/>
      <c r="F224" s="88" t="s">
        <v>268</v>
      </c>
      <c r="G224" s="86">
        <f t="shared" si="46"/>
        <v>0</v>
      </c>
      <c r="H224" s="86">
        <f t="shared" si="46"/>
        <v>0</v>
      </c>
      <c r="I224" s="66">
        <v>0</v>
      </c>
      <c r="J224" s="66">
        <v>0</v>
      </c>
      <c r="K224" s="86">
        <v>0</v>
      </c>
      <c r="L224" s="86">
        <v>0</v>
      </c>
      <c r="M224" s="86">
        <v>0</v>
      </c>
      <c r="N224" s="86">
        <v>0</v>
      </c>
      <c r="O224" s="86">
        <v>0</v>
      </c>
      <c r="P224" s="86">
        <v>0</v>
      </c>
      <c r="Q224" s="87"/>
      <c r="R224" s="111"/>
    </row>
    <row r="225" spans="1:18" s="84" customFormat="1">
      <c r="A225" s="132"/>
      <c r="B225" s="128"/>
      <c r="C225" s="156"/>
      <c r="D225" s="115"/>
      <c r="E225" s="85" t="s">
        <v>27</v>
      </c>
      <c r="F225" s="88" t="s">
        <v>275</v>
      </c>
      <c r="G225" s="86">
        <f t="shared" si="46"/>
        <v>5000</v>
      </c>
      <c r="H225" s="86">
        <f t="shared" si="46"/>
        <v>0</v>
      </c>
      <c r="I225" s="66">
        <v>5000</v>
      </c>
      <c r="J225" s="66">
        <v>0</v>
      </c>
      <c r="K225" s="66">
        <v>0</v>
      </c>
      <c r="L225" s="86">
        <v>0</v>
      </c>
      <c r="M225" s="66">
        <v>0</v>
      </c>
      <c r="N225" s="66">
        <v>0</v>
      </c>
      <c r="O225" s="66">
        <v>0</v>
      </c>
      <c r="P225" s="86">
        <v>0</v>
      </c>
      <c r="Q225" s="87"/>
      <c r="R225" s="111"/>
    </row>
    <row r="226" spans="1:18" s="84" customFormat="1">
      <c r="A226" s="132"/>
      <c r="B226" s="128"/>
      <c r="C226" s="156"/>
      <c r="D226" s="115"/>
      <c r="E226" s="88" t="s">
        <v>26</v>
      </c>
      <c r="F226" s="88" t="s">
        <v>276</v>
      </c>
      <c r="G226" s="86">
        <f t="shared" si="46"/>
        <v>40000</v>
      </c>
      <c r="H226" s="86">
        <f t="shared" si="46"/>
        <v>0</v>
      </c>
      <c r="I226" s="66">
        <v>40000</v>
      </c>
      <c r="J226" s="66">
        <v>0</v>
      </c>
      <c r="K226" s="66">
        <v>0</v>
      </c>
      <c r="L226" s="86">
        <v>0</v>
      </c>
      <c r="M226" s="66">
        <v>0</v>
      </c>
      <c r="N226" s="66">
        <v>0</v>
      </c>
      <c r="O226" s="66">
        <v>0</v>
      </c>
      <c r="P226" s="86">
        <v>0</v>
      </c>
      <c r="Q226" s="87"/>
      <c r="R226" s="111"/>
    </row>
    <row r="227" spans="1:18" s="84" customFormat="1">
      <c r="A227" s="132"/>
      <c r="B227" s="128"/>
      <c r="C227" s="156"/>
      <c r="D227" s="115"/>
      <c r="E227" s="89"/>
      <c r="F227" s="88" t="s">
        <v>277</v>
      </c>
      <c r="G227" s="86">
        <f t="shared" si="46"/>
        <v>0</v>
      </c>
      <c r="H227" s="86">
        <f t="shared" si="46"/>
        <v>0</v>
      </c>
      <c r="I227" s="66">
        <v>0</v>
      </c>
      <c r="J227" s="66">
        <v>0</v>
      </c>
      <c r="K227" s="66">
        <v>0</v>
      </c>
      <c r="L227" s="86">
        <v>0</v>
      </c>
      <c r="M227" s="66">
        <v>0</v>
      </c>
      <c r="N227" s="66">
        <v>0</v>
      </c>
      <c r="O227" s="66">
        <v>0</v>
      </c>
      <c r="P227" s="86">
        <v>0</v>
      </c>
      <c r="Q227" s="87"/>
      <c r="R227" s="111"/>
    </row>
    <row r="228" spans="1:18" s="84" customFormat="1">
      <c r="A228" s="132"/>
      <c r="B228" s="128"/>
      <c r="C228" s="156"/>
      <c r="D228" s="115"/>
      <c r="E228" s="89"/>
      <c r="F228" s="88" t="s">
        <v>278</v>
      </c>
      <c r="G228" s="86">
        <f t="shared" si="46"/>
        <v>0</v>
      </c>
      <c r="H228" s="86">
        <f t="shared" si="46"/>
        <v>0</v>
      </c>
      <c r="I228" s="66">
        <v>0</v>
      </c>
      <c r="J228" s="66">
        <v>0</v>
      </c>
      <c r="K228" s="66">
        <v>0</v>
      </c>
      <c r="L228" s="86">
        <v>0</v>
      </c>
      <c r="M228" s="66">
        <v>0</v>
      </c>
      <c r="N228" s="66">
        <v>0</v>
      </c>
      <c r="O228" s="66">
        <v>0</v>
      </c>
      <c r="P228" s="86">
        <v>0</v>
      </c>
      <c r="Q228" s="87"/>
      <c r="R228" s="111"/>
    </row>
    <row r="229" spans="1:18" s="84" customFormat="1">
      <c r="A229" s="132"/>
      <c r="B229" s="128"/>
      <c r="C229" s="156"/>
      <c r="D229" s="115"/>
      <c r="E229" s="89"/>
      <c r="F229" s="88" t="s">
        <v>279</v>
      </c>
      <c r="G229" s="86">
        <f t="shared" si="46"/>
        <v>0</v>
      </c>
      <c r="H229" s="86">
        <f t="shared" si="46"/>
        <v>0</v>
      </c>
      <c r="I229" s="66">
        <v>0</v>
      </c>
      <c r="J229" s="66">
        <v>0</v>
      </c>
      <c r="K229" s="66">
        <v>0</v>
      </c>
      <c r="L229" s="86">
        <v>0</v>
      </c>
      <c r="M229" s="66">
        <v>0</v>
      </c>
      <c r="N229" s="66">
        <v>0</v>
      </c>
      <c r="O229" s="66">
        <v>0</v>
      </c>
      <c r="P229" s="86">
        <v>0</v>
      </c>
      <c r="Q229" s="87"/>
      <c r="R229" s="111"/>
    </row>
    <row r="230" spans="1:18" s="84" customFormat="1" ht="12.75" customHeight="1">
      <c r="A230" s="132" t="s">
        <v>431</v>
      </c>
      <c r="B230" s="158" t="s">
        <v>535</v>
      </c>
      <c r="C230" s="156">
        <v>13000</v>
      </c>
      <c r="D230" s="129"/>
      <c r="E230" s="100"/>
      <c r="F230" s="106" t="s">
        <v>303</v>
      </c>
      <c r="G230" s="64">
        <f>SUM(G231:G241)</f>
        <v>60000</v>
      </c>
      <c r="H230" s="64">
        <f t="shared" ref="H230:P230" si="47">SUM(H231:H241)</f>
        <v>0</v>
      </c>
      <c r="I230" s="64">
        <f t="shared" si="47"/>
        <v>60000</v>
      </c>
      <c r="J230" s="64">
        <f t="shared" si="47"/>
        <v>0</v>
      </c>
      <c r="K230" s="64">
        <f t="shared" si="47"/>
        <v>0</v>
      </c>
      <c r="L230" s="64">
        <f t="shared" si="47"/>
        <v>0</v>
      </c>
      <c r="M230" s="64">
        <f t="shared" si="47"/>
        <v>0</v>
      </c>
      <c r="N230" s="64">
        <f t="shared" si="47"/>
        <v>0</v>
      </c>
      <c r="O230" s="64">
        <f t="shared" si="47"/>
        <v>0</v>
      </c>
      <c r="P230" s="64">
        <f t="shared" si="47"/>
        <v>0</v>
      </c>
      <c r="Q230" s="83"/>
      <c r="R230" s="111"/>
    </row>
    <row r="231" spans="1:18" s="84" customFormat="1">
      <c r="A231" s="132"/>
      <c r="B231" s="158"/>
      <c r="C231" s="156"/>
      <c r="D231" s="129"/>
      <c r="E231" s="100"/>
      <c r="F231" s="88" t="s">
        <v>25</v>
      </c>
      <c r="G231" s="86">
        <f t="shared" ref="G231:H241" si="48">I231+K231+M231+O231</f>
        <v>0</v>
      </c>
      <c r="H231" s="86">
        <f t="shared" si="48"/>
        <v>0</v>
      </c>
      <c r="I231" s="66">
        <v>0</v>
      </c>
      <c r="J231" s="66">
        <v>0</v>
      </c>
      <c r="K231" s="86">
        <v>0</v>
      </c>
      <c r="L231" s="86">
        <v>0</v>
      </c>
      <c r="M231" s="66">
        <v>0</v>
      </c>
      <c r="N231" s="66">
        <v>0</v>
      </c>
      <c r="O231" s="86">
        <v>0</v>
      </c>
      <c r="P231" s="86">
        <v>0</v>
      </c>
      <c r="Q231" s="87"/>
      <c r="R231" s="111"/>
    </row>
    <row r="232" spans="1:18" s="84" customFormat="1">
      <c r="A232" s="132"/>
      <c r="B232" s="158"/>
      <c r="C232" s="156"/>
      <c r="D232" s="129"/>
      <c r="E232" s="89"/>
      <c r="F232" s="88" t="s">
        <v>28</v>
      </c>
      <c r="G232" s="86">
        <f t="shared" si="48"/>
        <v>0</v>
      </c>
      <c r="H232" s="86">
        <f t="shared" si="48"/>
        <v>0</v>
      </c>
      <c r="I232" s="66">
        <v>0</v>
      </c>
      <c r="J232" s="66">
        <v>0</v>
      </c>
      <c r="K232" s="86">
        <v>0</v>
      </c>
      <c r="L232" s="86">
        <v>0</v>
      </c>
      <c r="M232" s="66">
        <v>0</v>
      </c>
      <c r="N232" s="66">
        <v>0</v>
      </c>
      <c r="O232" s="86">
        <v>0</v>
      </c>
      <c r="P232" s="86">
        <v>0</v>
      </c>
      <c r="Q232" s="87"/>
      <c r="R232" s="111"/>
    </row>
    <row r="233" spans="1:18" s="84" customFormat="1">
      <c r="A233" s="132"/>
      <c r="B233" s="158"/>
      <c r="C233" s="156"/>
      <c r="D233" s="129"/>
      <c r="E233" s="85"/>
      <c r="F233" s="88" t="s">
        <v>29</v>
      </c>
      <c r="G233" s="86">
        <f t="shared" si="48"/>
        <v>0</v>
      </c>
      <c r="H233" s="86">
        <f t="shared" si="48"/>
        <v>0</v>
      </c>
      <c r="I233" s="66">
        <v>0</v>
      </c>
      <c r="J233" s="66">
        <v>0</v>
      </c>
      <c r="K233" s="86">
        <v>0</v>
      </c>
      <c r="L233" s="86">
        <v>0</v>
      </c>
      <c r="M233" s="66">
        <v>0</v>
      </c>
      <c r="N233" s="66">
        <v>0</v>
      </c>
      <c r="O233" s="86">
        <v>0</v>
      </c>
      <c r="P233" s="86">
        <v>0</v>
      </c>
      <c r="Q233" s="87"/>
      <c r="R233" s="111"/>
    </row>
    <row r="234" spans="1:18" s="84" customFormat="1">
      <c r="A234" s="132"/>
      <c r="B234" s="158"/>
      <c r="C234" s="156"/>
      <c r="D234" s="129"/>
      <c r="E234" s="85"/>
      <c r="F234" s="88" t="s">
        <v>305</v>
      </c>
      <c r="G234" s="86">
        <f t="shared" si="48"/>
        <v>0</v>
      </c>
      <c r="H234" s="86">
        <f t="shared" si="48"/>
        <v>0</v>
      </c>
      <c r="I234" s="66">
        <v>0</v>
      </c>
      <c r="J234" s="66">
        <v>0</v>
      </c>
      <c r="K234" s="86">
        <v>0</v>
      </c>
      <c r="L234" s="86">
        <v>0</v>
      </c>
      <c r="M234" s="66">
        <v>0</v>
      </c>
      <c r="N234" s="66">
        <v>0</v>
      </c>
      <c r="O234" s="86">
        <v>0</v>
      </c>
      <c r="P234" s="86">
        <v>0</v>
      </c>
      <c r="Q234" s="87"/>
      <c r="R234" s="111"/>
    </row>
    <row r="235" spans="1:18" s="84" customFormat="1">
      <c r="A235" s="132"/>
      <c r="B235" s="158"/>
      <c r="C235" s="156"/>
      <c r="D235" s="129"/>
      <c r="E235" s="122" t="s">
        <v>550</v>
      </c>
      <c r="F235" s="88" t="s">
        <v>31</v>
      </c>
      <c r="G235" s="86">
        <f t="shared" si="48"/>
        <v>20000</v>
      </c>
      <c r="H235" s="86">
        <f t="shared" si="48"/>
        <v>0</v>
      </c>
      <c r="I235" s="66">
        <v>20000</v>
      </c>
      <c r="J235" s="66">
        <v>0</v>
      </c>
      <c r="K235" s="86">
        <v>0</v>
      </c>
      <c r="L235" s="86">
        <v>0</v>
      </c>
      <c r="M235" s="66">
        <v>0</v>
      </c>
      <c r="N235" s="66">
        <v>0</v>
      </c>
      <c r="O235" s="86">
        <v>0</v>
      </c>
      <c r="P235" s="86">
        <v>0</v>
      </c>
      <c r="Q235" s="87"/>
      <c r="R235" s="111"/>
    </row>
    <row r="236" spans="1:18" s="84" customFormat="1">
      <c r="A236" s="132"/>
      <c r="B236" s="158"/>
      <c r="C236" s="156"/>
      <c r="D236" s="129"/>
      <c r="E236" s="122" t="s">
        <v>550</v>
      </c>
      <c r="F236" s="88" t="s">
        <v>268</v>
      </c>
      <c r="G236" s="86">
        <f t="shared" si="48"/>
        <v>20000</v>
      </c>
      <c r="H236" s="86">
        <f t="shared" si="48"/>
        <v>0</v>
      </c>
      <c r="I236" s="66">
        <v>20000</v>
      </c>
      <c r="J236" s="66">
        <v>0</v>
      </c>
      <c r="K236" s="86">
        <v>0</v>
      </c>
      <c r="L236" s="86">
        <v>0</v>
      </c>
      <c r="M236" s="86">
        <v>0</v>
      </c>
      <c r="N236" s="86">
        <v>0</v>
      </c>
      <c r="O236" s="86">
        <v>0</v>
      </c>
      <c r="P236" s="86">
        <v>0</v>
      </c>
      <c r="Q236" s="87"/>
      <c r="R236" s="111"/>
    </row>
    <row r="237" spans="1:18" s="84" customFormat="1">
      <c r="A237" s="132"/>
      <c r="B237" s="158"/>
      <c r="C237" s="156"/>
      <c r="D237" s="129"/>
      <c r="E237" s="122" t="s">
        <v>550</v>
      </c>
      <c r="F237" s="88" t="s">
        <v>275</v>
      </c>
      <c r="G237" s="86">
        <f t="shared" si="48"/>
        <v>20000</v>
      </c>
      <c r="H237" s="86">
        <f t="shared" si="48"/>
        <v>0</v>
      </c>
      <c r="I237" s="66">
        <v>20000</v>
      </c>
      <c r="J237" s="66">
        <v>0</v>
      </c>
      <c r="K237" s="66">
        <v>0</v>
      </c>
      <c r="L237" s="86">
        <v>0</v>
      </c>
      <c r="M237" s="66">
        <v>0</v>
      </c>
      <c r="N237" s="66">
        <v>0</v>
      </c>
      <c r="O237" s="66">
        <v>0</v>
      </c>
      <c r="P237" s="86">
        <v>0</v>
      </c>
      <c r="Q237" s="87"/>
      <c r="R237" s="111"/>
    </row>
    <row r="238" spans="1:18" s="84" customFormat="1">
      <c r="A238" s="132"/>
      <c r="B238" s="158"/>
      <c r="C238" s="156"/>
      <c r="D238" s="129"/>
      <c r="E238" s="89"/>
      <c r="F238" s="88" t="s">
        <v>276</v>
      </c>
      <c r="G238" s="86">
        <f t="shared" si="48"/>
        <v>0</v>
      </c>
      <c r="H238" s="86">
        <f t="shared" si="48"/>
        <v>0</v>
      </c>
      <c r="I238" s="66">
        <v>0</v>
      </c>
      <c r="J238" s="66">
        <v>0</v>
      </c>
      <c r="K238" s="66">
        <v>0</v>
      </c>
      <c r="L238" s="86">
        <v>0</v>
      </c>
      <c r="M238" s="66">
        <v>0</v>
      </c>
      <c r="N238" s="66">
        <v>0</v>
      </c>
      <c r="O238" s="66">
        <v>0</v>
      </c>
      <c r="P238" s="86">
        <v>0</v>
      </c>
      <c r="Q238" s="87"/>
      <c r="R238" s="111"/>
    </row>
    <row r="239" spans="1:18" s="84" customFormat="1">
      <c r="A239" s="132"/>
      <c r="B239" s="158"/>
      <c r="C239" s="156"/>
      <c r="D239" s="129"/>
      <c r="E239" s="89"/>
      <c r="F239" s="88" t="s">
        <v>277</v>
      </c>
      <c r="G239" s="86">
        <f t="shared" si="48"/>
        <v>0</v>
      </c>
      <c r="H239" s="86">
        <f t="shared" si="48"/>
        <v>0</v>
      </c>
      <c r="I239" s="66">
        <v>0</v>
      </c>
      <c r="J239" s="66">
        <v>0</v>
      </c>
      <c r="K239" s="66">
        <v>0</v>
      </c>
      <c r="L239" s="86">
        <v>0</v>
      </c>
      <c r="M239" s="66">
        <v>0</v>
      </c>
      <c r="N239" s="66">
        <v>0</v>
      </c>
      <c r="O239" s="66">
        <v>0</v>
      </c>
      <c r="P239" s="86">
        <v>0</v>
      </c>
      <c r="Q239" s="87"/>
      <c r="R239" s="111"/>
    </row>
    <row r="240" spans="1:18" s="84" customFormat="1">
      <c r="A240" s="132"/>
      <c r="B240" s="158"/>
      <c r="C240" s="156"/>
      <c r="D240" s="129"/>
      <c r="E240" s="89"/>
      <c r="F240" s="88" t="s">
        <v>278</v>
      </c>
      <c r="G240" s="86">
        <f t="shared" si="48"/>
        <v>0</v>
      </c>
      <c r="H240" s="86">
        <f t="shared" si="48"/>
        <v>0</v>
      </c>
      <c r="I240" s="66">
        <v>0</v>
      </c>
      <c r="J240" s="66">
        <v>0</v>
      </c>
      <c r="K240" s="66">
        <v>0</v>
      </c>
      <c r="L240" s="86">
        <v>0</v>
      </c>
      <c r="M240" s="66">
        <v>0</v>
      </c>
      <c r="N240" s="66">
        <v>0</v>
      </c>
      <c r="O240" s="66">
        <v>0</v>
      </c>
      <c r="P240" s="86">
        <v>0</v>
      </c>
      <c r="Q240" s="87"/>
      <c r="R240" s="111"/>
    </row>
    <row r="241" spans="1:18" s="84" customFormat="1">
      <c r="A241" s="132"/>
      <c r="B241" s="158"/>
      <c r="C241" s="156"/>
      <c r="D241" s="129"/>
      <c r="E241" s="89"/>
      <c r="F241" s="88" t="s">
        <v>279</v>
      </c>
      <c r="G241" s="86">
        <f t="shared" si="48"/>
        <v>0</v>
      </c>
      <c r="H241" s="86">
        <f t="shared" si="48"/>
        <v>0</v>
      </c>
      <c r="I241" s="66">
        <v>0</v>
      </c>
      <c r="J241" s="66">
        <v>0</v>
      </c>
      <c r="K241" s="66">
        <v>0</v>
      </c>
      <c r="L241" s="86">
        <v>0</v>
      </c>
      <c r="M241" s="66">
        <v>0</v>
      </c>
      <c r="N241" s="66">
        <v>0</v>
      </c>
      <c r="O241" s="66">
        <v>0</v>
      </c>
      <c r="P241" s="86">
        <v>0</v>
      </c>
      <c r="Q241" s="87"/>
      <c r="R241" s="111"/>
    </row>
    <row r="242" spans="1:18" s="84" customFormat="1" ht="12.75" customHeight="1">
      <c r="A242" s="132" t="s">
        <v>432</v>
      </c>
      <c r="B242" s="128" t="s">
        <v>323</v>
      </c>
      <c r="C242" s="156">
        <v>27500</v>
      </c>
      <c r="D242" s="115"/>
      <c r="E242" s="100"/>
      <c r="F242" s="106" t="s">
        <v>303</v>
      </c>
      <c r="G242" s="64">
        <f>SUM(G243:G253)</f>
        <v>19221.3</v>
      </c>
      <c r="H242" s="64">
        <f t="shared" ref="H242:P242" si="49">SUM(H243:H253)</f>
        <v>0</v>
      </c>
      <c r="I242" s="64">
        <f t="shared" si="49"/>
        <v>1</v>
      </c>
      <c r="J242" s="64">
        <f t="shared" si="49"/>
        <v>0</v>
      </c>
      <c r="K242" s="64">
        <f t="shared" si="49"/>
        <v>0</v>
      </c>
      <c r="L242" s="64">
        <f t="shared" si="49"/>
        <v>0</v>
      </c>
      <c r="M242" s="64">
        <f t="shared" si="49"/>
        <v>19220.3</v>
      </c>
      <c r="N242" s="64">
        <f t="shared" si="49"/>
        <v>0</v>
      </c>
      <c r="O242" s="64">
        <f t="shared" si="49"/>
        <v>0</v>
      </c>
      <c r="P242" s="64">
        <f t="shared" si="49"/>
        <v>0</v>
      </c>
      <c r="Q242" s="83"/>
      <c r="R242" s="111"/>
    </row>
    <row r="243" spans="1:18" s="84" customFormat="1">
      <c r="A243" s="132"/>
      <c r="B243" s="128"/>
      <c r="C243" s="156"/>
      <c r="D243" s="115"/>
      <c r="E243" s="100"/>
      <c r="F243" s="88" t="s">
        <v>25</v>
      </c>
      <c r="G243" s="86">
        <f t="shared" ref="G243:H253" si="50">I243+K243+M243+O243</f>
        <v>0</v>
      </c>
      <c r="H243" s="86">
        <f t="shared" si="50"/>
        <v>0</v>
      </c>
      <c r="I243" s="66">
        <v>0</v>
      </c>
      <c r="J243" s="66">
        <v>0</v>
      </c>
      <c r="K243" s="86">
        <v>0</v>
      </c>
      <c r="L243" s="86">
        <v>0</v>
      </c>
      <c r="M243" s="86">
        <v>0</v>
      </c>
      <c r="N243" s="86">
        <v>0</v>
      </c>
      <c r="O243" s="86">
        <v>0</v>
      </c>
      <c r="P243" s="86">
        <v>0</v>
      </c>
      <c r="Q243" s="87"/>
      <c r="R243" s="111"/>
    </row>
    <row r="244" spans="1:18" s="84" customFormat="1">
      <c r="A244" s="132"/>
      <c r="B244" s="128"/>
      <c r="C244" s="156"/>
      <c r="D244" s="115"/>
      <c r="E244" s="89"/>
      <c r="F244" s="88" t="s">
        <v>28</v>
      </c>
      <c r="G244" s="86">
        <f t="shared" si="50"/>
        <v>0</v>
      </c>
      <c r="H244" s="86">
        <f t="shared" si="50"/>
        <v>0</v>
      </c>
      <c r="I244" s="66">
        <v>0</v>
      </c>
      <c r="J244" s="66">
        <v>0</v>
      </c>
      <c r="K244" s="86">
        <v>0</v>
      </c>
      <c r="L244" s="86">
        <v>0</v>
      </c>
      <c r="M244" s="86">
        <v>0</v>
      </c>
      <c r="N244" s="86">
        <v>0</v>
      </c>
      <c r="O244" s="86">
        <v>0</v>
      </c>
      <c r="P244" s="86">
        <v>0</v>
      </c>
      <c r="Q244" s="87"/>
      <c r="R244" s="111"/>
    </row>
    <row r="245" spans="1:18" s="84" customFormat="1">
      <c r="A245" s="132"/>
      <c r="B245" s="128"/>
      <c r="C245" s="156"/>
      <c r="D245" s="115"/>
      <c r="E245" s="85"/>
      <c r="F245" s="88" t="s">
        <v>29</v>
      </c>
      <c r="G245" s="86">
        <f t="shared" si="50"/>
        <v>0</v>
      </c>
      <c r="H245" s="86">
        <f t="shared" si="50"/>
        <v>0</v>
      </c>
      <c r="I245" s="66">
        <v>0</v>
      </c>
      <c r="J245" s="66">
        <v>0</v>
      </c>
      <c r="K245" s="86">
        <v>0</v>
      </c>
      <c r="L245" s="86">
        <v>0</v>
      </c>
      <c r="M245" s="86">
        <v>0</v>
      </c>
      <c r="N245" s="86">
        <v>0</v>
      </c>
      <c r="O245" s="86">
        <v>0</v>
      </c>
      <c r="P245" s="86">
        <v>0</v>
      </c>
      <c r="Q245" s="87"/>
      <c r="R245" s="111"/>
    </row>
    <row r="246" spans="1:18" s="84" customFormat="1">
      <c r="A246" s="132"/>
      <c r="B246" s="128"/>
      <c r="C246" s="156"/>
      <c r="D246" s="115"/>
      <c r="E246" s="85"/>
      <c r="F246" s="88" t="s">
        <v>305</v>
      </c>
      <c r="G246" s="86">
        <f>I246+K246+M246+O246</f>
        <v>0</v>
      </c>
      <c r="H246" s="86">
        <f t="shared" si="50"/>
        <v>0</v>
      </c>
      <c r="I246" s="66">
        <v>0</v>
      </c>
      <c r="J246" s="66">
        <v>0</v>
      </c>
      <c r="K246" s="86">
        <v>0</v>
      </c>
      <c r="L246" s="86">
        <v>0</v>
      </c>
      <c r="M246" s="86">
        <v>0</v>
      </c>
      <c r="N246" s="86">
        <v>0</v>
      </c>
      <c r="O246" s="86">
        <v>0</v>
      </c>
      <c r="P246" s="86">
        <v>0</v>
      </c>
      <c r="Q246" s="87"/>
      <c r="R246" s="111"/>
    </row>
    <row r="247" spans="1:18" s="84" customFormat="1">
      <c r="A247" s="132"/>
      <c r="B247" s="128"/>
      <c r="C247" s="156"/>
      <c r="D247" s="115"/>
      <c r="E247" s="118"/>
      <c r="F247" s="88" t="s">
        <v>31</v>
      </c>
      <c r="G247" s="86">
        <f>I247+K247+M247+O247</f>
        <v>0</v>
      </c>
      <c r="H247" s="86">
        <f t="shared" si="50"/>
        <v>0</v>
      </c>
      <c r="I247" s="66">
        <v>0</v>
      </c>
      <c r="J247" s="66">
        <v>0</v>
      </c>
      <c r="K247" s="86">
        <v>0</v>
      </c>
      <c r="L247" s="86">
        <v>0</v>
      </c>
      <c r="M247" s="86">
        <v>0</v>
      </c>
      <c r="N247" s="86">
        <v>0</v>
      </c>
      <c r="O247" s="86">
        <v>0</v>
      </c>
      <c r="P247" s="86">
        <v>0</v>
      </c>
      <c r="Q247" s="87"/>
      <c r="R247" s="111"/>
    </row>
    <row r="248" spans="1:18" s="84" customFormat="1">
      <c r="A248" s="132"/>
      <c r="B248" s="128"/>
      <c r="C248" s="156"/>
      <c r="D248" s="115"/>
      <c r="E248" s="118" t="s">
        <v>27</v>
      </c>
      <c r="F248" s="88" t="s">
        <v>268</v>
      </c>
      <c r="G248" s="98">
        <f>I248+K248+M248+O248</f>
        <v>19221.3</v>
      </c>
      <c r="H248" s="86">
        <f t="shared" si="50"/>
        <v>0</v>
      </c>
      <c r="I248" s="97">
        <v>1</v>
      </c>
      <c r="J248" s="66">
        <v>0</v>
      </c>
      <c r="K248" s="86">
        <v>0</v>
      </c>
      <c r="L248" s="86">
        <v>0</v>
      </c>
      <c r="M248" s="98">
        <v>19220.3</v>
      </c>
      <c r="N248" s="86">
        <v>0</v>
      </c>
      <c r="O248" s="86">
        <v>0</v>
      </c>
      <c r="P248" s="86">
        <v>0</v>
      </c>
      <c r="Q248" s="87"/>
      <c r="R248" s="111"/>
    </row>
    <row r="249" spans="1:18" s="84" customFormat="1">
      <c r="A249" s="132"/>
      <c r="B249" s="128"/>
      <c r="C249" s="156"/>
      <c r="D249" s="115"/>
      <c r="E249" s="85"/>
      <c r="F249" s="88" t="s">
        <v>275</v>
      </c>
      <c r="G249" s="86">
        <f>I249+K249+M249+O249</f>
        <v>0</v>
      </c>
      <c r="H249" s="86">
        <f t="shared" si="50"/>
        <v>0</v>
      </c>
      <c r="I249" s="97">
        <v>0</v>
      </c>
      <c r="J249" s="66">
        <v>0</v>
      </c>
      <c r="K249" s="66">
        <v>0</v>
      </c>
      <c r="L249" s="86">
        <v>0</v>
      </c>
      <c r="M249" s="66">
        <v>0</v>
      </c>
      <c r="N249" s="66">
        <v>0</v>
      </c>
      <c r="O249" s="66">
        <v>0</v>
      </c>
      <c r="P249" s="86">
        <v>0</v>
      </c>
      <c r="Q249" s="87"/>
      <c r="R249" s="111"/>
    </row>
    <row r="250" spans="1:18" s="84" customFormat="1">
      <c r="A250" s="132"/>
      <c r="B250" s="128"/>
      <c r="C250" s="156"/>
      <c r="D250" s="115"/>
      <c r="E250" s="118"/>
      <c r="F250" s="88" t="s">
        <v>276</v>
      </c>
      <c r="G250" s="86">
        <f>I250+K250+M250+O250</f>
        <v>0</v>
      </c>
      <c r="H250" s="86">
        <f t="shared" si="50"/>
        <v>0</v>
      </c>
      <c r="I250" s="66">
        <v>0</v>
      </c>
      <c r="J250" s="66">
        <v>0</v>
      </c>
      <c r="K250" s="66">
        <v>0</v>
      </c>
      <c r="L250" s="86">
        <v>0</v>
      </c>
      <c r="M250" s="66">
        <v>0</v>
      </c>
      <c r="N250" s="66">
        <v>0</v>
      </c>
      <c r="O250" s="66">
        <v>0</v>
      </c>
      <c r="P250" s="86">
        <v>0</v>
      </c>
      <c r="Q250" s="87"/>
      <c r="R250" s="111"/>
    </row>
    <row r="251" spans="1:18" s="84" customFormat="1">
      <c r="A251" s="132"/>
      <c r="B251" s="128"/>
      <c r="C251" s="156"/>
      <c r="D251" s="115"/>
      <c r="E251" s="89"/>
      <c r="F251" s="88" t="s">
        <v>277</v>
      </c>
      <c r="G251" s="86">
        <f t="shared" si="50"/>
        <v>0</v>
      </c>
      <c r="H251" s="86">
        <f t="shared" si="50"/>
        <v>0</v>
      </c>
      <c r="I251" s="66">
        <v>0</v>
      </c>
      <c r="J251" s="66">
        <v>0</v>
      </c>
      <c r="K251" s="66">
        <v>0</v>
      </c>
      <c r="L251" s="86">
        <v>0</v>
      </c>
      <c r="M251" s="66">
        <v>0</v>
      </c>
      <c r="N251" s="66">
        <v>0</v>
      </c>
      <c r="O251" s="66">
        <v>0</v>
      </c>
      <c r="P251" s="86">
        <v>0</v>
      </c>
      <c r="Q251" s="87"/>
      <c r="R251" s="111"/>
    </row>
    <row r="252" spans="1:18" s="84" customFormat="1">
      <c r="A252" s="132"/>
      <c r="B252" s="128"/>
      <c r="C252" s="156"/>
      <c r="D252" s="115"/>
      <c r="E252" s="89"/>
      <c r="F252" s="88" t="s">
        <v>278</v>
      </c>
      <c r="G252" s="86">
        <f t="shared" si="50"/>
        <v>0</v>
      </c>
      <c r="H252" s="86">
        <f t="shared" si="50"/>
        <v>0</v>
      </c>
      <c r="I252" s="66">
        <v>0</v>
      </c>
      <c r="J252" s="66">
        <v>0</v>
      </c>
      <c r="K252" s="66">
        <v>0</v>
      </c>
      <c r="L252" s="86">
        <v>0</v>
      </c>
      <c r="M252" s="66">
        <v>0</v>
      </c>
      <c r="N252" s="66">
        <v>0</v>
      </c>
      <c r="O252" s="66">
        <v>0</v>
      </c>
      <c r="P252" s="86">
        <v>0</v>
      </c>
      <c r="Q252" s="87"/>
      <c r="R252" s="111"/>
    </row>
    <row r="253" spans="1:18" s="84" customFormat="1">
      <c r="A253" s="132"/>
      <c r="B253" s="128"/>
      <c r="C253" s="156"/>
      <c r="D253" s="115"/>
      <c r="E253" s="89"/>
      <c r="F253" s="88" t="s">
        <v>279</v>
      </c>
      <c r="G253" s="86">
        <f t="shared" si="50"/>
        <v>0</v>
      </c>
      <c r="H253" s="86">
        <f t="shared" si="50"/>
        <v>0</v>
      </c>
      <c r="I253" s="66">
        <v>0</v>
      </c>
      <c r="J253" s="66">
        <v>0</v>
      </c>
      <c r="K253" s="66">
        <v>0</v>
      </c>
      <c r="L253" s="86">
        <v>0</v>
      </c>
      <c r="M253" s="66">
        <v>0</v>
      </c>
      <c r="N253" s="66">
        <v>0</v>
      </c>
      <c r="O253" s="66">
        <v>0</v>
      </c>
      <c r="P253" s="86">
        <v>0</v>
      </c>
      <c r="Q253" s="87"/>
      <c r="R253" s="111"/>
    </row>
    <row r="254" spans="1:18" s="84" customFormat="1">
      <c r="A254" s="132" t="s">
        <v>433</v>
      </c>
      <c r="B254" s="128" t="s">
        <v>324</v>
      </c>
      <c r="C254" s="156">
        <v>2400</v>
      </c>
      <c r="D254" s="129"/>
      <c r="E254" s="100"/>
      <c r="F254" s="106" t="s">
        <v>303</v>
      </c>
      <c r="G254" s="64">
        <f>SUM(G255:G265)</f>
        <v>20352</v>
      </c>
      <c r="H254" s="64">
        <f t="shared" ref="H254:P254" si="51">SUM(H255:H265)</f>
        <v>0</v>
      </c>
      <c r="I254" s="64">
        <f t="shared" si="51"/>
        <v>20352</v>
      </c>
      <c r="J254" s="64">
        <f t="shared" si="51"/>
        <v>0</v>
      </c>
      <c r="K254" s="64">
        <f t="shared" si="51"/>
        <v>0</v>
      </c>
      <c r="L254" s="64">
        <f t="shared" si="51"/>
        <v>0</v>
      </c>
      <c r="M254" s="64">
        <f t="shared" si="51"/>
        <v>0</v>
      </c>
      <c r="N254" s="64">
        <f t="shared" si="51"/>
        <v>0</v>
      </c>
      <c r="O254" s="64">
        <f t="shared" si="51"/>
        <v>0</v>
      </c>
      <c r="P254" s="64">
        <f t="shared" si="51"/>
        <v>0</v>
      </c>
      <c r="Q254" s="83"/>
      <c r="R254" s="111"/>
    </row>
    <row r="255" spans="1:18" s="84" customFormat="1">
      <c r="A255" s="132"/>
      <c r="B255" s="128"/>
      <c r="C255" s="156"/>
      <c r="D255" s="129"/>
      <c r="E255" s="100"/>
      <c r="F255" s="88" t="s">
        <v>25</v>
      </c>
      <c r="G255" s="86">
        <f t="shared" ref="G255:H265" si="52">I255+K255+M255+O255</f>
        <v>0</v>
      </c>
      <c r="H255" s="86">
        <f t="shared" si="52"/>
        <v>0</v>
      </c>
      <c r="I255" s="66">
        <v>0</v>
      </c>
      <c r="J255" s="66">
        <v>0</v>
      </c>
      <c r="K255" s="86">
        <v>0</v>
      </c>
      <c r="L255" s="86">
        <v>0</v>
      </c>
      <c r="M255" s="86">
        <v>0</v>
      </c>
      <c r="N255" s="86">
        <v>0</v>
      </c>
      <c r="O255" s="86">
        <v>0</v>
      </c>
      <c r="P255" s="86">
        <v>0</v>
      </c>
      <c r="Q255" s="87"/>
      <c r="R255" s="111"/>
    </row>
    <row r="256" spans="1:18" s="84" customFormat="1">
      <c r="A256" s="132"/>
      <c r="B256" s="128"/>
      <c r="C256" s="156"/>
      <c r="D256" s="129"/>
      <c r="E256" s="89"/>
      <c r="F256" s="88" t="s">
        <v>28</v>
      </c>
      <c r="G256" s="86">
        <f t="shared" si="52"/>
        <v>0</v>
      </c>
      <c r="H256" s="86">
        <f t="shared" si="52"/>
        <v>0</v>
      </c>
      <c r="I256" s="66">
        <v>0</v>
      </c>
      <c r="J256" s="66">
        <v>0</v>
      </c>
      <c r="K256" s="86">
        <v>0</v>
      </c>
      <c r="L256" s="86">
        <v>0</v>
      </c>
      <c r="M256" s="86">
        <v>0</v>
      </c>
      <c r="N256" s="86">
        <v>0</v>
      </c>
      <c r="O256" s="86">
        <v>0</v>
      </c>
      <c r="P256" s="86">
        <v>0</v>
      </c>
      <c r="Q256" s="87"/>
      <c r="R256" s="111"/>
    </row>
    <row r="257" spans="1:18" s="84" customFormat="1">
      <c r="A257" s="132"/>
      <c r="B257" s="128"/>
      <c r="C257" s="156"/>
      <c r="D257" s="129"/>
      <c r="E257" s="85"/>
      <c r="F257" s="88" t="s">
        <v>29</v>
      </c>
      <c r="G257" s="86">
        <f t="shared" si="52"/>
        <v>0</v>
      </c>
      <c r="H257" s="86">
        <f t="shared" si="52"/>
        <v>0</v>
      </c>
      <c r="I257" s="66">
        <v>0</v>
      </c>
      <c r="J257" s="66">
        <v>0</v>
      </c>
      <c r="K257" s="86">
        <v>0</v>
      </c>
      <c r="L257" s="86">
        <v>0</v>
      </c>
      <c r="M257" s="86">
        <v>0</v>
      </c>
      <c r="N257" s="86">
        <v>0</v>
      </c>
      <c r="O257" s="86">
        <v>0</v>
      </c>
      <c r="P257" s="86">
        <v>0</v>
      </c>
      <c r="Q257" s="87"/>
      <c r="R257" s="111"/>
    </row>
    <row r="258" spans="1:18" s="84" customFormat="1">
      <c r="A258" s="132"/>
      <c r="B258" s="128"/>
      <c r="C258" s="156"/>
      <c r="D258" s="129"/>
      <c r="E258" s="118"/>
      <c r="F258" s="88" t="s">
        <v>305</v>
      </c>
      <c r="G258" s="86">
        <f t="shared" si="52"/>
        <v>0</v>
      </c>
      <c r="H258" s="86">
        <f t="shared" si="52"/>
        <v>0</v>
      </c>
      <c r="I258" s="66">
        <v>0</v>
      </c>
      <c r="J258" s="66">
        <v>0</v>
      </c>
      <c r="K258" s="86">
        <v>0</v>
      </c>
      <c r="L258" s="86">
        <v>0</v>
      </c>
      <c r="M258" s="86">
        <v>0</v>
      </c>
      <c r="N258" s="86">
        <v>0</v>
      </c>
      <c r="O258" s="86">
        <v>0</v>
      </c>
      <c r="P258" s="86">
        <v>0</v>
      </c>
      <c r="Q258" s="87"/>
      <c r="R258" s="111"/>
    </row>
    <row r="259" spans="1:18" s="84" customFormat="1">
      <c r="A259" s="132"/>
      <c r="B259" s="128"/>
      <c r="C259" s="156"/>
      <c r="D259" s="129"/>
      <c r="E259" s="118"/>
      <c r="F259" s="88" t="s">
        <v>31</v>
      </c>
      <c r="G259" s="86">
        <f t="shared" si="52"/>
        <v>0</v>
      </c>
      <c r="H259" s="86">
        <f t="shared" si="52"/>
        <v>0</v>
      </c>
      <c r="I259" s="66">
        <v>0</v>
      </c>
      <c r="J259" s="66">
        <v>0</v>
      </c>
      <c r="K259" s="86">
        <v>0</v>
      </c>
      <c r="L259" s="86">
        <v>0</v>
      </c>
      <c r="M259" s="86">
        <v>0</v>
      </c>
      <c r="N259" s="86">
        <v>0</v>
      </c>
      <c r="O259" s="86">
        <v>0</v>
      </c>
      <c r="P259" s="86">
        <v>0</v>
      </c>
      <c r="Q259" s="87"/>
      <c r="R259" s="111"/>
    </row>
    <row r="260" spans="1:18" s="84" customFormat="1">
      <c r="A260" s="132"/>
      <c r="B260" s="128"/>
      <c r="C260" s="156"/>
      <c r="D260" s="129"/>
      <c r="E260" s="89"/>
      <c r="F260" s="88" t="s">
        <v>268</v>
      </c>
      <c r="G260" s="86">
        <f t="shared" si="52"/>
        <v>0</v>
      </c>
      <c r="H260" s="86">
        <f t="shared" si="52"/>
        <v>0</v>
      </c>
      <c r="I260" s="66">
        <v>0</v>
      </c>
      <c r="J260" s="66">
        <v>0</v>
      </c>
      <c r="K260" s="86">
        <v>0</v>
      </c>
      <c r="L260" s="86">
        <v>0</v>
      </c>
      <c r="M260" s="86">
        <v>0</v>
      </c>
      <c r="N260" s="86">
        <v>0</v>
      </c>
      <c r="O260" s="86">
        <v>0</v>
      </c>
      <c r="P260" s="86">
        <v>0</v>
      </c>
      <c r="Q260" s="87"/>
      <c r="R260" s="111"/>
    </row>
    <row r="261" spans="1:18" s="84" customFormat="1">
      <c r="A261" s="132"/>
      <c r="B261" s="128"/>
      <c r="C261" s="156"/>
      <c r="D261" s="129"/>
      <c r="E261" s="85" t="s">
        <v>27</v>
      </c>
      <c r="F261" s="88" t="s">
        <v>275</v>
      </c>
      <c r="G261" s="86">
        <f t="shared" si="52"/>
        <v>2400</v>
      </c>
      <c r="H261" s="86">
        <f t="shared" si="52"/>
        <v>0</v>
      </c>
      <c r="I261" s="66">
        <v>2400</v>
      </c>
      <c r="J261" s="66">
        <v>0</v>
      </c>
      <c r="K261" s="66">
        <v>0</v>
      </c>
      <c r="L261" s="86">
        <v>0</v>
      </c>
      <c r="M261" s="66">
        <v>0</v>
      </c>
      <c r="N261" s="66">
        <v>0</v>
      </c>
      <c r="O261" s="66">
        <v>0</v>
      </c>
      <c r="P261" s="86">
        <v>0</v>
      </c>
      <c r="Q261" s="87"/>
      <c r="R261" s="111"/>
    </row>
    <row r="262" spans="1:18" s="84" customFormat="1">
      <c r="A262" s="132"/>
      <c r="B262" s="128"/>
      <c r="C262" s="156"/>
      <c r="D262" s="129"/>
      <c r="E262" s="118" t="s">
        <v>26</v>
      </c>
      <c r="F262" s="88" t="s">
        <v>276</v>
      </c>
      <c r="G262" s="86">
        <f t="shared" si="52"/>
        <v>1152</v>
      </c>
      <c r="H262" s="86">
        <f t="shared" si="52"/>
        <v>0</v>
      </c>
      <c r="I262" s="66">
        <v>1152</v>
      </c>
      <c r="J262" s="66">
        <v>0</v>
      </c>
      <c r="K262" s="66">
        <v>0</v>
      </c>
      <c r="L262" s="86">
        <v>0</v>
      </c>
      <c r="M262" s="66">
        <v>0</v>
      </c>
      <c r="N262" s="66">
        <v>0</v>
      </c>
      <c r="O262" s="66">
        <v>0</v>
      </c>
      <c r="P262" s="86">
        <v>0</v>
      </c>
      <c r="Q262" s="87"/>
      <c r="R262" s="111"/>
    </row>
    <row r="263" spans="1:18" s="84" customFormat="1">
      <c r="A263" s="132"/>
      <c r="B263" s="128"/>
      <c r="C263" s="156"/>
      <c r="D263" s="129"/>
      <c r="E263" s="118" t="s">
        <v>26</v>
      </c>
      <c r="F263" s="88" t="s">
        <v>277</v>
      </c>
      <c r="G263" s="86">
        <f t="shared" si="52"/>
        <v>16800</v>
      </c>
      <c r="H263" s="86">
        <f t="shared" si="52"/>
        <v>0</v>
      </c>
      <c r="I263" s="66">
        <v>16800</v>
      </c>
      <c r="J263" s="66">
        <v>0</v>
      </c>
      <c r="K263" s="66">
        <v>0</v>
      </c>
      <c r="L263" s="86">
        <v>0</v>
      </c>
      <c r="M263" s="66">
        <v>0</v>
      </c>
      <c r="N263" s="66">
        <v>0</v>
      </c>
      <c r="O263" s="66">
        <v>0</v>
      </c>
      <c r="P263" s="86">
        <v>0</v>
      </c>
      <c r="Q263" s="87"/>
      <c r="R263" s="111"/>
    </row>
    <row r="264" spans="1:18" s="84" customFormat="1">
      <c r="A264" s="132"/>
      <c r="B264" s="128"/>
      <c r="C264" s="156"/>
      <c r="D264" s="129"/>
      <c r="E264" s="89"/>
      <c r="F264" s="88" t="s">
        <v>278</v>
      </c>
      <c r="G264" s="86">
        <f t="shared" si="52"/>
        <v>0</v>
      </c>
      <c r="H264" s="86">
        <f t="shared" si="52"/>
        <v>0</v>
      </c>
      <c r="I264" s="66">
        <v>0</v>
      </c>
      <c r="J264" s="66">
        <v>0</v>
      </c>
      <c r="K264" s="66">
        <v>0</v>
      </c>
      <c r="L264" s="86">
        <v>0</v>
      </c>
      <c r="M264" s="66">
        <v>0</v>
      </c>
      <c r="N264" s="66">
        <v>0</v>
      </c>
      <c r="O264" s="66">
        <v>0</v>
      </c>
      <c r="P264" s="86">
        <v>0</v>
      </c>
      <c r="Q264" s="87"/>
      <c r="R264" s="111"/>
    </row>
    <row r="265" spans="1:18" s="84" customFormat="1">
      <c r="A265" s="132"/>
      <c r="B265" s="128"/>
      <c r="C265" s="156"/>
      <c r="D265" s="129"/>
      <c r="E265" s="89"/>
      <c r="F265" s="88" t="s">
        <v>279</v>
      </c>
      <c r="G265" s="86">
        <f t="shared" si="52"/>
        <v>0</v>
      </c>
      <c r="H265" s="86">
        <f t="shared" si="52"/>
        <v>0</v>
      </c>
      <c r="I265" s="66">
        <v>0</v>
      </c>
      <c r="J265" s="66">
        <v>0</v>
      </c>
      <c r="K265" s="66">
        <v>0</v>
      </c>
      <c r="L265" s="86">
        <v>0</v>
      </c>
      <c r="M265" s="66">
        <v>0</v>
      </c>
      <c r="N265" s="66">
        <v>0</v>
      </c>
      <c r="O265" s="66">
        <v>0</v>
      </c>
      <c r="P265" s="86">
        <v>0</v>
      </c>
      <c r="Q265" s="87"/>
      <c r="R265" s="111"/>
    </row>
    <row r="266" spans="1:18" s="84" customFormat="1" ht="12.75" customHeight="1">
      <c r="A266" s="132" t="s">
        <v>434</v>
      </c>
      <c r="B266" s="128" t="s">
        <v>325</v>
      </c>
      <c r="C266" s="156">
        <v>2150</v>
      </c>
      <c r="D266" s="129"/>
      <c r="E266" s="100"/>
      <c r="F266" s="106" t="s">
        <v>303</v>
      </c>
      <c r="G266" s="64">
        <f>SUM(G267:G277)</f>
        <v>18082</v>
      </c>
      <c r="H266" s="64">
        <f t="shared" ref="H266:P266" si="53">SUM(H267:H277)</f>
        <v>0</v>
      </c>
      <c r="I266" s="64">
        <f t="shared" si="53"/>
        <v>18082</v>
      </c>
      <c r="J266" s="64">
        <f t="shared" si="53"/>
        <v>0</v>
      </c>
      <c r="K266" s="64">
        <f t="shared" si="53"/>
        <v>0</v>
      </c>
      <c r="L266" s="64">
        <f t="shared" si="53"/>
        <v>0</v>
      </c>
      <c r="M266" s="64">
        <f t="shared" si="53"/>
        <v>0</v>
      </c>
      <c r="N266" s="64">
        <f t="shared" si="53"/>
        <v>0</v>
      </c>
      <c r="O266" s="64">
        <f t="shared" si="53"/>
        <v>0</v>
      </c>
      <c r="P266" s="64">
        <f t="shared" si="53"/>
        <v>0</v>
      </c>
      <c r="Q266" s="83"/>
      <c r="R266" s="111"/>
    </row>
    <row r="267" spans="1:18" s="84" customFormat="1">
      <c r="A267" s="132"/>
      <c r="B267" s="128"/>
      <c r="C267" s="156"/>
      <c r="D267" s="129"/>
      <c r="E267" s="100"/>
      <c r="F267" s="88" t="s">
        <v>25</v>
      </c>
      <c r="G267" s="86">
        <f t="shared" ref="G267:H277" si="54">I267+K267+M267+O267</f>
        <v>0</v>
      </c>
      <c r="H267" s="86">
        <f t="shared" si="54"/>
        <v>0</v>
      </c>
      <c r="I267" s="66">
        <v>0</v>
      </c>
      <c r="J267" s="66">
        <v>0</v>
      </c>
      <c r="K267" s="86">
        <v>0</v>
      </c>
      <c r="L267" s="86">
        <v>0</v>
      </c>
      <c r="M267" s="86">
        <v>0</v>
      </c>
      <c r="N267" s="86">
        <v>0</v>
      </c>
      <c r="O267" s="86">
        <v>0</v>
      </c>
      <c r="P267" s="86">
        <v>0</v>
      </c>
      <c r="Q267" s="87"/>
      <c r="R267" s="111"/>
    </row>
    <row r="268" spans="1:18" s="84" customFormat="1">
      <c r="A268" s="132"/>
      <c r="B268" s="128"/>
      <c r="C268" s="156"/>
      <c r="D268" s="129"/>
      <c r="E268" s="89"/>
      <c r="F268" s="88" t="s">
        <v>28</v>
      </c>
      <c r="G268" s="86">
        <f t="shared" si="54"/>
        <v>0</v>
      </c>
      <c r="H268" s="86">
        <f t="shared" si="54"/>
        <v>0</v>
      </c>
      <c r="I268" s="66">
        <v>0</v>
      </c>
      <c r="J268" s="66">
        <v>0</v>
      </c>
      <c r="K268" s="86">
        <v>0</v>
      </c>
      <c r="L268" s="86">
        <v>0</v>
      </c>
      <c r="M268" s="86">
        <v>0</v>
      </c>
      <c r="N268" s="86">
        <v>0</v>
      </c>
      <c r="O268" s="86">
        <v>0</v>
      </c>
      <c r="P268" s="86">
        <v>0</v>
      </c>
      <c r="Q268" s="87"/>
      <c r="R268" s="111"/>
    </row>
    <row r="269" spans="1:18" s="84" customFormat="1">
      <c r="A269" s="132"/>
      <c r="B269" s="128"/>
      <c r="C269" s="156"/>
      <c r="D269" s="129"/>
      <c r="E269" s="85"/>
      <c r="F269" s="88" t="s">
        <v>29</v>
      </c>
      <c r="G269" s="86">
        <f t="shared" si="54"/>
        <v>0</v>
      </c>
      <c r="H269" s="86">
        <f t="shared" si="54"/>
        <v>0</v>
      </c>
      <c r="I269" s="66">
        <v>0</v>
      </c>
      <c r="J269" s="66">
        <v>0</v>
      </c>
      <c r="K269" s="86">
        <v>0</v>
      </c>
      <c r="L269" s="86">
        <v>0</v>
      </c>
      <c r="M269" s="86">
        <v>0</v>
      </c>
      <c r="N269" s="86">
        <v>0</v>
      </c>
      <c r="O269" s="86">
        <v>0</v>
      </c>
      <c r="P269" s="86">
        <v>0</v>
      </c>
      <c r="Q269" s="87"/>
      <c r="R269" s="111"/>
    </row>
    <row r="270" spans="1:18" s="84" customFormat="1">
      <c r="A270" s="132"/>
      <c r="B270" s="128"/>
      <c r="C270" s="156"/>
      <c r="D270" s="129"/>
      <c r="E270" s="118"/>
      <c r="F270" s="88" t="s">
        <v>305</v>
      </c>
      <c r="G270" s="86">
        <f t="shared" si="54"/>
        <v>0</v>
      </c>
      <c r="H270" s="86">
        <f t="shared" si="54"/>
        <v>0</v>
      </c>
      <c r="I270" s="66">
        <v>0</v>
      </c>
      <c r="J270" s="66">
        <v>0</v>
      </c>
      <c r="K270" s="86">
        <v>0</v>
      </c>
      <c r="L270" s="86">
        <v>0</v>
      </c>
      <c r="M270" s="86">
        <v>0</v>
      </c>
      <c r="N270" s="86">
        <v>0</v>
      </c>
      <c r="O270" s="86">
        <v>0</v>
      </c>
      <c r="P270" s="86">
        <v>0</v>
      </c>
      <c r="Q270" s="87"/>
      <c r="R270" s="111"/>
    </row>
    <row r="271" spans="1:18" s="84" customFormat="1">
      <c r="A271" s="132"/>
      <c r="B271" s="128"/>
      <c r="C271" s="156"/>
      <c r="D271" s="129"/>
      <c r="E271" s="118"/>
      <c r="F271" s="88" t="s">
        <v>31</v>
      </c>
      <c r="G271" s="86">
        <f t="shared" si="54"/>
        <v>0</v>
      </c>
      <c r="H271" s="86">
        <f t="shared" si="54"/>
        <v>0</v>
      </c>
      <c r="I271" s="66">
        <v>0</v>
      </c>
      <c r="J271" s="66">
        <v>0</v>
      </c>
      <c r="K271" s="86">
        <v>0</v>
      </c>
      <c r="L271" s="86">
        <v>0</v>
      </c>
      <c r="M271" s="86">
        <v>0</v>
      </c>
      <c r="N271" s="86">
        <v>0</v>
      </c>
      <c r="O271" s="86">
        <v>0</v>
      </c>
      <c r="P271" s="86">
        <v>0</v>
      </c>
      <c r="Q271" s="87"/>
      <c r="R271" s="111"/>
    </row>
    <row r="272" spans="1:18" s="84" customFormat="1">
      <c r="A272" s="132"/>
      <c r="B272" s="128"/>
      <c r="C272" s="156"/>
      <c r="D272" s="129"/>
      <c r="E272" s="89"/>
      <c r="F272" s="88" t="s">
        <v>268</v>
      </c>
      <c r="G272" s="86">
        <f t="shared" si="54"/>
        <v>0</v>
      </c>
      <c r="H272" s="86">
        <f t="shared" si="54"/>
        <v>0</v>
      </c>
      <c r="I272" s="66">
        <v>0</v>
      </c>
      <c r="J272" s="66">
        <v>0</v>
      </c>
      <c r="K272" s="86">
        <v>0</v>
      </c>
      <c r="L272" s="86">
        <v>0</v>
      </c>
      <c r="M272" s="86">
        <v>0</v>
      </c>
      <c r="N272" s="86">
        <v>0</v>
      </c>
      <c r="O272" s="86">
        <v>0</v>
      </c>
      <c r="P272" s="86">
        <v>0</v>
      </c>
      <c r="Q272" s="87"/>
      <c r="R272" s="111"/>
    </row>
    <row r="273" spans="1:18" s="84" customFormat="1">
      <c r="A273" s="132"/>
      <c r="B273" s="128"/>
      <c r="C273" s="156"/>
      <c r="D273" s="129"/>
      <c r="E273" s="85" t="s">
        <v>27</v>
      </c>
      <c r="F273" s="88" t="s">
        <v>275</v>
      </c>
      <c r="G273" s="86">
        <f t="shared" si="54"/>
        <v>2000</v>
      </c>
      <c r="H273" s="86">
        <f t="shared" si="54"/>
        <v>0</v>
      </c>
      <c r="I273" s="66">
        <v>2000</v>
      </c>
      <c r="J273" s="66">
        <v>0</v>
      </c>
      <c r="K273" s="66">
        <v>0</v>
      </c>
      <c r="L273" s="86">
        <v>0</v>
      </c>
      <c r="M273" s="66">
        <v>0</v>
      </c>
      <c r="N273" s="66">
        <v>0</v>
      </c>
      <c r="O273" s="66">
        <v>0</v>
      </c>
      <c r="P273" s="86">
        <v>0</v>
      </c>
      <c r="Q273" s="87"/>
      <c r="R273" s="111"/>
    </row>
    <row r="274" spans="1:18" s="84" customFormat="1">
      <c r="A274" s="132"/>
      <c r="B274" s="128"/>
      <c r="C274" s="156"/>
      <c r="D274" s="129"/>
      <c r="E274" s="118" t="s">
        <v>26</v>
      </c>
      <c r="F274" s="88" t="s">
        <v>276</v>
      </c>
      <c r="G274" s="86">
        <f t="shared" si="54"/>
        <v>1032</v>
      </c>
      <c r="H274" s="86">
        <f t="shared" si="54"/>
        <v>0</v>
      </c>
      <c r="I274" s="66">
        <v>1032</v>
      </c>
      <c r="J274" s="66">
        <v>0</v>
      </c>
      <c r="K274" s="66">
        <v>0</v>
      </c>
      <c r="L274" s="86">
        <v>0</v>
      </c>
      <c r="M274" s="66">
        <v>0</v>
      </c>
      <c r="N274" s="66">
        <v>0</v>
      </c>
      <c r="O274" s="66">
        <v>0</v>
      </c>
      <c r="P274" s="86">
        <v>0</v>
      </c>
      <c r="Q274" s="87"/>
      <c r="R274" s="111"/>
    </row>
    <row r="275" spans="1:18" s="84" customFormat="1">
      <c r="A275" s="132"/>
      <c r="B275" s="128"/>
      <c r="C275" s="156"/>
      <c r="D275" s="129"/>
      <c r="E275" s="118" t="s">
        <v>26</v>
      </c>
      <c r="F275" s="88" t="s">
        <v>277</v>
      </c>
      <c r="G275" s="86">
        <f t="shared" si="54"/>
        <v>15050</v>
      </c>
      <c r="H275" s="86">
        <f t="shared" si="54"/>
        <v>0</v>
      </c>
      <c r="I275" s="66">
        <v>15050</v>
      </c>
      <c r="J275" s="66">
        <v>0</v>
      </c>
      <c r="K275" s="66">
        <v>0</v>
      </c>
      <c r="L275" s="86">
        <v>0</v>
      </c>
      <c r="M275" s="66">
        <v>0</v>
      </c>
      <c r="N275" s="66">
        <v>0</v>
      </c>
      <c r="O275" s="66">
        <v>0</v>
      </c>
      <c r="P275" s="86">
        <v>0</v>
      </c>
      <c r="Q275" s="87"/>
      <c r="R275" s="111"/>
    </row>
    <row r="276" spans="1:18" s="84" customFormat="1">
      <c r="A276" s="132"/>
      <c r="B276" s="128"/>
      <c r="C276" s="156"/>
      <c r="D276" s="129"/>
      <c r="E276" s="89"/>
      <c r="F276" s="88" t="s">
        <v>278</v>
      </c>
      <c r="G276" s="86">
        <f t="shared" si="54"/>
        <v>0</v>
      </c>
      <c r="H276" s="86">
        <f t="shared" si="54"/>
        <v>0</v>
      </c>
      <c r="I276" s="66">
        <v>0</v>
      </c>
      <c r="J276" s="66">
        <v>0</v>
      </c>
      <c r="K276" s="66">
        <v>0</v>
      </c>
      <c r="L276" s="86">
        <v>0</v>
      </c>
      <c r="M276" s="66">
        <v>0</v>
      </c>
      <c r="N276" s="66">
        <v>0</v>
      </c>
      <c r="O276" s="66">
        <v>0</v>
      </c>
      <c r="P276" s="86">
        <v>0</v>
      </c>
      <c r="Q276" s="87"/>
      <c r="R276" s="111"/>
    </row>
    <row r="277" spans="1:18" s="84" customFormat="1">
      <c r="A277" s="132"/>
      <c r="B277" s="128"/>
      <c r="C277" s="156"/>
      <c r="D277" s="129"/>
      <c r="E277" s="89"/>
      <c r="F277" s="88" t="s">
        <v>279</v>
      </c>
      <c r="G277" s="86">
        <f t="shared" si="54"/>
        <v>0</v>
      </c>
      <c r="H277" s="86">
        <f t="shared" si="54"/>
        <v>0</v>
      </c>
      <c r="I277" s="66">
        <v>0</v>
      </c>
      <c r="J277" s="66">
        <v>0</v>
      </c>
      <c r="K277" s="66">
        <v>0</v>
      </c>
      <c r="L277" s="86">
        <v>0</v>
      </c>
      <c r="M277" s="66">
        <v>0</v>
      </c>
      <c r="N277" s="66">
        <v>0</v>
      </c>
      <c r="O277" s="66">
        <v>0</v>
      </c>
      <c r="P277" s="86">
        <v>0</v>
      </c>
      <c r="Q277" s="87"/>
      <c r="R277" s="111"/>
    </row>
    <row r="278" spans="1:18" s="84" customFormat="1" ht="12.75" customHeight="1">
      <c r="A278" s="132" t="s">
        <v>435</v>
      </c>
      <c r="B278" s="128" t="s">
        <v>326</v>
      </c>
      <c r="C278" s="156">
        <v>650</v>
      </c>
      <c r="D278" s="115"/>
      <c r="E278" s="100"/>
      <c r="F278" s="106" t="s">
        <v>303</v>
      </c>
      <c r="G278" s="64">
        <f>SUM(G279:G289)</f>
        <v>4875</v>
      </c>
      <c r="H278" s="64">
        <f t="shared" ref="H278:P278" si="55">SUM(H279:H289)</f>
        <v>0</v>
      </c>
      <c r="I278" s="64">
        <f t="shared" si="55"/>
        <v>4875</v>
      </c>
      <c r="J278" s="64">
        <f t="shared" si="55"/>
        <v>0</v>
      </c>
      <c r="K278" s="64">
        <f t="shared" si="55"/>
        <v>0</v>
      </c>
      <c r="L278" s="64">
        <f t="shared" si="55"/>
        <v>0</v>
      </c>
      <c r="M278" s="64">
        <f t="shared" si="55"/>
        <v>0</v>
      </c>
      <c r="N278" s="64">
        <f t="shared" si="55"/>
        <v>0</v>
      </c>
      <c r="O278" s="64">
        <f t="shared" si="55"/>
        <v>0</v>
      </c>
      <c r="P278" s="64">
        <f t="shared" si="55"/>
        <v>0</v>
      </c>
      <c r="Q278" s="83"/>
      <c r="R278" s="111"/>
    </row>
    <row r="279" spans="1:18" s="84" customFormat="1">
      <c r="A279" s="132"/>
      <c r="B279" s="128"/>
      <c r="C279" s="156"/>
      <c r="D279" s="115"/>
      <c r="E279" s="100"/>
      <c r="F279" s="88" t="s">
        <v>25</v>
      </c>
      <c r="G279" s="86">
        <f t="shared" ref="G279:H289" si="56">I279+K279+M279+O279</f>
        <v>0</v>
      </c>
      <c r="H279" s="86">
        <f t="shared" si="56"/>
        <v>0</v>
      </c>
      <c r="I279" s="66">
        <v>0</v>
      </c>
      <c r="J279" s="66">
        <v>0</v>
      </c>
      <c r="K279" s="86">
        <v>0</v>
      </c>
      <c r="L279" s="86">
        <v>0</v>
      </c>
      <c r="M279" s="86">
        <v>0</v>
      </c>
      <c r="N279" s="86">
        <v>0</v>
      </c>
      <c r="O279" s="86">
        <v>0</v>
      </c>
      <c r="P279" s="86">
        <v>0</v>
      </c>
      <c r="Q279" s="87"/>
      <c r="R279" s="111"/>
    </row>
    <row r="280" spans="1:18" s="84" customFormat="1">
      <c r="A280" s="132"/>
      <c r="B280" s="128"/>
      <c r="C280" s="156"/>
      <c r="D280" s="115"/>
      <c r="E280" s="89"/>
      <c r="F280" s="88" t="s">
        <v>28</v>
      </c>
      <c r="G280" s="86">
        <f t="shared" si="56"/>
        <v>0</v>
      </c>
      <c r="H280" s="86">
        <f t="shared" si="56"/>
        <v>0</v>
      </c>
      <c r="I280" s="66">
        <v>0</v>
      </c>
      <c r="J280" s="66">
        <v>0</v>
      </c>
      <c r="K280" s="86">
        <v>0</v>
      </c>
      <c r="L280" s="86">
        <v>0</v>
      </c>
      <c r="M280" s="86">
        <v>0</v>
      </c>
      <c r="N280" s="86">
        <v>0</v>
      </c>
      <c r="O280" s="86">
        <v>0</v>
      </c>
      <c r="P280" s="86">
        <v>0</v>
      </c>
      <c r="Q280" s="87"/>
      <c r="R280" s="111"/>
    </row>
    <row r="281" spans="1:18" s="84" customFormat="1">
      <c r="A281" s="132"/>
      <c r="B281" s="128"/>
      <c r="C281" s="156"/>
      <c r="D281" s="115"/>
      <c r="E281" s="85"/>
      <c r="F281" s="88" t="s">
        <v>29</v>
      </c>
      <c r="G281" s="86">
        <f t="shared" si="56"/>
        <v>0</v>
      </c>
      <c r="H281" s="86">
        <f t="shared" si="56"/>
        <v>0</v>
      </c>
      <c r="I281" s="66">
        <v>0</v>
      </c>
      <c r="J281" s="66">
        <v>0</v>
      </c>
      <c r="K281" s="86">
        <v>0</v>
      </c>
      <c r="L281" s="86">
        <v>0</v>
      </c>
      <c r="M281" s="86">
        <v>0</v>
      </c>
      <c r="N281" s="86">
        <v>0</v>
      </c>
      <c r="O281" s="86">
        <v>0</v>
      </c>
      <c r="P281" s="86">
        <v>0</v>
      </c>
      <c r="Q281" s="87"/>
      <c r="R281" s="111"/>
    </row>
    <row r="282" spans="1:18" s="84" customFormat="1">
      <c r="A282" s="132"/>
      <c r="B282" s="128"/>
      <c r="C282" s="156"/>
      <c r="D282" s="115"/>
      <c r="E282" s="118"/>
      <c r="F282" s="88" t="s">
        <v>305</v>
      </c>
      <c r="G282" s="86">
        <f t="shared" si="56"/>
        <v>0</v>
      </c>
      <c r="H282" s="86">
        <f t="shared" si="56"/>
        <v>0</v>
      </c>
      <c r="I282" s="66">
        <v>0</v>
      </c>
      <c r="J282" s="66">
        <v>0</v>
      </c>
      <c r="K282" s="86">
        <v>0</v>
      </c>
      <c r="L282" s="86">
        <v>0</v>
      </c>
      <c r="M282" s="86">
        <v>0</v>
      </c>
      <c r="N282" s="86">
        <v>0</v>
      </c>
      <c r="O282" s="86">
        <v>0</v>
      </c>
      <c r="P282" s="86">
        <v>0</v>
      </c>
      <c r="Q282" s="87"/>
      <c r="R282" s="111"/>
    </row>
    <row r="283" spans="1:18" s="84" customFormat="1">
      <c r="A283" s="132"/>
      <c r="B283" s="128"/>
      <c r="C283" s="156"/>
      <c r="D283" s="115"/>
      <c r="E283" s="118"/>
      <c r="F283" s="88" t="s">
        <v>31</v>
      </c>
      <c r="G283" s="86">
        <f t="shared" si="56"/>
        <v>0</v>
      </c>
      <c r="H283" s="86">
        <f t="shared" si="56"/>
        <v>0</v>
      </c>
      <c r="I283" s="66">
        <v>0</v>
      </c>
      <c r="J283" s="66">
        <v>0</v>
      </c>
      <c r="K283" s="86">
        <v>0</v>
      </c>
      <c r="L283" s="86">
        <v>0</v>
      </c>
      <c r="M283" s="86">
        <v>0</v>
      </c>
      <c r="N283" s="86">
        <v>0</v>
      </c>
      <c r="O283" s="86">
        <v>0</v>
      </c>
      <c r="P283" s="86">
        <v>0</v>
      </c>
      <c r="Q283" s="87"/>
      <c r="R283" s="111"/>
    </row>
    <row r="284" spans="1:18" s="84" customFormat="1">
      <c r="A284" s="132"/>
      <c r="B284" s="128"/>
      <c r="C284" s="156"/>
      <c r="D284" s="115"/>
      <c r="E284" s="89"/>
      <c r="F284" s="88" t="s">
        <v>268</v>
      </c>
      <c r="G284" s="86">
        <f t="shared" si="56"/>
        <v>0</v>
      </c>
      <c r="H284" s="86">
        <f t="shared" si="56"/>
        <v>0</v>
      </c>
      <c r="I284" s="66">
        <v>0</v>
      </c>
      <c r="J284" s="66">
        <v>0</v>
      </c>
      <c r="K284" s="86">
        <v>0</v>
      </c>
      <c r="L284" s="86">
        <v>0</v>
      </c>
      <c r="M284" s="86">
        <v>0</v>
      </c>
      <c r="N284" s="86">
        <v>0</v>
      </c>
      <c r="O284" s="86">
        <v>0</v>
      </c>
      <c r="P284" s="86">
        <v>0</v>
      </c>
      <c r="Q284" s="87"/>
      <c r="R284" s="111"/>
    </row>
    <row r="285" spans="1:18" s="84" customFormat="1">
      <c r="A285" s="132"/>
      <c r="B285" s="128"/>
      <c r="C285" s="156"/>
      <c r="D285" s="115"/>
      <c r="E285" s="85" t="s">
        <v>27</v>
      </c>
      <c r="F285" s="88" t="s">
        <v>275</v>
      </c>
      <c r="G285" s="86">
        <f t="shared" si="56"/>
        <v>650</v>
      </c>
      <c r="H285" s="86">
        <f t="shared" si="56"/>
        <v>0</v>
      </c>
      <c r="I285" s="66">
        <v>650</v>
      </c>
      <c r="J285" s="66">
        <v>0</v>
      </c>
      <c r="K285" s="66">
        <v>0</v>
      </c>
      <c r="L285" s="86">
        <v>0</v>
      </c>
      <c r="M285" s="66">
        <v>0</v>
      </c>
      <c r="N285" s="66">
        <v>0</v>
      </c>
      <c r="O285" s="66">
        <v>0</v>
      </c>
      <c r="P285" s="86">
        <v>0</v>
      </c>
      <c r="Q285" s="87"/>
      <c r="R285" s="111"/>
    </row>
    <row r="286" spans="1:18" s="84" customFormat="1">
      <c r="A286" s="132"/>
      <c r="B286" s="128"/>
      <c r="C286" s="156"/>
      <c r="D286" s="115"/>
      <c r="E286" s="118" t="s">
        <v>26</v>
      </c>
      <c r="F286" s="88" t="s">
        <v>276</v>
      </c>
      <c r="G286" s="86">
        <f t="shared" si="56"/>
        <v>4225</v>
      </c>
      <c r="H286" s="86">
        <f t="shared" si="56"/>
        <v>0</v>
      </c>
      <c r="I286" s="66">
        <v>4225</v>
      </c>
      <c r="J286" s="66">
        <v>0</v>
      </c>
      <c r="K286" s="66">
        <v>0</v>
      </c>
      <c r="L286" s="86">
        <v>0</v>
      </c>
      <c r="M286" s="66">
        <v>0</v>
      </c>
      <c r="N286" s="66">
        <v>0</v>
      </c>
      <c r="O286" s="66">
        <v>0</v>
      </c>
      <c r="P286" s="86">
        <v>0</v>
      </c>
      <c r="Q286" s="87"/>
      <c r="R286" s="111"/>
    </row>
    <row r="287" spans="1:18" s="84" customFormat="1">
      <c r="A287" s="132"/>
      <c r="B287" s="128"/>
      <c r="C287" s="156"/>
      <c r="D287" s="115"/>
      <c r="E287" s="89"/>
      <c r="F287" s="88" t="s">
        <v>277</v>
      </c>
      <c r="G287" s="86">
        <f t="shared" si="56"/>
        <v>0</v>
      </c>
      <c r="H287" s="86">
        <f t="shared" si="56"/>
        <v>0</v>
      </c>
      <c r="I287" s="66">
        <v>0</v>
      </c>
      <c r="J287" s="66">
        <v>0</v>
      </c>
      <c r="K287" s="66">
        <v>0</v>
      </c>
      <c r="L287" s="86">
        <v>0</v>
      </c>
      <c r="M287" s="66">
        <v>0</v>
      </c>
      <c r="N287" s="66">
        <v>0</v>
      </c>
      <c r="O287" s="66">
        <v>0</v>
      </c>
      <c r="P287" s="86">
        <v>0</v>
      </c>
      <c r="Q287" s="87"/>
      <c r="R287" s="111"/>
    </row>
    <row r="288" spans="1:18" s="84" customFormat="1">
      <c r="A288" s="132"/>
      <c r="B288" s="128"/>
      <c r="C288" s="156"/>
      <c r="D288" s="115"/>
      <c r="E288" s="89"/>
      <c r="F288" s="88" t="s">
        <v>278</v>
      </c>
      <c r="G288" s="86">
        <f t="shared" si="56"/>
        <v>0</v>
      </c>
      <c r="H288" s="86">
        <f t="shared" si="56"/>
        <v>0</v>
      </c>
      <c r="I288" s="66">
        <v>0</v>
      </c>
      <c r="J288" s="66">
        <v>0</v>
      </c>
      <c r="K288" s="66">
        <v>0</v>
      </c>
      <c r="L288" s="86">
        <v>0</v>
      </c>
      <c r="M288" s="66">
        <v>0</v>
      </c>
      <c r="N288" s="66">
        <v>0</v>
      </c>
      <c r="O288" s="66">
        <v>0</v>
      </c>
      <c r="P288" s="86">
        <v>0</v>
      </c>
      <c r="Q288" s="87"/>
      <c r="R288" s="111"/>
    </row>
    <row r="289" spans="1:18" s="84" customFormat="1">
      <c r="A289" s="132"/>
      <c r="B289" s="128"/>
      <c r="C289" s="156"/>
      <c r="D289" s="115"/>
      <c r="E289" s="89"/>
      <c r="F289" s="88" t="s">
        <v>279</v>
      </c>
      <c r="G289" s="86">
        <f t="shared" si="56"/>
        <v>0</v>
      </c>
      <c r="H289" s="86">
        <f t="shared" si="56"/>
        <v>0</v>
      </c>
      <c r="I289" s="66">
        <v>0</v>
      </c>
      <c r="J289" s="66">
        <v>0</v>
      </c>
      <c r="K289" s="66">
        <v>0</v>
      </c>
      <c r="L289" s="86">
        <v>0</v>
      </c>
      <c r="M289" s="66">
        <v>0</v>
      </c>
      <c r="N289" s="66">
        <v>0</v>
      </c>
      <c r="O289" s="66">
        <v>0</v>
      </c>
      <c r="P289" s="86">
        <v>0</v>
      </c>
      <c r="Q289" s="87"/>
      <c r="R289" s="111"/>
    </row>
    <row r="290" spans="1:18" s="84" customFormat="1" ht="12.75" customHeight="1">
      <c r="A290" s="132" t="s">
        <v>436</v>
      </c>
      <c r="B290" s="128" t="s">
        <v>327</v>
      </c>
      <c r="C290" s="156">
        <v>600</v>
      </c>
      <c r="D290" s="115"/>
      <c r="E290" s="100"/>
      <c r="F290" s="106" t="s">
        <v>303</v>
      </c>
      <c r="G290" s="64">
        <f>SUM(G291:G301)</f>
        <v>5400</v>
      </c>
      <c r="H290" s="64">
        <f t="shared" ref="H290:P290" si="57">SUM(H291:H301)</f>
        <v>0</v>
      </c>
      <c r="I290" s="64">
        <f t="shared" si="57"/>
        <v>5400</v>
      </c>
      <c r="J290" s="64">
        <f t="shared" si="57"/>
        <v>0</v>
      </c>
      <c r="K290" s="64">
        <f t="shared" si="57"/>
        <v>0</v>
      </c>
      <c r="L290" s="64">
        <f t="shared" si="57"/>
        <v>0</v>
      </c>
      <c r="M290" s="64">
        <f t="shared" si="57"/>
        <v>0</v>
      </c>
      <c r="N290" s="64">
        <f t="shared" si="57"/>
        <v>0</v>
      </c>
      <c r="O290" s="64">
        <f t="shared" si="57"/>
        <v>0</v>
      </c>
      <c r="P290" s="64">
        <f t="shared" si="57"/>
        <v>0</v>
      </c>
      <c r="Q290" s="83"/>
      <c r="R290" s="111"/>
    </row>
    <row r="291" spans="1:18" s="84" customFormat="1">
      <c r="A291" s="132"/>
      <c r="B291" s="128"/>
      <c r="C291" s="156"/>
      <c r="D291" s="115"/>
      <c r="E291" s="100"/>
      <c r="F291" s="88" t="s">
        <v>25</v>
      </c>
      <c r="G291" s="86">
        <f t="shared" ref="G291:H301" si="58">I291+K291+M291+O291</f>
        <v>0</v>
      </c>
      <c r="H291" s="86">
        <f t="shared" si="58"/>
        <v>0</v>
      </c>
      <c r="I291" s="66">
        <v>0</v>
      </c>
      <c r="J291" s="66">
        <v>0</v>
      </c>
      <c r="K291" s="86">
        <v>0</v>
      </c>
      <c r="L291" s="86">
        <v>0</v>
      </c>
      <c r="M291" s="86">
        <v>0</v>
      </c>
      <c r="N291" s="86">
        <v>0</v>
      </c>
      <c r="O291" s="86">
        <v>0</v>
      </c>
      <c r="P291" s="86">
        <v>0</v>
      </c>
      <c r="Q291" s="87"/>
      <c r="R291" s="111"/>
    </row>
    <row r="292" spans="1:18" s="84" customFormat="1">
      <c r="A292" s="132"/>
      <c r="B292" s="128"/>
      <c r="C292" s="156"/>
      <c r="D292" s="115"/>
      <c r="E292" s="89"/>
      <c r="F292" s="88" t="s">
        <v>28</v>
      </c>
      <c r="G292" s="86">
        <f t="shared" si="58"/>
        <v>0</v>
      </c>
      <c r="H292" s="86">
        <f t="shared" si="58"/>
        <v>0</v>
      </c>
      <c r="I292" s="66">
        <v>0</v>
      </c>
      <c r="J292" s="66">
        <v>0</v>
      </c>
      <c r="K292" s="86">
        <v>0</v>
      </c>
      <c r="L292" s="86">
        <v>0</v>
      </c>
      <c r="M292" s="86">
        <v>0</v>
      </c>
      <c r="N292" s="86">
        <v>0</v>
      </c>
      <c r="O292" s="86">
        <v>0</v>
      </c>
      <c r="P292" s="86">
        <v>0</v>
      </c>
      <c r="Q292" s="87"/>
      <c r="R292" s="111"/>
    </row>
    <row r="293" spans="1:18" s="84" customFormat="1">
      <c r="A293" s="132"/>
      <c r="B293" s="128"/>
      <c r="C293" s="156"/>
      <c r="D293" s="115"/>
      <c r="E293" s="85"/>
      <c r="F293" s="88" t="s">
        <v>29</v>
      </c>
      <c r="G293" s="86">
        <f t="shared" si="58"/>
        <v>0</v>
      </c>
      <c r="H293" s="86">
        <f t="shared" si="58"/>
        <v>0</v>
      </c>
      <c r="I293" s="66">
        <v>0</v>
      </c>
      <c r="J293" s="66">
        <v>0</v>
      </c>
      <c r="K293" s="86">
        <v>0</v>
      </c>
      <c r="L293" s="86">
        <v>0</v>
      </c>
      <c r="M293" s="86">
        <v>0</v>
      </c>
      <c r="N293" s="86">
        <v>0</v>
      </c>
      <c r="O293" s="86">
        <v>0</v>
      </c>
      <c r="P293" s="86">
        <v>0</v>
      </c>
      <c r="Q293" s="87"/>
      <c r="R293" s="111"/>
    </row>
    <row r="294" spans="1:18" s="84" customFormat="1">
      <c r="A294" s="132"/>
      <c r="B294" s="128"/>
      <c r="C294" s="156"/>
      <c r="D294" s="115"/>
      <c r="E294" s="89"/>
      <c r="F294" s="88" t="s">
        <v>305</v>
      </c>
      <c r="G294" s="86">
        <f t="shared" si="58"/>
        <v>0</v>
      </c>
      <c r="H294" s="86">
        <f t="shared" si="58"/>
        <v>0</v>
      </c>
      <c r="I294" s="66">
        <v>0</v>
      </c>
      <c r="J294" s="66">
        <v>0</v>
      </c>
      <c r="K294" s="86">
        <v>0</v>
      </c>
      <c r="L294" s="86">
        <v>0</v>
      </c>
      <c r="M294" s="86">
        <v>0</v>
      </c>
      <c r="N294" s="86">
        <v>0</v>
      </c>
      <c r="O294" s="86">
        <v>0</v>
      </c>
      <c r="P294" s="86">
        <v>0</v>
      </c>
      <c r="Q294" s="87"/>
      <c r="R294" s="111"/>
    </row>
    <row r="295" spans="1:18" s="84" customFormat="1">
      <c r="A295" s="132"/>
      <c r="B295" s="128"/>
      <c r="C295" s="156"/>
      <c r="D295" s="115"/>
      <c r="E295" s="85" t="s">
        <v>27</v>
      </c>
      <c r="F295" s="88" t="s">
        <v>31</v>
      </c>
      <c r="G295" s="86">
        <f t="shared" si="58"/>
        <v>600</v>
      </c>
      <c r="H295" s="86">
        <f t="shared" si="58"/>
        <v>0</v>
      </c>
      <c r="I295" s="66">
        <v>600</v>
      </c>
      <c r="J295" s="66">
        <v>0</v>
      </c>
      <c r="K295" s="86">
        <v>0</v>
      </c>
      <c r="L295" s="86">
        <v>0</v>
      </c>
      <c r="M295" s="86">
        <v>0</v>
      </c>
      <c r="N295" s="86">
        <v>0</v>
      </c>
      <c r="O295" s="86">
        <v>0</v>
      </c>
      <c r="P295" s="86">
        <v>0</v>
      </c>
      <c r="Q295" s="87"/>
      <c r="R295" s="111"/>
    </row>
    <row r="296" spans="1:18" s="84" customFormat="1">
      <c r="A296" s="132"/>
      <c r="B296" s="128"/>
      <c r="C296" s="156"/>
      <c r="D296" s="115"/>
      <c r="E296" s="118" t="s">
        <v>26</v>
      </c>
      <c r="F296" s="88" t="s">
        <v>268</v>
      </c>
      <c r="G296" s="86">
        <f t="shared" si="58"/>
        <v>4800</v>
      </c>
      <c r="H296" s="86">
        <f t="shared" si="58"/>
        <v>0</v>
      </c>
      <c r="I296" s="66">
        <v>4800</v>
      </c>
      <c r="J296" s="66">
        <v>0</v>
      </c>
      <c r="K296" s="86">
        <v>0</v>
      </c>
      <c r="L296" s="86">
        <v>0</v>
      </c>
      <c r="M296" s="86">
        <v>0</v>
      </c>
      <c r="N296" s="86">
        <v>0</v>
      </c>
      <c r="O296" s="86">
        <v>0</v>
      </c>
      <c r="P296" s="86">
        <v>0</v>
      </c>
      <c r="Q296" s="87"/>
      <c r="R296" s="111"/>
    </row>
    <row r="297" spans="1:18" s="84" customFormat="1">
      <c r="A297" s="132"/>
      <c r="B297" s="128"/>
      <c r="C297" s="156"/>
      <c r="D297" s="115"/>
      <c r="E297" s="89"/>
      <c r="F297" s="88" t="s">
        <v>275</v>
      </c>
      <c r="G297" s="86">
        <f t="shared" si="58"/>
        <v>0</v>
      </c>
      <c r="H297" s="86">
        <f t="shared" si="58"/>
        <v>0</v>
      </c>
      <c r="I297" s="66">
        <v>0</v>
      </c>
      <c r="J297" s="66">
        <v>0</v>
      </c>
      <c r="K297" s="66">
        <v>0</v>
      </c>
      <c r="L297" s="86">
        <v>0</v>
      </c>
      <c r="M297" s="66">
        <v>0</v>
      </c>
      <c r="N297" s="66">
        <v>0</v>
      </c>
      <c r="O297" s="66">
        <v>0</v>
      </c>
      <c r="P297" s="86">
        <v>0</v>
      </c>
      <c r="Q297" s="87"/>
      <c r="R297" s="111"/>
    </row>
    <row r="298" spans="1:18" s="84" customFormat="1">
      <c r="A298" s="132"/>
      <c r="B298" s="128"/>
      <c r="C298" s="156"/>
      <c r="D298" s="115"/>
      <c r="E298" s="89"/>
      <c r="F298" s="88" t="s">
        <v>276</v>
      </c>
      <c r="G298" s="86">
        <f t="shared" si="58"/>
        <v>0</v>
      </c>
      <c r="H298" s="86">
        <f t="shared" si="58"/>
        <v>0</v>
      </c>
      <c r="I298" s="66">
        <v>0</v>
      </c>
      <c r="J298" s="66">
        <v>0</v>
      </c>
      <c r="K298" s="66">
        <v>0</v>
      </c>
      <c r="L298" s="86">
        <v>0</v>
      </c>
      <c r="M298" s="66">
        <v>0</v>
      </c>
      <c r="N298" s="66">
        <v>0</v>
      </c>
      <c r="O298" s="66">
        <v>0</v>
      </c>
      <c r="P298" s="86">
        <v>0</v>
      </c>
      <c r="Q298" s="87"/>
      <c r="R298" s="111"/>
    </row>
    <row r="299" spans="1:18" s="84" customFormat="1">
      <c r="A299" s="132"/>
      <c r="B299" s="128"/>
      <c r="C299" s="156"/>
      <c r="D299" s="115"/>
      <c r="E299" s="89"/>
      <c r="F299" s="88" t="s">
        <v>277</v>
      </c>
      <c r="G299" s="86">
        <f t="shared" si="58"/>
        <v>0</v>
      </c>
      <c r="H299" s="86">
        <f t="shared" si="58"/>
        <v>0</v>
      </c>
      <c r="I299" s="66">
        <v>0</v>
      </c>
      <c r="J299" s="66">
        <v>0</v>
      </c>
      <c r="K299" s="66">
        <v>0</v>
      </c>
      <c r="L299" s="86">
        <v>0</v>
      </c>
      <c r="M299" s="66">
        <v>0</v>
      </c>
      <c r="N299" s="66">
        <v>0</v>
      </c>
      <c r="O299" s="66">
        <v>0</v>
      </c>
      <c r="P299" s="86">
        <v>0</v>
      </c>
      <c r="Q299" s="87"/>
      <c r="R299" s="111"/>
    </row>
    <row r="300" spans="1:18" s="84" customFormat="1">
      <c r="A300" s="132"/>
      <c r="B300" s="128"/>
      <c r="C300" s="156"/>
      <c r="D300" s="115"/>
      <c r="E300" s="89"/>
      <c r="F300" s="88" t="s">
        <v>278</v>
      </c>
      <c r="G300" s="86">
        <f t="shared" si="58"/>
        <v>0</v>
      </c>
      <c r="H300" s="86">
        <f t="shared" si="58"/>
        <v>0</v>
      </c>
      <c r="I300" s="66">
        <v>0</v>
      </c>
      <c r="J300" s="66">
        <v>0</v>
      </c>
      <c r="K300" s="66">
        <v>0</v>
      </c>
      <c r="L300" s="86">
        <v>0</v>
      </c>
      <c r="M300" s="66">
        <v>0</v>
      </c>
      <c r="N300" s="66">
        <v>0</v>
      </c>
      <c r="O300" s="66">
        <v>0</v>
      </c>
      <c r="P300" s="86">
        <v>0</v>
      </c>
      <c r="Q300" s="87"/>
      <c r="R300" s="111"/>
    </row>
    <row r="301" spans="1:18" s="84" customFormat="1">
      <c r="A301" s="132"/>
      <c r="B301" s="128"/>
      <c r="C301" s="156"/>
      <c r="D301" s="115"/>
      <c r="E301" s="89"/>
      <c r="F301" s="88" t="s">
        <v>279</v>
      </c>
      <c r="G301" s="86">
        <f t="shared" si="58"/>
        <v>0</v>
      </c>
      <c r="H301" s="86">
        <f t="shared" si="58"/>
        <v>0</v>
      </c>
      <c r="I301" s="66">
        <v>0</v>
      </c>
      <c r="J301" s="66">
        <v>0</v>
      </c>
      <c r="K301" s="66">
        <v>0</v>
      </c>
      <c r="L301" s="86">
        <v>0</v>
      </c>
      <c r="M301" s="66">
        <v>0</v>
      </c>
      <c r="N301" s="66">
        <v>0</v>
      </c>
      <c r="O301" s="66">
        <v>0</v>
      </c>
      <c r="P301" s="86">
        <v>0</v>
      </c>
      <c r="Q301" s="87"/>
      <c r="R301" s="111"/>
    </row>
    <row r="302" spans="1:18" s="84" customFormat="1" ht="12.75" customHeight="1">
      <c r="A302" s="132" t="s">
        <v>437</v>
      </c>
      <c r="B302" s="128" t="s">
        <v>328</v>
      </c>
      <c r="C302" s="156">
        <v>500</v>
      </c>
      <c r="D302" s="115"/>
      <c r="E302" s="100"/>
      <c r="F302" s="106" t="s">
        <v>303</v>
      </c>
      <c r="G302" s="64">
        <f t="shared" ref="G302:P302" si="59">SUM(G303:G313)</f>
        <v>12600</v>
      </c>
      <c r="H302" s="64">
        <f t="shared" si="59"/>
        <v>0</v>
      </c>
      <c r="I302" s="64">
        <f t="shared" si="59"/>
        <v>12600</v>
      </c>
      <c r="J302" s="64">
        <f t="shared" si="59"/>
        <v>0</v>
      </c>
      <c r="K302" s="64">
        <f t="shared" si="59"/>
        <v>0</v>
      </c>
      <c r="L302" s="64">
        <f t="shared" si="59"/>
        <v>0</v>
      </c>
      <c r="M302" s="64">
        <f t="shared" si="59"/>
        <v>0</v>
      </c>
      <c r="N302" s="64">
        <f t="shared" si="59"/>
        <v>0</v>
      </c>
      <c r="O302" s="64">
        <f t="shared" si="59"/>
        <v>0</v>
      </c>
      <c r="P302" s="64">
        <f t="shared" si="59"/>
        <v>0</v>
      </c>
      <c r="Q302" s="83"/>
      <c r="R302" s="111"/>
    </row>
    <row r="303" spans="1:18" s="84" customFormat="1">
      <c r="A303" s="132"/>
      <c r="B303" s="128"/>
      <c r="C303" s="156"/>
      <c r="D303" s="115"/>
      <c r="E303" s="100"/>
      <c r="F303" s="88" t="s">
        <v>25</v>
      </c>
      <c r="G303" s="86">
        <f t="shared" ref="G303:H313" si="60">I303+K303+M303+O303</f>
        <v>0</v>
      </c>
      <c r="H303" s="86">
        <f t="shared" si="60"/>
        <v>0</v>
      </c>
      <c r="I303" s="66">
        <v>0</v>
      </c>
      <c r="J303" s="66">
        <v>0</v>
      </c>
      <c r="K303" s="86">
        <v>0</v>
      </c>
      <c r="L303" s="86">
        <v>0</v>
      </c>
      <c r="M303" s="86">
        <v>0</v>
      </c>
      <c r="N303" s="86">
        <v>0</v>
      </c>
      <c r="O303" s="86">
        <v>0</v>
      </c>
      <c r="P303" s="86">
        <v>0</v>
      </c>
      <c r="Q303" s="87"/>
      <c r="R303" s="111"/>
    </row>
    <row r="304" spans="1:18" s="84" customFormat="1">
      <c r="A304" s="132"/>
      <c r="B304" s="128"/>
      <c r="C304" s="156"/>
      <c r="D304" s="115"/>
      <c r="E304" s="89"/>
      <c r="F304" s="88" t="s">
        <v>28</v>
      </c>
      <c r="G304" s="86">
        <f t="shared" si="60"/>
        <v>0</v>
      </c>
      <c r="H304" s="86">
        <f t="shared" si="60"/>
        <v>0</v>
      </c>
      <c r="I304" s="66">
        <v>0</v>
      </c>
      <c r="J304" s="66">
        <v>0</v>
      </c>
      <c r="K304" s="86">
        <v>0</v>
      </c>
      <c r="L304" s="86">
        <v>0</v>
      </c>
      <c r="M304" s="86">
        <v>0</v>
      </c>
      <c r="N304" s="86">
        <v>0</v>
      </c>
      <c r="O304" s="86">
        <v>0</v>
      </c>
      <c r="P304" s="86">
        <v>0</v>
      </c>
      <c r="Q304" s="87"/>
      <c r="R304" s="111"/>
    </row>
    <row r="305" spans="1:18" s="84" customFormat="1">
      <c r="A305" s="132"/>
      <c r="B305" s="128"/>
      <c r="C305" s="156"/>
      <c r="D305" s="115"/>
      <c r="E305" s="85"/>
      <c r="F305" s="88" t="s">
        <v>29</v>
      </c>
      <c r="G305" s="86">
        <f t="shared" si="60"/>
        <v>0</v>
      </c>
      <c r="H305" s="86">
        <f t="shared" si="60"/>
        <v>0</v>
      </c>
      <c r="I305" s="66">
        <v>0</v>
      </c>
      <c r="J305" s="66">
        <v>0</v>
      </c>
      <c r="K305" s="86">
        <v>0</v>
      </c>
      <c r="L305" s="86">
        <v>0</v>
      </c>
      <c r="M305" s="86">
        <v>0</v>
      </c>
      <c r="N305" s="86">
        <v>0</v>
      </c>
      <c r="O305" s="86">
        <v>0</v>
      </c>
      <c r="P305" s="86">
        <v>0</v>
      </c>
      <c r="Q305" s="87"/>
      <c r="R305" s="111"/>
    </row>
    <row r="306" spans="1:18" s="84" customFormat="1">
      <c r="A306" s="132"/>
      <c r="B306" s="128"/>
      <c r="C306" s="156"/>
      <c r="D306" s="115"/>
      <c r="E306" s="89"/>
      <c r="F306" s="88" t="s">
        <v>305</v>
      </c>
      <c r="G306" s="86">
        <f t="shared" si="60"/>
        <v>0</v>
      </c>
      <c r="H306" s="86">
        <f t="shared" si="60"/>
        <v>0</v>
      </c>
      <c r="I306" s="66">
        <v>0</v>
      </c>
      <c r="J306" s="66">
        <v>0</v>
      </c>
      <c r="K306" s="86">
        <v>0</v>
      </c>
      <c r="L306" s="86">
        <v>0</v>
      </c>
      <c r="M306" s="86">
        <v>0</v>
      </c>
      <c r="N306" s="86">
        <v>0</v>
      </c>
      <c r="O306" s="86">
        <v>0</v>
      </c>
      <c r="P306" s="86">
        <v>0</v>
      </c>
      <c r="Q306" s="87"/>
      <c r="R306" s="111"/>
    </row>
    <row r="307" spans="1:18" s="84" customFormat="1">
      <c r="A307" s="132"/>
      <c r="B307" s="128"/>
      <c r="C307" s="156"/>
      <c r="D307" s="115"/>
      <c r="E307" s="85" t="s">
        <v>27</v>
      </c>
      <c r="F307" s="88" t="s">
        <v>31</v>
      </c>
      <c r="G307" s="86">
        <f t="shared" si="60"/>
        <v>1400</v>
      </c>
      <c r="H307" s="86">
        <f t="shared" si="60"/>
        <v>0</v>
      </c>
      <c r="I307" s="66">
        <v>1400</v>
      </c>
      <c r="J307" s="66">
        <v>0</v>
      </c>
      <c r="K307" s="86">
        <v>0</v>
      </c>
      <c r="L307" s="86">
        <v>0</v>
      </c>
      <c r="M307" s="86">
        <v>0</v>
      </c>
      <c r="N307" s="86">
        <v>0</v>
      </c>
      <c r="O307" s="86">
        <v>0</v>
      </c>
      <c r="P307" s="86">
        <v>0</v>
      </c>
      <c r="Q307" s="87"/>
      <c r="R307" s="111"/>
    </row>
    <row r="308" spans="1:18" s="84" customFormat="1">
      <c r="A308" s="132"/>
      <c r="B308" s="128"/>
      <c r="C308" s="156"/>
      <c r="D308" s="115"/>
      <c r="E308" s="118" t="s">
        <v>26</v>
      </c>
      <c r="F308" s="88" t="s">
        <v>268</v>
      </c>
      <c r="G308" s="86">
        <f t="shared" si="60"/>
        <v>11200</v>
      </c>
      <c r="H308" s="86">
        <f t="shared" si="60"/>
        <v>0</v>
      </c>
      <c r="I308" s="66">
        <v>11200</v>
      </c>
      <c r="J308" s="66">
        <v>0</v>
      </c>
      <c r="K308" s="86">
        <v>0</v>
      </c>
      <c r="L308" s="86">
        <v>0</v>
      </c>
      <c r="M308" s="86">
        <v>0</v>
      </c>
      <c r="N308" s="86">
        <v>0</v>
      </c>
      <c r="O308" s="86">
        <v>0</v>
      </c>
      <c r="P308" s="86">
        <v>0</v>
      </c>
      <c r="Q308" s="87"/>
      <c r="R308" s="111"/>
    </row>
    <row r="309" spans="1:18" s="84" customFormat="1">
      <c r="A309" s="132"/>
      <c r="B309" s="128"/>
      <c r="C309" s="156"/>
      <c r="D309" s="115"/>
      <c r="E309" s="89"/>
      <c r="F309" s="88" t="s">
        <v>275</v>
      </c>
      <c r="G309" s="86">
        <f t="shared" si="60"/>
        <v>0</v>
      </c>
      <c r="H309" s="86">
        <f t="shared" si="60"/>
        <v>0</v>
      </c>
      <c r="I309" s="66">
        <v>0</v>
      </c>
      <c r="J309" s="66">
        <v>0</v>
      </c>
      <c r="K309" s="66">
        <v>0</v>
      </c>
      <c r="L309" s="86">
        <v>0</v>
      </c>
      <c r="M309" s="66">
        <v>0</v>
      </c>
      <c r="N309" s="66">
        <v>0</v>
      </c>
      <c r="O309" s="66">
        <v>0</v>
      </c>
      <c r="P309" s="86">
        <v>0</v>
      </c>
      <c r="Q309" s="87"/>
      <c r="R309" s="111"/>
    </row>
    <row r="310" spans="1:18" s="84" customFormat="1">
      <c r="A310" s="132"/>
      <c r="B310" s="128"/>
      <c r="C310" s="156"/>
      <c r="D310" s="115"/>
      <c r="E310" s="89"/>
      <c r="F310" s="88" t="s">
        <v>276</v>
      </c>
      <c r="G310" s="86">
        <f t="shared" si="60"/>
        <v>0</v>
      </c>
      <c r="H310" s="86">
        <f t="shared" si="60"/>
        <v>0</v>
      </c>
      <c r="I310" s="66">
        <v>0</v>
      </c>
      <c r="J310" s="66">
        <v>0</v>
      </c>
      <c r="K310" s="66">
        <v>0</v>
      </c>
      <c r="L310" s="86">
        <v>0</v>
      </c>
      <c r="M310" s="66">
        <v>0</v>
      </c>
      <c r="N310" s="66">
        <v>0</v>
      </c>
      <c r="O310" s="66">
        <v>0</v>
      </c>
      <c r="P310" s="86">
        <v>0</v>
      </c>
      <c r="Q310" s="87"/>
      <c r="R310" s="111"/>
    </row>
    <row r="311" spans="1:18" s="84" customFormat="1">
      <c r="A311" s="132"/>
      <c r="B311" s="128"/>
      <c r="C311" s="156"/>
      <c r="D311" s="115"/>
      <c r="E311" s="89"/>
      <c r="F311" s="88" t="s">
        <v>277</v>
      </c>
      <c r="G311" s="86">
        <f t="shared" si="60"/>
        <v>0</v>
      </c>
      <c r="H311" s="86">
        <f t="shared" si="60"/>
        <v>0</v>
      </c>
      <c r="I311" s="66">
        <v>0</v>
      </c>
      <c r="J311" s="66">
        <v>0</v>
      </c>
      <c r="K311" s="66">
        <v>0</v>
      </c>
      <c r="L311" s="86">
        <v>0</v>
      </c>
      <c r="M311" s="66">
        <v>0</v>
      </c>
      <c r="N311" s="66">
        <v>0</v>
      </c>
      <c r="O311" s="66">
        <v>0</v>
      </c>
      <c r="P311" s="86">
        <v>0</v>
      </c>
      <c r="Q311" s="87"/>
      <c r="R311" s="111"/>
    </row>
    <row r="312" spans="1:18" s="84" customFormat="1">
      <c r="A312" s="132"/>
      <c r="B312" s="128"/>
      <c r="C312" s="156"/>
      <c r="D312" s="115"/>
      <c r="E312" s="89"/>
      <c r="F312" s="88" t="s">
        <v>278</v>
      </c>
      <c r="G312" s="86">
        <f t="shared" si="60"/>
        <v>0</v>
      </c>
      <c r="H312" s="86">
        <f t="shared" si="60"/>
        <v>0</v>
      </c>
      <c r="I312" s="66">
        <v>0</v>
      </c>
      <c r="J312" s="66">
        <v>0</v>
      </c>
      <c r="K312" s="66">
        <v>0</v>
      </c>
      <c r="L312" s="86">
        <v>0</v>
      </c>
      <c r="M312" s="66">
        <v>0</v>
      </c>
      <c r="N312" s="66">
        <v>0</v>
      </c>
      <c r="O312" s="66">
        <v>0</v>
      </c>
      <c r="P312" s="86">
        <v>0</v>
      </c>
      <c r="Q312" s="87"/>
      <c r="R312" s="111"/>
    </row>
    <row r="313" spans="1:18" s="84" customFormat="1">
      <c r="A313" s="132"/>
      <c r="B313" s="128"/>
      <c r="C313" s="156"/>
      <c r="D313" s="115"/>
      <c r="E313" s="89"/>
      <c r="F313" s="88" t="s">
        <v>279</v>
      </c>
      <c r="G313" s="86">
        <f t="shared" si="60"/>
        <v>0</v>
      </c>
      <c r="H313" s="86">
        <f t="shared" si="60"/>
        <v>0</v>
      </c>
      <c r="I313" s="66">
        <v>0</v>
      </c>
      <c r="J313" s="66">
        <v>0</v>
      </c>
      <c r="K313" s="66">
        <v>0</v>
      </c>
      <c r="L313" s="86">
        <v>0</v>
      </c>
      <c r="M313" s="66">
        <v>0</v>
      </c>
      <c r="N313" s="66">
        <v>0</v>
      </c>
      <c r="O313" s="66">
        <v>0</v>
      </c>
      <c r="P313" s="86">
        <v>0</v>
      </c>
      <c r="Q313" s="87"/>
      <c r="R313" s="111"/>
    </row>
    <row r="314" spans="1:18" s="84" customFormat="1" ht="12.75" customHeight="1">
      <c r="A314" s="132" t="s">
        <v>438</v>
      </c>
      <c r="B314" s="128" t="s">
        <v>329</v>
      </c>
      <c r="C314" s="156"/>
      <c r="D314" s="100"/>
      <c r="E314" s="100"/>
      <c r="F314" s="106" t="s">
        <v>303</v>
      </c>
      <c r="G314" s="64">
        <f t="shared" ref="G314:P314" si="61">SUM(G315:G325)</f>
        <v>0</v>
      </c>
      <c r="H314" s="64">
        <f t="shared" si="61"/>
        <v>0</v>
      </c>
      <c r="I314" s="64">
        <f t="shared" si="61"/>
        <v>0</v>
      </c>
      <c r="J314" s="64">
        <f t="shared" si="61"/>
        <v>0</v>
      </c>
      <c r="K314" s="64">
        <f t="shared" si="61"/>
        <v>0</v>
      </c>
      <c r="L314" s="64">
        <f t="shared" si="61"/>
        <v>0</v>
      </c>
      <c r="M314" s="64">
        <f t="shared" si="61"/>
        <v>0</v>
      </c>
      <c r="N314" s="64">
        <f t="shared" si="61"/>
        <v>0</v>
      </c>
      <c r="O314" s="64">
        <f t="shared" si="61"/>
        <v>0</v>
      </c>
      <c r="P314" s="64">
        <f t="shared" si="61"/>
        <v>0</v>
      </c>
      <c r="Q314" s="83"/>
      <c r="R314" s="111"/>
    </row>
    <row r="315" spans="1:18" s="84" customFormat="1">
      <c r="A315" s="132"/>
      <c r="B315" s="128"/>
      <c r="C315" s="156"/>
      <c r="D315" s="89"/>
      <c r="E315" s="100"/>
      <c r="F315" s="88" t="s">
        <v>25</v>
      </c>
      <c r="G315" s="86">
        <f t="shared" ref="G315:H325" si="62">I315+K315+M315+O315</f>
        <v>0</v>
      </c>
      <c r="H315" s="86">
        <f t="shared" si="62"/>
        <v>0</v>
      </c>
      <c r="I315" s="66">
        <v>0</v>
      </c>
      <c r="J315" s="66">
        <v>0</v>
      </c>
      <c r="K315" s="86">
        <v>0</v>
      </c>
      <c r="L315" s="86">
        <v>0</v>
      </c>
      <c r="M315" s="66">
        <v>0</v>
      </c>
      <c r="N315" s="66">
        <v>0</v>
      </c>
      <c r="O315" s="86">
        <v>0</v>
      </c>
      <c r="P315" s="86">
        <v>0</v>
      </c>
      <c r="Q315" s="87"/>
      <c r="R315" s="111"/>
    </row>
    <row r="316" spans="1:18" s="84" customFormat="1">
      <c r="A316" s="132"/>
      <c r="B316" s="128"/>
      <c r="C316" s="156"/>
      <c r="D316" s="89"/>
      <c r="E316" s="89"/>
      <c r="F316" s="88" t="s">
        <v>28</v>
      </c>
      <c r="G316" s="86">
        <f t="shared" si="62"/>
        <v>0</v>
      </c>
      <c r="H316" s="86">
        <f t="shared" si="62"/>
        <v>0</v>
      </c>
      <c r="I316" s="66">
        <v>0</v>
      </c>
      <c r="J316" s="66">
        <v>0</v>
      </c>
      <c r="K316" s="86">
        <v>0</v>
      </c>
      <c r="L316" s="86">
        <v>0</v>
      </c>
      <c r="M316" s="66">
        <v>0</v>
      </c>
      <c r="N316" s="66">
        <v>0</v>
      </c>
      <c r="O316" s="86">
        <v>0</v>
      </c>
      <c r="P316" s="86">
        <v>0</v>
      </c>
      <c r="Q316" s="87"/>
      <c r="R316" s="111"/>
    </row>
    <row r="317" spans="1:18" s="84" customFormat="1" ht="25.5">
      <c r="A317" s="132"/>
      <c r="B317" s="128"/>
      <c r="C317" s="156"/>
      <c r="D317" s="115" t="s">
        <v>330</v>
      </c>
      <c r="E317" s="119" t="s">
        <v>331</v>
      </c>
      <c r="F317" s="88" t="s">
        <v>29</v>
      </c>
      <c r="G317" s="86">
        <f t="shared" si="62"/>
        <v>0</v>
      </c>
      <c r="H317" s="86">
        <f t="shared" si="62"/>
        <v>0</v>
      </c>
      <c r="I317" s="66">
        <v>0</v>
      </c>
      <c r="J317" s="66">
        <v>0</v>
      </c>
      <c r="K317" s="86">
        <v>0</v>
      </c>
      <c r="L317" s="86">
        <v>0</v>
      </c>
      <c r="M317" s="66">
        <f>1329.2-1329.2</f>
        <v>0</v>
      </c>
      <c r="N317" s="66">
        <f>1329.2-1329.2</f>
        <v>0</v>
      </c>
      <c r="O317" s="86">
        <v>0</v>
      </c>
      <c r="P317" s="86">
        <v>0</v>
      </c>
      <c r="Q317" s="87" t="s">
        <v>304</v>
      </c>
      <c r="R317" s="111"/>
    </row>
    <row r="318" spans="1:18" s="84" customFormat="1">
      <c r="A318" s="132"/>
      <c r="B318" s="128"/>
      <c r="C318" s="156"/>
      <c r="D318" s="89"/>
      <c r="E318" s="89"/>
      <c r="F318" s="88" t="s">
        <v>305</v>
      </c>
      <c r="G318" s="86">
        <f t="shared" si="62"/>
        <v>0</v>
      </c>
      <c r="H318" s="86">
        <f t="shared" si="62"/>
        <v>0</v>
      </c>
      <c r="I318" s="66">
        <v>0</v>
      </c>
      <c r="J318" s="66">
        <v>0</v>
      </c>
      <c r="K318" s="86">
        <v>0</v>
      </c>
      <c r="L318" s="86">
        <v>0</v>
      </c>
      <c r="M318" s="86">
        <v>0</v>
      </c>
      <c r="N318" s="86">
        <v>0</v>
      </c>
      <c r="O318" s="86">
        <v>0</v>
      </c>
      <c r="P318" s="86">
        <v>0</v>
      </c>
      <c r="Q318" s="87"/>
      <c r="R318" s="111"/>
    </row>
    <row r="319" spans="1:18" s="84" customFormat="1">
      <c r="A319" s="132"/>
      <c r="B319" s="128"/>
      <c r="C319" s="156"/>
      <c r="D319" s="89"/>
      <c r="E319" s="89"/>
      <c r="F319" s="88" t="s">
        <v>31</v>
      </c>
      <c r="G319" s="86">
        <f t="shared" si="62"/>
        <v>0</v>
      </c>
      <c r="H319" s="86">
        <f t="shared" si="62"/>
        <v>0</v>
      </c>
      <c r="I319" s="66">
        <v>0</v>
      </c>
      <c r="J319" s="66">
        <v>0</v>
      </c>
      <c r="K319" s="86">
        <v>0</v>
      </c>
      <c r="L319" s="86">
        <v>0</v>
      </c>
      <c r="M319" s="86">
        <v>0</v>
      </c>
      <c r="N319" s="86">
        <v>0</v>
      </c>
      <c r="O319" s="86">
        <v>0</v>
      </c>
      <c r="P319" s="86">
        <v>0</v>
      </c>
      <c r="Q319" s="87"/>
      <c r="R319" s="111"/>
    </row>
    <row r="320" spans="1:18" s="84" customFormat="1">
      <c r="A320" s="132"/>
      <c r="B320" s="128"/>
      <c r="C320" s="156"/>
      <c r="D320" s="89"/>
      <c r="E320" s="89"/>
      <c r="F320" s="88" t="s">
        <v>268</v>
      </c>
      <c r="G320" s="86">
        <f t="shared" si="62"/>
        <v>0</v>
      </c>
      <c r="H320" s="86">
        <f t="shared" si="62"/>
        <v>0</v>
      </c>
      <c r="I320" s="66">
        <v>0</v>
      </c>
      <c r="J320" s="66">
        <v>0</v>
      </c>
      <c r="K320" s="86">
        <v>0</v>
      </c>
      <c r="L320" s="86">
        <v>0</v>
      </c>
      <c r="M320" s="86">
        <v>0</v>
      </c>
      <c r="N320" s="86">
        <v>0</v>
      </c>
      <c r="O320" s="86">
        <v>0</v>
      </c>
      <c r="P320" s="86">
        <v>0</v>
      </c>
      <c r="Q320" s="87"/>
      <c r="R320" s="111"/>
    </row>
    <row r="321" spans="1:18" s="84" customFormat="1">
      <c r="A321" s="132"/>
      <c r="B321" s="128"/>
      <c r="C321" s="156"/>
      <c r="D321" s="115"/>
      <c r="E321" s="89"/>
      <c r="F321" s="88" t="s">
        <v>275</v>
      </c>
      <c r="G321" s="86">
        <f t="shared" si="62"/>
        <v>0</v>
      </c>
      <c r="H321" s="86">
        <f t="shared" si="62"/>
        <v>0</v>
      </c>
      <c r="I321" s="66">
        <v>0</v>
      </c>
      <c r="J321" s="66">
        <v>0</v>
      </c>
      <c r="K321" s="66">
        <v>0</v>
      </c>
      <c r="L321" s="86">
        <v>0</v>
      </c>
      <c r="M321" s="66">
        <v>0</v>
      </c>
      <c r="N321" s="66">
        <v>0</v>
      </c>
      <c r="O321" s="66">
        <v>0</v>
      </c>
      <c r="P321" s="86">
        <v>0</v>
      </c>
      <c r="Q321" s="87"/>
      <c r="R321" s="111"/>
    </row>
    <row r="322" spans="1:18" s="84" customFormat="1">
      <c r="A322" s="132"/>
      <c r="B322" s="128"/>
      <c r="C322" s="156"/>
      <c r="D322" s="115"/>
      <c r="E322" s="89"/>
      <c r="F322" s="88" t="s">
        <v>276</v>
      </c>
      <c r="G322" s="86">
        <f t="shared" si="62"/>
        <v>0</v>
      </c>
      <c r="H322" s="86">
        <f t="shared" si="62"/>
        <v>0</v>
      </c>
      <c r="I322" s="66">
        <v>0</v>
      </c>
      <c r="J322" s="66">
        <v>0</v>
      </c>
      <c r="K322" s="66">
        <v>0</v>
      </c>
      <c r="L322" s="86">
        <v>0</v>
      </c>
      <c r="M322" s="66">
        <v>0</v>
      </c>
      <c r="N322" s="66">
        <v>0</v>
      </c>
      <c r="O322" s="66">
        <v>0</v>
      </c>
      <c r="P322" s="86">
        <v>0</v>
      </c>
      <c r="Q322" s="87"/>
      <c r="R322" s="111"/>
    </row>
    <row r="323" spans="1:18" s="84" customFormat="1">
      <c r="A323" s="132"/>
      <c r="B323" s="128"/>
      <c r="C323" s="156"/>
      <c r="D323" s="115"/>
      <c r="E323" s="89"/>
      <c r="F323" s="88" t="s">
        <v>277</v>
      </c>
      <c r="G323" s="86">
        <f t="shared" si="62"/>
        <v>0</v>
      </c>
      <c r="H323" s="86">
        <f t="shared" si="62"/>
        <v>0</v>
      </c>
      <c r="I323" s="66">
        <v>0</v>
      </c>
      <c r="J323" s="66">
        <v>0</v>
      </c>
      <c r="K323" s="66">
        <v>0</v>
      </c>
      <c r="L323" s="86">
        <v>0</v>
      </c>
      <c r="M323" s="66">
        <v>0</v>
      </c>
      <c r="N323" s="66">
        <v>0</v>
      </c>
      <c r="O323" s="66">
        <v>0</v>
      </c>
      <c r="P323" s="86">
        <v>0</v>
      </c>
      <c r="Q323" s="87"/>
      <c r="R323" s="111"/>
    </row>
    <row r="324" spans="1:18" s="84" customFormat="1">
      <c r="A324" s="132"/>
      <c r="B324" s="128"/>
      <c r="C324" s="156"/>
      <c r="D324" s="115"/>
      <c r="E324" s="89"/>
      <c r="F324" s="88" t="s">
        <v>278</v>
      </c>
      <c r="G324" s="86">
        <f t="shared" si="62"/>
        <v>0</v>
      </c>
      <c r="H324" s="86">
        <f t="shared" si="62"/>
        <v>0</v>
      </c>
      <c r="I324" s="66">
        <v>0</v>
      </c>
      <c r="J324" s="66">
        <v>0</v>
      </c>
      <c r="K324" s="66">
        <v>0</v>
      </c>
      <c r="L324" s="86">
        <v>0</v>
      </c>
      <c r="M324" s="66">
        <v>0</v>
      </c>
      <c r="N324" s="66">
        <v>0</v>
      </c>
      <c r="O324" s="66">
        <v>0</v>
      </c>
      <c r="P324" s="86">
        <v>0</v>
      </c>
      <c r="Q324" s="87"/>
      <c r="R324" s="111"/>
    </row>
    <row r="325" spans="1:18" s="84" customFormat="1">
      <c r="A325" s="132"/>
      <c r="B325" s="128"/>
      <c r="C325" s="156"/>
      <c r="D325" s="115"/>
      <c r="E325" s="89"/>
      <c r="F325" s="88" t="s">
        <v>279</v>
      </c>
      <c r="G325" s="86">
        <f t="shared" si="62"/>
        <v>0</v>
      </c>
      <c r="H325" s="86">
        <f t="shared" si="62"/>
        <v>0</v>
      </c>
      <c r="I325" s="66">
        <v>0</v>
      </c>
      <c r="J325" s="66">
        <v>0</v>
      </c>
      <c r="K325" s="66">
        <v>0</v>
      </c>
      <c r="L325" s="86">
        <v>0</v>
      </c>
      <c r="M325" s="66">
        <v>0</v>
      </c>
      <c r="N325" s="66">
        <v>0</v>
      </c>
      <c r="O325" s="66">
        <v>0</v>
      </c>
      <c r="P325" s="86">
        <v>0</v>
      </c>
      <c r="Q325" s="87"/>
      <c r="R325" s="111"/>
    </row>
    <row r="326" spans="1:18" s="84" customFormat="1" ht="12.75" customHeight="1">
      <c r="A326" s="132" t="s">
        <v>439</v>
      </c>
      <c r="B326" s="128" t="s">
        <v>332</v>
      </c>
      <c r="C326" s="156">
        <v>3000</v>
      </c>
      <c r="D326" s="115"/>
      <c r="E326" s="100"/>
      <c r="F326" s="106" t="s">
        <v>303</v>
      </c>
      <c r="G326" s="64">
        <f t="shared" ref="G326:P326" si="63">SUM(G327:G337)</f>
        <v>31203.899999999998</v>
      </c>
      <c r="H326" s="64">
        <f t="shared" si="63"/>
        <v>0</v>
      </c>
      <c r="I326" s="64">
        <f t="shared" si="63"/>
        <v>31203.899999999998</v>
      </c>
      <c r="J326" s="64">
        <f t="shared" si="63"/>
        <v>0</v>
      </c>
      <c r="K326" s="64">
        <f t="shared" si="63"/>
        <v>0</v>
      </c>
      <c r="L326" s="64">
        <f t="shared" si="63"/>
        <v>0</v>
      </c>
      <c r="M326" s="64">
        <f t="shared" si="63"/>
        <v>0</v>
      </c>
      <c r="N326" s="64">
        <f t="shared" si="63"/>
        <v>0</v>
      </c>
      <c r="O326" s="64">
        <f t="shared" si="63"/>
        <v>0</v>
      </c>
      <c r="P326" s="64">
        <f t="shared" si="63"/>
        <v>0</v>
      </c>
      <c r="Q326" s="83"/>
      <c r="R326" s="111"/>
    </row>
    <row r="327" spans="1:18" s="84" customFormat="1">
      <c r="A327" s="132"/>
      <c r="B327" s="128"/>
      <c r="C327" s="156"/>
      <c r="D327" s="115"/>
      <c r="E327" s="100"/>
      <c r="F327" s="88" t="s">
        <v>25</v>
      </c>
      <c r="G327" s="86">
        <f t="shared" ref="G327:H337" si="64">I327+K327+M327+O327</f>
        <v>0</v>
      </c>
      <c r="H327" s="86">
        <f t="shared" si="64"/>
        <v>0</v>
      </c>
      <c r="I327" s="66">
        <v>0</v>
      </c>
      <c r="J327" s="66">
        <v>0</v>
      </c>
      <c r="K327" s="86">
        <v>0</v>
      </c>
      <c r="L327" s="86">
        <v>0</v>
      </c>
      <c r="M327" s="86">
        <v>0</v>
      </c>
      <c r="N327" s="86">
        <v>0</v>
      </c>
      <c r="O327" s="86">
        <v>0</v>
      </c>
      <c r="P327" s="86">
        <v>0</v>
      </c>
      <c r="Q327" s="87"/>
      <c r="R327" s="111"/>
    </row>
    <row r="328" spans="1:18" s="84" customFormat="1">
      <c r="A328" s="132"/>
      <c r="B328" s="128"/>
      <c r="C328" s="156"/>
      <c r="D328" s="115"/>
      <c r="E328" s="89"/>
      <c r="F328" s="88" t="s">
        <v>28</v>
      </c>
      <c r="G328" s="86">
        <f t="shared" si="64"/>
        <v>0</v>
      </c>
      <c r="H328" s="86">
        <f t="shared" si="64"/>
        <v>0</v>
      </c>
      <c r="I328" s="66">
        <v>0</v>
      </c>
      <c r="J328" s="66">
        <v>0</v>
      </c>
      <c r="K328" s="86">
        <v>0</v>
      </c>
      <c r="L328" s="86">
        <v>0</v>
      </c>
      <c r="M328" s="86">
        <v>0</v>
      </c>
      <c r="N328" s="86">
        <v>0</v>
      </c>
      <c r="O328" s="86">
        <v>0</v>
      </c>
      <c r="P328" s="86">
        <v>0</v>
      </c>
      <c r="Q328" s="87"/>
      <c r="R328" s="111"/>
    </row>
    <row r="329" spans="1:18" s="84" customFormat="1">
      <c r="A329" s="132"/>
      <c r="B329" s="128"/>
      <c r="C329" s="156"/>
      <c r="D329" s="115"/>
      <c r="E329" s="119"/>
      <c r="F329" s="88" t="s">
        <v>29</v>
      </c>
      <c r="G329" s="86">
        <f t="shared" si="64"/>
        <v>0</v>
      </c>
      <c r="H329" s="86">
        <f t="shared" si="64"/>
        <v>0</v>
      </c>
      <c r="I329" s="66">
        <v>0</v>
      </c>
      <c r="J329" s="66">
        <v>0</v>
      </c>
      <c r="K329" s="86">
        <v>0</v>
      </c>
      <c r="L329" s="86">
        <v>0</v>
      </c>
      <c r="M329" s="86">
        <v>0</v>
      </c>
      <c r="N329" s="86">
        <v>0</v>
      </c>
      <c r="O329" s="86">
        <v>0</v>
      </c>
      <c r="P329" s="86">
        <v>0</v>
      </c>
      <c r="Q329" s="87"/>
      <c r="R329" s="111"/>
    </row>
    <row r="330" spans="1:18" s="84" customFormat="1">
      <c r="A330" s="132"/>
      <c r="B330" s="128"/>
      <c r="C330" s="156"/>
      <c r="D330" s="115"/>
      <c r="E330" s="119"/>
      <c r="F330" s="88" t="s">
        <v>305</v>
      </c>
      <c r="G330" s="86">
        <f t="shared" si="64"/>
        <v>0</v>
      </c>
      <c r="H330" s="86">
        <f t="shared" si="64"/>
        <v>0</v>
      </c>
      <c r="I330" s="66">
        <v>0</v>
      </c>
      <c r="J330" s="66">
        <v>0</v>
      </c>
      <c r="K330" s="86">
        <v>0</v>
      </c>
      <c r="L330" s="86">
        <v>0</v>
      </c>
      <c r="M330" s="86">
        <v>0</v>
      </c>
      <c r="N330" s="86">
        <v>0</v>
      </c>
      <c r="O330" s="86">
        <v>0</v>
      </c>
      <c r="P330" s="86">
        <v>0</v>
      </c>
      <c r="Q330" s="87"/>
      <c r="R330" s="111"/>
    </row>
    <row r="331" spans="1:18" s="84" customFormat="1">
      <c r="A331" s="132"/>
      <c r="B331" s="128"/>
      <c r="C331" s="156"/>
      <c r="D331" s="115"/>
      <c r="E331" s="88"/>
      <c r="F331" s="88" t="s">
        <v>31</v>
      </c>
      <c r="G331" s="86">
        <f t="shared" si="64"/>
        <v>0</v>
      </c>
      <c r="H331" s="86">
        <f t="shared" si="64"/>
        <v>0</v>
      </c>
      <c r="I331" s="66">
        <v>0</v>
      </c>
      <c r="J331" s="66">
        <v>0</v>
      </c>
      <c r="K331" s="86">
        <v>0</v>
      </c>
      <c r="L331" s="86">
        <v>0</v>
      </c>
      <c r="M331" s="86">
        <v>0</v>
      </c>
      <c r="N331" s="86">
        <v>0</v>
      </c>
      <c r="O331" s="86">
        <v>0</v>
      </c>
      <c r="P331" s="86">
        <v>0</v>
      </c>
      <c r="Q331" s="87"/>
      <c r="R331" s="111"/>
    </row>
    <row r="332" spans="1:18" s="84" customFormat="1">
      <c r="A332" s="132"/>
      <c r="B332" s="128"/>
      <c r="C332" s="156"/>
      <c r="D332" s="115"/>
      <c r="E332" s="89"/>
      <c r="F332" s="88" t="s">
        <v>268</v>
      </c>
      <c r="G332" s="86">
        <f t="shared" si="64"/>
        <v>0</v>
      </c>
      <c r="H332" s="86">
        <f t="shared" si="64"/>
        <v>0</v>
      </c>
      <c r="I332" s="66">
        <v>0</v>
      </c>
      <c r="J332" s="66">
        <v>0</v>
      </c>
      <c r="K332" s="86">
        <v>0</v>
      </c>
      <c r="L332" s="86">
        <v>0</v>
      </c>
      <c r="M332" s="86">
        <v>0</v>
      </c>
      <c r="N332" s="86">
        <v>0</v>
      </c>
      <c r="O332" s="86">
        <v>0</v>
      </c>
      <c r="P332" s="86">
        <v>0</v>
      </c>
      <c r="Q332" s="87"/>
      <c r="R332" s="111"/>
    </row>
    <row r="333" spans="1:18" s="84" customFormat="1">
      <c r="A333" s="132"/>
      <c r="B333" s="128"/>
      <c r="C333" s="156"/>
      <c r="D333" s="115"/>
      <c r="E333" s="89"/>
      <c r="F333" s="88" t="s">
        <v>275</v>
      </c>
      <c r="G333" s="86">
        <f t="shared" si="64"/>
        <v>0</v>
      </c>
      <c r="H333" s="86">
        <f t="shared" si="64"/>
        <v>0</v>
      </c>
      <c r="I333" s="66">
        <v>0</v>
      </c>
      <c r="J333" s="66">
        <v>0</v>
      </c>
      <c r="K333" s="66">
        <v>0</v>
      </c>
      <c r="L333" s="86">
        <v>0</v>
      </c>
      <c r="M333" s="66">
        <v>0</v>
      </c>
      <c r="N333" s="66">
        <v>0</v>
      </c>
      <c r="O333" s="66">
        <v>0</v>
      </c>
      <c r="P333" s="86">
        <v>0</v>
      </c>
      <c r="Q333" s="87"/>
      <c r="R333" s="111"/>
    </row>
    <row r="334" spans="1:18" s="84" customFormat="1">
      <c r="A334" s="132"/>
      <c r="B334" s="128"/>
      <c r="C334" s="156"/>
      <c r="D334" s="115"/>
      <c r="E334" s="119" t="s">
        <v>26</v>
      </c>
      <c r="F334" s="88" t="s">
        <v>276</v>
      </c>
      <c r="G334" s="86">
        <f t="shared" si="64"/>
        <v>14406.8</v>
      </c>
      <c r="H334" s="86">
        <f t="shared" si="64"/>
        <v>0</v>
      </c>
      <c r="I334" s="66">
        <v>14406.8</v>
      </c>
      <c r="J334" s="66">
        <v>0</v>
      </c>
      <c r="K334" s="66">
        <v>0</v>
      </c>
      <c r="L334" s="86">
        <v>0</v>
      </c>
      <c r="M334" s="66">
        <v>0</v>
      </c>
      <c r="N334" s="66">
        <v>0</v>
      </c>
      <c r="O334" s="66">
        <v>0</v>
      </c>
      <c r="P334" s="86">
        <v>0</v>
      </c>
      <c r="Q334" s="87"/>
      <c r="R334" s="111"/>
    </row>
    <row r="335" spans="1:18" s="84" customFormat="1">
      <c r="A335" s="132"/>
      <c r="B335" s="128"/>
      <c r="C335" s="156"/>
      <c r="D335" s="115"/>
      <c r="E335" s="88" t="s">
        <v>26</v>
      </c>
      <c r="F335" s="88" t="s">
        <v>277</v>
      </c>
      <c r="G335" s="86">
        <f t="shared" si="64"/>
        <v>16797.099999999999</v>
      </c>
      <c r="H335" s="86">
        <f t="shared" si="64"/>
        <v>0</v>
      </c>
      <c r="I335" s="66">
        <v>16797.099999999999</v>
      </c>
      <c r="J335" s="66">
        <v>0</v>
      </c>
      <c r="K335" s="66">
        <v>0</v>
      </c>
      <c r="L335" s="86">
        <v>0</v>
      </c>
      <c r="M335" s="66">
        <v>0</v>
      </c>
      <c r="N335" s="66">
        <v>0</v>
      </c>
      <c r="O335" s="66">
        <v>0</v>
      </c>
      <c r="P335" s="86">
        <v>0</v>
      </c>
      <c r="Q335" s="87"/>
      <c r="R335" s="111"/>
    </row>
    <row r="336" spans="1:18" s="84" customFormat="1">
      <c r="A336" s="132"/>
      <c r="B336" s="128"/>
      <c r="C336" s="156"/>
      <c r="D336" s="115"/>
      <c r="E336" s="89"/>
      <c r="F336" s="88" t="s">
        <v>278</v>
      </c>
      <c r="G336" s="86">
        <f t="shared" si="64"/>
        <v>0</v>
      </c>
      <c r="H336" s="86">
        <f t="shared" si="64"/>
        <v>0</v>
      </c>
      <c r="I336" s="66">
        <v>0</v>
      </c>
      <c r="J336" s="66">
        <v>0</v>
      </c>
      <c r="K336" s="66">
        <v>0</v>
      </c>
      <c r="L336" s="86">
        <v>0</v>
      </c>
      <c r="M336" s="66">
        <v>0</v>
      </c>
      <c r="N336" s="66">
        <v>0</v>
      </c>
      <c r="O336" s="66">
        <v>0</v>
      </c>
      <c r="P336" s="86">
        <v>0</v>
      </c>
      <c r="Q336" s="87"/>
      <c r="R336" s="111"/>
    </row>
    <row r="337" spans="1:18" s="84" customFormat="1">
      <c r="A337" s="132"/>
      <c r="B337" s="128"/>
      <c r="C337" s="156"/>
      <c r="D337" s="115"/>
      <c r="E337" s="89"/>
      <c r="F337" s="88" t="s">
        <v>279</v>
      </c>
      <c r="G337" s="86">
        <f t="shared" si="64"/>
        <v>0</v>
      </c>
      <c r="H337" s="86">
        <f t="shared" si="64"/>
        <v>0</v>
      </c>
      <c r="I337" s="66">
        <v>0</v>
      </c>
      <c r="J337" s="66">
        <v>0</v>
      </c>
      <c r="K337" s="66">
        <v>0</v>
      </c>
      <c r="L337" s="86">
        <v>0</v>
      </c>
      <c r="M337" s="66">
        <v>0</v>
      </c>
      <c r="N337" s="66">
        <v>0</v>
      </c>
      <c r="O337" s="66">
        <v>0</v>
      </c>
      <c r="P337" s="86">
        <v>0</v>
      </c>
      <c r="Q337" s="87"/>
      <c r="R337" s="111"/>
    </row>
    <row r="338" spans="1:18" s="84" customFormat="1">
      <c r="A338" s="132" t="s">
        <v>440</v>
      </c>
      <c r="B338" s="128" t="s">
        <v>333</v>
      </c>
      <c r="C338" s="156">
        <v>4184</v>
      </c>
      <c r="D338" s="115"/>
      <c r="E338" s="100"/>
      <c r="F338" s="106" t="s">
        <v>303</v>
      </c>
      <c r="G338" s="64">
        <f t="shared" ref="G338:P338" si="65">SUM(G339:G349)</f>
        <v>4000</v>
      </c>
      <c r="H338" s="64">
        <f t="shared" si="65"/>
        <v>0</v>
      </c>
      <c r="I338" s="64">
        <f t="shared" si="65"/>
        <v>4000</v>
      </c>
      <c r="J338" s="64">
        <f t="shared" si="65"/>
        <v>0</v>
      </c>
      <c r="K338" s="64">
        <f t="shared" si="65"/>
        <v>0</v>
      </c>
      <c r="L338" s="64">
        <f t="shared" si="65"/>
        <v>0</v>
      </c>
      <c r="M338" s="64">
        <f t="shared" si="65"/>
        <v>0</v>
      </c>
      <c r="N338" s="64">
        <f t="shared" si="65"/>
        <v>0</v>
      </c>
      <c r="O338" s="64">
        <f t="shared" si="65"/>
        <v>0</v>
      </c>
      <c r="P338" s="64">
        <f t="shared" si="65"/>
        <v>0</v>
      </c>
      <c r="Q338" s="83"/>
      <c r="R338" s="111"/>
    </row>
    <row r="339" spans="1:18" s="84" customFormat="1">
      <c r="A339" s="132"/>
      <c r="B339" s="128"/>
      <c r="C339" s="156"/>
      <c r="D339" s="115"/>
      <c r="E339" s="100"/>
      <c r="F339" s="88" t="s">
        <v>25</v>
      </c>
      <c r="G339" s="86">
        <f t="shared" ref="G339:H349" si="66">I339+K339+M339+O339</f>
        <v>0</v>
      </c>
      <c r="H339" s="86">
        <f t="shared" si="66"/>
        <v>0</v>
      </c>
      <c r="I339" s="66">
        <v>0</v>
      </c>
      <c r="J339" s="66">
        <v>0</v>
      </c>
      <c r="K339" s="86">
        <v>0</v>
      </c>
      <c r="L339" s="86">
        <v>0</v>
      </c>
      <c r="M339" s="86">
        <v>0</v>
      </c>
      <c r="N339" s="86">
        <v>0</v>
      </c>
      <c r="O339" s="86">
        <v>0</v>
      </c>
      <c r="P339" s="86">
        <v>0</v>
      </c>
      <c r="Q339" s="87"/>
      <c r="R339" s="111"/>
    </row>
    <row r="340" spans="1:18" s="84" customFormat="1">
      <c r="A340" s="132"/>
      <c r="B340" s="128"/>
      <c r="C340" s="156"/>
      <c r="D340" s="115"/>
      <c r="E340" s="89"/>
      <c r="F340" s="88" t="s">
        <v>28</v>
      </c>
      <c r="G340" s="86">
        <f t="shared" si="66"/>
        <v>0</v>
      </c>
      <c r="H340" s="86">
        <f t="shared" si="66"/>
        <v>0</v>
      </c>
      <c r="I340" s="66">
        <v>0</v>
      </c>
      <c r="J340" s="66">
        <v>0</v>
      </c>
      <c r="K340" s="86">
        <v>0</v>
      </c>
      <c r="L340" s="86">
        <v>0</v>
      </c>
      <c r="M340" s="86">
        <v>0</v>
      </c>
      <c r="N340" s="86">
        <v>0</v>
      </c>
      <c r="O340" s="86">
        <v>0</v>
      </c>
      <c r="P340" s="86">
        <v>0</v>
      </c>
      <c r="Q340" s="87"/>
      <c r="R340" s="111"/>
    </row>
    <row r="341" spans="1:18" s="84" customFormat="1">
      <c r="A341" s="132"/>
      <c r="B341" s="128"/>
      <c r="C341" s="156"/>
      <c r="D341" s="115"/>
      <c r="E341" s="119"/>
      <c r="F341" s="88" t="s">
        <v>29</v>
      </c>
      <c r="G341" s="86">
        <f t="shared" si="66"/>
        <v>0</v>
      </c>
      <c r="H341" s="86">
        <f t="shared" si="66"/>
        <v>0</v>
      </c>
      <c r="I341" s="66">
        <v>0</v>
      </c>
      <c r="J341" s="66">
        <v>0</v>
      </c>
      <c r="K341" s="86">
        <v>0</v>
      </c>
      <c r="L341" s="86">
        <v>0</v>
      </c>
      <c r="M341" s="86">
        <v>0</v>
      </c>
      <c r="N341" s="86">
        <v>0</v>
      </c>
      <c r="O341" s="86">
        <v>0</v>
      </c>
      <c r="P341" s="86">
        <v>0</v>
      </c>
      <c r="Q341" s="87"/>
      <c r="R341" s="111"/>
    </row>
    <row r="342" spans="1:18" s="84" customFormat="1">
      <c r="A342" s="132"/>
      <c r="B342" s="128"/>
      <c r="C342" s="156"/>
      <c r="D342" s="115"/>
      <c r="E342" s="119"/>
      <c r="F342" s="88" t="s">
        <v>305</v>
      </c>
      <c r="G342" s="86">
        <f t="shared" si="66"/>
        <v>0</v>
      </c>
      <c r="H342" s="86">
        <f t="shared" si="66"/>
        <v>0</v>
      </c>
      <c r="I342" s="66">
        <v>0</v>
      </c>
      <c r="J342" s="66">
        <v>0</v>
      </c>
      <c r="K342" s="86">
        <v>0</v>
      </c>
      <c r="L342" s="86">
        <v>0</v>
      </c>
      <c r="M342" s="86">
        <v>0</v>
      </c>
      <c r="N342" s="86">
        <v>0</v>
      </c>
      <c r="O342" s="86">
        <v>0</v>
      </c>
      <c r="P342" s="86">
        <v>0</v>
      </c>
      <c r="Q342" s="87"/>
      <c r="R342" s="111"/>
    </row>
    <row r="343" spans="1:18" s="84" customFormat="1">
      <c r="A343" s="132"/>
      <c r="B343" s="128"/>
      <c r="C343" s="156"/>
      <c r="D343" s="115"/>
      <c r="E343" s="89"/>
      <c r="F343" s="88" t="s">
        <v>31</v>
      </c>
      <c r="G343" s="86">
        <f t="shared" si="66"/>
        <v>0</v>
      </c>
      <c r="H343" s="86">
        <f t="shared" si="66"/>
        <v>0</v>
      </c>
      <c r="I343" s="66">
        <v>0</v>
      </c>
      <c r="J343" s="66">
        <v>0</v>
      </c>
      <c r="K343" s="86">
        <v>0</v>
      </c>
      <c r="L343" s="86">
        <v>0</v>
      </c>
      <c r="M343" s="86">
        <v>0</v>
      </c>
      <c r="N343" s="86">
        <v>0</v>
      </c>
      <c r="O343" s="86">
        <v>0</v>
      </c>
      <c r="P343" s="86">
        <v>0</v>
      </c>
      <c r="Q343" s="87"/>
      <c r="R343" s="111"/>
    </row>
    <row r="344" spans="1:18" s="84" customFormat="1">
      <c r="A344" s="132"/>
      <c r="B344" s="128"/>
      <c r="C344" s="156"/>
      <c r="D344" s="115"/>
      <c r="E344" s="89"/>
      <c r="F344" s="88" t="s">
        <v>268</v>
      </c>
      <c r="G344" s="86">
        <f t="shared" si="66"/>
        <v>0</v>
      </c>
      <c r="H344" s="86">
        <f t="shared" si="66"/>
        <v>0</v>
      </c>
      <c r="I344" s="66">
        <v>0</v>
      </c>
      <c r="J344" s="66">
        <v>0</v>
      </c>
      <c r="K344" s="86">
        <v>0</v>
      </c>
      <c r="L344" s="86">
        <v>0</v>
      </c>
      <c r="M344" s="86">
        <v>0</v>
      </c>
      <c r="N344" s="86">
        <v>0</v>
      </c>
      <c r="O344" s="86">
        <v>0</v>
      </c>
      <c r="P344" s="86">
        <v>0</v>
      </c>
      <c r="Q344" s="87"/>
      <c r="R344" s="111"/>
    </row>
    <row r="345" spans="1:18" s="84" customFormat="1">
      <c r="A345" s="132"/>
      <c r="B345" s="128"/>
      <c r="C345" s="156"/>
      <c r="D345" s="115"/>
      <c r="E345" s="89"/>
      <c r="F345" s="88" t="s">
        <v>275</v>
      </c>
      <c r="G345" s="86">
        <f t="shared" si="66"/>
        <v>0</v>
      </c>
      <c r="H345" s="86">
        <f t="shared" si="66"/>
        <v>0</v>
      </c>
      <c r="I345" s="66">
        <v>0</v>
      </c>
      <c r="J345" s="66">
        <v>0</v>
      </c>
      <c r="K345" s="66">
        <v>0</v>
      </c>
      <c r="L345" s="86">
        <v>0</v>
      </c>
      <c r="M345" s="66">
        <v>0</v>
      </c>
      <c r="N345" s="66">
        <v>0</v>
      </c>
      <c r="O345" s="66">
        <v>0</v>
      </c>
      <c r="P345" s="86">
        <v>0</v>
      </c>
      <c r="Q345" s="87"/>
      <c r="R345" s="111"/>
    </row>
    <row r="346" spans="1:18" s="84" customFormat="1">
      <c r="A346" s="132"/>
      <c r="B346" s="128"/>
      <c r="C346" s="156"/>
      <c r="D346" s="115"/>
      <c r="E346" s="119" t="s">
        <v>220</v>
      </c>
      <c r="F346" s="88" t="s">
        <v>276</v>
      </c>
      <c r="G346" s="86">
        <f t="shared" si="66"/>
        <v>4000</v>
      </c>
      <c r="H346" s="86">
        <f t="shared" si="66"/>
        <v>0</v>
      </c>
      <c r="I346" s="66">
        <v>4000</v>
      </c>
      <c r="J346" s="66">
        <v>0</v>
      </c>
      <c r="K346" s="66">
        <v>0</v>
      </c>
      <c r="L346" s="86">
        <v>0</v>
      </c>
      <c r="M346" s="66">
        <v>0</v>
      </c>
      <c r="N346" s="66">
        <v>0</v>
      </c>
      <c r="O346" s="66">
        <v>0</v>
      </c>
      <c r="P346" s="86">
        <v>0</v>
      </c>
      <c r="Q346" s="87"/>
      <c r="R346" s="111"/>
    </row>
    <row r="347" spans="1:18" s="84" customFormat="1">
      <c r="A347" s="132"/>
      <c r="B347" s="128"/>
      <c r="C347" s="156"/>
      <c r="D347" s="115"/>
      <c r="E347" s="89"/>
      <c r="F347" s="88" t="s">
        <v>277</v>
      </c>
      <c r="G347" s="86">
        <f t="shared" si="66"/>
        <v>0</v>
      </c>
      <c r="H347" s="86">
        <f t="shared" si="66"/>
        <v>0</v>
      </c>
      <c r="I347" s="66">
        <v>0</v>
      </c>
      <c r="J347" s="66">
        <v>0</v>
      </c>
      <c r="K347" s="66">
        <v>0</v>
      </c>
      <c r="L347" s="86">
        <v>0</v>
      </c>
      <c r="M347" s="66">
        <v>0</v>
      </c>
      <c r="N347" s="66">
        <v>0</v>
      </c>
      <c r="O347" s="66">
        <v>0</v>
      </c>
      <c r="P347" s="86">
        <v>0</v>
      </c>
      <c r="Q347" s="87"/>
      <c r="R347" s="111"/>
    </row>
    <row r="348" spans="1:18" s="84" customFormat="1">
      <c r="A348" s="132"/>
      <c r="B348" s="128"/>
      <c r="C348" s="156"/>
      <c r="D348" s="115"/>
      <c r="E348" s="89"/>
      <c r="F348" s="88" t="s">
        <v>278</v>
      </c>
      <c r="G348" s="86">
        <f t="shared" si="66"/>
        <v>0</v>
      </c>
      <c r="H348" s="86">
        <f t="shared" si="66"/>
        <v>0</v>
      </c>
      <c r="I348" s="66">
        <v>0</v>
      </c>
      <c r="J348" s="66">
        <v>0</v>
      </c>
      <c r="K348" s="66">
        <v>0</v>
      </c>
      <c r="L348" s="86">
        <v>0</v>
      </c>
      <c r="M348" s="66">
        <v>0</v>
      </c>
      <c r="N348" s="66">
        <v>0</v>
      </c>
      <c r="O348" s="66">
        <v>0</v>
      </c>
      <c r="P348" s="86">
        <v>0</v>
      </c>
      <c r="Q348" s="87"/>
      <c r="R348" s="111"/>
    </row>
    <row r="349" spans="1:18" s="84" customFormat="1">
      <c r="A349" s="132"/>
      <c r="B349" s="128"/>
      <c r="C349" s="156"/>
      <c r="D349" s="115"/>
      <c r="E349" s="89"/>
      <c r="F349" s="88" t="s">
        <v>279</v>
      </c>
      <c r="G349" s="86">
        <f t="shared" si="66"/>
        <v>0</v>
      </c>
      <c r="H349" s="86">
        <f t="shared" si="66"/>
        <v>0</v>
      </c>
      <c r="I349" s="66">
        <v>0</v>
      </c>
      <c r="J349" s="66">
        <v>0</v>
      </c>
      <c r="K349" s="66">
        <v>0</v>
      </c>
      <c r="L349" s="86">
        <v>0</v>
      </c>
      <c r="M349" s="66">
        <v>0</v>
      </c>
      <c r="N349" s="66">
        <v>0</v>
      </c>
      <c r="O349" s="66">
        <v>0</v>
      </c>
      <c r="P349" s="86">
        <v>0</v>
      </c>
      <c r="Q349" s="87"/>
      <c r="R349" s="111"/>
    </row>
    <row r="350" spans="1:18" s="84" customFormat="1">
      <c r="A350" s="132" t="s">
        <v>441</v>
      </c>
      <c r="B350" s="158" t="s">
        <v>334</v>
      </c>
      <c r="C350" s="156">
        <v>1100</v>
      </c>
      <c r="D350" s="115"/>
      <c r="E350" s="100"/>
      <c r="F350" s="106" t="s">
        <v>303</v>
      </c>
      <c r="G350" s="64">
        <f t="shared" ref="G350:P350" si="67">SUM(G351:G361)</f>
        <v>1700</v>
      </c>
      <c r="H350" s="64">
        <f t="shared" si="67"/>
        <v>0</v>
      </c>
      <c r="I350" s="64">
        <f t="shared" si="67"/>
        <v>1700</v>
      </c>
      <c r="J350" s="64">
        <f t="shared" si="67"/>
        <v>0</v>
      </c>
      <c r="K350" s="64">
        <f t="shared" si="67"/>
        <v>0</v>
      </c>
      <c r="L350" s="64">
        <f t="shared" si="67"/>
        <v>0</v>
      </c>
      <c r="M350" s="64">
        <f t="shared" si="67"/>
        <v>0</v>
      </c>
      <c r="N350" s="64">
        <f t="shared" si="67"/>
        <v>0</v>
      </c>
      <c r="O350" s="64">
        <f t="shared" si="67"/>
        <v>0</v>
      </c>
      <c r="P350" s="64">
        <f t="shared" si="67"/>
        <v>0</v>
      </c>
      <c r="Q350" s="83"/>
      <c r="R350" s="111"/>
    </row>
    <row r="351" spans="1:18" s="84" customFormat="1">
      <c r="A351" s="132"/>
      <c r="B351" s="158"/>
      <c r="C351" s="156"/>
      <c r="D351" s="115"/>
      <c r="E351" s="100"/>
      <c r="F351" s="88" t="s">
        <v>25</v>
      </c>
      <c r="G351" s="86">
        <f t="shared" ref="G351:H361" si="68">I351+K351+M351+O351</f>
        <v>0</v>
      </c>
      <c r="H351" s="86">
        <f t="shared" si="68"/>
        <v>0</v>
      </c>
      <c r="I351" s="66">
        <v>0</v>
      </c>
      <c r="J351" s="66">
        <v>0</v>
      </c>
      <c r="K351" s="86">
        <v>0</v>
      </c>
      <c r="L351" s="86">
        <v>0</v>
      </c>
      <c r="M351" s="86">
        <v>0</v>
      </c>
      <c r="N351" s="86">
        <v>0</v>
      </c>
      <c r="O351" s="86">
        <v>0</v>
      </c>
      <c r="P351" s="86">
        <v>0</v>
      </c>
      <c r="Q351" s="87"/>
      <c r="R351" s="111"/>
    </row>
    <row r="352" spans="1:18" s="84" customFormat="1">
      <c r="A352" s="132"/>
      <c r="B352" s="158"/>
      <c r="C352" s="156"/>
      <c r="D352" s="115"/>
      <c r="E352" s="89"/>
      <c r="F352" s="88" t="s">
        <v>28</v>
      </c>
      <c r="G352" s="86">
        <f t="shared" si="68"/>
        <v>0</v>
      </c>
      <c r="H352" s="86">
        <f t="shared" si="68"/>
        <v>0</v>
      </c>
      <c r="I352" s="66">
        <v>0</v>
      </c>
      <c r="J352" s="66">
        <v>0</v>
      </c>
      <c r="K352" s="86">
        <v>0</v>
      </c>
      <c r="L352" s="86">
        <v>0</v>
      </c>
      <c r="M352" s="86">
        <v>0</v>
      </c>
      <c r="N352" s="86">
        <v>0</v>
      </c>
      <c r="O352" s="86">
        <v>0</v>
      </c>
      <c r="P352" s="86">
        <v>0</v>
      </c>
      <c r="Q352" s="87"/>
      <c r="R352" s="111"/>
    </row>
    <row r="353" spans="1:18" s="84" customFormat="1">
      <c r="A353" s="132"/>
      <c r="B353" s="158"/>
      <c r="C353" s="156"/>
      <c r="D353" s="115"/>
      <c r="E353" s="119"/>
      <c r="F353" s="88" t="s">
        <v>29</v>
      </c>
      <c r="G353" s="86">
        <f t="shared" si="68"/>
        <v>0</v>
      </c>
      <c r="H353" s="86">
        <f t="shared" si="68"/>
        <v>0</v>
      </c>
      <c r="I353" s="66">
        <v>0</v>
      </c>
      <c r="J353" s="66">
        <v>0</v>
      </c>
      <c r="K353" s="86">
        <v>0</v>
      </c>
      <c r="L353" s="86">
        <v>0</v>
      </c>
      <c r="M353" s="86">
        <v>0</v>
      </c>
      <c r="N353" s="86">
        <v>0</v>
      </c>
      <c r="O353" s="86">
        <v>0</v>
      </c>
      <c r="P353" s="86">
        <v>0</v>
      </c>
      <c r="Q353" s="87"/>
      <c r="R353" s="111"/>
    </row>
    <row r="354" spans="1:18" s="84" customFormat="1">
      <c r="A354" s="132"/>
      <c r="B354" s="158"/>
      <c r="C354" s="156"/>
      <c r="D354" s="115"/>
      <c r="E354" s="119"/>
      <c r="F354" s="88" t="s">
        <v>305</v>
      </c>
      <c r="G354" s="86">
        <f t="shared" si="68"/>
        <v>0</v>
      </c>
      <c r="H354" s="86">
        <f t="shared" si="68"/>
        <v>0</v>
      </c>
      <c r="I354" s="66">
        <v>0</v>
      </c>
      <c r="J354" s="66">
        <v>0</v>
      </c>
      <c r="K354" s="86">
        <v>0</v>
      </c>
      <c r="L354" s="86">
        <v>0</v>
      </c>
      <c r="M354" s="86">
        <v>0</v>
      </c>
      <c r="N354" s="86">
        <v>0</v>
      </c>
      <c r="O354" s="86">
        <v>0</v>
      </c>
      <c r="P354" s="86">
        <v>0</v>
      </c>
      <c r="Q354" s="87"/>
      <c r="R354" s="111"/>
    </row>
    <row r="355" spans="1:18" s="84" customFormat="1">
      <c r="A355" s="132"/>
      <c r="B355" s="158"/>
      <c r="C355" s="156"/>
      <c r="D355" s="115"/>
      <c r="E355" s="89"/>
      <c r="F355" s="88" t="s">
        <v>31</v>
      </c>
      <c r="G355" s="86">
        <f t="shared" si="68"/>
        <v>0</v>
      </c>
      <c r="H355" s="86">
        <f t="shared" si="68"/>
        <v>0</v>
      </c>
      <c r="I355" s="66">
        <v>0</v>
      </c>
      <c r="J355" s="66">
        <v>0</v>
      </c>
      <c r="K355" s="86">
        <v>0</v>
      </c>
      <c r="L355" s="86">
        <v>0</v>
      </c>
      <c r="M355" s="86">
        <v>0</v>
      </c>
      <c r="N355" s="86">
        <v>0</v>
      </c>
      <c r="O355" s="86">
        <v>0</v>
      </c>
      <c r="P355" s="86">
        <v>0</v>
      </c>
      <c r="Q355" s="87"/>
      <c r="R355" s="111"/>
    </row>
    <row r="356" spans="1:18" s="84" customFormat="1">
      <c r="A356" s="132"/>
      <c r="B356" s="158"/>
      <c r="C356" s="156"/>
      <c r="D356" s="115"/>
      <c r="E356" s="89"/>
      <c r="F356" s="88" t="s">
        <v>268</v>
      </c>
      <c r="G356" s="86">
        <f t="shared" si="68"/>
        <v>0</v>
      </c>
      <c r="H356" s="86">
        <f t="shared" si="68"/>
        <v>0</v>
      </c>
      <c r="I356" s="66">
        <v>0</v>
      </c>
      <c r="J356" s="66">
        <v>0</v>
      </c>
      <c r="K356" s="86">
        <v>0</v>
      </c>
      <c r="L356" s="86">
        <v>0</v>
      </c>
      <c r="M356" s="86">
        <v>0</v>
      </c>
      <c r="N356" s="86">
        <v>0</v>
      </c>
      <c r="O356" s="86">
        <v>0</v>
      </c>
      <c r="P356" s="86">
        <v>0</v>
      </c>
      <c r="Q356" s="87"/>
      <c r="R356" s="111"/>
    </row>
    <row r="357" spans="1:18" s="84" customFormat="1">
      <c r="A357" s="132"/>
      <c r="B357" s="158"/>
      <c r="C357" s="156"/>
      <c r="D357" s="115"/>
      <c r="E357" s="89"/>
      <c r="F357" s="88" t="s">
        <v>275</v>
      </c>
      <c r="G357" s="86">
        <f t="shared" si="68"/>
        <v>0</v>
      </c>
      <c r="H357" s="86">
        <f t="shared" si="68"/>
        <v>0</v>
      </c>
      <c r="I357" s="66">
        <v>0</v>
      </c>
      <c r="J357" s="66">
        <v>0</v>
      </c>
      <c r="K357" s="66">
        <v>0</v>
      </c>
      <c r="L357" s="86">
        <v>0</v>
      </c>
      <c r="M357" s="66">
        <v>0</v>
      </c>
      <c r="N357" s="66">
        <v>0</v>
      </c>
      <c r="O357" s="66">
        <v>0</v>
      </c>
      <c r="P357" s="86">
        <v>0</v>
      </c>
      <c r="Q357" s="87"/>
      <c r="R357" s="111"/>
    </row>
    <row r="358" spans="1:18" s="84" customFormat="1">
      <c r="A358" s="132"/>
      <c r="B358" s="158"/>
      <c r="C358" s="156"/>
      <c r="D358" s="115"/>
      <c r="E358" s="119" t="s">
        <v>220</v>
      </c>
      <c r="F358" s="88" t="s">
        <v>276</v>
      </c>
      <c r="G358" s="86">
        <f t="shared" si="68"/>
        <v>1700</v>
      </c>
      <c r="H358" s="86">
        <f t="shared" si="68"/>
        <v>0</v>
      </c>
      <c r="I358" s="66">
        <v>1700</v>
      </c>
      <c r="J358" s="66">
        <v>0</v>
      </c>
      <c r="K358" s="66">
        <v>0</v>
      </c>
      <c r="L358" s="86">
        <v>0</v>
      </c>
      <c r="M358" s="66">
        <v>0</v>
      </c>
      <c r="N358" s="66">
        <v>0</v>
      </c>
      <c r="O358" s="66">
        <v>0</v>
      </c>
      <c r="P358" s="86">
        <v>0</v>
      </c>
      <c r="Q358" s="87"/>
      <c r="R358" s="111"/>
    </row>
    <row r="359" spans="1:18" s="84" customFormat="1">
      <c r="A359" s="132"/>
      <c r="B359" s="158"/>
      <c r="C359" s="156"/>
      <c r="D359" s="115"/>
      <c r="E359" s="89"/>
      <c r="F359" s="88" t="s">
        <v>277</v>
      </c>
      <c r="G359" s="86">
        <f t="shared" si="68"/>
        <v>0</v>
      </c>
      <c r="H359" s="86">
        <f t="shared" si="68"/>
        <v>0</v>
      </c>
      <c r="I359" s="66">
        <v>0</v>
      </c>
      <c r="J359" s="66">
        <v>0</v>
      </c>
      <c r="K359" s="66">
        <v>0</v>
      </c>
      <c r="L359" s="86">
        <v>0</v>
      </c>
      <c r="M359" s="66">
        <v>0</v>
      </c>
      <c r="N359" s="66">
        <v>0</v>
      </c>
      <c r="O359" s="66">
        <v>0</v>
      </c>
      <c r="P359" s="86">
        <v>0</v>
      </c>
      <c r="Q359" s="87"/>
      <c r="R359" s="111"/>
    </row>
    <row r="360" spans="1:18" s="84" customFormat="1">
      <c r="A360" s="132"/>
      <c r="B360" s="158"/>
      <c r="C360" s="156"/>
      <c r="D360" s="115"/>
      <c r="E360" s="89"/>
      <c r="F360" s="88" t="s">
        <v>278</v>
      </c>
      <c r="G360" s="86">
        <f t="shared" si="68"/>
        <v>0</v>
      </c>
      <c r="H360" s="86">
        <f t="shared" si="68"/>
        <v>0</v>
      </c>
      <c r="I360" s="66">
        <v>0</v>
      </c>
      <c r="J360" s="66">
        <v>0</v>
      </c>
      <c r="K360" s="66">
        <v>0</v>
      </c>
      <c r="L360" s="86">
        <v>0</v>
      </c>
      <c r="M360" s="66">
        <v>0</v>
      </c>
      <c r="N360" s="66">
        <v>0</v>
      </c>
      <c r="O360" s="66">
        <v>0</v>
      </c>
      <c r="P360" s="86">
        <v>0</v>
      </c>
      <c r="Q360" s="87"/>
      <c r="R360" s="111"/>
    </row>
    <row r="361" spans="1:18" s="84" customFormat="1">
      <c r="A361" s="132"/>
      <c r="B361" s="158"/>
      <c r="C361" s="156"/>
      <c r="D361" s="115"/>
      <c r="E361" s="89"/>
      <c r="F361" s="88" t="s">
        <v>279</v>
      </c>
      <c r="G361" s="86">
        <f t="shared" si="68"/>
        <v>0</v>
      </c>
      <c r="H361" s="86">
        <f t="shared" si="68"/>
        <v>0</v>
      </c>
      <c r="I361" s="66">
        <v>0</v>
      </c>
      <c r="J361" s="66">
        <v>0</v>
      </c>
      <c r="K361" s="66">
        <v>0</v>
      </c>
      <c r="L361" s="86">
        <v>0</v>
      </c>
      <c r="M361" s="66">
        <v>0</v>
      </c>
      <c r="N361" s="66">
        <v>0</v>
      </c>
      <c r="O361" s="66">
        <v>0</v>
      </c>
      <c r="P361" s="86">
        <v>0</v>
      </c>
      <c r="Q361" s="87"/>
      <c r="R361" s="111"/>
    </row>
    <row r="362" spans="1:18" s="84" customFormat="1" ht="12.75" customHeight="1">
      <c r="A362" s="132" t="s">
        <v>442</v>
      </c>
      <c r="B362" s="128" t="s">
        <v>335</v>
      </c>
      <c r="C362" s="156">
        <v>12000</v>
      </c>
      <c r="D362" s="115"/>
      <c r="E362" s="100"/>
      <c r="F362" s="106" t="s">
        <v>303</v>
      </c>
      <c r="G362" s="64">
        <f t="shared" ref="G362:P362" si="69">SUM(G363:G373)</f>
        <v>5760</v>
      </c>
      <c r="H362" s="64">
        <f t="shared" si="69"/>
        <v>0</v>
      </c>
      <c r="I362" s="64">
        <f t="shared" si="69"/>
        <v>5760</v>
      </c>
      <c r="J362" s="64">
        <f t="shared" si="69"/>
        <v>0</v>
      </c>
      <c r="K362" s="64">
        <f t="shared" si="69"/>
        <v>0</v>
      </c>
      <c r="L362" s="64">
        <f t="shared" si="69"/>
        <v>0</v>
      </c>
      <c r="M362" s="64">
        <f t="shared" si="69"/>
        <v>0</v>
      </c>
      <c r="N362" s="64">
        <f t="shared" si="69"/>
        <v>0</v>
      </c>
      <c r="O362" s="64">
        <f t="shared" si="69"/>
        <v>0</v>
      </c>
      <c r="P362" s="64">
        <f t="shared" si="69"/>
        <v>0</v>
      </c>
      <c r="Q362" s="83"/>
      <c r="R362" s="111"/>
    </row>
    <row r="363" spans="1:18" s="84" customFormat="1">
      <c r="A363" s="132"/>
      <c r="B363" s="128"/>
      <c r="C363" s="156"/>
      <c r="D363" s="115"/>
      <c r="E363" s="100"/>
      <c r="F363" s="88" t="s">
        <v>25</v>
      </c>
      <c r="G363" s="86">
        <f t="shared" ref="G363:H373" si="70">I363+K363+M363+O363</f>
        <v>0</v>
      </c>
      <c r="H363" s="86">
        <f t="shared" si="70"/>
        <v>0</v>
      </c>
      <c r="I363" s="66">
        <v>0</v>
      </c>
      <c r="J363" s="66">
        <v>0</v>
      </c>
      <c r="K363" s="86">
        <v>0</v>
      </c>
      <c r="L363" s="86">
        <v>0</v>
      </c>
      <c r="M363" s="86">
        <v>0</v>
      </c>
      <c r="N363" s="86">
        <v>0</v>
      </c>
      <c r="O363" s="86">
        <v>0</v>
      </c>
      <c r="P363" s="86">
        <v>0</v>
      </c>
      <c r="Q363" s="87"/>
      <c r="R363" s="111"/>
    </row>
    <row r="364" spans="1:18" s="84" customFormat="1">
      <c r="A364" s="132"/>
      <c r="B364" s="128"/>
      <c r="C364" s="156"/>
      <c r="D364" s="115"/>
      <c r="E364" s="89"/>
      <c r="F364" s="88" t="s">
        <v>28</v>
      </c>
      <c r="G364" s="86">
        <f t="shared" si="70"/>
        <v>0</v>
      </c>
      <c r="H364" s="86">
        <f t="shared" si="70"/>
        <v>0</v>
      </c>
      <c r="I364" s="66">
        <v>0</v>
      </c>
      <c r="J364" s="66">
        <v>0</v>
      </c>
      <c r="K364" s="86">
        <v>0</v>
      </c>
      <c r="L364" s="86">
        <v>0</v>
      </c>
      <c r="M364" s="86">
        <v>0</v>
      </c>
      <c r="N364" s="86">
        <v>0</v>
      </c>
      <c r="O364" s="86">
        <v>0</v>
      </c>
      <c r="P364" s="86">
        <v>0</v>
      </c>
      <c r="Q364" s="87"/>
      <c r="R364" s="111"/>
    </row>
    <row r="365" spans="1:18" s="84" customFormat="1">
      <c r="A365" s="132"/>
      <c r="B365" s="128"/>
      <c r="C365" s="156"/>
      <c r="D365" s="115"/>
      <c r="E365" s="119"/>
      <c r="F365" s="88" t="s">
        <v>29</v>
      </c>
      <c r="G365" s="86">
        <f t="shared" si="70"/>
        <v>0</v>
      </c>
      <c r="H365" s="86">
        <f t="shared" si="70"/>
        <v>0</v>
      </c>
      <c r="I365" s="66">
        <v>0</v>
      </c>
      <c r="J365" s="66">
        <v>0</v>
      </c>
      <c r="K365" s="86">
        <v>0</v>
      </c>
      <c r="L365" s="86">
        <v>0</v>
      </c>
      <c r="M365" s="86">
        <v>0</v>
      </c>
      <c r="N365" s="86">
        <v>0</v>
      </c>
      <c r="O365" s="86">
        <v>0</v>
      </c>
      <c r="P365" s="86">
        <v>0</v>
      </c>
      <c r="Q365" s="87"/>
      <c r="R365" s="111"/>
    </row>
    <row r="366" spans="1:18" s="84" customFormat="1">
      <c r="A366" s="132"/>
      <c r="B366" s="128"/>
      <c r="C366" s="156"/>
      <c r="D366" s="115"/>
      <c r="E366" s="119"/>
      <c r="F366" s="88" t="s">
        <v>305</v>
      </c>
      <c r="G366" s="86">
        <f t="shared" si="70"/>
        <v>0</v>
      </c>
      <c r="H366" s="86">
        <f t="shared" si="70"/>
        <v>0</v>
      </c>
      <c r="I366" s="66">
        <v>0</v>
      </c>
      <c r="J366" s="66">
        <v>0</v>
      </c>
      <c r="K366" s="86">
        <v>0</v>
      </c>
      <c r="L366" s="86">
        <v>0</v>
      </c>
      <c r="M366" s="86">
        <v>0</v>
      </c>
      <c r="N366" s="86">
        <v>0</v>
      </c>
      <c r="O366" s="86">
        <v>0</v>
      </c>
      <c r="P366" s="86">
        <v>0</v>
      </c>
      <c r="Q366" s="87"/>
      <c r="R366" s="111"/>
    </row>
    <row r="367" spans="1:18" s="84" customFormat="1">
      <c r="A367" s="132"/>
      <c r="B367" s="128"/>
      <c r="C367" s="156"/>
      <c r="D367" s="115"/>
      <c r="E367" s="119"/>
      <c r="F367" s="88" t="s">
        <v>31</v>
      </c>
      <c r="G367" s="86">
        <f t="shared" si="70"/>
        <v>0</v>
      </c>
      <c r="H367" s="86">
        <f t="shared" si="70"/>
        <v>0</v>
      </c>
      <c r="I367" s="66">
        <v>0</v>
      </c>
      <c r="J367" s="66">
        <v>0</v>
      </c>
      <c r="K367" s="86">
        <v>0</v>
      </c>
      <c r="L367" s="86">
        <v>0</v>
      </c>
      <c r="M367" s="86">
        <v>0</v>
      </c>
      <c r="N367" s="86">
        <v>0</v>
      </c>
      <c r="O367" s="86">
        <v>0</v>
      </c>
      <c r="P367" s="86">
        <v>0</v>
      </c>
      <c r="Q367" s="87"/>
      <c r="R367" s="111"/>
    </row>
    <row r="368" spans="1:18" s="84" customFormat="1">
      <c r="A368" s="132"/>
      <c r="B368" s="128"/>
      <c r="C368" s="156"/>
      <c r="D368" s="115"/>
      <c r="E368" s="89"/>
      <c r="F368" s="88" t="s">
        <v>268</v>
      </c>
      <c r="G368" s="86">
        <f t="shared" si="70"/>
        <v>0</v>
      </c>
      <c r="H368" s="86">
        <f t="shared" si="70"/>
        <v>0</v>
      </c>
      <c r="I368" s="66">
        <v>0</v>
      </c>
      <c r="J368" s="66">
        <v>0</v>
      </c>
      <c r="K368" s="86">
        <v>0</v>
      </c>
      <c r="L368" s="86">
        <v>0</v>
      </c>
      <c r="M368" s="86">
        <v>0</v>
      </c>
      <c r="N368" s="86">
        <v>0</v>
      </c>
      <c r="O368" s="86">
        <v>0</v>
      </c>
      <c r="P368" s="86">
        <v>0</v>
      </c>
      <c r="Q368" s="87"/>
      <c r="R368" s="111"/>
    </row>
    <row r="369" spans="1:18" s="84" customFormat="1">
      <c r="A369" s="132"/>
      <c r="B369" s="128"/>
      <c r="C369" s="156"/>
      <c r="D369" s="115"/>
      <c r="E369" s="89"/>
      <c r="F369" s="88" t="s">
        <v>275</v>
      </c>
      <c r="G369" s="86">
        <f t="shared" si="70"/>
        <v>0</v>
      </c>
      <c r="H369" s="86">
        <f t="shared" si="70"/>
        <v>0</v>
      </c>
      <c r="I369" s="66">
        <v>0</v>
      </c>
      <c r="J369" s="66">
        <v>0</v>
      </c>
      <c r="K369" s="66">
        <v>0</v>
      </c>
      <c r="L369" s="86">
        <v>0</v>
      </c>
      <c r="M369" s="66">
        <v>0</v>
      </c>
      <c r="N369" s="66">
        <v>0</v>
      </c>
      <c r="O369" s="66">
        <v>0</v>
      </c>
      <c r="P369" s="86">
        <v>0</v>
      </c>
      <c r="Q369" s="87"/>
      <c r="R369" s="111"/>
    </row>
    <row r="370" spans="1:18" s="84" customFormat="1">
      <c r="A370" s="132"/>
      <c r="B370" s="128"/>
      <c r="C370" s="156"/>
      <c r="D370" s="115"/>
      <c r="E370" s="118" t="s">
        <v>220</v>
      </c>
      <c r="F370" s="88" t="s">
        <v>276</v>
      </c>
      <c r="G370" s="86">
        <f t="shared" si="70"/>
        <v>760</v>
      </c>
      <c r="H370" s="86">
        <f t="shared" si="70"/>
        <v>0</v>
      </c>
      <c r="I370" s="66">
        <v>760</v>
      </c>
      <c r="J370" s="66">
        <v>0</v>
      </c>
      <c r="K370" s="66">
        <v>0</v>
      </c>
      <c r="L370" s="86">
        <v>0</v>
      </c>
      <c r="M370" s="66">
        <v>0</v>
      </c>
      <c r="N370" s="66">
        <v>0</v>
      </c>
      <c r="O370" s="66">
        <v>0</v>
      </c>
      <c r="P370" s="86">
        <v>0</v>
      </c>
      <c r="Q370" s="87"/>
      <c r="R370" s="111"/>
    </row>
    <row r="371" spans="1:18" s="84" customFormat="1">
      <c r="A371" s="132"/>
      <c r="B371" s="128"/>
      <c r="C371" s="156"/>
      <c r="D371" s="115"/>
      <c r="E371" s="118" t="s">
        <v>26</v>
      </c>
      <c r="F371" s="88" t="s">
        <v>277</v>
      </c>
      <c r="G371" s="86">
        <f t="shared" si="70"/>
        <v>5000</v>
      </c>
      <c r="H371" s="86">
        <f t="shared" si="70"/>
        <v>0</v>
      </c>
      <c r="I371" s="66">
        <v>5000</v>
      </c>
      <c r="J371" s="66">
        <v>0</v>
      </c>
      <c r="K371" s="66">
        <v>0</v>
      </c>
      <c r="L371" s="86">
        <v>0</v>
      </c>
      <c r="M371" s="66">
        <v>0</v>
      </c>
      <c r="N371" s="66">
        <v>0</v>
      </c>
      <c r="O371" s="66">
        <v>0</v>
      </c>
      <c r="P371" s="86">
        <v>0</v>
      </c>
      <c r="Q371" s="87"/>
      <c r="R371" s="111"/>
    </row>
    <row r="372" spans="1:18" s="84" customFormat="1">
      <c r="A372" s="132"/>
      <c r="B372" s="128"/>
      <c r="C372" s="156"/>
      <c r="D372" s="115"/>
      <c r="E372" s="89"/>
      <c r="F372" s="88" t="s">
        <v>278</v>
      </c>
      <c r="G372" s="86">
        <f t="shared" si="70"/>
        <v>0</v>
      </c>
      <c r="H372" s="86">
        <f t="shared" si="70"/>
        <v>0</v>
      </c>
      <c r="I372" s="66">
        <v>0</v>
      </c>
      <c r="J372" s="66">
        <v>0</v>
      </c>
      <c r="K372" s="66">
        <v>0</v>
      </c>
      <c r="L372" s="86">
        <v>0</v>
      </c>
      <c r="M372" s="66">
        <v>0</v>
      </c>
      <c r="N372" s="66">
        <v>0</v>
      </c>
      <c r="O372" s="66">
        <v>0</v>
      </c>
      <c r="P372" s="86">
        <v>0</v>
      </c>
      <c r="Q372" s="87"/>
      <c r="R372" s="111"/>
    </row>
    <row r="373" spans="1:18" s="84" customFormat="1" ht="34.5" customHeight="1">
      <c r="A373" s="132"/>
      <c r="B373" s="128"/>
      <c r="C373" s="156"/>
      <c r="D373" s="115"/>
      <c r="E373" s="89"/>
      <c r="F373" s="88" t="s">
        <v>279</v>
      </c>
      <c r="G373" s="86">
        <f t="shared" si="70"/>
        <v>0</v>
      </c>
      <c r="H373" s="86">
        <f t="shared" si="70"/>
        <v>0</v>
      </c>
      <c r="I373" s="66">
        <v>0</v>
      </c>
      <c r="J373" s="66">
        <v>0</v>
      </c>
      <c r="K373" s="66">
        <v>0</v>
      </c>
      <c r="L373" s="86">
        <v>0</v>
      </c>
      <c r="M373" s="66">
        <v>0</v>
      </c>
      <c r="N373" s="66">
        <v>0</v>
      </c>
      <c r="O373" s="66">
        <v>0</v>
      </c>
      <c r="P373" s="86">
        <v>0</v>
      </c>
      <c r="Q373" s="87"/>
      <c r="R373" s="111"/>
    </row>
    <row r="374" spans="1:18" s="84" customFormat="1" ht="12.75" customHeight="1">
      <c r="A374" s="132" t="s">
        <v>443</v>
      </c>
      <c r="B374" s="128" t="s">
        <v>538</v>
      </c>
      <c r="C374" s="159">
        <v>4900</v>
      </c>
      <c r="D374" s="115"/>
      <c r="E374" s="100"/>
      <c r="F374" s="106" t="s">
        <v>303</v>
      </c>
      <c r="G374" s="64">
        <f t="shared" ref="G374:P374" si="71">SUM(G375:G385)</f>
        <v>1103.9000000000001</v>
      </c>
      <c r="H374" s="64">
        <f t="shared" si="71"/>
        <v>0</v>
      </c>
      <c r="I374" s="64">
        <f t="shared" si="71"/>
        <v>11</v>
      </c>
      <c r="J374" s="64">
        <f t="shared" si="71"/>
        <v>0</v>
      </c>
      <c r="K374" s="64">
        <f t="shared" si="71"/>
        <v>0</v>
      </c>
      <c r="L374" s="64">
        <f t="shared" si="71"/>
        <v>0</v>
      </c>
      <c r="M374" s="64">
        <f t="shared" si="71"/>
        <v>1092.9000000000001</v>
      </c>
      <c r="N374" s="64">
        <f t="shared" si="71"/>
        <v>0</v>
      </c>
      <c r="O374" s="64">
        <f t="shared" si="71"/>
        <v>0</v>
      </c>
      <c r="P374" s="64">
        <f t="shared" si="71"/>
        <v>0</v>
      </c>
      <c r="Q374" s="83"/>
      <c r="R374" s="111"/>
    </row>
    <row r="375" spans="1:18" s="84" customFormat="1">
      <c r="A375" s="132"/>
      <c r="B375" s="128"/>
      <c r="C375" s="159"/>
      <c r="D375" s="115"/>
      <c r="E375" s="100"/>
      <c r="F375" s="88" t="s">
        <v>25</v>
      </c>
      <c r="G375" s="86">
        <f t="shared" ref="G375:H385" si="72">I375+K375+M375+O375</f>
        <v>0</v>
      </c>
      <c r="H375" s="86">
        <f t="shared" si="72"/>
        <v>0</v>
      </c>
      <c r="I375" s="66">
        <v>0</v>
      </c>
      <c r="J375" s="66">
        <v>0</v>
      </c>
      <c r="K375" s="86">
        <v>0</v>
      </c>
      <c r="L375" s="86">
        <v>0</v>
      </c>
      <c r="M375" s="66">
        <v>0</v>
      </c>
      <c r="N375" s="66">
        <v>0</v>
      </c>
      <c r="O375" s="86">
        <v>0</v>
      </c>
      <c r="P375" s="86">
        <v>0</v>
      </c>
      <c r="Q375" s="87"/>
      <c r="R375" s="111"/>
    </row>
    <row r="376" spans="1:18" s="84" customFormat="1">
      <c r="A376" s="132"/>
      <c r="B376" s="128"/>
      <c r="C376" s="159"/>
      <c r="D376" s="115"/>
      <c r="E376" s="89"/>
      <c r="F376" s="88" t="s">
        <v>28</v>
      </c>
      <c r="G376" s="86">
        <f t="shared" si="72"/>
        <v>0</v>
      </c>
      <c r="H376" s="86">
        <f t="shared" si="72"/>
        <v>0</v>
      </c>
      <c r="I376" s="66">
        <v>0</v>
      </c>
      <c r="J376" s="66">
        <v>0</v>
      </c>
      <c r="K376" s="86">
        <v>0</v>
      </c>
      <c r="L376" s="86">
        <v>0</v>
      </c>
      <c r="M376" s="66">
        <v>0</v>
      </c>
      <c r="N376" s="66">
        <v>0</v>
      </c>
      <c r="O376" s="86">
        <v>0</v>
      </c>
      <c r="P376" s="86">
        <v>0</v>
      </c>
      <c r="Q376" s="87"/>
      <c r="R376" s="111"/>
    </row>
    <row r="377" spans="1:18" s="84" customFormat="1">
      <c r="A377" s="132"/>
      <c r="B377" s="128"/>
      <c r="C377" s="159"/>
      <c r="D377" s="115"/>
      <c r="E377" s="119"/>
      <c r="F377" s="88" t="s">
        <v>29</v>
      </c>
      <c r="G377" s="86">
        <f t="shared" si="72"/>
        <v>0</v>
      </c>
      <c r="H377" s="86">
        <f t="shared" si="72"/>
        <v>0</v>
      </c>
      <c r="I377" s="66">
        <v>0</v>
      </c>
      <c r="J377" s="66">
        <v>0</v>
      </c>
      <c r="K377" s="86">
        <v>0</v>
      </c>
      <c r="L377" s="86">
        <v>0</v>
      </c>
      <c r="M377" s="66">
        <v>0</v>
      </c>
      <c r="N377" s="66">
        <v>0</v>
      </c>
      <c r="O377" s="86">
        <v>0</v>
      </c>
      <c r="P377" s="86">
        <v>0</v>
      </c>
      <c r="Q377" s="87"/>
      <c r="R377" s="111"/>
    </row>
    <row r="378" spans="1:18" s="84" customFormat="1">
      <c r="A378" s="132"/>
      <c r="B378" s="128"/>
      <c r="C378" s="159"/>
      <c r="D378" s="115"/>
      <c r="E378" s="119"/>
      <c r="F378" s="88" t="s">
        <v>305</v>
      </c>
      <c r="G378" s="86">
        <f t="shared" si="72"/>
        <v>0</v>
      </c>
      <c r="H378" s="86">
        <f t="shared" si="72"/>
        <v>0</v>
      </c>
      <c r="I378" s="66">
        <v>0</v>
      </c>
      <c r="J378" s="66">
        <v>0</v>
      </c>
      <c r="K378" s="86">
        <v>0</v>
      </c>
      <c r="L378" s="86">
        <v>0</v>
      </c>
      <c r="M378" s="66">
        <v>0</v>
      </c>
      <c r="N378" s="66">
        <v>0</v>
      </c>
      <c r="O378" s="86">
        <v>0</v>
      </c>
      <c r="P378" s="86">
        <v>0</v>
      </c>
      <c r="Q378" s="87"/>
      <c r="R378" s="111"/>
    </row>
    <row r="379" spans="1:18" s="84" customFormat="1">
      <c r="A379" s="132"/>
      <c r="B379" s="128"/>
      <c r="C379" s="159"/>
      <c r="D379" s="115"/>
      <c r="E379" s="89"/>
      <c r="F379" s="88" t="s">
        <v>31</v>
      </c>
      <c r="G379" s="86">
        <f t="shared" si="72"/>
        <v>0</v>
      </c>
      <c r="H379" s="86">
        <f t="shared" si="72"/>
        <v>0</v>
      </c>
      <c r="I379" s="66">
        <v>0</v>
      </c>
      <c r="J379" s="66">
        <v>0</v>
      </c>
      <c r="K379" s="86">
        <v>0</v>
      </c>
      <c r="L379" s="86">
        <v>0</v>
      </c>
      <c r="M379" s="86">
        <v>0</v>
      </c>
      <c r="N379" s="86">
        <v>0</v>
      </c>
      <c r="O379" s="86">
        <v>0</v>
      </c>
      <c r="P379" s="86">
        <v>0</v>
      </c>
      <c r="Q379" s="87"/>
      <c r="R379" s="111"/>
    </row>
    <row r="380" spans="1:18" s="84" customFormat="1">
      <c r="A380" s="132"/>
      <c r="B380" s="128"/>
      <c r="C380" s="159"/>
      <c r="D380" s="115"/>
      <c r="E380" s="89"/>
      <c r="F380" s="88" t="s">
        <v>268</v>
      </c>
      <c r="G380" s="86">
        <f t="shared" si="72"/>
        <v>0</v>
      </c>
      <c r="H380" s="86">
        <f t="shared" si="72"/>
        <v>0</v>
      </c>
      <c r="I380" s="66">
        <v>0</v>
      </c>
      <c r="J380" s="66">
        <v>0</v>
      </c>
      <c r="K380" s="86">
        <v>0</v>
      </c>
      <c r="L380" s="86">
        <v>0</v>
      </c>
      <c r="M380" s="86">
        <v>0</v>
      </c>
      <c r="N380" s="86">
        <v>0</v>
      </c>
      <c r="O380" s="86">
        <v>0</v>
      </c>
      <c r="P380" s="86">
        <v>0</v>
      </c>
      <c r="Q380" s="87"/>
      <c r="R380" s="111"/>
    </row>
    <row r="381" spans="1:18" s="84" customFormat="1">
      <c r="A381" s="132"/>
      <c r="B381" s="128"/>
      <c r="C381" s="159"/>
      <c r="D381" s="115"/>
      <c r="E381" s="89"/>
      <c r="F381" s="88" t="s">
        <v>275</v>
      </c>
      <c r="G381" s="86">
        <f t="shared" si="72"/>
        <v>0</v>
      </c>
      <c r="H381" s="86">
        <f t="shared" si="72"/>
        <v>0</v>
      </c>
      <c r="I381" s="66">
        <v>0</v>
      </c>
      <c r="J381" s="66">
        <v>0</v>
      </c>
      <c r="K381" s="66">
        <v>0</v>
      </c>
      <c r="L381" s="86">
        <v>0</v>
      </c>
      <c r="M381" s="66">
        <v>0</v>
      </c>
      <c r="N381" s="66">
        <v>0</v>
      </c>
      <c r="O381" s="66">
        <v>0</v>
      </c>
      <c r="P381" s="86">
        <v>0</v>
      </c>
      <c r="Q381" s="87"/>
      <c r="R381" s="111"/>
    </row>
    <row r="382" spans="1:18" s="84" customFormat="1">
      <c r="A382" s="132"/>
      <c r="B382" s="128"/>
      <c r="C382" s="159"/>
      <c r="D382" s="115"/>
      <c r="E382" s="89"/>
      <c r="F382" s="88" t="s">
        <v>276</v>
      </c>
      <c r="G382" s="86">
        <f t="shared" si="72"/>
        <v>0</v>
      </c>
      <c r="H382" s="86">
        <f t="shared" si="72"/>
        <v>0</v>
      </c>
      <c r="I382" s="66">
        <v>0</v>
      </c>
      <c r="J382" s="66">
        <v>0</v>
      </c>
      <c r="K382" s="66">
        <v>0</v>
      </c>
      <c r="L382" s="86">
        <v>0</v>
      </c>
      <c r="M382" s="66">
        <v>0</v>
      </c>
      <c r="N382" s="66">
        <v>0</v>
      </c>
      <c r="O382" s="66">
        <v>0</v>
      </c>
      <c r="P382" s="86">
        <v>0</v>
      </c>
      <c r="Q382" s="87"/>
      <c r="R382" s="111"/>
    </row>
    <row r="383" spans="1:18" s="84" customFormat="1">
      <c r="A383" s="132"/>
      <c r="B383" s="128"/>
      <c r="C383" s="159"/>
      <c r="D383" s="115"/>
      <c r="E383" s="119" t="s">
        <v>220</v>
      </c>
      <c r="F383" s="88" t="s">
        <v>277</v>
      </c>
      <c r="G383" s="98">
        <f t="shared" si="72"/>
        <v>1103.9000000000001</v>
      </c>
      <c r="H383" s="86">
        <f t="shared" si="72"/>
        <v>0</v>
      </c>
      <c r="I383" s="97">
        <f>11</f>
        <v>11</v>
      </c>
      <c r="J383" s="66">
        <v>0</v>
      </c>
      <c r="K383" s="66">
        <v>0</v>
      </c>
      <c r="L383" s="86">
        <v>0</v>
      </c>
      <c r="M383" s="97">
        <v>1092.9000000000001</v>
      </c>
      <c r="N383" s="66">
        <v>0</v>
      </c>
      <c r="O383" s="66">
        <v>0</v>
      </c>
      <c r="P383" s="86">
        <v>0</v>
      </c>
      <c r="Q383" s="87"/>
      <c r="R383" s="111"/>
    </row>
    <row r="384" spans="1:18" s="84" customFormat="1">
      <c r="A384" s="132"/>
      <c r="B384" s="128"/>
      <c r="C384" s="159"/>
      <c r="D384" s="115"/>
      <c r="E384" s="89"/>
      <c r="F384" s="88" t="s">
        <v>278</v>
      </c>
      <c r="G384" s="86">
        <f t="shared" si="72"/>
        <v>0</v>
      </c>
      <c r="H384" s="86">
        <f t="shared" si="72"/>
        <v>0</v>
      </c>
      <c r="I384" s="66">
        <v>0</v>
      </c>
      <c r="J384" s="66">
        <v>0</v>
      </c>
      <c r="K384" s="66">
        <v>0</v>
      </c>
      <c r="L384" s="86">
        <v>0</v>
      </c>
      <c r="M384" s="66">
        <v>0</v>
      </c>
      <c r="N384" s="66">
        <v>0</v>
      </c>
      <c r="O384" s="66">
        <v>0</v>
      </c>
      <c r="P384" s="86">
        <v>0</v>
      </c>
      <c r="Q384" s="87"/>
      <c r="R384" s="111"/>
    </row>
    <row r="385" spans="1:18" s="84" customFormat="1">
      <c r="A385" s="132"/>
      <c r="B385" s="128"/>
      <c r="C385" s="159"/>
      <c r="D385" s="115"/>
      <c r="E385" s="89"/>
      <c r="F385" s="88" t="s">
        <v>279</v>
      </c>
      <c r="G385" s="86">
        <f t="shared" si="72"/>
        <v>0</v>
      </c>
      <c r="H385" s="86">
        <f t="shared" si="72"/>
        <v>0</v>
      </c>
      <c r="I385" s="66">
        <v>0</v>
      </c>
      <c r="J385" s="66">
        <v>0</v>
      </c>
      <c r="K385" s="66">
        <v>0</v>
      </c>
      <c r="L385" s="86">
        <v>0</v>
      </c>
      <c r="M385" s="66">
        <v>0</v>
      </c>
      <c r="N385" s="66">
        <v>0</v>
      </c>
      <c r="O385" s="66">
        <v>0</v>
      </c>
      <c r="P385" s="86">
        <v>0</v>
      </c>
      <c r="Q385" s="87"/>
      <c r="R385" s="111"/>
    </row>
    <row r="386" spans="1:18" s="84" customFormat="1">
      <c r="A386" s="132" t="s">
        <v>444</v>
      </c>
      <c r="B386" s="128" t="s">
        <v>336</v>
      </c>
      <c r="C386" s="156">
        <v>200</v>
      </c>
      <c r="D386" s="129"/>
      <c r="E386" s="100"/>
      <c r="F386" s="106" t="s">
        <v>303</v>
      </c>
      <c r="G386" s="64">
        <f t="shared" ref="G386:P386" si="73">SUM(G387:G397)</f>
        <v>1400</v>
      </c>
      <c r="H386" s="64">
        <f t="shared" si="73"/>
        <v>0</v>
      </c>
      <c r="I386" s="64">
        <f t="shared" si="73"/>
        <v>1400</v>
      </c>
      <c r="J386" s="64">
        <f t="shared" si="73"/>
        <v>0</v>
      </c>
      <c r="K386" s="64">
        <f t="shared" si="73"/>
        <v>0</v>
      </c>
      <c r="L386" s="64">
        <f t="shared" si="73"/>
        <v>0</v>
      </c>
      <c r="M386" s="64">
        <f t="shared" si="73"/>
        <v>0</v>
      </c>
      <c r="N386" s="64">
        <f t="shared" si="73"/>
        <v>0</v>
      </c>
      <c r="O386" s="64">
        <f t="shared" si="73"/>
        <v>0</v>
      </c>
      <c r="P386" s="64">
        <f t="shared" si="73"/>
        <v>0</v>
      </c>
      <c r="Q386" s="83"/>
      <c r="R386" s="111"/>
    </row>
    <row r="387" spans="1:18" s="84" customFormat="1">
      <c r="A387" s="132"/>
      <c r="B387" s="128"/>
      <c r="C387" s="156"/>
      <c r="D387" s="129"/>
      <c r="E387" s="100"/>
      <c r="F387" s="88" t="s">
        <v>25</v>
      </c>
      <c r="G387" s="86">
        <f t="shared" ref="G387:H397" si="74">I387+K387+M387+O387</f>
        <v>0</v>
      </c>
      <c r="H387" s="86">
        <f t="shared" si="74"/>
        <v>0</v>
      </c>
      <c r="I387" s="66">
        <v>0</v>
      </c>
      <c r="J387" s="66">
        <v>0</v>
      </c>
      <c r="K387" s="86">
        <v>0</v>
      </c>
      <c r="L387" s="86">
        <v>0</v>
      </c>
      <c r="M387" s="86">
        <v>0</v>
      </c>
      <c r="N387" s="86">
        <v>0</v>
      </c>
      <c r="O387" s="86">
        <v>0</v>
      </c>
      <c r="P387" s="86">
        <v>0</v>
      </c>
      <c r="Q387" s="87"/>
      <c r="R387" s="111"/>
    </row>
    <row r="388" spans="1:18" s="84" customFormat="1">
      <c r="A388" s="132"/>
      <c r="B388" s="128"/>
      <c r="C388" s="156"/>
      <c r="D388" s="129"/>
      <c r="E388" s="89"/>
      <c r="F388" s="88" t="s">
        <v>28</v>
      </c>
      <c r="G388" s="86">
        <f t="shared" si="74"/>
        <v>0</v>
      </c>
      <c r="H388" s="86">
        <f t="shared" si="74"/>
        <v>0</v>
      </c>
      <c r="I388" s="66">
        <v>0</v>
      </c>
      <c r="J388" s="66">
        <v>0</v>
      </c>
      <c r="K388" s="86">
        <v>0</v>
      </c>
      <c r="L388" s="86">
        <v>0</v>
      </c>
      <c r="M388" s="86">
        <v>0</v>
      </c>
      <c r="N388" s="86">
        <v>0</v>
      </c>
      <c r="O388" s="86">
        <v>0</v>
      </c>
      <c r="P388" s="86">
        <v>0</v>
      </c>
      <c r="Q388" s="87"/>
      <c r="R388" s="111"/>
    </row>
    <row r="389" spans="1:18" s="84" customFormat="1">
      <c r="A389" s="132"/>
      <c r="B389" s="128"/>
      <c r="C389" s="156"/>
      <c r="D389" s="129"/>
      <c r="E389" s="119"/>
      <c r="F389" s="88" t="s">
        <v>29</v>
      </c>
      <c r="G389" s="86">
        <f t="shared" si="74"/>
        <v>0</v>
      </c>
      <c r="H389" s="86">
        <f t="shared" si="74"/>
        <v>0</v>
      </c>
      <c r="I389" s="66">
        <v>0</v>
      </c>
      <c r="J389" s="66">
        <v>0</v>
      </c>
      <c r="K389" s="86">
        <v>0</v>
      </c>
      <c r="L389" s="86">
        <v>0</v>
      </c>
      <c r="M389" s="86">
        <v>0</v>
      </c>
      <c r="N389" s="86">
        <v>0</v>
      </c>
      <c r="O389" s="86">
        <v>0</v>
      </c>
      <c r="P389" s="86">
        <v>0</v>
      </c>
      <c r="Q389" s="87"/>
      <c r="R389" s="111"/>
    </row>
    <row r="390" spans="1:18" s="84" customFormat="1">
      <c r="A390" s="132"/>
      <c r="B390" s="128"/>
      <c r="C390" s="156"/>
      <c r="D390" s="129"/>
      <c r="E390" s="119"/>
      <c r="F390" s="88" t="s">
        <v>305</v>
      </c>
      <c r="G390" s="86">
        <f t="shared" si="74"/>
        <v>0</v>
      </c>
      <c r="H390" s="86">
        <f t="shared" si="74"/>
        <v>0</v>
      </c>
      <c r="I390" s="66">
        <v>0</v>
      </c>
      <c r="J390" s="66">
        <v>0</v>
      </c>
      <c r="K390" s="86">
        <v>0</v>
      </c>
      <c r="L390" s="86">
        <v>0</v>
      </c>
      <c r="M390" s="86">
        <v>0</v>
      </c>
      <c r="N390" s="86">
        <v>0</v>
      </c>
      <c r="O390" s="86">
        <v>0</v>
      </c>
      <c r="P390" s="86">
        <v>0</v>
      </c>
      <c r="Q390" s="87"/>
      <c r="R390" s="111"/>
    </row>
    <row r="391" spans="1:18" s="84" customFormat="1">
      <c r="A391" s="132"/>
      <c r="B391" s="128"/>
      <c r="C391" s="156"/>
      <c r="D391" s="129"/>
      <c r="E391" s="88"/>
      <c r="F391" s="88" t="s">
        <v>31</v>
      </c>
      <c r="G391" s="86">
        <f t="shared" si="74"/>
        <v>0</v>
      </c>
      <c r="H391" s="86">
        <f t="shared" si="74"/>
        <v>0</v>
      </c>
      <c r="I391" s="66">
        <v>0</v>
      </c>
      <c r="J391" s="66">
        <v>0</v>
      </c>
      <c r="K391" s="86">
        <v>0</v>
      </c>
      <c r="L391" s="86">
        <v>0</v>
      </c>
      <c r="M391" s="86">
        <v>0</v>
      </c>
      <c r="N391" s="86">
        <v>0</v>
      </c>
      <c r="O391" s="86">
        <v>0</v>
      </c>
      <c r="P391" s="86">
        <v>0</v>
      </c>
      <c r="Q391" s="87"/>
      <c r="R391" s="111"/>
    </row>
    <row r="392" spans="1:18" s="84" customFormat="1">
      <c r="A392" s="132"/>
      <c r="B392" s="128"/>
      <c r="C392" s="156"/>
      <c r="D392" s="129"/>
      <c r="E392" s="89"/>
      <c r="F392" s="88" t="s">
        <v>268</v>
      </c>
      <c r="G392" s="86">
        <f t="shared" si="74"/>
        <v>0</v>
      </c>
      <c r="H392" s="86">
        <f t="shared" si="74"/>
        <v>0</v>
      </c>
      <c r="I392" s="66">
        <v>0</v>
      </c>
      <c r="J392" s="66">
        <v>0</v>
      </c>
      <c r="K392" s="86">
        <v>0</v>
      </c>
      <c r="L392" s="86">
        <v>0</v>
      </c>
      <c r="M392" s="86">
        <v>0</v>
      </c>
      <c r="N392" s="86">
        <v>0</v>
      </c>
      <c r="O392" s="86">
        <v>0</v>
      </c>
      <c r="P392" s="86">
        <v>0</v>
      </c>
      <c r="Q392" s="87"/>
      <c r="R392" s="111"/>
    </row>
    <row r="393" spans="1:18" s="84" customFormat="1">
      <c r="A393" s="132"/>
      <c r="B393" s="128"/>
      <c r="C393" s="156"/>
      <c r="D393" s="129"/>
      <c r="E393" s="89"/>
      <c r="F393" s="88" t="s">
        <v>275</v>
      </c>
      <c r="G393" s="86">
        <f t="shared" si="74"/>
        <v>0</v>
      </c>
      <c r="H393" s="86">
        <f t="shared" si="74"/>
        <v>0</v>
      </c>
      <c r="I393" s="66">
        <v>0</v>
      </c>
      <c r="J393" s="66">
        <v>0</v>
      </c>
      <c r="K393" s="66">
        <v>0</v>
      </c>
      <c r="L393" s="86">
        <v>0</v>
      </c>
      <c r="M393" s="66">
        <v>0</v>
      </c>
      <c r="N393" s="66">
        <v>0</v>
      </c>
      <c r="O393" s="66">
        <v>0</v>
      </c>
      <c r="P393" s="86">
        <v>0</v>
      </c>
      <c r="Q393" s="87"/>
      <c r="R393" s="111"/>
    </row>
    <row r="394" spans="1:18" s="84" customFormat="1">
      <c r="A394" s="132"/>
      <c r="B394" s="128"/>
      <c r="C394" s="156"/>
      <c r="D394" s="129"/>
      <c r="E394" s="89"/>
      <c r="F394" s="88" t="s">
        <v>276</v>
      </c>
      <c r="G394" s="86">
        <f t="shared" si="74"/>
        <v>0</v>
      </c>
      <c r="H394" s="86">
        <f t="shared" si="74"/>
        <v>0</v>
      </c>
      <c r="I394" s="66">
        <v>0</v>
      </c>
      <c r="J394" s="66">
        <v>0</v>
      </c>
      <c r="K394" s="66">
        <v>0</v>
      </c>
      <c r="L394" s="86">
        <v>0</v>
      </c>
      <c r="M394" s="66">
        <v>0</v>
      </c>
      <c r="N394" s="66">
        <v>0</v>
      </c>
      <c r="O394" s="66">
        <v>0</v>
      </c>
      <c r="P394" s="86">
        <v>0</v>
      </c>
      <c r="Q394" s="87"/>
      <c r="R394" s="111"/>
    </row>
    <row r="395" spans="1:18" s="84" customFormat="1">
      <c r="A395" s="132"/>
      <c r="B395" s="128"/>
      <c r="C395" s="156"/>
      <c r="D395" s="129"/>
      <c r="E395" s="89"/>
      <c r="F395" s="88" t="s">
        <v>277</v>
      </c>
      <c r="G395" s="86">
        <f t="shared" si="74"/>
        <v>0</v>
      </c>
      <c r="H395" s="86">
        <f t="shared" si="74"/>
        <v>0</v>
      </c>
      <c r="I395" s="66">
        <v>0</v>
      </c>
      <c r="J395" s="66">
        <v>0</v>
      </c>
      <c r="K395" s="66">
        <v>0</v>
      </c>
      <c r="L395" s="86">
        <v>0</v>
      </c>
      <c r="M395" s="66">
        <v>0</v>
      </c>
      <c r="N395" s="66">
        <v>0</v>
      </c>
      <c r="O395" s="66">
        <v>0</v>
      </c>
      <c r="P395" s="86">
        <v>0</v>
      </c>
      <c r="Q395" s="87"/>
      <c r="R395" s="111"/>
    </row>
    <row r="396" spans="1:18" s="84" customFormat="1">
      <c r="A396" s="132"/>
      <c r="B396" s="128"/>
      <c r="C396" s="156"/>
      <c r="D396" s="129"/>
      <c r="E396" s="88" t="s">
        <v>220</v>
      </c>
      <c r="F396" s="88" t="s">
        <v>278</v>
      </c>
      <c r="G396" s="86">
        <f t="shared" si="74"/>
        <v>1400</v>
      </c>
      <c r="H396" s="86">
        <f t="shared" si="74"/>
        <v>0</v>
      </c>
      <c r="I396" s="66">
        <v>1400</v>
      </c>
      <c r="J396" s="66">
        <v>0</v>
      </c>
      <c r="K396" s="66">
        <v>0</v>
      </c>
      <c r="L396" s="86">
        <v>0</v>
      </c>
      <c r="M396" s="66">
        <v>0</v>
      </c>
      <c r="N396" s="66">
        <v>0</v>
      </c>
      <c r="O396" s="66">
        <v>0</v>
      </c>
      <c r="P396" s="86">
        <v>0</v>
      </c>
      <c r="Q396" s="87"/>
      <c r="R396" s="111"/>
    </row>
    <row r="397" spans="1:18" s="84" customFormat="1">
      <c r="A397" s="132"/>
      <c r="B397" s="128"/>
      <c r="C397" s="156"/>
      <c r="D397" s="129"/>
      <c r="E397" s="89"/>
      <c r="F397" s="88" t="s">
        <v>279</v>
      </c>
      <c r="G397" s="86">
        <f t="shared" si="74"/>
        <v>0</v>
      </c>
      <c r="H397" s="86">
        <f t="shared" si="74"/>
        <v>0</v>
      </c>
      <c r="I397" s="66">
        <v>0</v>
      </c>
      <c r="J397" s="66">
        <v>0</v>
      </c>
      <c r="K397" s="66">
        <v>0</v>
      </c>
      <c r="L397" s="86">
        <v>0</v>
      </c>
      <c r="M397" s="66">
        <v>0</v>
      </c>
      <c r="N397" s="66">
        <v>0</v>
      </c>
      <c r="O397" s="66">
        <v>0</v>
      </c>
      <c r="P397" s="86">
        <v>0</v>
      </c>
      <c r="Q397" s="87"/>
      <c r="R397" s="111"/>
    </row>
    <row r="398" spans="1:18" s="84" customFormat="1" ht="12.75" customHeight="1">
      <c r="A398" s="132" t="s">
        <v>445</v>
      </c>
      <c r="B398" s="128" t="s">
        <v>337</v>
      </c>
      <c r="C398" s="156">
        <v>500</v>
      </c>
      <c r="D398" s="115"/>
      <c r="E398" s="100"/>
      <c r="F398" s="106" t="s">
        <v>303</v>
      </c>
      <c r="G398" s="64">
        <f t="shared" ref="G398:P398" si="75">SUM(G399:G409)</f>
        <v>3750</v>
      </c>
      <c r="H398" s="64">
        <f t="shared" si="75"/>
        <v>0</v>
      </c>
      <c r="I398" s="64">
        <f t="shared" si="75"/>
        <v>3750</v>
      </c>
      <c r="J398" s="64">
        <f t="shared" si="75"/>
        <v>0</v>
      </c>
      <c r="K398" s="64">
        <f t="shared" si="75"/>
        <v>0</v>
      </c>
      <c r="L398" s="64">
        <f t="shared" si="75"/>
        <v>0</v>
      </c>
      <c r="M398" s="64">
        <f t="shared" si="75"/>
        <v>0</v>
      </c>
      <c r="N398" s="64">
        <f t="shared" si="75"/>
        <v>0</v>
      </c>
      <c r="O398" s="64">
        <f t="shared" si="75"/>
        <v>0</v>
      </c>
      <c r="P398" s="64">
        <f t="shared" si="75"/>
        <v>0</v>
      </c>
      <c r="Q398" s="83"/>
      <c r="R398" s="111"/>
    </row>
    <row r="399" spans="1:18" s="84" customFormat="1">
      <c r="A399" s="132"/>
      <c r="B399" s="128"/>
      <c r="C399" s="156"/>
      <c r="D399" s="115"/>
      <c r="E399" s="100"/>
      <c r="F399" s="88" t="s">
        <v>25</v>
      </c>
      <c r="G399" s="86">
        <f t="shared" ref="G399:H409" si="76">I399+K399+M399+O399</f>
        <v>0</v>
      </c>
      <c r="H399" s="86">
        <f t="shared" si="76"/>
        <v>0</v>
      </c>
      <c r="I399" s="66">
        <v>0</v>
      </c>
      <c r="J399" s="66">
        <v>0</v>
      </c>
      <c r="K399" s="86">
        <v>0</v>
      </c>
      <c r="L399" s="86">
        <v>0</v>
      </c>
      <c r="M399" s="86">
        <v>0</v>
      </c>
      <c r="N399" s="86">
        <v>0</v>
      </c>
      <c r="O399" s="86">
        <v>0</v>
      </c>
      <c r="P399" s="86">
        <v>0</v>
      </c>
      <c r="Q399" s="87"/>
      <c r="R399" s="111"/>
    </row>
    <row r="400" spans="1:18" s="84" customFormat="1">
      <c r="A400" s="132"/>
      <c r="B400" s="128"/>
      <c r="C400" s="156"/>
      <c r="D400" s="115"/>
      <c r="E400" s="89"/>
      <c r="F400" s="88" t="s">
        <v>28</v>
      </c>
      <c r="G400" s="86">
        <f t="shared" si="76"/>
        <v>0</v>
      </c>
      <c r="H400" s="86">
        <f t="shared" si="76"/>
        <v>0</v>
      </c>
      <c r="I400" s="66">
        <v>0</v>
      </c>
      <c r="J400" s="66">
        <v>0</v>
      </c>
      <c r="K400" s="86">
        <v>0</v>
      </c>
      <c r="L400" s="86">
        <v>0</v>
      </c>
      <c r="M400" s="86">
        <v>0</v>
      </c>
      <c r="N400" s="86">
        <v>0</v>
      </c>
      <c r="O400" s="86">
        <v>0</v>
      </c>
      <c r="P400" s="86">
        <v>0</v>
      </c>
      <c r="Q400" s="87"/>
      <c r="R400" s="111"/>
    </row>
    <row r="401" spans="1:18" s="84" customFormat="1">
      <c r="A401" s="132"/>
      <c r="B401" s="128"/>
      <c r="C401" s="156"/>
      <c r="D401" s="115"/>
      <c r="E401" s="119"/>
      <c r="F401" s="88" t="s">
        <v>29</v>
      </c>
      <c r="G401" s="86">
        <f t="shared" si="76"/>
        <v>0</v>
      </c>
      <c r="H401" s="86">
        <f t="shared" si="76"/>
        <v>0</v>
      </c>
      <c r="I401" s="66">
        <v>0</v>
      </c>
      <c r="J401" s="66">
        <v>0</v>
      </c>
      <c r="K401" s="86">
        <v>0</v>
      </c>
      <c r="L401" s="86">
        <v>0</v>
      </c>
      <c r="M401" s="86">
        <v>0</v>
      </c>
      <c r="N401" s="86">
        <v>0</v>
      </c>
      <c r="O401" s="86">
        <v>0</v>
      </c>
      <c r="P401" s="86">
        <v>0</v>
      </c>
      <c r="Q401" s="87"/>
      <c r="R401" s="111"/>
    </row>
    <row r="402" spans="1:18" s="84" customFormat="1">
      <c r="A402" s="132"/>
      <c r="B402" s="128"/>
      <c r="C402" s="156"/>
      <c r="D402" s="115"/>
      <c r="E402" s="119"/>
      <c r="F402" s="88" t="s">
        <v>305</v>
      </c>
      <c r="G402" s="86">
        <f t="shared" si="76"/>
        <v>0</v>
      </c>
      <c r="H402" s="86">
        <f t="shared" si="76"/>
        <v>0</v>
      </c>
      <c r="I402" s="66">
        <v>0</v>
      </c>
      <c r="J402" s="66">
        <v>0</v>
      </c>
      <c r="K402" s="86">
        <v>0</v>
      </c>
      <c r="L402" s="86">
        <v>0</v>
      </c>
      <c r="M402" s="86">
        <v>0</v>
      </c>
      <c r="N402" s="86">
        <v>0</v>
      </c>
      <c r="O402" s="86">
        <v>0</v>
      </c>
      <c r="P402" s="86">
        <v>0</v>
      </c>
      <c r="Q402" s="87"/>
      <c r="R402" s="111"/>
    </row>
    <row r="403" spans="1:18" s="84" customFormat="1">
      <c r="A403" s="132"/>
      <c r="B403" s="128"/>
      <c r="C403" s="156"/>
      <c r="D403" s="115"/>
      <c r="E403" s="88"/>
      <c r="F403" s="88" t="s">
        <v>31</v>
      </c>
      <c r="G403" s="86">
        <f t="shared" si="76"/>
        <v>0</v>
      </c>
      <c r="H403" s="86">
        <f t="shared" si="76"/>
        <v>0</v>
      </c>
      <c r="I403" s="66">
        <v>0</v>
      </c>
      <c r="J403" s="66">
        <v>0</v>
      </c>
      <c r="K403" s="86">
        <v>0</v>
      </c>
      <c r="L403" s="86">
        <v>0</v>
      </c>
      <c r="M403" s="86">
        <v>0</v>
      </c>
      <c r="N403" s="86">
        <v>0</v>
      </c>
      <c r="O403" s="86">
        <v>0</v>
      </c>
      <c r="P403" s="86">
        <v>0</v>
      </c>
      <c r="Q403" s="87"/>
      <c r="R403" s="111"/>
    </row>
    <row r="404" spans="1:18" s="84" customFormat="1">
      <c r="A404" s="132"/>
      <c r="B404" s="128"/>
      <c r="C404" s="156"/>
      <c r="D404" s="115"/>
      <c r="E404" s="88"/>
      <c r="F404" s="88" t="s">
        <v>268</v>
      </c>
      <c r="G404" s="86">
        <f t="shared" si="76"/>
        <v>0</v>
      </c>
      <c r="H404" s="86">
        <f t="shared" si="76"/>
        <v>0</v>
      </c>
      <c r="I404" s="66">
        <v>0</v>
      </c>
      <c r="J404" s="66">
        <v>0</v>
      </c>
      <c r="K404" s="86">
        <v>0</v>
      </c>
      <c r="L404" s="86">
        <v>0</v>
      </c>
      <c r="M404" s="86">
        <v>0</v>
      </c>
      <c r="N404" s="86">
        <v>0</v>
      </c>
      <c r="O404" s="86">
        <v>0</v>
      </c>
      <c r="P404" s="86">
        <v>0</v>
      </c>
      <c r="Q404" s="87"/>
      <c r="R404" s="111"/>
    </row>
    <row r="405" spans="1:18" s="84" customFormat="1">
      <c r="A405" s="132"/>
      <c r="B405" s="128"/>
      <c r="C405" s="156"/>
      <c r="D405" s="115"/>
      <c r="E405" s="89"/>
      <c r="F405" s="88" t="s">
        <v>275</v>
      </c>
      <c r="G405" s="86">
        <f t="shared" si="76"/>
        <v>0</v>
      </c>
      <c r="H405" s="86">
        <f t="shared" si="76"/>
        <v>0</v>
      </c>
      <c r="I405" s="66">
        <v>0</v>
      </c>
      <c r="J405" s="66">
        <v>0</v>
      </c>
      <c r="K405" s="66">
        <v>0</v>
      </c>
      <c r="L405" s="86">
        <v>0</v>
      </c>
      <c r="M405" s="66">
        <v>0</v>
      </c>
      <c r="N405" s="66">
        <v>0</v>
      </c>
      <c r="O405" s="66">
        <v>0</v>
      </c>
      <c r="P405" s="86">
        <v>0</v>
      </c>
      <c r="Q405" s="87"/>
      <c r="R405" s="111"/>
    </row>
    <row r="406" spans="1:18" s="84" customFormat="1">
      <c r="A406" s="132"/>
      <c r="B406" s="128"/>
      <c r="C406" s="156"/>
      <c r="D406" s="115"/>
      <c r="E406" s="89"/>
      <c r="F406" s="88" t="s">
        <v>276</v>
      </c>
      <c r="G406" s="86">
        <f t="shared" si="76"/>
        <v>0</v>
      </c>
      <c r="H406" s="86">
        <f t="shared" si="76"/>
        <v>0</v>
      </c>
      <c r="I406" s="66">
        <v>0</v>
      </c>
      <c r="J406" s="66">
        <v>0</v>
      </c>
      <c r="K406" s="66">
        <v>0</v>
      </c>
      <c r="L406" s="86">
        <v>0</v>
      </c>
      <c r="M406" s="66">
        <v>0</v>
      </c>
      <c r="N406" s="66">
        <v>0</v>
      </c>
      <c r="O406" s="66">
        <v>0</v>
      </c>
      <c r="P406" s="86">
        <v>0</v>
      </c>
      <c r="Q406" s="87"/>
      <c r="R406" s="111"/>
    </row>
    <row r="407" spans="1:18" s="84" customFormat="1">
      <c r="A407" s="132"/>
      <c r="B407" s="128"/>
      <c r="C407" s="156"/>
      <c r="D407" s="115"/>
      <c r="E407" s="88" t="s">
        <v>220</v>
      </c>
      <c r="F407" s="88" t="s">
        <v>277</v>
      </c>
      <c r="G407" s="86">
        <f t="shared" si="76"/>
        <v>500</v>
      </c>
      <c r="H407" s="86">
        <f t="shared" si="76"/>
        <v>0</v>
      </c>
      <c r="I407" s="66">
        <v>500</v>
      </c>
      <c r="J407" s="66">
        <v>0</v>
      </c>
      <c r="K407" s="66">
        <v>0</v>
      </c>
      <c r="L407" s="86">
        <v>0</v>
      </c>
      <c r="M407" s="66">
        <v>0</v>
      </c>
      <c r="N407" s="66">
        <v>0</v>
      </c>
      <c r="O407" s="66">
        <v>0</v>
      </c>
      <c r="P407" s="86">
        <v>0</v>
      </c>
      <c r="Q407" s="87"/>
      <c r="R407" s="111"/>
    </row>
    <row r="408" spans="1:18" s="84" customFormat="1">
      <c r="A408" s="132"/>
      <c r="B408" s="128"/>
      <c r="C408" s="156"/>
      <c r="D408" s="115"/>
      <c r="E408" s="88" t="s">
        <v>26</v>
      </c>
      <c r="F408" s="88" t="s">
        <v>278</v>
      </c>
      <c r="G408" s="86">
        <f t="shared" si="76"/>
        <v>3250</v>
      </c>
      <c r="H408" s="86">
        <f t="shared" si="76"/>
        <v>0</v>
      </c>
      <c r="I408" s="66">
        <v>3250</v>
      </c>
      <c r="J408" s="66">
        <v>0</v>
      </c>
      <c r="K408" s="66">
        <v>0</v>
      </c>
      <c r="L408" s="86">
        <v>0</v>
      </c>
      <c r="M408" s="66">
        <v>0</v>
      </c>
      <c r="N408" s="66">
        <v>0</v>
      </c>
      <c r="O408" s="66">
        <v>0</v>
      </c>
      <c r="P408" s="86">
        <v>0</v>
      </c>
      <c r="Q408" s="87"/>
      <c r="R408" s="111"/>
    </row>
    <row r="409" spans="1:18" s="84" customFormat="1">
      <c r="A409" s="132"/>
      <c r="B409" s="128"/>
      <c r="C409" s="156"/>
      <c r="D409" s="115"/>
      <c r="E409" s="89"/>
      <c r="F409" s="88" t="s">
        <v>279</v>
      </c>
      <c r="G409" s="86">
        <f t="shared" si="76"/>
        <v>0</v>
      </c>
      <c r="H409" s="86">
        <f t="shared" si="76"/>
        <v>0</v>
      </c>
      <c r="I409" s="66">
        <v>0</v>
      </c>
      <c r="J409" s="66">
        <v>0</v>
      </c>
      <c r="K409" s="66">
        <v>0</v>
      </c>
      <c r="L409" s="86">
        <v>0</v>
      </c>
      <c r="M409" s="66">
        <v>0</v>
      </c>
      <c r="N409" s="66">
        <v>0</v>
      </c>
      <c r="O409" s="66">
        <v>0</v>
      </c>
      <c r="P409" s="86">
        <v>0</v>
      </c>
      <c r="Q409" s="87"/>
      <c r="R409" s="111"/>
    </row>
    <row r="410" spans="1:18" s="84" customFormat="1">
      <c r="A410" s="132" t="s">
        <v>446</v>
      </c>
      <c r="B410" s="128" t="s">
        <v>338</v>
      </c>
      <c r="C410" s="156">
        <v>2100</v>
      </c>
      <c r="D410" s="115"/>
      <c r="E410" s="100"/>
      <c r="F410" s="106" t="s">
        <v>303</v>
      </c>
      <c r="G410" s="64">
        <f t="shared" ref="G410:P410" si="77">SUM(G411:G421)</f>
        <v>16170</v>
      </c>
      <c r="H410" s="64">
        <f t="shared" si="77"/>
        <v>0</v>
      </c>
      <c r="I410" s="64">
        <f t="shared" si="77"/>
        <v>16170</v>
      </c>
      <c r="J410" s="64">
        <f t="shared" si="77"/>
        <v>0</v>
      </c>
      <c r="K410" s="64">
        <f t="shared" si="77"/>
        <v>0</v>
      </c>
      <c r="L410" s="64">
        <f t="shared" si="77"/>
        <v>0</v>
      </c>
      <c r="M410" s="64">
        <f t="shared" si="77"/>
        <v>0</v>
      </c>
      <c r="N410" s="64">
        <f t="shared" si="77"/>
        <v>0</v>
      </c>
      <c r="O410" s="64">
        <f t="shared" si="77"/>
        <v>0</v>
      </c>
      <c r="P410" s="64">
        <f t="shared" si="77"/>
        <v>0</v>
      </c>
      <c r="Q410" s="83"/>
      <c r="R410" s="111"/>
    </row>
    <row r="411" spans="1:18" s="84" customFormat="1">
      <c r="A411" s="132"/>
      <c r="B411" s="128"/>
      <c r="C411" s="156"/>
      <c r="D411" s="115"/>
      <c r="E411" s="100"/>
      <c r="F411" s="88" t="s">
        <v>25</v>
      </c>
      <c r="G411" s="86">
        <f t="shared" ref="G411:H421" si="78">I411+K411+M411+O411</f>
        <v>0</v>
      </c>
      <c r="H411" s="86">
        <f t="shared" si="78"/>
        <v>0</v>
      </c>
      <c r="I411" s="66">
        <v>0</v>
      </c>
      <c r="J411" s="66">
        <v>0</v>
      </c>
      <c r="K411" s="86">
        <v>0</v>
      </c>
      <c r="L411" s="86">
        <v>0</v>
      </c>
      <c r="M411" s="86">
        <v>0</v>
      </c>
      <c r="N411" s="86">
        <v>0</v>
      </c>
      <c r="O411" s="86">
        <v>0</v>
      </c>
      <c r="P411" s="86">
        <v>0</v>
      </c>
      <c r="Q411" s="87"/>
      <c r="R411" s="111"/>
    </row>
    <row r="412" spans="1:18" s="84" customFormat="1">
      <c r="A412" s="132"/>
      <c r="B412" s="128"/>
      <c r="C412" s="156"/>
      <c r="D412" s="115"/>
      <c r="E412" s="89"/>
      <c r="F412" s="88" t="s">
        <v>28</v>
      </c>
      <c r="G412" s="86">
        <f t="shared" si="78"/>
        <v>0</v>
      </c>
      <c r="H412" s="86">
        <f t="shared" si="78"/>
        <v>0</v>
      </c>
      <c r="I412" s="66">
        <v>0</v>
      </c>
      <c r="J412" s="66">
        <v>0</v>
      </c>
      <c r="K412" s="86">
        <v>0</v>
      </c>
      <c r="L412" s="86">
        <v>0</v>
      </c>
      <c r="M412" s="86">
        <v>0</v>
      </c>
      <c r="N412" s="86">
        <v>0</v>
      </c>
      <c r="O412" s="86">
        <v>0</v>
      </c>
      <c r="P412" s="86">
        <v>0</v>
      </c>
      <c r="Q412" s="87"/>
      <c r="R412" s="111"/>
    </row>
    <row r="413" spans="1:18" s="84" customFormat="1">
      <c r="A413" s="132"/>
      <c r="B413" s="128"/>
      <c r="C413" s="156"/>
      <c r="D413" s="115"/>
      <c r="E413" s="119"/>
      <c r="F413" s="88" t="s">
        <v>29</v>
      </c>
      <c r="G413" s="86">
        <f t="shared" si="78"/>
        <v>0</v>
      </c>
      <c r="H413" s="86">
        <f t="shared" si="78"/>
        <v>0</v>
      </c>
      <c r="I413" s="66">
        <v>0</v>
      </c>
      <c r="J413" s="66">
        <v>0</v>
      </c>
      <c r="K413" s="86">
        <v>0</v>
      </c>
      <c r="L413" s="86">
        <v>0</v>
      </c>
      <c r="M413" s="86">
        <v>0</v>
      </c>
      <c r="N413" s="86">
        <v>0</v>
      </c>
      <c r="O413" s="86">
        <v>0</v>
      </c>
      <c r="P413" s="86">
        <v>0</v>
      </c>
      <c r="Q413" s="87"/>
      <c r="R413" s="111"/>
    </row>
    <row r="414" spans="1:18" s="84" customFormat="1">
      <c r="A414" s="132"/>
      <c r="B414" s="128"/>
      <c r="C414" s="156"/>
      <c r="D414" s="115"/>
      <c r="E414" s="119"/>
      <c r="F414" s="88" t="s">
        <v>305</v>
      </c>
      <c r="G414" s="86">
        <f t="shared" si="78"/>
        <v>0</v>
      </c>
      <c r="H414" s="86">
        <f t="shared" si="78"/>
        <v>0</v>
      </c>
      <c r="I414" s="66">
        <v>0</v>
      </c>
      <c r="J414" s="66">
        <v>0</v>
      </c>
      <c r="K414" s="86">
        <v>0</v>
      </c>
      <c r="L414" s="86">
        <v>0</v>
      </c>
      <c r="M414" s="86">
        <v>0</v>
      </c>
      <c r="N414" s="86">
        <v>0</v>
      </c>
      <c r="O414" s="86">
        <v>0</v>
      </c>
      <c r="P414" s="86">
        <v>0</v>
      </c>
      <c r="Q414" s="87"/>
      <c r="R414" s="111"/>
    </row>
    <row r="415" spans="1:18" s="84" customFormat="1">
      <c r="A415" s="132"/>
      <c r="B415" s="128"/>
      <c r="C415" s="156"/>
      <c r="D415" s="115"/>
      <c r="E415" s="88"/>
      <c r="F415" s="88" t="s">
        <v>31</v>
      </c>
      <c r="G415" s="86">
        <f t="shared" si="78"/>
        <v>0</v>
      </c>
      <c r="H415" s="86">
        <f t="shared" si="78"/>
        <v>0</v>
      </c>
      <c r="I415" s="66">
        <v>0</v>
      </c>
      <c r="J415" s="66">
        <v>0</v>
      </c>
      <c r="K415" s="86">
        <v>0</v>
      </c>
      <c r="L415" s="86">
        <v>0</v>
      </c>
      <c r="M415" s="86">
        <v>0</v>
      </c>
      <c r="N415" s="86">
        <v>0</v>
      </c>
      <c r="O415" s="86">
        <v>0</v>
      </c>
      <c r="P415" s="86">
        <v>0</v>
      </c>
      <c r="Q415" s="87"/>
      <c r="R415" s="111"/>
    </row>
    <row r="416" spans="1:18" s="84" customFormat="1">
      <c r="A416" s="132"/>
      <c r="B416" s="128"/>
      <c r="C416" s="156"/>
      <c r="D416" s="115"/>
      <c r="E416" s="88"/>
      <c r="F416" s="88" t="s">
        <v>268</v>
      </c>
      <c r="G416" s="86">
        <f t="shared" si="78"/>
        <v>0</v>
      </c>
      <c r="H416" s="86">
        <f t="shared" si="78"/>
        <v>0</v>
      </c>
      <c r="I416" s="66">
        <v>0</v>
      </c>
      <c r="J416" s="66">
        <v>0</v>
      </c>
      <c r="K416" s="86">
        <v>0</v>
      </c>
      <c r="L416" s="86">
        <v>0</v>
      </c>
      <c r="M416" s="86">
        <v>0</v>
      </c>
      <c r="N416" s="86">
        <v>0</v>
      </c>
      <c r="O416" s="86">
        <v>0</v>
      </c>
      <c r="P416" s="86">
        <v>0</v>
      </c>
      <c r="Q416" s="87"/>
      <c r="R416" s="111"/>
    </row>
    <row r="417" spans="1:18" s="84" customFormat="1">
      <c r="A417" s="132"/>
      <c r="B417" s="128"/>
      <c r="C417" s="156"/>
      <c r="D417" s="115"/>
      <c r="E417" s="89"/>
      <c r="F417" s="88" t="s">
        <v>275</v>
      </c>
      <c r="G417" s="86">
        <f t="shared" si="78"/>
        <v>0</v>
      </c>
      <c r="H417" s="86">
        <f t="shared" si="78"/>
        <v>0</v>
      </c>
      <c r="I417" s="66">
        <v>0</v>
      </c>
      <c r="J417" s="66">
        <v>0</v>
      </c>
      <c r="K417" s="66">
        <v>0</v>
      </c>
      <c r="L417" s="86">
        <v>0</v>
      </c>
      <c r="M417" s="66">
        <v>0</v>
      </c>
      <c r="N417" s="66">
        <v>0</v>
      </c>
      <c r="O417" s="66">
        <v>0</v>
      </c>
      <c r="P417" s="86">
        <v>0</v>
      </c>
      <c r="Q417" s="87"/>
      <c r="R417" s="111"/>
    </row>
    <row r="418" spans="1:18" s="84" customFormat="1">
      <c r="A418" s="132"/>
      <c r="B418" s="128"/>
      <c r="C418" s="156"/>
      <c r="D418" s="115"/>
      <c r="E418" s="89"/>
      <c r="F418" s="88" t="s">
        <v>276</v>
      </c>
      <c r="G418" s="86">
        <f t="shared" si="78"/>
        <v>0</v>
      </c>
      <c r="H418" s="86">
        <f t="shared" si="78"/>
        <v>0</v>
      </c>
      <c r="I418" s="66">
        <v>0</v>
      </c>
      <c r="J418" s="66">
        <v>0</v>
      </c>
      <c r="K418" s="66">
        <v>0</v>
      </c>
      <c r="L418" s="86">
        <v>0</v>
      </c>
      <c r="M418" s="66">
        <v>0</v>
      </c>
      <c r="N418" s="66">
        <v>0</v>
      </c>
      <c r="O418" s="66">
        <v>0</v>
      </c>
      <c r="P418" s="86">
        <v>0</v>
      </c>
      <c r="Q418" s="87"/>
      <c r="R418" s="111"/>
    </row>
    <row r="419" spans="1:18" s="84" customFormat="1">
      <c r="A419" s="132"/>
      <c r="B419" s="128"/>
      <c r="C419" s="156"/>
      <c r="D419" s="115"/>
      <c r="E419" s="88" t="s">
        <v>220</v>
      </c>
      <c r="F419" s="88" t="s">
        <v>277</v>
      </c>
      <c r="G419" s="86">
        <f t="shared" si="78"/>
        <v>1470</v>
      </c>
      <c r="H419" s="86">
        <f t="shared" si="78"/>
        <v>0</v>
      </c>
      <c r="I419" s="66">
        <v>1470</v>
      </c>
      <c r="J419" s="66">
        <v>0</v>
      </c>
      <c r="K419" s="66">
        <v>0</v>
      </c>
      <c r="L419" s="86">
        <v>0</v>
      </c>
      <c r="M419" s="66">
        <v>0</v>
      </c>
      <c r="N419" s="66">
        <v>0</v>
      </c>
      <c r="O419" s="66">
        <v>0</v>
      </c>
      <c r="P419" s="86">
        <v>0</v>
      </c>
      <c r="Q419" s="87"/>
      <c r="R419" s="111"/>
    </row>
    <row r="420" spans="1:18" s="84" customFormat="1">
      <c r="A420" s="132"/>
      <c r="B420" s="128"/>
      <c r="C420" s="156"/>
      <c r="D420" s="115"/>
      <c r="E420" s="88" t="s">
        <v>26</v>
      </c>
      <c r="F420" s="88" t="s">
        <v>278</v>
      </c>
      <c r="G420" s="86">
        <f t="shared" si="78"/>
        <v>14700</v>
      </c>
      <c r="H420" s="86">
        <f t="shared" si="78"/>
        <v>0</v>
      </c>
      <c r="I420" s="66">
        <v>14700</v>
      </c>
      <c r="J420" s="66">
        <v>0</v>
      </c>
      <c r="K420" s="66">
        <v>0</v>
      </c>
      <c r="L420" s="86">
        <v>0</v>
      </c>
      <c r="M420" s="66">
        <v>0</v>
      </c>
      <c r="N420" s="66">
        <v>0</v>
      </c>
      <c r="O420" s="66">
        <v>0</v>
      </c>
      <c r="P420" s="86">
        <v>0</v>
      </c>
      <c r="Q420" s="87"/>
      <c r="R420" s="111"/>
    </row>
    <row r="421" spans="1:18" s="84" customFormat="1">
      <c r="A421" s="132"/>
      <c r="B421" s="128"/>
      <c r="C421" s="156"/>
      <c r="D421" s="115"/>
      <c r="E421" s="89"/>
      <c r="F421" s="88" t="s">
        <v>279</v>
      </c>
      <c r="G421" s="86">
        <f t="shared" si="78"/>
        <v>0</v>
      </c>
      <c r="H421" s="86">
        <f t="shared" si="78"/>
        <v>0</v>
      </c>
      <c r="I421" s="66">
        <v>0</v>
      </c>
      <c r="J421" s="66">
        <v>0</v>
      </c>
      <c r="K421" s="66">
        <v>0</v>
      </c>
      <c r="L421" s="86">
        <v>0</v>
      </c>
      <c r="M421" s="66">
        <v>0</v>
      </c>
      <c r="N421" s="66">
        <v>0</v>
      </c>
      <c r="O421" s="66">
        <v>0</v>
      </c>
      <c r="P421" s="86">
        <v>0</v>
      </c>
      <c r="Q421" s="87"/>
      <c r="R421" s="111"/>
    </row>
    <row r="422" spans="1:18" s="84" customFormat="1" ht="12.75" customHeight="1">
      <c r="A422" s="132" t="s">
        <v>447</v>
      </c>
      <c r="B422" s="128" t="s">
        <v>339</v>
      </c>
      <c r="C422" s="156">
        <v>5000</v>
      </c>
      <c r="D422" s="115"/>
      <c r="E422" s="100"/>
      <c r="F422" s="106" t="s">
        <v>303</v>
      </c>
      <c r="G422" s="64">
        <f t="shared" ref="G422:P422" si="79">SUM(G423:G433)</f>
        <v>38500</v>
      </c>
      <c r="H422" s="64">
        <f t="shared" si="79"/>
        <v>0</v>
      </c>
      <c r="I422" s="64">
        <f t="shared" si="79"/>
        <v>38500</v>
      </c>
      <c r="J422" s="64">
        <f t="shared" si="79"/>
        <v>0</v>
      </c>
      <c r="K422" s="64">
        <f t="shared" si="79"/>
        <v>0</v>
      </c>
      <c r="L422" s="64">
        <f t="shared" si="79"/>
        <v>0</v>
      </c>
      <c r="M422" s="64">
        <f t="shared" si="79"/>
        <v>0</v>
      </c>
      <c r="N422" s="64">
        <f t="shared" si="79"/>
        <v>0</v>
      </c>
      <c r="O422" s="64">
        <f t="shared" si="79"/>
        <v>0</v>
      </c>
      <c r="P422" s="64">
        <f t="shared" si="79"/>
        <v>0</v>
      </c>
      <c r="Q422" s="83"/>
      <c r="R422" s="111"/>
    </row>
    <row r="423" spans="1:18" s="84" customFormat="1">
      <c r="A423" s="132"/>
      <c r="B423" s="128"/>
      <c r="C423" s="156"/>
      <c r="D423" s="115"/>
      <c r="E423" s="100"/>
      <c r="F423" s="88" t="s">
        <v>25</v>
      </c>
      <c r="G423" s="86">
        <f t="shared" ref="G423:H433" si="80">I423+K423+M423+O423</f>
        <v>0</v>
      </c>
      <c r="H423" s="86">
        <f t="shared" si="80"/>
        <v>0</v>
      </c>
      <c r="I423" s="66">
        <v>0</v>
      </c>
      <c r="J423" s="66">
        <v>0</v>
      </c>
      <c r="K423" s="86">
        <v>0</v>
      </c>
      <c r="L423" s="86">
        <v>0</v>
      </c>
      <c r="M423" s="86">
        <v>0</v>
      </c>
      <c r="N423" s="86">
        <v>0</v>
      </c>
      <c r="O423" s="86">
        <v>0</v>
      </c>
      <c r="P423" s="86">
        <v>0</v>
      </c>
      <c r="Q423" s="87"/>
      <c r="R423" s="111"/>
    </row>
    <row r="424" spans="1:18" s="84" customFormat="1">
      <c r="A424" s="132"/>
      <c r="B424" s="128"/>
      <c r="C424" s="156"/>
      <c r="D424" s="115"/>
      <c r="E424" s="89"/>
      <c r="F424" s="88" t="s">
        <v>28</v>
      </c>
      <c r="G424" s="86">
        <f t="shared" si="80"/>
        <v>0</v>
      </c>
      <c r="H424" s="86">
        <f t="shared" si="80"/>
        <v>0</v>
      </c>
      <c r="I424" s="66">
        <v>0</v>
      </c>
      <c r="J424" s="66">
        <v>0</v>
      </c>
      <c r="K424" s="86">
        <v>0</v>
      </c>
      <c r="L424" s="86">
        <v>0</v>
      </c>
      <c r="M424" s="86">
        <v>0</v>
      </c>
      <c r="N424" s="86">
        <v>0</v>
      </c>
      <c r="O424" s="86">
        <v>0</v>
      </c>
      <c r="P424" s="86">
        <v>0</v>
      </c>
      <c r="Q424" s="87"/>
      <c r="R424" s="111"/>
    </row>
    <row r="425" spans="1:18" s="84" customFormat="1">
      <c r="A425" s="132"/>
      <c r="B425" s="128"/>
      <c r="C425" s="156"/>
      <c r="D425" s="115"/>
      <c r="E425" s="119"/>
      <c r="F425" s="88" t="s">
        <v>29</v>
      </c>
      <c r="G425" s="86">
        <f t="shared" si="80"/>
        <v>0</v>
      </c>
      <c r="H425" s="86">
        <f t="shared" si="80"/>
        <v>0</v>
      </c>
      <c r="I425" s="66">
        <v>0</v>
      </c>
      <c r="J425" s="66">
        <v>0</v>
      </c>
      <c r="K425" s="86">
        <v>0</v>
      </c>
      <c r="L425" s="86">
        <v>0</v>
      </c>
      <c r="M425" s="86">
        <v>0</v>
      </c>
      <c r="N425" s="86">
        <v>0</v>
      </c>
      <c r="O425" s="86">
        <v>0</v>
      </c>
      <c r="P425" s="86">
        <v>0</v>
      </c>
      <c r="Q425" s="87"/>
      <c r="R425" s="111"/>
    </row>
    <row r="426" spans="1:18" s="84" customFormat="1">
      <c r="A426" s="132"/>
      <c r="B426" s="128"/>
      <c r="C426" s="156"/>
      <c r="D426" s="115"/>
      <c r="E426" s="119"/>
      <c r="F426" s="88" t="s">
        <v>305</v>
      </c>
      <c r="G426" s="86">
        <f t="shared" si="80"/>
        <v>0</v>
      </c>
      <c r="H426" s="86">
        <f t="shared" si="80"/>
        <v>0</v>
      </c>
      <c r="I426" s="66">
        <v>0</v>
      </c>
      <c r="J426" s="66">
        <v>0</v>
      </c>
      <c r="K426" s="86">
        <v>0</v>
      </c>
      <c r="L426" s="86">
        <v>0</v>
      </c>
      <c r="M426" s="86">
        <v>0</v>
      </c>
      <c r="N426" s="86">
        <v>0</v>
      </c>
      <c r="O426" s="86">
        <v>0</v>
      </c>
      <c r="P426" s="86">
        <v>0</v>
      </c>
      <c r="Q426" s="87"/>
      <c r="R426" s="111"/>
    </row>
    <row r="427" spans="1:18" s="84" customFormat="1">
      <c r="A427" s="132"/>
      <c r="B427" s="128"/>
      <c r="C427" s="156"/>
      <c r="D427" s="115"/>
      <c r="E427" s="88"/>
      <c r="F427" s="88" t="s">
        <v>31</v>
      </c>
      <c r="G427" s="86">
        <f t="shared" si="80"/>
        <v>0</v>
      </c>
      <c r="H427" s="86">
        <f t="shared" si="80"/>
        <v>0</v>
      </c>
      <c r="I427" s="66">
        <v>0</v>
      </c>
      <c r="J427" s="66">
        <v>0</v>
      </c>
      <c r="K427" s="86">
        <v>0</v>
      </c>
      <c r="L427" s="86">
        <v>0</v>
      </c>
      <c r="M427" s="86">
        <v>0</v>
      </c>
      <c r="N427" s="86">
        <v>0</v>
      </c>
      <c r="O427" s="86">
        <v>0</v>
      </c>
      <c r="P427" s="86">
        <v>0</v>
      </c>
      <c r="Q427" s="87"/>
      <c r="R427" s="111"/>
    </row>
    <row r="428" spans="1:18" s="84" customFormat="1">
      <c r="A428" s="132"/>
      <c r="B428" s="128"/>
      <c r="C428" s="156"/>
      <c r="D428" s="115"/>
      <c r="E428" s="88"/>
      <c r="F428" s="88" t="s">
        <v>268</v>
      </c>
      <c r="G428" s="86">
        <f t="shared" si="80"/>
        <v>0</v>
      </c>
      <c r="H428" s="86">
        <f t="shared" si="80"/>
        <v>0</v>
      </c>
      <c r="I428" s="66">
        <v>0</v>
      </c>
      <c r="J428" s="66">
        <v>0</v>
      </c>
      <c r="K428" s="86">
        <v>0</v>
      </c>
      <c r="L428" s="86">
        <v>0</v>
      </c>
      <c r="M428" s="86">
        <v>0</v>
      </c>
      <c r="N428" s="86">
        <v>0</v>
      </c>
      <c r="O428" s="86">
        <v>0</v>
      </c>
      <c r="P428" s="86">
        <v>0</v>
      </c>
      <c r="Q428" s="87"/>
      <c r="R428" s="111"/>
    </row>
    <row r="429" spans="1:18" s="84" customFormat="1">
      <c r="A429" s="132"/>
      <c r="B429" s="128"/>
      <c r="C429" s="156"/>
      <c r="D429" s="115"/>
      <c r="E429" s="89"/>
      <c r="F429" s="88" t="s">
        <v>275</v>
      </c>
      <c r="G429" s="86">
        <f t="shared" si="80"/>
        <v>0</v>
      </c>
      <c r="H429" s="86">
        <f t="shared" si="80"/>
        <v>0</v>
      </c>
      <c r="I429" s="66">
        <v>0</v>
      </c>
      <c r="J429" s="66">
        <v>0</v>
      </c>
      <c r="K429" s="66">
        <v>0</v>
      </c>
      <c r="L429" s="86">
        <v>0</v>
      </c>
      <c r="M429" s="66">
        <v>0</v>
      </c>
      <c r="N429" s="66">
        <v>0</v>
      </c>
      <c r="O429" s="66">
        <v>0</v>
      </c>
      <c r="P429" s="86">
        <v>0</v>
      </c>
      <c r="Q429" s="87"/>
      <c r="R429" s="111"/>
    </row>
    <row r="430" spans="1:18" s="84" customFormat="1">
      <c r="A430" s="132"/>
      <c r="B430" s="128"/>
      <c r="C430" s="156"/>
      <c r="D430" s="115"/>
      <c r="E430" s="89"/>
      <c r="F430" s="88" t="s">
        <v>276</v>
      </c>
      <c r="G430" s="86">
        <f t="shared" si="80"/>
        <v>0</v>
      </c>
      <c r="H430" s="86">
        <f t="shared" si="80"/>
        <v>0</v>
      </c>
      <c r="I430" s="66">
        <v>0</v>
      </c>
      <c r="J430" s="66">
        <v>0</v>
      </c>
      <c r="K430" s="66">
        <v>0</v>
      </c>
      <c r="L430" s="86">
        <v>0</v>
      </c>
      <c r="M430" s="66">
        <v>0</v>
      </c>
      <c r="N430" s="66">
        <v>0</v>
      </c>
      <c r="O430" s="66">
        <v>0</v>
      </c>
      <c r="P430" s="86">
        <v>0</v>
      </c>
      <c r="Q430" s="87"/>
      <c r="R430" s="111"/>
    </row>
    <row r="431" spans="1:18" s="84" customFormat="1">
      <c r="A431" s="132"/>
      <c r="B431" s="128"/>
      <c r="C431" s="156"/>
      <c r="D431" s="115"/>
      <c r="E431" s="88" t="s">
        <v>220</v>
      </c>
      <c r="F431" s="88" t="s">
        <v>277</v>
      </c>
      <c r="G431" s="86">
        <f t="shared" si="80"/>
        <v>3500</v>
      </c>
      <c r="H431" s="86">
        <f t="shared" si="80"/>
        <v>0</v>
      </c>
      <c r="I431" s="66">
        <v>3500</v>
      </c>
      <c r="J431" s="66">
        <v>0</v>
      </c>
      <c r="K431" s="66">
        <v>0</v>
      </c>
      <c r="L431" s="86">
        <v>0</v>
      </c>
      <c r="M431" s="66">
        <v>0</v>
      </c>
      <c r="N431" s="66">
        <v>0</v>
      </c>
      <c r="O431" s="66">
        <v>0</v>
      </c>
      <c r="P431" s="86">
        <v>0</v>
      </c>
      <c r="Q431" s="87"/>
      <c r="R431" s="111"/>
    </row>
    <row r="432" spans="1:18" s="84" customFormat="1">
      <c r="A432" s="132"/>
      <c r="B432" s="128"/>
      <c r="C432" s="156"/>
      <c r="D432" s="115"/>
      <c r="E432" s="88" t="s">
        <v>26</v>
      </c>
      <c r="F432" s="88" t="s">
        <v>278</v>
      </c>
      <c r="G432" s="86">
        <f t="shared" si="80"/>
        <v>35000</v>
      </c>
      <c r="H432" s="86">
        <f t="shared" si="80"/>
        <v>0</v>
      </c>
      <c r="I432" s="66">
        <v>35000</v>
      </c>
      <c r="J432" s="66">
        <v>0</v>
      </c>
      <c r="K432" s="66">
        <v>0</v>
      </c>
      <c r="L432" s="86">
        <v>0</v>
      </c>
      <c r="M432" s="66">
        <v>0</v>
      </c>
      <c r="N432" s="66">
        <v>0</v>
      </c>
      <c r="O432" s="66">
        <v>0</v>
      </c>
      <c r="P432" s="86">
        <v>0</v>
      </c>
      <c r="Q432" s="87"/>
      <c r="R432" s="111"/>
    </row>
    <row r="433" spans="1:18" s="84" customFormat="1">
      <c r="A433" s="132"/>
      <c r="B433" s="128"/>
      <c r="C433" s="156"/>
      <c r="D433" s="115"/>
      <c r="E433" s="89"/>
      <c r="F433" s="88" t="s">
        <v>279</v>
      </c>
      <c r="G433" s="86">
        <f t="shared" si="80"/>
        <v>0</v>
      </c>
      <c r="H433" s="86">
        <f t="shared" si="80"/>
        <v>0</v>
      </c>
      <c r="I433" s="66">
        <v>0</v>
      </c>
      <c r="J433" s="66">
        <v>0</v>
      </c>
      <c r="K433" s="66">
        <v>0</v>
      </c>
      <c r="L433" s="86">
        <v>0</v>
      </c>
      <c r="M433" s="66">
        <v>0</v>
      </c>
      <c r="N433" s="66">
        <v>0</v>
      </c>
      <c r="O433" s="66">
        <v>0</v>
      </c>
      <c r="P433" s="86">
        <v>0</v>
      </c>
      <c r="Q433" s="87"/>
      <c r="R433" s="111"/>
    </row>
    <row r="434" spans="1:18" s="84" customFormat="1">
      <c r="A434" s="132" t="s">
        <v>448</v>
      </c>
      <c r="B434" s="128" t="s">
        <v>340</v>
      </c>
      <c r="C434" s="156">
        <v>300</v>
      </c>
      <c r="D434" s="115"/>
      <c r="E434" s="100"/>
      <c r="F434" s="106" t="s">
        <v>303</v>
      </c>
      <c r="G434" s="64">
        <f t="shared" ref="G434:P434" si="81">SUM(G435:G445)</f>
        <v>2047.5</v>
      </c>
      <c r="H434" s="64">
        <f t="shared" si="81"/>
        <v>0</v>
      </c>
      <c r="I434" s="64">
        <f t="shared" si="81"/>
        <v>2047.5</v>
      </c>
      <c r="J434" s="64">
        <f t="shared" si="81"/>
        <v>0</v>
      </c>
      <c r="K434" s="64">
        <f t="shared" si="81"/>
        <v>0</v>
      </c>
      <c r="L434" s="64">
        <f t="shared" si="81"/>
        <v>0</v>
      </c>
      <c r="M434" s="64">
        <f t="shared" si="81"/>
        <v>0</v>
      </c>
      <c r="N434" s="64">
        <f t="shared" si="81"/>
        <v>0</v>
      </c>
      <c r="O434" s="64">
        <f t="shared" si="81"/>
        <v>0</v>
      </c>
      <c r="P434" s="64">
        <f t="shared" si="81"/>
        <v>0</v>
      </c>
      <c r="Q434" s="83"/>
      <c r="R434" s="111"/>
    </row>
    <row r="435" spans="1:18" s="84" customFormat="1">
      <c r="A435" s="132"/>
      <c r="B435" s="128"/>
      <c r="C435" s="156"/>
      <c r="D435" s="115"/>
      <c r="E435" s="100"/>
      <c r="F435" s="88" t="s">
        <v>25</v>
      </c>
      <c r="G435" s="86">
        <f t="shared" ref="G435:H445" si="82">I435+K435+M435+O435</f>
        <v>0</v>
      </c>
      <c r="H435" s="86">
        <f t="shared" si="82"/>
        <v>0</v>
      </c>
      <c r="I435" s="66">
        <v>0</v>
      </c>
      <c r="J435" s="66">
        <v>0</v>
      </c>
      <c r="K435" s="86">
        <v>0</v>
      </c>
      <c r="L435" s="86">
        <v>0</v>
      </c>
      <c r="M435" s="86">
        <v>0</v>
      </c>
      <c r="N435" s="86">
        <v>0</v>
      </c>
      <c r="O435" s="86">
        <v>0</v>
      </c>
      <c r="P435" s="86">
        <v>0</v>
      </c>
      <c r="Q435" s="87"/>
      <c r="R435" s="111"/>
    </row>
    <row r="436" spans="1:18" s="84" customFormat="1">
      <c r="A436" s="132"/>
      <c r="B436" s="128"/>
      <c r="C436" s="156"/>
      <c r="D436" s="115"/>
      <c r="E436" s="89"/>
      <c r="F436" s="88" t="s">
        <v>28</v>
      </c>
      <c r="G436" s="86">
        <f t="shared" si="82"/>
        <v>0</v>
      </c>
      <c r="H436" s="86">
        <f t="shared" si="82"/>
        <v>0</v>
      </c>
      <c r="I436" s="66">
        <v>0</v>
      </c>
      <c r="J436" s="66">
        <v>0</v>
      </c>
      <c r="K436" s="86">
        <v>0</v>
      </c>
      <c r="L436" s="86">
        <v>0</v>
      </c>
      <c r="M436" s="86">
        <v>0</v>
      </c>
      <c r="N436" s="86">
        <v>0</v>
      </c>
      <c r="O436" s="86">
        <v>0</v>
      </c>
      <c r="P436" s="86">
        <v>0</v>
      </c>
      <c r="Q436" s="87"/>
      <c r="R436" s="111"/>
    </row>
    <row r="437" spans="1:18" s="84" customFormat="1">
      <c r="A437" s="132"/>
      <c r="B437" s="128"/>
      <c r="C437" s="156"/>
      <c r="D437" s="115"/>
      <c r="E437" s="119"/>
      <c r="F437" s="88" t="s">
        <v>29</v>
      </c>
      <c r="G437" s="86">
        <f t="shared" si="82"/>
        <v>0</v>
      </c>
      <c r="H437" s="86">
        <f t="shared" si="82"/>
        <v>0</v>
      </c>
      <c r="I437" s="66">
        <v>0</v>
      </c>
      <c r="J437" s="66">
        <v>0</v>
      </c>
      <c r="K437" s="86">
        <v>0</v>
      </c>
      <c r="L437" s="86">
        <v>0</v>
      </c>
      <c r="M437" s="86">
        <v>0</v>
      </c>
      <c r="N437" s="86">
        <v>0</v>
      </c>
      <c r="O437" s="86">
        <v>0</v>
      </c>
      <c r="P437" s="86">
        <v>0</v>
      </c>
      <c r="Q437" s="87"/>
      <c r="R437" s="111"/>
    </row>
    <row r="438" spans="1:18" s="84" customFormat="1">
      <c r="A438" s="132"/>
      <c r="B438" s="128"/>
      <c r="C438" s="156"/>
      <c r="D438" s="115"/>
      <c r="E438" s="119"/>
      <c r="F438" s="88" t="s">
        <v>305</v>
      </c>
      <c r="G438" s="86">
        <f t="shared" si="82"/>
        <v>0</v>
      </c>
      <c r="H438" s="86">
        <f t="shared" si="82"/>
        <v>0</v>
      </c>
      <c r="I438" s="66">
        <v>0</v>
      </c>
      <c r="J438" s="66">
        <v>0</v>
      </c>
      <c r="K438" s="86">
        <v>0</v>
      </c>
      <c r="L438" s="86">
        <v>0</v>
      </c>
      <c r="M438" s="86">
        <v>0</v>
      </c>
      <c r="N438" s="86">
        <v>0</v>
      </c>
      <c r="O438" s="86">
        <v>0</v>
      </c>
      <c r="P438" s="86">
        <v>0</v>
      </c>
      <c r="Q438" s="87"/>
      <c r="R438" s="111"/>
    </row>
    <row r="439" spans="1:18" s="84" customFormat="1">
      <c r="A439" s="132"/>
      <c r="B439" s="128"/>
      <c r="C439" s="156"/>
      <c r="D439" s="115"/>
      <c r="E439" s="88"/>
      <c r="F439" s="88" t="s">
        <v>31</v>
      </c>
      <c r="G439" s="86">
        <f t="shared" si="82"/>
        <v>0</v>
      </c>
      <c r="H439" s="86">
        <f t="shared" si="82"/>
        <v>0</v>
      </c>
      <c r="I439" s="66">
        <v>0</v>
      </c>
      <c r="J439" s="66">
        <v>0</v>
      </c>
      <c r="K439" s="86">
        <v>0</v>
      </c>
      <c r="L439" s="86">
        <v>0</v>
      </c>
      <c r="M439" s="86">
        <v>0</v>
      </c>
      <c r="N439" s="86">
        <v>0</v>
      </c>
      <c r="O439" s="86">
        <v>0</v>
      </c>
      <c r="P439" s="86">
        <v>0</v>
      </c>
      <c r="Q439" s="87"/>
      <c r="R439" s="111"/>
    </row>
    <row r="440" spans="1:18" s="84" customFormat="1">
      <c r="A440" s="132"/>
      <c r="B440" s="128"/>
      <c r="C440" s="156"/>
      <c r="D440" s="115"/>
      <c r="E440" s="88"/>
      <c r="F440" s="88" t="s">
        <v>268</v>
      </c>
      <c r="G440" s="86">
        <f t="shared" si="82"/>
        <v>0</v>
      </c>
      <c r="H440" s="86">
        <f t="shared" si="82"/>
        <v>0</v>
      </c>
      <c r="I440" s="66">
        <v>0</v>
      </c>
      <c r="J440" s="66">
        <v>0</v>
      </c>
      <c r="K440" s="86">
        <v>0</v>
      </c>
      <c r="L440" s="86">
        <v>0</v>
      </c>
      <c r="M440" s="86">
        <v>0</v>
      </c>
      <c r="N440" s="86">
        <v>0</v>
      </c>
      <c r="O440" s="86">
        <v>0</v>
      </c>
      <c r="P440" s="86">
        <v>0</v>
      </c>
      <c r="Q440" s="87"/>
      <c r="R440" s="111"/>
    </row>
    <row r="441" spans="1:18" s="84" customFormat="1">
      <c r="A441" s="132"/>
      <c r="B441" s="128"/>
      <c r="C441" s="156"/>
      <c r="D441" s="115"/>
      <c r="E441" s="89"/>
      <c r="F441" s="88" t="s">
        <v>275</v>
      </c>
      <c r="G441" s="86">
        <f t="shared" si="82"/>
        <v>0</v>
      </c>
      <c r="H441" s="86">
        <f t="shared" si="82"/>
        <v>0</v>
      </c>
      <c r="I441" s="66">
        <v>0</v>
      </c>
      <c r="J441" s="66">
        <v>0</v>
      </c>
      <c r="K441" s="66">
        <v>0</v>
      </c>
      <c r="L441" s="86">
        <v>0</v>
      </c>
      <c r="M441" s="66">
        <v>0</v>
      </c>
      <c r="N441" s="66">
        <v>0</v>
      </c>
      <c r="O441" s="66">
        <v>0</v>
      </c>
      <c r="P441" s="86">
        <v>0</v>
      </c>
      <c r="Q441" s="87"/>
      <c r="R441" s="111"/>
    </row>
    <row r="442" spans="1:18" s="84" customFormat="1">
      <c r="A442" s="132"/>
      <c r="B442" s="128"/>
      <c r="C442" s="156"/>
      <c r="D442" s="115"/>
      <c r="E442" s="89"/>
      <c r="F442" s="88" t="s">
        <v>276</v>
      </c>
      <c r="G442" s="86">
        <f t="shared" si="82"/>
        <v>0</v>
      </c>
      <c r="H442" s="86">
        <f t="shared" si="82"/>
        <v>0</v>
      </c>
      <c r="I442" s="66">
        <v>0</v>
      </c>
      <c r="J442" s="66">
        <v>0</v>
      </c>
      <c r="K442" s="66">
        <v>0</v>
      </c>
      <c r="L442" s="86">
        <v>0</v>
      </c>
      <c r="M442" s="66">
        <v>0</v>
      </c>
      <c r="N442" s="66">
        <v>0</v>
      </c>
      <c r="O442" s="66">
        <v>0</v>
      </c>
      <c r="P442" s="86">
        <v>0</v>
      </c>
      <c r="Q442" s="87"/>
      <c r="R442" s="111"/>
    </row>
    <row r="443" spans="1:18" s="84" customFormat="1">
      <c r="A443" s="132"/>
      <c r="B443" s="128"/>
      <c r="C443" s="156"/>
      <c r="D443" s="115"/>
      <c r="E443" s="88" t="s">
        <v>220</v>
      </c>
      <c r="F443" s="88" t="s">
        <v>277</v>
      </c>
      <c r="G443" s="86">
        <f t="shared" si="82"/>
        <v>97.5</v>
      </c>
      <c r="H443" s="86">
        <f t="shared" si="82"/>
        <v>0</v>
      </c>
      <c r="I443" s="66">
        <v>97.5</v>
      </c>
      <c r="J443" s="66">
        <v>0</v>
      </c>
      <c r="K443" s="66">
        <v>0</v>
      </c>
      <c r="L443" s="86">
        <v>0</v>
      </c>
      <c r="M443" s="66">
        <v>0</v>
      </c>
      <c r="N443" s="66">
        <v>0</v>
      </c>
      <c r="O443" s="66">
        <v>0</v>
      </c>
      <c r="P443" s="86">
        <v>0</v>
      </c>
      <c r="Q443" s="87"/>
      <c r="R443" s="111"/>
    </row>
    <row r="444" spans="1:18" s="84" customFormat="1">
      <c r="A444" s="132"/>
      <c r="B444" s="128"/>
      <c r="C444" s="156"/>
      <c r="D444" s="115"/>
      <c r="E444" s="88" t="s">
        <v>26</v>
      </c>
      <c r="F444" s="88" t="s">
        <v>278</v>
      </c>
      <c r="G444" s="86">
        <f t="shared" si="82"/>
        <v>1950</v>
      </c>
      <c r="H444" s="86">
        <f t="shared" si="82"/>
        <v>0</v>
      </c>
      <c r="I444" s="66">
        <v>1950</v>
      </c>
      <c r="J444" s="66">
        <v>0</v>
      </c>
      <c r="K444" s="66">
        <v>0</v>
      </c>
      <c r="L444" s="86">
        <v>0</v>
      </c>
      <c r="M444" s="66">
        <v>0</v>
      </c>
      <c r="N444" s="66">
        <v>0</v>
      </c>
      <c r="O444" s="66">
        <v>0</v>
      </c>
      <c r="P444" s="86">
        <v>0</v>
      </c>
      <c r="Q444" s="87"/>
      <c r="R444" s="111"/>
    </row>
    <row r="445" spans="1:18" s="84" customFormat="1">
      <c r="A445" s="132"/>
      <c r="B445" s="128"/>
      <c r="C445" s="156"/>
      <c r="D445" s="115"/>
      <c r="E445" s="89"/>
      <c r="F445" s="88" t="s">
        <v>279</v>
      </c>
      <c r="G445" s="86">
        <f t="shared" si="82"/>
        <v>0</v>
      </c>
      <c r="H445" s="86">
        <f t="shared" si="82"/>
        <v>0</v>
      </c>
      <c r="I445" s="66">
        <v>0</v>
      </c>
      <c r="J445" s="66">
        <v>0</v>
      </c>
      <c r="K445" s="66">
        <v>0</v>
      </c>
      <c r="L445" s="86">
        <v>0</v>
      </c>
      <c r="M445" s="66">
        <v>0</v>
      </c>
      <c r="N445" s="66">
        <v>0</v>
      </c>
      <c r="O445" s="66">
        <v>0</v>
      </c>
      <c r="P445" s="86">
        <v>0</v>
      </c>
      <c r="Q445" s="87"/>
      <c r="R445" s="111"/>
    </row>
    <row r="446" spans="1:18" s="84" customFormat="1">
      <c r="A446" s="132" t="s">
        <v>449</v>
      </c>
      <c r="B446" s="128" t="s">
        <v>341</v>
      </c>
      <c r="C446" s="156">
        <v>210</v>
      </c>
      <c r="D446" s="115"/>
      <c r="E446" s="100"/>
      <c r="F446" s="106" t="s">
        <v>303</v>
      </c>
      <c r="G446" s="64">
        <f t="shared" ref="G446:P446" si="83">SUM(G447:G457)</f>
        <v>1962.6999999999998</v>
      </c>
      <c r="H446" s="64">
        <f t="shared" si="83"/>
        <v>0</v>
      </c>
      <c r="I446" s="64">
        <f t="shared" si="83"/>
        <v>1962.6999999999998</v>
      </c>
      <c r="J446" s="64">
        <f t="shared" si="83"/>
        <v>0</v>
      </c>
      <c r="K446" s="64">
        <f t="shared" si="83"/>
        <v>0</v>
      </c>
      <c r="L446" s="64">
        <f t="shared" si="83"/>
        <v>0</v>
      </c>
      <c r="M446" s="64">
        <f t="shared" si="83"/>
        <v>0</v>
      </c>
      <c r="N446" s="64">
        <f t="shared" si="83"/>
        <v>0</v>
      </c>
      <c r="O446" s="64">
        <f t="shared" si="83"/>
        <v>0</v>
      </c>
      <c r="P446" s="64">
        <f t="shared" si="83"/>
        <v>0</v>
      </c>
      <c r="Q446" s="83"/>
      <c r="R446" s="111"/>
    </row>
    <row r="447" spans="1:18" s="84" customFormat="1">
      <c r="A447" s="132"/>
      <c r="B447" s="128"/>
      <c r="C447" s="156"/>
      <c r="D447" s="115"/>
      <c r="E447" s="100"/>
      <c r="F447" s="88" t="s">
        <v>25</v>
      </c>
      <c r="G447" s="86">
        <f t="shared" ref="G447:H457" si="84">I447+K447+M447+O447</f>
        <v>0</v>
      </c>
      <c r="H447" s="86">
        <f t="shared" si="84"/>
        <v>0</v>
      </c>
      <c r="I447" s="66">
        <v>0</v>
      </c>
      <c r="J447" s="66">
        <v>0</v>
      </c>
      <c r="K447" s="86">
        <v>0</v>
      </c>
      <c r="L447" s="86">
        <v>0</v>
      </c>
      <c r="M447" s="86">
        <v>0</v>
      </c>
      <c r="N447" s="86">
        <v>0</v>
      </c>
      <c r="O447" s="86">
        <v>0</v>
      </c>
      <c r="P447" s="86">
        <v>0</v>
      </c>
      <c r="Q447" s="87"/>
      <c r="R447" s="111"/>
    </row>
    <row r="448" spans="1:18" s="84" customFormat="1">
      <c r="A448" s="132"/>
      <c r="B448" s="128"/>
      <c r="C448" s="156"/>
      <c r="D448" s="115"/>
      <c r="E448" s="89"/>
      <c r="F448" s="88" t="s">
        <v>28</v>
      </c>
      <c r="G448" s="86">
        <f t="shared" si="84"/>
        <v>0</v>
      </c>
      <c r="H448" s="86">
        <f t="shared" si="84"/>
        <v>0</v>
      </c>
      <c r="I448" s="66">
        <v>0</v>
      </c>
      <c r="J448" s="66">
        <v>0</v>
      </c>
      <c r="K448" s="86">
        <v>0</v>
      </c>
      <c r="L448" s="86">
        <v>0</v>
      </c>
      <c r="M448" s="86">
        <v>0</v>
      </c>
      <c r="N448" s="86">
        <v>0</v>
      </c>
      <c r="O448" s="86">
        <v>0</v>
      </c>
      <c r="P448" s="86">
        <v>0</v>
      </c>
      <c r="Q448" s="87"/>
      <c r="R448" s="111"/>
    </row>
    <row r="449" spans="1:18" s="84" customFormat="1">
      <c r="A449" s="132"/>
      <c r="B449" s="128"/>
      <c r="C449" s="156"/>
      <c r="D449" s="115"/>
      <c r="E449" s="119"/>
      <c r="F449" s="88" t="s">
        <v>29</v>
      </c>
      <c r="G449" s="86">
        <f t="shared" si="84"/>
        <v>0</v>
      </c>
      <c r="H449" s="86">
        <f t="shared" si="84"/>
        <v>0</v>
      </c>
      <c r="I449" s="66">
        <v>0</v>
      </c>
      <c r="J449" s="66">
        <v>0</v>
      </c>
      <c r="K449" s="86">
        <v>0</v>
      </c>
      <c r="L449" s="86">
        <v>0</v>
      </c>
      <c r="M449" s="86">
        <v>0</v>
      </c>
      <c r="N449" s="86">
        <v>0</v>
      </c>
      <c r="O449" s="86">
        <v>0</v>
      </c>
      <c r="P449" s="86">
        <v>0</v>
      </c>
      <c r="Q449" s="87"/>
      <c r="R449" s="111"/>
    </row>
    <row r="450" spans="1:18" s="84" customFormat="1">
      <c r="A450" s="132"/>
      <c r="B450" s="128"/>
      <c r="C450" s="156"/>
      <c r="D450" s="115"/>
      <c r="E450" s="119"/>
      <c r="F450" s="88" t="s">
        <v>305</v>
      </c>
      <c r="G450" s="86">
        <f t="shared" si="84"/>
        <v>0</v>
      </c>
      <c r="H450" s="86">
        <f t="shared" si="84"/>
        <v>0</v>
      </c>
      <c r="I450" s="66">
        <v>0</v>
      </c>
      <c r="J450" s="66">
        <v>0</v>
      </c>
      <c r="K450" s="86">
        <v>0</v>
      </c>
      <c r="L450" s="86">
        <v>0</v>
      </c>
      <c r="M450" s="86">
        <v>0</v>
      </c>
      <c r="N450" s="86">
        <v>0</v>
      </c>
      <c r="O450" s="86">
        <v>0</v>
      </c>
      <c r="P450" s="86">
        <v>0</v>
      </c>
      <c r="Q450" s="87"/>
      <c r="R450" s="111"/>
    </row>
    <row r="451" spans="1:18" s="84" customFormat="1">
      <c r="A451" s="132"/>
      <c r="B451" s="128"/>
      <c r="C451" s="156"/>
      <c r="D451" s="115"/>
      <c r="E451" s="88"/>
      <c r="F451" s="88" t="s">
        <v>31</v>
      </c>
      <c r="G451" s="86">
        <f t="shared" si="84"/>
        <v>0</v>
      </c>
      <c r="H451" s="86">
        <f t="shared" si="84"/>
        <v>0</v>
      </c>
      <c r="I451" s="66">
        <v>0</v>
      </c>
      <c r="J451" s="66">
        <v>0</v>
      </c>
      <c r="K451" s="86">
        <v>0</v>
      </c>
      <c r="L451" s="86">
        <v>0</v>
      </c>
      <c r="M451" s="86">
        <v>0</v>
      </c>
      <c r="N451" s="86">
        <v>0</v>
      </c>
      <c r="O451" s="86">
        <v>0</v>
      </c>
      <c r="P451" s="86">
        <v>0</v>
      </c>
      <c r="Q451" s="87"/>
      <c r="R451" s="111"/>
    </row>
    <row r="452" spans="1:18" s="84" customFormat="1">
      <c r="A452" s="132"/>
      <c r="B452" s="128"/>
      <c r="C452" s="156"/>
      <c r="D452" s="115"/>
      <c r="E452" s="88"/>
      <c r="F452" s="88" t="s">
        <v>268</v>
      </c>
      <c r="G452" s="86">
        <f t="shared" si="84"/>
        <v>0</v>
      </c>
      <c r="H452" s="86">
        <f t="shared" si="84"/>
        <v>0</v>
      </c>
      <c r="I452" s="66">
        <v>0</v>
      </c>
      <c r="J452" s="66">
        <v>0</v>
      </c>
      <c r="K452" s="86">
        <v>0</v>
      </c>
      <c r="L452" s="86">
        <v>0</v>
      </c>
      <c r="M452" s="86">
        <v>0</v>
      </c>
      <c r="N452" s="86">
        <v>0</v>
      </c>
      <c r="O452" s="86">
        <v>0</v>
      </c>
      <c r="P452" s="86">
        <v>0</v>
      </c>
      <c r="Q452" s="87"/>
      <c r="R452" s="111"/>
    </row>
    <row r="453" spans="1:18" s="84" customFormat="1">
      <c r="A453" s="132"/>
      <c r="B453" s="128"/>
      <c r="C453" s="156"/>
      <c r="D453" s="115"/>
      <c r="E453" s="89"/>
      <c r="F453" s="88" t="s">
        <v>275</v>
      </c>
      <c r="G453" s="86">
        <f t="shared" si="84"/>
        <v>0</v>
      </c>
      <c r="H453" s="86">
        <f t="shared" si="84"/>
        <v>0</v>
      </c>
      <c r="I453" s="66">
        <v>0</v>
      </c>
      <c r="J453" s="66">
        <v>0</v>
      </c>
      <c r="K453" s="66">
        <v>0</v>
      </c>
      <c r="L453" s="86">
        <v>0</v>
      </c>
      <c r="M453" s="66">
        <v>0</v>
      </c>
      <c r="N453" s="66">
        <v>0</v>
      </c>
      <c r="O453" s="66">
        <v>0</v>
      </c>
      <c r="P453" s="86">
        <v>0</v>
      </c>
      <c r="Q453" s="87"/>
      <c r="R453" s="111"/>
    </row>
    <row r="454" spans="1:18" s="84" customFormat="1">
      <c r="A454" s="132"/>
      <c r="B454" s="128"/>
      <c r="C454" s="156"/>
      <c r="D454" s="115"/>
      <c r="E454" s="89"/>
      <c r="F454" s="88" t="s">
        <v>276</v>
      </c>
      <c r="G454" s="86">
        <f t="shared" si="84"/>
        <v>0</v>
      </c>
      <c r="H454" s="86">
        <f t="shared" si="84"/>
        <v>0</v>
      </c>
      <c r="I454" s="66">
        <v>0</v>
      </c>
      <c r="J454" s="66">
        <v>0</v>
      </c>
      <c r="K454" s="66">
        <v>0</v>
      </c>
      <c r="L454" s="86">
        <v>0</v>
      </c>
      <c r="M454" s="66">
        <v>0</v>
      </c>
      <c r="N454" s="66">
        <v>0</v>
      </c>
      <c r="O454" s="66">
        <v>0</v>
      </c>
      <c r="P454" s="86">
        <v>0</v>
      </c>
      <c r="Q454" s="87"/>
      <c r="R454" s="111"/>
    </row>
    <row r="455" spans="1:18" s="84" customFormat="1">
      <c r="A455" s="132"/>
      <c r="B455" s="128"/>
      <c r="C455" s="156"/>
      <c r="D455" s="115"/>
      <c r="E455" s="89"/>
      <c r="F455" s="88" t="s">
        <v>277</v>
      </c>
      <c r="G455" s="86">
        <f t="shared" si="84"/>
        <v>0</v>
      </c>
      <c r="H455" s="86">
        <f t="shared" si="84"/>
        <v>0</v>
      </c>
      <c r="I455" s="66">
        <v>0</v>
      </c>
      <c r="J455" s="66">
        <v>0</v>
      </c>
      <c r="K455" s="66">
        <v>0</v>
      </c>
      <c r="L455" s="86">
        <v>0</v>
      </c>
      <c r="M455" s="66">
        <v>0</v>
      </c>
      <c r="N455" s="66">
        <v>0</v>
      </c>
      <c r="O455" s="66">
        <v>0</v>
      </c>
      <c r="P455" s="86">
        <v>0</v>
      </c>
      <c r="Q455" s="87"/>
      <c r="R455" s="111"/>
    </row>
    <row r="456" spans="1:18" s="84" customFormat="1">
      <c r="A456" s="132"/>
      <c r="B456" s="128"/>
      <c r="C456" s="156"/>
      <c r="D456" s="115"/>
      <c r="E456" s="88" t="s">
        <v>220</v>
      </c>
      <c r="F456" s="88" t="s">
        <v>278</v>
      </c>
      <c r="G456" s="86">
        <f t="shared" si="84"/>
        <v>83.1</v>
      </c>
      <c r="H456" s="86">
        <f t="shared" si="84"/>
        <v>0</v>
      </c>
      <c r="I456" s="66">
        <v>83.1</v>
      </c>
      <c r="J456" s="66">
        <v>0</v>
      </c>
      <c r="K456" s="66">
        <v>0</v>
      </c>
      <c r="L456" s="86">
        <v>0</v>
      </c>
      <c r="M456" s="66">
        <v>0</v>
      </c>
      <c r="N456" s="66">
        <v>0</v>
      </c>
      <c r="O456" s="66">
        <v>0</v>
      </c>
      <c r="P456" s="86">
        <v>0</v>
      </c>
      <c r="Q456" s="87"/>
      <c r="R456" s="111"/>
    </row>
    <row r="457" spans="1:18" s="84" customFormat="1">
      <c r="A457" s="132"/>
      <c r="B457" s="128"/>
      <c r="C457" s="156"/>
      <c r="D457" s="115"/>
      <c r="E457" s="88" t="s">
        <v>26</v>
      </c>
      <c r="F457" s="88" t="s">
        <v>279</v>
      </c>
      <c r="G457" s="86">
        <f t="shared" si="84"/>
        <v>1879.6</v>
      </c>
      <c r="H457" s="86">
        <f t="shared" si="84"/>
        <v>0</v>
      </c>
      <c r="I457" s="66">
        <v>1879.6</v>
      </c>
      <c r="J457" s="66">
        <v>0</v>
      </c>
      <c r="K457" s="66">
        <v>0</v>
      </c>
      <c r="L457" s="86">
        <v>0</v>
      </c>
      <c r="M457" s="66">
        <v>0</v>
      </c>
      <c r="N457" s="66">
        <v>0</v>
      </c>
      <c r="O457" s="66">
        <v>0</v>
      </c>
      <c r="P457" s="86">
        <v>0</v>
      </c>
      <c r="Q457" s="87"/>
      <c r="R457" s="111"/>
    </row>
    <row r="458" spans="1:18" s="84" customFormat="1" ht="12.75" customHeight="1">
      <c r="A458" s="132" t="s">
        <v>450</v>
      </c>
      <c r="B458" s="128" t="s">
        <v>342</v>
      </c>
      <c r="C458" s="156">
        <v>1300</v>
      </c>
      <c r="D458" s="115"/>
      <c r="E458" s="100"/>
      <c r="F458" s="106" t="s">
        <v>303</v>
      </c>
      <c r="G458" s="64">
        <f t="shared" ref="G458:P458" si="85">SUM(G459:G469)</f>
        <v>8872.5</v>
      </c>
      <c r="H458" s="64">
        <f t="shared" si="85"/>
        <v>0</v>
      </c>
      <c r="I458" s="64">
        <f t="shared" si="85"/>
        <v>8872.5</v>
      </c>
      <c r="J458" s="64">
        <f t="shared" si="85"/>
        <v>0</v>
      </c>
      <c r="K458" s="64">
        <f t="shared" si="85"/>
        <v>0</v>
      </c>
      <c r="L458" s="64">
        <f t="shared" si="85"/>
        <v>0</v>
      </c>
      <c r="M458" s="64">
        <f t="shared" si="85"/>
        <v>0</v>
      </c>
      <c r="N458" s="64">
        <f t="shared" si="85"/>
        <v>0</v>
      </c>
      <c r="O458" s="64">
        <f t="shared" si="85"/>
        <v>0</v>
      </c>
      <c r="P458" s="64">
        <f t="shared" si="85"/>
        <v>0</v>
      </c>
      <c r="Q458" s="83"/>
      <c r="R458" s="111"/>
    </row>
    <row r="459" spans="1:18" s="84" customFormat="1">
      <c r="A459" s="132"/>
      <c r="B459" s="128"/>
      <c r="C459" s="156"/>
      <c r="D459" s="115"/>
      <c r="E459" s="100"/>
      <c r="F459" s="88" t="s">
        <v>25</v>
      </c>
      <c r="G459" s="86">
        <f t="shared" ref="G459:H469" si="86">I459+K459+M459+O459</f>
        <v>0</v>
      </c>
      <c r="H459" s="86">
        <f t="shared" si="86"/>
        <v>0</v>
      </c>
      <c r="I459" s="66">
        <v>0</v>
      </c>
      <c r="J459" s="66">
        <v>0</v>
      </c>
      <c r="K459" s="86">
        <v>0</v>
      </c>
      <c r="L459" s="86">
        <v>0</v>
      </c>
      <c r="M459" s="86">
        <v>0</v>
      </c>
      <c r="N459" s="86">
        <v>0</v>
      </c>
      <c r="O459" s="86">
        <v>0</v>
      </c>
      <c r="P459" s="86">
        <v>0</v>
      </c>
      <c r="Q459" s="87"/>
      <c r="R459" s="111"/>
    </row>
    <row r="460" spans="1:18" s="84" customFormat="1">
      <c r="A460" s="132"/>
      <c r="B460" s="128"/>
      <c r="C460" s="156"/>
      <c r="D460" s="115"/>
      <c r="E460" s="89"/>
      <c r="F460" s="88" t="s">
        <v>28</v>
      </c>
      <c r="G460" s="86">
        <f t="shared" si="86"/>
        <v>0</v>
      </c>
      <c r="H460" s="86">
        <f t="shared" si="86"/>
        <v>0</v>
      </c>
      <c r="I460" s="66">
        <v>0</v>
      </c>
      <c r="J460" s="66">
        <v>0</v>
      </c>
      <c r="K460" s="86">
        <v>0</v>
      </c>
      <c r="L460" s="86">
        <v>0</v>
      </c>
      <c r="M460" s="86">
        <v>0</v>
      </c>
      <c r="N460" s="86">
        <v>0</v>
      </c>
      <c r="O460" s="86">
        <v>0</v>
      </c>
      <c r="P460" s="86">
        <v>0</v>
      </c>
      <c r="Q460" s="87"/>
      <c r="R460" s="111"/>
    </row>
    <row r="461" spans="1:18" s="84" customFormat="1">
      <c r="A461" s="132"/>
      <c r="B461" s="128"/>
      <c r="C461" s="156"/>
      <c r="D461" s="115"/>
      <c r="E461" s="119"/>
      <c r="F461" s="88" t="s">
        <v>29</v>
      </c>
      <c r="G461" s="86">
        <f t="shared" si="86"/>
        <v>0</v>
      </c>
      <c r="H461" s="86">
        <f t="shared" si="86"/>
        <v>0</v>
      </c>
      <c r="I461" s="66">
        <v>0</v>
      </c>
      <c r="J461" s="66">
        <v>0</v>
      </c>
      <c r="K461" s="86">
        <v>0</v>
      </c>
      <c r="L461" s="86">
        <v>0</v>
      </c>
      <c r="M461" s="86">
        <v>0</v>
      </c>
      <c r="N461" s="86">
        <v>0</v>
      </c>
      <c r="O461" s="86">
        <v>0</v>
      </c>
      <c r="P461" s="86">
        <v>0</v>
      </c>
      <c r="Q461" s="87"/>
      <c r="R461" s="111"/>
    </row>
    <row r="462" spans="1:18" s="84" customFormat="1">
      <c r="A462" s="132"/>
      <c r="B462" s="128"/>
      <c r="C462" s="156"/>
      <c r="D462" s="115"/>
      <c r="E462" s="119"/>
      <c r="F462" s="88" t="s">
        <v>305</v>
      </c>
      <c r="G462" s="86">
        <f t="shared" si="86"/>
        <v>0</v>
      </c>
      <c r="H462" s="86">
        <f t="shared" si="86"/>
        <v>0</v>
      </c>
      <c r="I462" s="66">
        <v>0</v>
      </c>
      <c r="J462" s="66">
        <v>0</v>
      </c>
      <c r="K462" s="86">
        <v>0</v>
      </c>
      <c r="L462" s="86">
        <v>0</v>
      </c>
      <c r="M462" s="86">
        <v>0</v>
      </c>
      <c r="N462" s="86">
        <v>0</v>
      </c>
      <c r="O462" s="86">
        <v>0</v>
      </c>
      <c r="P462" s="86">
        <v>0</v>
      </c>
      <c r="Q462" s="87"/>
      <c r="R462" s="111"/>
    </row>
    <row r="463" spans="1:18" s="84" customFormat="1">
      <c r="A463" s="132"/>
      <c r="B463" s="128"/>
      <c r="C463" s="156"/>
      <c r="D463" s="115"/>
      <c r="E463" s="88"/>
      <c r="F463" s="88" t="s">
        <v>31</v>
      </c>
      <c r="G463" s="86">
        <f t="shared" si="86"/>
        <v>0</v>
      </c>
      <c r="H463" s="86">
        <f t="shared" si="86"/>
        <v>0</v>
      </c>
      <c r="I463" s="66">
        <v>0</v>
      </c>
      <c r="J463" s="66">
        <v>0</v>
      </c>
      <c r="K463" s="86">
        <v>0</v>
      </c>
      <c r="L463" s="86">
        <v>0</v>
      </c>
      <c r="M463" s="86">
        <v>0</v>
      </c>
      <c r="N463" s="86">
        <v>0</v>
      </c>
      <c r="O463" s="86">
        <v>0</v>
      </c>
      <c r="P463" s="86">
        <v>0</v>
      </c>
      <c r="Q463" s="87"/>
      <c r="R463" s="111"/>
    </row>
    <row r="464" spans="1:18" s="84" customFormat="1">
      <c r="A464" s="132"/>
      <c r="B464" s="128"/>
      <c r="C464" s="156"/>
      <c r="D464" s="115"/>
      <c r="E464" s="88"/>
      <c r="F464" s="88" t="s">
        <v>268</v>
      </c>
      <c r="G464" s="86">
        <f t="shared" si="86"/>
        <v>0</v>
      </c>
      <c r="H464" s="86">
        <f t="shared" si="86"/>
        <v>0</v>
      </c>
      <c r="I464" s="66">
        <v>0</v>
      </c>
      <c r="J464" s="66">
        <v>0</v>
      </c>
      <c r="K464" s="86">
        <v>0</v>
      </c>
      <c r="L464" s="86">
        <v>0</v>
      </c>
      <c r="M464" s="86">
        <v>0</v>
      </c>
      <c r="N464" s="86">
        <v>0</v>
      </c>
      <c r="O464" s="86">
        <v>0</v>
      </c>
      <c r="P464" s="86">
        <v>0</v>
      </c>
      <c r="Q464" s="87"/>
      <c r="R464" s="111"/>
    </row>
    <row r="465" spans="1:18" s="84" customFormat="1">
      <c r="A465" s="132"/>
      <c r="B465" s="128"/>
      <c r="C465" s="156"/>
      <c r="D465" s="115"/>
      <c r="E465" s="89"/>
      <c r="F465" s="88" t="s">
        <v>275</v>
      </c>
      <c r="G465" s="86">
        <f t="shared" si="86"/>
        <v>0</v>
      </c>
      <c r="H465" s="86">
        <f t="shared" si="86"/>
        <v>0</v>
      </c>
      <c r="I465" s="66">
        <v>0</v>
      </c>
      <c r="J465" s="66">
        <v>0</v>
      </c>
      <c r="K465" s="66">
        <v>0</v>
      </c>
      <c r="L465" s="86">
        <v>0</v>
      </c>
      <c r="M465" s="66">
        <v>0</v>
      </c>
      <c r="N465" s="66">
        <v>0</v>
      </c>
      <c r="O465" s="66">
        <v>0</v>
      </c>
      <c r="P465" s="86">
        <v>0</v>
      </c>
      <c r="Q465" s="87"/>
      <c r="R465" s="111"/>
    </row>
    <row r="466" spans="1:18" s="84" customFormat="1">
      <c r="A466" s="132"/>
      <c r="B466" s="128"/>
      <c r="C466" s="156"/>
      <c r="D466" s="115"/>
      <c r="E466" s="89"/>
      <c r="F466" s="88" t="s">
        <v>276</v>
      </c>
      <c r="G466" s="86">
        <f t="shared" si="86"/>
        <v>0</v>
      </c>
      <c r="H466" s="86">
        <f t="shared" si="86"/>
        <v>0</v>
      </c>
      <c r="I466" s="66">
        <v>0</v>
      </c>
      <c r="J466" s="66">
        <v>0</v>
      </c>
      <c r="K466" s="66">
        <v>0</v>
      </c>
      <c r="L466" s="86">
        <v>0</v>
      </c>
      <c r="M466" s="66">
        <v>0</v>
      </c>
      <c r="N466" s="66">
        <v>0</v>
      </c>
      <c r="O466" s="66">
        <v>0</v>
      </c>
      <c r="P466" s="86">
        <v>0</v>
      </c>
      <c r="Q466" s="87"/>
      <c r="R466" s="111"/>
    </row>
    <row r="467" spans="1:18" s="84" customFormat="1">
      <c r="A467" s="132"/>
      <c r="B467" s="128"/>
      <c r="C467" s="156"/>
      <c r="D467" s="115"/>
      <c r="E467" s="89"/>
      <c r="F467" s="88" t="s">
        <v>277</v>
      </c>
      <c r="G467" s="86">
        <f t="shared" si="86"/>
        <v>0</v>
      </c>
      <c r="H467" s="86">
        <f t="shared" si="86"/>
        <v>0</v>
      </c>
      <c r="I467" s="66">
        <v>0</v>
      </c>
      <c r="J467" s="66">
        <v>0</v>
      </c>
      <c r="K467" s="66">
        <v>0</v>
      </c>
      <c r="L467" s="86">
        <v>0</v>
      </c>
      <c r="M467" s="66">
        <v>0</v>
      </c>
      <c r="N467" s="66">
        <v>0</v>
      </c>
      <c r="O467" s="66">
        <v>0</v>
      </c>
      <c r="P467" s="86">
        <v>0</v>
      </c>
      <c r="Q467" s="87"/>
      <c r="R467" s="111"/>
    </row>
    <row r="468" spans="1:18" s="84" customFormat="1">
      <c r="A468" s="132"/>
      <c r="B468" s="128"/>
      <c r="C468" s="156"/>
      <c r="D468" s="115"/>
      <c r="E468" s="88" t="s">
        <v>220</v>
      </c>
      <c r="F468" s="88" t="s">
        <v>278</v>
      </c>
      <c r="G468" s="86">
        <f t="shared" si="86"/>
        <v>422.5</v>
      </c>
      <c r="H468" s="86">
        <f t="shared" si="86"/>
        <v>0</v>
      </c>
      <c r="I468" s="66">
        <v>422.5</v>
      </c>
      <c r="J468" s="66">
        <v>0</v>
      </c>
      <c r="K468" s="66">
        <v>0</v>
      </c>
      <c r="L468" s="86">
        <v>0</v>
      </c>
      <c r="M468" s="66">
        <v>0</v>
      </c>
      <c r="N468" s="66">
        <v>0</v>
      </c>
      <c r="O468" s="66">
        <v>0</v>
      </c>
      <c r="P468" s="86">
        <v>0</v>
      </c>
      <c r="Q468" s="87"/>
      <c r="R468" s="111"/>
    </row>
    <row r="469" spans="1:18" s="84" customFormat="1">
      <c r="A469" s="132"/>
      <c r="B469" s="128"/>
      <c r="C469" s="156"/>
      <c r="D469" s="115"/>
      <c r="E469" s="88" t="s">
        <v>26</v>
      </c>
      <c r="F469" s="88" t="s">
        <v>279</v>
      </c>
      <c r="G469" s="86">
        <f t="shared" si="86"/>
        <v>8450</v>
      </c>
      <c r="H469" s="86">
        <f t="shared" si="86"/>
        <v>0</v>
      </c>
      <c r="I469" s="66">
        <v>8450</v>
      </c>
      <c r="J469" s="66">
        <v>0</v>
      </c>
      <c r="K469" s="66">
        <v>0</v>
      </c>
      <c r="L469" s="86">
        <v>0</v>
      </c>
      <c r="M469" s="66">
        <v>0</v>
      </c>
      <c r="N469" s="66">
        <v>0</v>
      </c>
      <c r="O469" s="66">
        <v>0</v>
      </c>
      <c r="P469" s="86">
        <v>0</v>
      </c>
      <c r="Q469" s="87"/>
      <c r="R469" s="111"/>
    </row>
    <row r="470" spans="1:18" s="84" customFormat="1" ht="12.75" customHeight="1">
      <c r="A470" s="132" t="s">
        <v>451</v>
      </c>
      <c r="B470" s="158" t="s">
        <v>343</v>
      </c>
      <c r="C470" s="156">
        <v>1700</v>
      </c>
      <c r="D470" s="115"/>
      <c r="E470" s="100"/>
      <c r="F470" s="106" t="s">
        <v>303</v>
      </c>
      <c r="G470" s="64">
        <f t="shared" ref="G470:P470" si="87">SUM(G471:G481)</f>
        <v>13275</v>
      </c>
      <c r="H470" s="64">
        <f t="shared" si="87"/>
        <v>0</v>
      </c>
      <c r="I470" s="64">
        <f t="shared" si="87"/>
        <v>13275</v>
      </c>
      <c r="J470" s="64">
        <f t="shared" si="87"/>
        <v>0</v>
      </c>
      <c r="K470" s="64">
        <f t="shared" si="87"/>
        <v>0</v>
      </c>
      <c r="L470" s="64">
        <f t="shared" si="87"/>
        <v>0</v>
      </c>
      <c r="M470" s="64">
        <f t="shared" si="87"/>
        <v>0</v>
      </c>
      <c r="N470" s="64">
        <f t="shared" si="87"/>
        <v>0</v>
      </c>
      <c r="O470" s="64">
        <f t="shared" si="87"/>
        <v>0</v>
      </c>
      <c r="P470" s="64">
        <f t="shared" si="87"/>
        <v>0</v>
      </c>
      <c r="Q470" s="83"/>
      <c r="R470" s="111"/>
    </row>
    <row r="471" spans="1:18" s="84" customFormat="1">
      <c r="A471" s="132"/>
      <c r="B471" s="158"/>
      <c r="C471" s="156"/>
      <c r="D471" s="115"/>
      <c r="E471" s="100"/>
      <c r="F471" s="88" t="s">
        <v>25</v>
      </c>
      <c r="G471" s="86">
        <f t="shared" ref="G471:H481" si="88">I471+K471+M471+O471</f>
        <v>0</v>
      </c>
      <c r="H471" s="86">
        <f t="shared" si="88"/>
        <v>0</v>
      </c>
      <c r="I471" s="66">
        <v>0</v>
      </c>
      <c r="J471" s="66">
        <v>0</v>
      </c>
      <c r="K471" s="86">
        <v>0</v>
      </c>
      <c r="L471" s="86">
        <v>0</v>
      </c>
      <c r="M471" s="86">
        <v>0</v>
      </c>
      <c r="N471" s="86">
        <v>0</v>
      </c>
      <c r="O471" s="86">
        <v>0</v>
      </c>
      <c r="P471" s="86">
        <v>0</v>
      </c>
      <c r="Q471" s="87"/>
      <c r="R471" s="111"/>
    </row>
    <row r="472" spans="1:18" s="84" customFormat="1">
      <c r="A472" s="132"/>
      <c r="B472" s="158"/>
      <c r="C472" s="156"/>
      <c r="D472" s="115"/>
      <c r="E472" s="89"/>
      <c r="F472" s="88" t="s">
        <v>28</v>
      </c>
      <c r="G472" s="86">
        <f t="shared" si="88"/>
        <v>0</v>
      </c>
      <c r="H472" s="86">
        <f t="shared" si="88"/>
        <v>0</v>
      </c>
      <c r="I472" s="66">
        <v>0</v>
      </c>
      <c r="J472" s="66">
        <v>0</v>
      </c>
      <c r="K472" s="86">
        <v>0</v>
      </c>
      <c r="L472" s="86">
        <v>0</v>
      </c>
      <c r="M472" s="86">
        <v>0</v>
      </c>
      <c r="N472" s="86">
        <v>0</v>
      </c>
      <c r="O472" s="86">
        <v>0</v>
      </c>
      <c r="P472" s="86">
        <v>0</v>
      </c>
      <c r="Q472" s="87"/>
      <c r="R472" s="111"/>
    </row>
    <row r="473" spans="1:18" s="84" customFormat="1">
      <c r="A473" s="132"/>
      <c r="B473" s="158"/>
      <c r="C473" s="156"/>
      <c r="D473" s="115"/>
      <c r="E473" s="119"/>
      <c r="F473" s="88" t="s">
        <v>29</v>
      </c>
      <c r="G473" s="86">
        <f t="shared" si="88"/>
        <v>0</v>
      </c>
      <c r="H473" s="86">
        <f t="shared" si="88"/>
        <v>0</v>
      </c>
      <c r="I473" s="66">
        <v>0</v>
      </c>
      <c r="J473" s="66">
        <v>0</v>
      </c>
      <c r="K473" s="86">
        <v>0</v>
      </c>
      <c r="L473" s="86">
        <v>0</v>
      </c>
      <c r="M473" s="86">
        <v>0</v>
      </c>
      <c r="N473" s="86">
        <v>0</v>
      </c>
      <c r="O473" s="86">
        <v>0</v>
      </c>
      <c r="P473" s="86">
        <v>0</v>
      </c>
      <c r="Q473" s="87"/>
      <c r="R473" s="111"/>
    </row>
    <row r="474" spans="1:18" s="84" customFormat="1">
      <c r="A474" s="132"/>
      <c r="B474" s="158"/>
      <c r="C474" s="156"/>
      <c r="D474" s="115"/>
      <c r="E474" s="119"/>
      <c r="F474" s="88" t="s">
        <v>305</v>
      </c>
      <c r="G474" s="86">
        <f t="shared" si="88"/>
        <v>0</v>
      </c>
      <c r="H474" s="86">
        <f t="shared" si="88"/>
        <v>0</v>
      </c>
      <c r="I474" s="66">
        <v>0</v>
      </c>
      <c r="J474" s="66">
        <v>0</v>
      </c>
      <c r="K474" s="86">
        <v>0</v>
      </c>
      <c r="L474" s="86">
        <v>0</v>
      </c>
      <c r="M474" s="86">
        <v>0</v>
      </c>
      <c r="N474" s="86">
        <v>0</v>
      </c>
      <c r="O474" s="86">
        <v>0</v>
      </c>
      <c r="P474" s="86">
        <v>0</v>
      </c>
      <c r="Q474" s="87"/>
      <c r="R474" s="111"/>
    </row>
    <row r="475" spans="1:18" s="84" customFormat="1">
      <c r="A475" s="132"/>
      <c r="B475" s="158"/>
      <c r="C475" s="156"/>
      <c r="D475" s="115"/>
      <c r="E475" s="88"/>
      <c r="F475" s="88" t="s">
        <v>31</v>
      </c>
      <c r="G475" s="86">
        <f t="shared" si="88"/>
        <v>0</v>
      </c>
      <c r="H475" s="86">
        <f t="shared" si="88"/>
        <v>0</v>
      </c>
      <c r="I475" s="66">
        <v>0</v>
      </c>
      <c r="J475" s="66">
        <v>0</v>
      </c>
      <c r="K475" s="86">
        <v>0</v>
      </c>
      <c r="L475" s="86">
        <v>0</v>
      </c>
      <c r="M475" s="86">
        <v>0</v>
      </c>
      <c r="N475" s="86">
        <v>0</v>
      </c>
      <c r="O475" s="86">
        <v>0</v>
      </c>
      <c r="P475" s="86">
        <v>0</v>
      </c>
      <c r="Q475" s="87"/>
      <c r="R475" s="111"/>
    </row>
    <row r="476" spans="1:18" s="84" customFormat="1">
      <c r="A476" s="132"/>
      <c r="B476" s="158"/>
      <c r="C476" s="156"/>
      <c r="D476" s="115"/>
      <c r="E476" s="88"/>
      <c r="F476" s="88" t="s">
        <v>268</v>
      </c>
      <c r="G476" s="86">
        <f t="shared" si="88"/>
        <v>0</v>
      </c>
      <c r="H476" s="86">
        <f t="shared" si="88"/>
        <v>0</v>
      </c>
      <c r="I476" s="66">
        <v>0</v>
      </c>
      <c r="J476" s="66">
        <v>0</v>
      </c>
      <c r="K476" s="86">
        <v>0</v>
      </c>
      <c r="L476" s="86">
        <v>0</v>
      </c>
      <c r="M476" s="86">
        <v>0</v>
      </c>
      <c r="N476" s="86">
        <v>0</v>
      </c>
      <c r="O476" s="86">
        <v>0</v>
      </c>
      <c r="P476" s="86">
        <v>0</v>
      </c>
      <c r="Q476" s="87"/>
      <c r="R476" s="111"/>
    </row>
    <row r="477" spans="1:18" s="84" customFormat="1">
      <c r="A477" s="132"/>
      <c r="B477" s="158"/>
      <c r="C477" s="156"/>
      <c r="D477" s="115"/>
      <c r="E477" s="89"/>
      <c r="F477" s="88" t="s">
        <v>275</v>
      </c>
      <c r="G477" s="86">
        <f t="shared" si="88"/>
        <v>0</v>
      </c>
      <c r="H477" s="86">
        <f t="shared" si="88"/>
        <v>0</v>
      </c>
      <c r="I477" s="66">
        <v>0</v>
      </c>
      <c r="J477" s="66">
        <v>0</v>
      </c>
      <c r="K477" s="66">
        <v>0</v>
      </c>
      <c r="L477" s="86">
        <v>0</v>
      </c>
      <c r="M477" s="66">
        <v>0</v>
      </c>
      <c r="N477" s="66">
        <v>0</v>
      </c>
      <c r="O477" s="66">
        <v>0</v>
      </c>
      <c r="P477" s="86">
        <v>0</v>
      </c>
      <c r="Q477" s="87"/>
      <c r="R477" s="111"/>
    </row>
    <row r="478" spans="1:18" s="84" customFormat="1">
      <c r="A478" s="132"/>
      <c r="B478" s="158"/>
      <c r="C478" s="156"/>
      <c r="D478" s="115"/>
      <c r="E478" s="89"/>
      <c r="F478" s="88" t="s">
        <v>276</v>
      </c>
      <c r="G478" s="86">
        <f t="shared" si="88"/>
        <v>0</v>
      </c>
      <c r="H478" s="86">
        <f t="shared" si="88"/>
        <v>0</v>
      </c>
      <c r="I478" s="66">
        <v>0</v>
      </c>
      <c r="J478" s="66">
        <v>0</v>
      </c>
      <c r="K478" s="66">
        <v>0</v>
      </c>
      <c r="L478" s="86">
        <v>0</v>
      </c>
      <c r="M478" s="66">
        <v>0</v>
      </c>
      <c r="N478" s="66">
        <v>0</v>
      </c>
      <c r="O478" s="66">
        <v>0</v>
      </c>
      <c r="P478" s="86">
        <v>0</v>
      </c>
      <c r="Q478" s="87"/>
      <c r="R478" s="111"/>
    </row>
    <row r="479" spans="1:18" s="84" customFormat="1">
      <c r="A479" s="132"/>
      <c r="B479" s="158"/>
      <c r="C479" s="156"/>
      <c r="D479" s="115"/>
      <c r="E479" s="89"/>
      <c r="F479" s="88" t="s">
        <v>277</v>
      </c>
      <c r="G479" s="86">
        <f t="shared" si="88"/>
        <v>0</v>
      </c>
      <c r="H479" s="86">
        <f t="shared" si="88"/>
        <v>0</v>
      </c>
      <c r="I479" s="66">
        <v>0</v>
      </c>
      <c r="J479" s="66">
        <v>0</v>
      </c>
      <c r="K479" s="66">
        <v>0</v>
      </c>
      <c r="L479" s="86">
        <v>0</v>
      </c>
      <c r="M479" s="66">
        <v>0</v>
      </c>
      <c r="N479" s="66">
        <v>0</v>
      </c>
      <c r="O479" s="66">
        <v>0</v>
      </c>
      <c r="P479" s="86">
        <v>0</v>
      </c>
      <c r="Q479" s="87"/>
      <c r="R479" s="111"/>
    </row>
    <row r="480" spans="1:18" s="84" customFormat="1">
      <c r="A480" s="132"/>
      <c r="B480" s="158"/>
      <c r="C480" s="156"/>
      <c r="D480" s="115"/>
      <c r="E480" s="88" t="s">
        <v>220</v>
      </c>
      <c r="F480" s="88" t="s">
        <v>278</v>
      </c>
      <c r="G480" s="86">
        <f t="shared" si="88"/>
        <v>1760</v>
      </c>
      <c r="H480" s="86">
        <f t="shared" si="88"/>
        <v>0</v>
      </c>
      <c r="I480" s="66">
        <v>1760</v>
      </c>
      <c r="J480" s="66">
        <v>0</v>
      </c>
      <c r="K480" s="66">
        <v>0</v>
      </c>
      <c r="L480" s="86">
        <v>0</v>
      </c>
      <c r="M480" s="66">
        <v>0</v>
      </c>
      <c r="N480" s="66">
        <v>0</v>
      </c>
      <c r="O480" s="66">
        <v>0</v>
      </c>
      <c r="P480" s="86">
        <v>0</v>
      </c>
      <c r="Q480" s="87"/>
      <c r="R480" s="111"/>
    </row>
    <row r="481" spans="1:18" s="84" customFormat="1">
      <c r="A481" s="132"/>
      <c r="B481" s="158"/>
      <c r="C481" s="156"/>
      <c r="D481" s="115"/>
      <c r="E481" s="88" t="s">
        <v>26</v>
      </c>
      <c r="F481" s="88" t="s">
        <v>279</v>
      </c>
      <c r="G481" s="86">
        <f t="shared" si="88"/>
        <v>11515</v>
      </c>
      <c r="H481" s="86">
        <f t="shared" si="88"/>
        <v>0</v>
      </c>
      <c r="I481" s="66">
        <v>11515</v>
      </c>
      <c r="J481" s="66">
        <v>0</v>
      </c>
      <c r="K481" s="66">
        <v>0</v>
      </c>
      <c r="L481" s="86">
        <v>0</v>
      </c>
      <c r="M481" s="66">
        <v>0</v>
      </c>
      <c r="N481" s="66">
        <v>0</v>
      </c>
      <c r="O481" s="66">
        <v>0</v>
      </c>
      <c r="P481" s="86">
        <v>0</v>
      </c>
      <c r="Q481" s="87"/>
      <c r="R481" s="111"/>
    </row>
    <row r="482" spans="1:18" s="84" customFormat="1" ht="12.75" customHeight="1">
      <c r="A482" s="132" t="s">
        <v>452</v>
      </c>
      <c r="B482" s="128" t="s">
        <v>344</v>
      </c>
      <c r="C482" s="156">
        <v>1300</v>
      </c>
      <c r="D482" s="115"/>
      <c r="E482" s="100"/>
      <c r="F482" s="106" t="s">
        <v>303</v>
      </c>
      <c r="G482" s="64">
        <f t="shared" ref="G482:P482" si="89">SUM(G483:G493)</f>
        <v>8872.5</v>
      </c>
      <c r="H482" s="64">
        <f t="shared" si="89"/>
        <v>0</v>
      </c>
      <c r="I482" s="64">
        <f t="shared" si="89"/>
        <v>8872.5</v>
      </c>
      <c r="J482" s="64">
        <f t="shared" si="89"/>
        <v>0</v>
      </c>
      <c r="K482" s="64">
        <f t="shared" si="89"/>
        <v>0</v>
      </c>
      <c r="L482" s="64">
        <f t="shared" si="89"/>
        <v>0</v>
      </c>
      <c r="M482" s="64">
        <f t="shared" si="89"/>
        <v>0</v>
      </c>
      <c r="N482" s="64">
        <f t="shared" si="89"/>
        <v>0</v>
      </c>
      <c r="O482" s="64">
        <f t="shared" si="89"/>
        <v>0</v>
      </c>
      <c r="P482" s="64">
        <f t="shared" si="89"/>
        <v>0</v>
      </c>
      <c r="Q482" s="83"/>
      <c r="R482" s="111"/>
    </row>
    <row r="483" spans="1:18" s="84" customFormat="1">
      <c r="A483" s="132"/>
      <c r="B483" s="128"/>
      <c r="C483" s="156"/>
      <c r="D483" s="115"/>
      <c r="E483" s="100"/>
      <c r="F483" s="88" t="s">
        <v>25</v>
      </c>
      <c r="G483" s="86">
        <f t="shared" ref="G483:H493" si="90">I483+K483+M483+O483</f>
        <v>0</v>
      </c>
      <c r="H483" s="86">
        <f t="shared" si="90"/>
        <v>0</v>
      </c>
      <c r="I483" s="66">
        <v>0</v>
      </c>
      <c r="J483" s="66">
        <v>0</v>
      </c>
      <c r="K483" s="86">
        <v>0</v>
      </c>
      <c r="L483" s="86">
        <v>0</v>
      </c>
      <c r="M483" s="86">
        <v>0</v>
      </c>
      <c r="N483" s="86">
        <v>0</v>
      </c>
      <c r="O483" s="86">
        <v>0</v>
      </c>
      <c r="P483" s="86">
        <v>0</v>
      </c>
      <c r="Q483" s="87"/>
      <c r="R483" s="111"/>
    </row>
    <row r="484" spans="1:18" s="84" customFormat="1">
      <c r="A484" s="132"/>
      <c r="B484" s="128"/>
      <c r="C484" s="156"/>
      <c r="D484" s="115"/>
      <c r="E484" s="89"/>
      <c r="F484" s="88" t="s">
        <v>28</v>
      </c>
      <c r="G484" s="86">
        <f t="shared" si="90"/>
        <v>0</v>
      </c>
      <c r="H484" s="86">
        <f t="shared" si="90"/>
        <v>0</v>
      </c>
      <c r="I484" s="66">
        <v>0</v>
      </c>
      <c r="J484" s="66">
        <v>0</v>
      </c>
      <c r="K484" s="86">
        <v>0</v>
      </c>
      <c r="L484" s="86">
        <v>0</v>
      </c>
      <c r="M484" s="86">
        <v>0</v>
      </c>
      <c r="N484" s="86">
        <v>0</v>
      </c>
      <c r="O484" s="86">
        <v>0</v>
      </c>
      <c r="P484" s="86">
        <v>0</v>
      </c>
      <c r="Q484" s="87"/>
      <c r="R484" s="111"/>
    </row>
    <row r="485" spans="1:18" s="84" customFormat="1">
      <c r="A485" s="132"/>
      <c r="B485" s="128"/>
      <c r="C485" s="156"/>
      <c r="D485" s="115"/>
      <c r="E485" s="119"/>
      <c r="F485" s="88" t="s">
        <v>29</v>
      </c>
      <c r="G485" s="86">
        <f t="shared" si="90"/>
        <v>0</v>
      </c>
      <c r="H485" s="86">
        <f t="shared" si="90"/>
        <v>0</v>
      </c>
      <c r="I485" s="66">
        <v>0</v>
      </c>
      <c r="J485" s="66">
        <v>0</v>
      </c>
      <c r="K485" s="86">
        <v>0</v>
      </c>
      <c r="L485" s="86">
        <v>0</v>
      </c>
      <c r="M485" s="86">
        <v>0</v>
      </c>
      <c r="N485" s="86">
        <v>0</v>
      </c>
      <c r="O485" s="86">
        <v>0</v>
      </c>
      <c r="P485" s="86">
        <v>0</v>
      </c>
      <c r="Q485" s="87"/>
      <c r="R485" s="111"/>
    </row>
    <row r="486" spans="1:18" s="84" customFormat="1">
      <c r="A486" s="132"/>
      <c r="B486" s="128"/>
      <c r="C486" s="156"/>
      <c r="D486" s="115"/>
      <c r="E486" s="119"/>
      <c r="F486" s="88" t="s">
        <v>305</v>
      </c>
      <c r="G486" s="86">
        <f t="shared" si="90"/>
        <v>0</v>
      </c>
      <c r="H486" s="86">
        <f t="shared" si="90"/>
        <v>0</v>
      </c>
      <c r="I486" s="66">
        <v>0</v>
      </c>
      <c r="J486" s="66">
        <v>0</v>
      </c>
      <c r="K486" s="86">
        <v>0</v>
      </c>
      <c r="L486" s="86">
        <v>0</v>
      </c>
      <c r="M486" s="86">
        <v>0</v>
      </c>
      <c r="N486" s="86">
        <v>0</v>
      </c>
      <c r="O486" s="86">
        <v>0</v>
      </c>
      <c r="P486" s="86">
        <v>0</v>
      </c>
      <c r="Q486" s="87"/>
      <c r="R486" s="111"/>
    </row>
    <row r="487" spans="1:18" s="84" customFormat="1">
      <c r="A487" s="132"/>
      <c r="B487" s="128"/>
      <c r="C487" s="156"/>
      <c r="D487" s="115"/>
      <c r="E487" s="88"/>
      <c r="F487" s="88" t="s">
        <v>31</v>
      </c>
      <c r="G487" s="86">
        <f t="shared" si="90"/>
        <v>0</v>
      </c>
      <c r="H487" s="86">
        <f t="shared" si="90"/>
        <v>0</v>
      </c>
      <c r="I487" s="66">
        <v>0</v>
      </c>
      <c r="J487" s="66">
        <v>0</v>
      </c>
      <c r="K487" s="86">
        <v>0</v>
      </c>
      <c r="L487" s="86">
        <v>0</v>
      </c>
      <c r="M487" s="86">
        <v>0</v>
      </c>
      <c r="N487" s="86">
        <v>0</v>
      </c>
      <c r="O487" s="86">
        <v>0</v>
      </c>
      <c r="P487" s="86">
        <v>0</v>
      </c>
      <c r="Q487" s="87"/>
      <c r="R487" s="111"/>
    </row>
    <row r="488" spans="1:18" s="84" customFormat="1">
      <c r="A488" s="132"/>
      <c r="B488" s="128"/>
      <c r="C488" s="156"/>
      <c r="D488" s="115"/>
      <c r="E488" s="88"/>
      <c r="F488" s="88" t="s">
        <v>268</v>
      </c>
      <c r="G488" s="86">
        <f t="shared" si="90"/>
        <v>0</v>
      </c>
      <c r="H488" s="86">
        <f t="shared" si="90"/>
        <v>0</v>
      </c>
      <c r="I488" s="66">
        <v>0</v>
      </c>
      <c r="J488" s="66">
        <v>0</v>
      </c>
      <c r="K488" s="86">
        <v>0</v>
      </c>
      <c r="L488" s="86">
        <v>0</v>
      </c>
      <c r="M488" s="86">
        <v>0</v>
      </c>
      <c r="N488" s="86">
        <v>0</v>
      </c>
      <c r="O488" s="86">
        <v>0</v>
      </c>
      <c r="P488" s="86">
        <v>0</v>
      </c>
      <c r="Q488" s="87"/>
      <c r="R488" s="111"/>
    </row>
    <row r="489" spans="1:18" s="84" customFormat="1">
      <c r="A489" s="132"/>
      <c r="B489" s="128"/>
      <c r="C489" s="156"/>
      <c r="D489" s="115"/>
      <c r="E489" s="89"/>
      <c r="F489" s="88" t="s">
        <v>275</v>
      </c>
      <c r="G489" s="86">
        <f t="shared" si="90"/>
        <v>0</v>
      </c>
      <c r="H489" s="86">
        <f t="shared" si="90"/>
        <v>0</v>
      </c>
      <c r="I489" s="66">
        <v>0</v>
      </c>
      <c r="J489" s="66">
        <v>0</v>
      </c>
      <c r="K489" s="66">
        <v>0</v>
      </c>
      <c r="L489" s="86">
        <v>0</v>
      </c>
      <c r="M489" s="66">
        <v>0</v>
      </c>
      <c r="N489" s="66">
        <v>0</v>
      </c>
      <c r="O489" s="66">
        <v>0</v>
      </c>
      <c r="P489" s="86">
        <v>0</v>
      </c>
      <c r="Q489" s="87"/>
      <c r="R489" s="111"/>
    </row>
    <row r="490" spans="1:18" s="84" customFormat="1">
      <c r="A490" s="132"/>
      <c r="B490" s="128"/>
      <c r="C490" s="156"/>
      <c r="D490" s="115"/>
      <c r="E490" s="89"/>
      <c r="F490" s="88" t="s">
        <v>276</v>
      </c>
      <c r="G490" s="86">
        <f t="shared" si="90"/>
        <v>0</v>
      </c>
      <c r="H490" s="86">
        <f t="shared" si="90"/>
        <v>0</v>
      </c>
      <c r="I490" s="66">
        <v>0</v>
      </c>
      <c r="J490" s="66">
        <v>0</v>
      </c>
      <c r="K490" s="66">
        <v>0</v>
      </c>
      <c r="L490" s="86">
        <v>0</v>
      </c>
      <c r="M490" s="66">
        <v>0</v>
      </c>
      <c r="N490" s="66">
        <v>0</v>
      </c>
      <c r="O490" s="66">
        <v>0</v>
      </c>
      <c r="P490" s="86">
        <v>0</v>
      </c>
      <c r="Q490" s="87"/>
      <c r="R490" s="111"/>
    </row>
    <row r="491" spans="1:18" s="84" customFormat="1">
      <c r="A491" s="132"/>
      <c r="B491" s="128"/>
      <c r="C491" s="156"/>
      <c r="D491" s="115"/>
      <c r="E491" s="88" t="s">
        <v>220</v>
      </c>
      <c r="F491" s="88" t="s">
        <v>277</v>
      </c>
      <c r="G491" s="86">
        <f t="shared" si="90"/>
        <v>422.5</v>
      </c>
      <c r="H491" s="86">
        <f t="shared" si="90"/>
        <v>0</v>
      </c>
      <c r="I491" s="66">
        <v>422.5</v>
      </c>
      <c r="J491" s="66">
        <v>0</v>
      </c>
      <c r="K491" s="66">
        <v>0</v>
      </c>
      <c r="L491" s="86">
        <v>0</v>
      </c>
      <c r="M491" s="66">
        <v>0</v>
      </c>
      <c r="N491" s="66">
        <v>0</v>
      </c>
      <c r="O491" s="66">
        <v>0</v>
      </c>
      <c r="P491" s="86">
        <v>0</v>
      </c>
      <c r="Q491" s="87"/>
      <c r="R491" s="111"/>
    </row>
    <row r="492" spans="1:18" s="84" customFormat="1">
      <c r="A492" s="132"/>
      <c r="B492" s="128"/>
      <c r="C492" s="156"/>
      <c r="D492" s="115"/>
      <c r="E492" s="88" t="s">
        <v>26</v>
      </c>
      <c r="F492" s="88" t="s">
        <v>278</v>
      </c>
      <c r="G492" s="86">
        <f t="shared" si="90"/>
        <v>8450</v>
      </c>
      <c r="H492" s="86">
        <f t="shared" si="90"/>
        <v>0</v>
      </c>
      <c r="I492" s="66">
        <v>8450</v>
      </c>
      <c r="J492" s="66">
        <v>0</v>
      </c>
      <c r="K492" s="66">
        <v>0</v>
      </c>
      <c r="L492" s="86">
        <v>0</v>
      </c>
      <c r="M492" s="66">
        <v>0</v>
      </c>
      <c r="N492" s="66">
        <v>0</v>
      </c>
      <c r="O492" s="66">
        <v>0</v>
      </c>
      <c r="P492" s="86">
        <v>0</v>
      </c>
      <c r="Q492" s="87"/>
      <c r="R492" s="111"/>
    </row>
    <row r="493" spans="1:18" s="84" customFormat="1">
      <c r="A493" s="132"/>
      <c r="B493" s="128"/>
      <c r="C493" s="156"/>
      <c r="D493" s="115"/>
      <c r="E493" s="89"/>
      <c r="F493" s="88" t="s">
        <v>279</v>
      </c>
      <c r="G493" s="86">
        <f t="shared" si="90"/>
        <v>0</v>
      </c>
      <c r="H493" s="86">
        <f t="shared" si="90"/>
        <v>0</v>
      </c>
      <c r="I493" s="66">
        <v>0</v>
      </c>
      <c r="J493" s="66">
        <v>0</v>
      </c>
      <c r="K493" s="66">
        <v>0</v>
      </c>
      <c r="L493" s="86">
        <v>0</v>
      </c>
      <c r="M493" s="66">
        <v>0</v>
      </c>
      <c r="N493" s="66">
        <v>0</v>
      </c>
      <c r="O493" s="66">
        <v>0</v>
      </c>
      <c r="P493" s="86">
        <v>0</v>
      </c>
      <c r="Q493" s="87"/>
      <c r="R493" s="111"/>
    </row>
    <row r="494" spans="1:18" s="84" customFormat="1">
      <c r="A494" s="132" t="s">
        <v>453</v>
      </c>
      <c r="B494" s="128" t="s">
        <v>345</v>
      </c>
      <c r="C494" s="156">
        <v>700</v>
      </c>
      <c r="D494" s="129"/>
      <c r="E494" s="100"/>
      <c r="F494" s="106" t="s">
        <v>303</v>
      </c>
      <c r="G494" s="64">
        <f t="shared" ref="G494:P494" si="91">SUM(G495:G505)</f>
        <v>4777.5</v>
      </c>
      <c r="H494" s="64">
        <f t="shared" si="91"/>
        <v>0</v>
      </c>
      <c r="I494" s="64">
        <f t="shared" si="91"/>
        <v>4777.5</v>
      </c>
      <c r="J494" s="64">
        <f t="shared" si="91"/>
        <v>0</v>
      </c>
      <c r="K494" s="64">
        <f t="shared" si="91"/>
        <v>0</v>
      </c>
      <c r="L494" s="64">
        <f t="shared" si="91"/>
        <v>0</v>
      </c>
      <c r="M494" s="64">
        <f t="shared" si="91"/>
        <v>0</v>
      </c>
      <c r="N494" s="64">
        <f t="shared" si="91"/>
        <v>0</v>
      </c>
      <c r="O494" s="64">
        <f t="shared" si="91"/>
        <v>0</v>
      </c>
      <c r="P494" s="64">
        <f t="shared" si="91"/>
        <v>0</v>
      </c>
      <c r="Q494" s="83"/>
      <c r="R494" s="111"/>
    </row>
    <row r="495" spans="1:18" s="84" customFormat="1">
      <c r="A495" s="132"/>
      <c r="B495" s="128"/>
      <c r="C495" s="156"/>
      <c r="D495" s="129"/>
      <c r="E495" s="100"/>
      <c r="F495" s="88" t="s">
        <v>25</v>
      </c>
      <c r="G495" s="86">
        <f t="shared" ref="G495:H505" si="92">I495+K495+M495+O495</f>
        <v>0</v>
      </c>
      <c r="H495" s="86">
        <f t="shared" si="92"/>
        <v>0</v>
      </c>
      <c r="I495" s="66">
        <v>0</v>
      </c>
      <c r="J495" s="66">
        <v>0</v>
      </c>
      <c r="K495" s="86">
        <v>0</v>
      </c>
      <c r="L495" s="86">
        <v>0</v>
      </c>
      <c r="M495" s="86">
        <v>0</v>
      </c>
      <c r="N495" s="86">
        <v>0</v>
      </c>
      <c r="O495" s="86">
        <v>0</v>
      </c>
      <c r="P495" s="86">
        <v>0</v>
      </c>
      <c r="Q495" s="87"/>
      <c r="R495" s="111"/>
    </row>
    <row r="496" spans="1:18" s="84" customFormat="1">
      <c r="A496" s="132"/>
      <c r="B496" s="128"/>
      <c r="C496" s="156"/>
      <c r="D496" s="129"/>
      <c r="E496" s="89"/>
      <c r="F496" s="88" t="s">
        <v>28</v>
      </c>
      <c r="G496" s="86">
        <f t="shared" si="92"/>
        <v>0</v>
      </c>
      <c r="H496" s="86">
        <f t="shared" si="92"/>
        <v>0</v>
      </c>
      <c r="I496" s="66">
        <v>0</v>
      </c>
      <c r="J496" s="66">
        <v>0</v>
      </c>
      <c r="K496" s="86">
        <v>0</v>
      </c>
      <c r="L496" s="86">
        <v>0</v>
      </c>
      <c r="M496" s="86">
        <v>0</v>
      </c>
      <c r="N496" s="86">
        <v>0</v>
      </c>
      <c r="O496" s="86">
        <v>0</v>
      </c>
      <c r="P496" s="86">
        <v>0</v>
      </c>
      <c r="Q496" s="87"/>
      <c r="R496" s="111"/>
    </row>
    <row r="497" spans="1:18" s="84" customFormat="1">
      <c r="A497" s="132"/>
      <c r="B497" s="128"/>
      <c r="C497" s="156"/>
      <c r="D497" s="129"/>
      <c r="E497" s="119"/>
      <c r="F497" s="88" t="s">
        <v>29</v>
      </c>
      <c r="G497" s="86">
        <f t="shared" si="92"/>
        <v>0</v>
      </c>
      <c r="H497" s="86">
        <f t="shared" si="92"/>
        <v>0</v>
      </c>
      <c r="I497" s="66">
        <v>0</v>
      </c>
      <c r="J497" s="66">
        <v>0</v>
      </c>
      <c r="K497" s="86">
        <v>0</v>
      </c>
      <c r="L497" s="86">
        <v>0</v>
      </c>
      <c r="M497" s="86">
        <v>0</v>
      </c>
      <c r="N497" s="86">
        <v>0</v>
      </c>
      <c r="O497" s="86">
        <v>0</v>
      </c>
      <c r="P497" s="86">
        <v>0</v>
      </c>
      <c r="Q497" s="87"/>
      <c r="R497" s="111"/>
    </row>
    <row r="498" spans="1:18" s="84" customFormat="1">
      <c r="A498" s="132"/>
      <c r="B498" s="128"/>
      <c r="C498" s="156"/>
      <c r="D498" s="129"/>
      <c r="E498" s="119"/>
      <c r="F498" s="88" t="s">
        <v>305</v>
      </c>
      <c r="G498" s="86">
        <f t="shared" si="92"/>
        <v>0</v>
      </c>
      <c r="H498" s="86">
        <f t="shared" si="92"/>
        <v>0</v>
      </c>
      <c r="I498" s="66">
        <v>0</v>
      </c>
      <c r="J498" s="66">
        <v>0</v>
      </c>
      <c r="K498" s="86">
        <v>0</v>
      </c>
      <c r="L498" s="86">
        <v>0</v>
      </c>
      <c r="M498" s="86">
        <v>0</v>
      </c>
      <c r="N498" s="86">
        <v>0</v>
      </c>
      <c r="O498" s="86">
        <v>0</v>
      </c>
      <c r="P498" s="86">
        <v>0</v>
      </c>
      <c r="Q498" s="87"/>
      <c r="R498" s="111"/>
    </row>
    <row r="499" spans="1:18" s="84" customFormat="1">
      <c r="A499" s="132"/>
      <c r="B499" s="128"/>
      <c r="C499" s="156"/>
      <c r="D499" s="129"/>
      <c r="E499" s="88"/>
      <c r="F499" s="88" t="s">
        <v>31</v>
      </c>
      <c r="G499" s="86">
        <f t="shared" si="92"/>
        <v>0</v>
      </c>
      <c r="H499" s="86">
        <f t="shared" si="92"/>
        <v>0</v>
      </c>
      <c r="I499" s="66">
        <v>0</v>
      </c>
      <c r="J499" s="66">
        <v>0</v>
      </c>
      <c r="K499" s="86">
        <v>0</v>
      </c>
      <c r="L499" s="86">
        <v>0</v>
      </c>
      <c r="M499" s="86">
        <v>0</v>
      </c>
      <c r="N499" s="86">
        <v>0</v>
      </c>
      <c r="O499" s="86">
        <v>0</v>
      </c>
      <c r="P499" s="86">
        <v>0</v>
      </c>
      <c r="Q499" s="87"/>
      <c r="R499" s="111"/>
    </row>
    <row r="500" spans="1:18" s="84" customFormat="1">
      <c r="A500" s="132"/>
      <c r="B500" s="128"/>
      <c r="C500" s="156"/>
      <c r="D500" s="129"/>
      <c r="E500" s="88"/>
      <c r="F500" s="88" t="s">
        <v>268</v>
      </c>
      <c r="G500" s="86">
        <f t="shared" si="92"/>
        <v>0</v>
      </c>
      <c r="H500" s="86">
        <f t="shared" si="92"/>
        <v>0</v>
      </c>
      <c r="I500" s="66">
        <v>0</v>
      </c>
      <c r="J500" s="66">
        <v>0</v>
      </c>
      <c r="K500" s="86">
        <v>0</v>
      </c>
      <c r="L500" s="86">
        <v>0</v>
      </c>
      <c r="M500" s="86">
        <v>0</v>
      </c>
      <c r="N500" s="86">
        <v>0</v>
      </c>
      <c r="O500" s="86">
        <v>0</v>
      </c>
      <c r="P500" s="86">
        <v>0</v>
      </c>
      <c r="Q500" s="87"/>
      <c r="R500" s="111"/>
    </row>
    <row r="501" spans="1:18" s="84" customFormat="1">
      <c r="A501" s="132"/>
      <c r="B501" s="128"/>
      <c r="C501" s="156"/>
      <c r="D501" s="129"/>
      <c r="E501" s="89"/>
      <c r="F501" s="88" t="s">
        <v>275</v>
      </c>
      <c r="G501" s="86">
        <f t="shared" si="92"/>
        <v>0</v>
      </c>
      <c r="H501" s="86">
        <f t="shared" si="92"/>
        <v>0</v>
      </c>
      <c r="I501" s="66">
        <v>0</v>
      </c>
      <c r="J501" s="66">
        <v>0</v>
      </c>
      <c r="K501" s="66">
        <v>0</v>
      </c>
      <c r="L501" s="86">
        <v>0</v>
      </c>
      <c r="M501" s="66">
        <v>0</v>
      </c>
      <c r="N501" s="66">
        <v>0</v>
      </c>
      <c r="O501" s="66">
        <v>0</v>
      </c>
      <c r="P501" s="86">
        <v>0</v>
      </c>
      <c r="Q501" s="87"/>
      <c r="R501" s="111"/>
    </row>
    <row r="502" spans="1:18" s="84" customFormat="1">
      <c r="A502" s="132"/>
      <c r="B502" s="128"/>
      <c r="C502" s="156"/>
      <c r="D502" s="129"/>
      <c r="E502" s="89"/>
      <c r="F502" s="88" t="s">
        <v>276</v>
      </c>
      <c r="G502" s="86">
        <f t="shared" si="92"/>
        <v>0</v>
      </c>
      <c r="H502" s="86">
        <f t="shared" si="92"/>
        <v>0</v>
      </c>
      <c r="I502" s="66">
        <v>0</v>
      </c>
      <c r="J502" s="66">
        <v>0</v>
      </c>
      <c r="K502" s="66">
        <v>0</v>
      </c>
      <c r="L502" s="86">
        <v>0</v>
      </c>
      <c r="M502" s="66">
        <v>0</v>
      </c>
      <c r="N502" s="66">
        <v>0</v>
      </c>
      <c r="O502" s="66">
        <v>0</v>
      </c>
      <c r="P502" s="86">
        <v>0</v>
      </c>
      <c r="Q502" s="87"/>
      <c r="R502" s="111"/>
    </row>
    <row r="503" spans="1:18" s="84" customFormat="1">
      <c r="A503" s="132"/>
      <c r="B503" s="128"/>
      <c r="C503" s="156"/>
      <c r="D503" s="129"/>
      <c r="E503" s="89"/>
      <c r="F503" s="88" t="s">
        <v>277</v>
      </c>
      <c r="G503" s="86">
        <f t="shared" si="92"/>
        <v>0</v>
      </c>
      <c r="H503" s="86">
        <f t="shared" si="92"/>
        <v>0</v>
      </c>
      <c r="I503" s="66">
        <v>0</v>
      </c>
      <c r="J503" s="66">
        <v>0</v>
      </c>
      <c r="K503" s="66">
        <v>0</v>
      </c>
      <c r="L503" s="86">
        <v>0</v>
      </c>
      <c r="M503" s="66">
        <v>0</v>
      </c>
      <c r="N503" s="66">
        <v>0</v>
      </c>
      <c r="O503" s="66">
        <v>0</v>
      </c>
      <c r="P503" s="86">
        <v>0</v>
      </c>
      <c r="Q503" s="87"/>
      <c r="R503" s="111"/>
    </row>
    <row r="504" spans="1:18" s="84" customFormat="1">
      <c r="A504" s="132"/>
      <c r="B504" s="128"/>
      <c r="C504" s="156"/>
      <c r="D504" s="129"/>
      <c r="E504" s="88" t="s">
        <v>220</v>
      </c>
      <c r="F504" s="88" t="s">
        <v>278</v>
      </c>
      <c r="G504" s="86">
        <f t="shared" si="92"/>
        <v>227.5</v>
      </c>
      <c r="H504" s="86">
        <f t="shared" si="92"/>
        <v>0</v>
      </c>
      <c r="I504" s="66">
        <v>227.5</v>
      </c>
      <c r="J504" s="66">
        <v>0</v>
      </c>
      <c r="K504" s="66">
        <v>0</v>
      </c>
      <c r="L504" s="86">
        <v>0</v>
      </c>
      <c r="M504" s="66">
        <v>0</v>
      </c>
      <c r="N504" s="66">
        <v>0</v>
      </c>
      <c r="O504" s="66">
        <v>0</v>
      </c>
      <c r="P504" s="86">
        <v>0</v>
      </c>
      <c r="Q504" s="87"/>
      <c r="R504" s="111"/>
    </row>
    <row r="505" spans="1:18" s="84" customFormat="1">
      <c r="A505" s="132"/>
      <c r="B505" s="128"/>
      <c r="C505" s="156"/>
      <c r="D505" s="129"/>
      <c r="E505" s="88" t="s">
        <v>26</v>
      </c>
      <c r="F505" s="88" t="s">
        <v>279</v>
      </c>
      <c r="G505" s="86">
        <f t="shared" si="92"/>
        <v>4550</v>
      </c>
      <c r="H505" s="86">
        <f t="shared" si="92"/>
        <v>0</v>
      </c>
      <c r="I505" s="66">
        <v>4550</v>
      </c>
      <c r="J505" s="66">
        <v>0</v>
      </c>
      <c r="K505" s="66">
        <v>0</v>
      </c>
      <c r="L505" s="86">
        <v>0</v>
      </c>
      <c r="M505" s="66">
        <v>0</v>
      </c>
      <c r="N505" s="66">
        <v>0</v>
      </c>
      <c r="O505" s="66">
        <v>0</v>
      </c>
      <c r="P505" s="86">
        <v>0</v>
      </c>
      <c r="Q505" s="87"/>
      <c r="R505" s="111"/>
    </row>
    <row r="506" spans="1:18" s="84" customFormat="1" ht="12.75" customHeight="1">
      <c r="A506" s="132" t="s">
        <v>454</v>
      </c>
      <c r="B506" s="128" t="s">
        <v>346</v>
      </c>
      <c r="C506" s="156">
        <v>4500</v>
      </c>
      <c r="D506" s="129"/>
      <c r="E506" s="100"/>
      <c r="F506" s="106" t="s">
        <v>303</v>
      </c>
      <c r="G506" s="64">
        <f t="shared" ref="G506:P506" si="93">SUM(G507:G517)</f>
        <v>32750</v>
      </c>
      <c r="H506" s="64">
        <f t="shared" si="93"/>
        <v>0</v>
      </c>
      <c r="I506" s="64">
        <f t="shared" si="93"/>
        <v>32750</v>
      </c>
      <c r="J506" s="64">
        <f t="shared" si="93"/>
        <v>0</v>
      </c>
      <c r="K506" s="64">
        <f t="shared" si="93"/>
        <v>0</v>
      </c>
      <c r="L506" s="64">
        <f t="shared" si="93"/>
        <v>0</v>
      </c>
      <c r="M506" s="64">
        <f t="shared" si="93"/>
        <v>0</v>
      </c>
      <c r="N506" s="64">
        <f t="shared" si="93"/>
        <v>0</v>
      </c>
      <c r="O506" s="64">
        <f t="shared" si="93"/>
        <v>0</v>
      </c>
      <c r="P506" s="64">
        <f t="shared" si="93"/>
        <v>0</v>
      </c>
      <c r="Q506" s="83"/>
      <c r="R506" s="111"/>
    </row>
    <row r="507" spans="1:18" s="84" customFormat="1">
      <c r="A507" s="132"/>
      <c r="B507" s="128"/>
      <c r="C507" s="156"/>
      <c r="D507" s="129"/>
      <c r="E507" s="100"/>
      <c r="F507" s="88" t="s">
        <v>25</v>
      </c>
      <c r="G507" s="86">
        <f t="shared" ref="G507:H517" si="94">I507+K507+M507+O507</f>
        <v>0</v>
      </c>
      <c r="H507" s="86">
        <f t="shared" si="94"/>
        <v>0</v>
      </c>
      <c r="I507" s="66">
        <v>0</v>
      </c>
      <c r="J507" s="66">
        <v>0</v>
      </c>
      <c r="K507" s="86">
        <v>0</v>
      </c>
      <c r="L507" s="86">
        <v>0</v>
      </c>
      <c r="M507" s="86">
        <v>0</v>
      </c>
      <c r="N507" s="86">
        <v>0</v>
      </c>
      <c r="O507" s="86">
        <v>0</v>
      </c>
      <c r="P507" s="86">
        <v>0</v>
      </c>
      <c r="Q507" s="87"/>
      <c r="R507" s="111"/>
    </row>
    <row r="508" spans="1:18" s="84" customFormat="1">
      <c r="A508" s="132"/>
      <c r="B508" s="128"/>
      <c r="C508" s="156"/>
      <c r="D508" s="129"/>
      <c r="E508" s="89"/>
      <c r="F508" s="88" t="s">
        <v>28</v>
      </c>
      <c r="G508" s="86">
        <f t="shared" si="94"/>
        <v>0</v>
      </c>
      <c r="H508" s="86">
        <f t="shared" si="94"/>
        <v>0</v>
      </c>
      <c r="I508" s="66">
        <v>0</v>
      </c>
      <c r="J508" s="66">
        <v>0</v>
      </c>
      <c r="K508" s="86">
        <v>0</v>
      </c>
      <c r="L508" s="86">
        <v>0</v>
      </c>
      <c r="M508" s="86">
        <v>0</v>
      </c>
      <c r="N508" s="86">
        <v>0</v>
      </c>
      <c r="O508" s="86">
        <v>0</v>
      </c>
      <c r="P508" s="86">
        <v>0</v>
      </c>
      <c r="Q508" s="87"/>
      <c r="R508" s="111"/>
    </row>
    <row r="509" spans="1:18" s="84" customFormat="1">
      <c r="A509" s="132"/>
      <c r="B509" s="128"/>
      <c r="C509" s="156"/>
      <c r="D509" s="129"/>
      <c r="E509" s="119"/>
      <c r="F509" s="88" t="s">
        <v>29</v>
      </c>
      <c r="G509" s="86">
        <f t="shared" si="94"/>
        <v>0</v>
      </c>
      <c r="H509" s="86">
        <f t="shared" si="94"/>
        <v>0</v>
      </c>
      <c r="I509" s="66">
        <v>0</v>
      </c>
      <c r="J509" s="66">
        <v>0</v>
      </c>
      <c r="K509" s="86">
        <v>0</v>
      </c>
      <c r="L509" s="86">
        <v>0</v>
      </c>
      <c r="M509" s="86">
        <v>0</v>
      </c>
      <c r="N509" s="86">
        <v>0</v>
      </c>
      <c r="O509" s="86">
        <v>0</v>
      </c>
      <c r="P509" s="86">
        <v>0</v>
      </c>
      <c r="Q509" s="87"/>
      <c r="R509" s="111"/>
    </row>
    <row r="510" spans="1:18" s="84" customFormat="1">
      <c r="A510" s="132"/>
      <c r="B510" s="128"/>
      <c r="C510" s="156"/>
      <c r="D510" s="129"/>
      <c r="E510" s="119"/>
      <c r="F510" s="88" t="s">
        <v>305</v>
      </c>
      <c r="G510" s="86">
        <f t="shared" si="94"/>
        <v>0</v>
      </c>
      <c r="H510" s="86">
        <f t="shared" si="94"/>
        <v>0</v>
      </c>
      <c r="I510" s="66">
        <v>0</v>
      </c>
      <c r="J510" s="66">
        <v>0</v>
      </c>
      <c r="K510" s="86">
        <v>0</v>
      </c>
      <c r="L510" s="86">
        <v>0</v>
      </c>
      <c r="M510" s="86">
        <v>0</v>
      </c>
      <c r="N510" s="86">
        <v>0</v>
      </c>
      <c r="O510" s="86">
        <v>0</v>
      </c>
      <c r="P510" s="86">
        <v>0</v>
      </c>
      <c r="Q510" s="87"/>
      <c r="R510" s="111"/>
    </row>
    <row r="511" spans="1:18" s="84" customFormat="1">
      <c r="A511" s="132"/>
      <c r="B511" s="128"/>
      <c r="C511" s="156"/>
      <c r="D511" s="129"/>
      <c r="E511" s="88"/>
      <c r="F511" s="88" t="s">
        <v>31</v>
      </c>
      <c r="G511" s="86">
        <f t="shared" si="94"/>
        <v>0</v>
      </c>
      <c r="H511" s="86">
        <f t="shared" si="94"/>
        <v>0</v>
      </c>
      <c r="I511" s="66">
        <v>0</v>
      </c>
      <c r="J511" s="66">
        <v>0</v>
      </c>
      <c r="K511" s="86">
        <v>0</v>
      </c>
      <c r="L511" s="86">
        <v>0</v>
      </c>
      <c r="M511" s="86">
        <v>0</v>
      </c>
      <c r="N511" s="86">
        <v>0</v>
      </c>
      <c r="O511" s="86">
        <v>0</v>
      </c>
      <c r="P511" s="86">
        <v>0</v>
      </c>
      <c r="Q511" s="87"/>
      <c r="R511" s="111"/>
    </row>
    <row r="512" spans="1:18" s="84" customFormat="1">
      <c r="A512" s="132"/>
      <c r="B512" s="128"/>
      <c r="C512" s="156"/>
      <c r="D512" s="129"/>
      <c r="E512" s="88"/>
      <c r="F512" s="88" t="s">
        <v>268</v>
      </c>
      <c r="G512" s="86">
        <f t="shared" si="94"/>
        <v>0</v>
      </c>
      <c r="H512" s="86">
        <f t="shared" si="94"/>
        <v>0</v>
      </c>
      <c r="I512" s="66">
        <v>0</v>
      </c>
      <c r="J512" s="66">
        <v>0</v>
      </c>
      <c r="K512" s="86">
        <v>0</v>
      </c>
      <c r="L512" s="86">
        <v>0</v>
      </c>
      <c r="M512" s="86">
        <v>0</v>
      </c>
      <c r="N512" s="86">
        <v>0</v>
      </c>
      <c r="O512" s="86">
        <v>0</v>
      </c>
      <c r="P512" s="86">
        <v>0</v>
      </c>
      <c r="Q512" s="87"/>
      <c r="R512" s="111"/>
    </row>
    <row r="513" spans="1:18" s="84" customFormat="1">
      <c r="A513" s="132"/>
      <c r="B513" s="128"/>
      <c r="C513" s="156"/>
      <c r="D513" s="129"/>
      <c r="E513" s="89"/>
      <c r="F513" s="88" t="s">
        <v>275</v>
      </c>
      <c r="G513" s="86">
        <f t="shared" si="94"/>
        <v>0</v>
      </c>
      <c r="H513" s="86">
        <f t="shared" si="94"/>
        <v>0</v>
      </c>
      <c r="I513" s="66">
        <v>0</v>
      </c>
      <c r="J513" s="66">
        <v>0</v>
      </c>
      <c r="K513" s="66">
        <v>0</v>
      </c>
      <c r="L513" s="86">
        <v>0</v>
      </c>
      <c r="M513" s="66">
        <v>0</v>
      </c>
      <c r="N513" s="66">
        <v>0</v>
      </c>
      <c r="O513" s="66">
        <v>0</v>
      </c>
      <c r="P513" s="86">
        <v>0</v>
      </c>
      <c r="Q513" s="87"/>
      <c r="R513" s="111"/>
    </row>
    <row r="514" spans="1:18" s="84" customFormat="1">
      <c r="A514" s="132"/>
      <c r="B514" s="128"/>
      <c r="C514" s="156"/>
      <c r="D514" s="129"/>
      <c r="E514" s="89"/>
      <c r="F514" s="88" t="s">
        <v>276</v>
      </c>
      <c r="G514" s="86">
        <f t="shared" si="94"/>
        <v>0</v>
      </c>
      <c r="H514" s="86">
        <f t="shared" si="94"/>
        <v>0</v>
      </c>
      <c r="I514" s="66">
        <v>0</v>
      </c>
      <c r="J514" s="66">
        <v>0</v>
      </c>
      <c r="K514" s="66">
        <v>0</v>
      </c>
      <c r="L514" s="86">
        <v>0</v>
      </c>
      <c r="M514" s="66">
        <v>0</v>
      </c>
      <c r="N514" s="66">
        <v>0</v>
      </c>
      <c r="O514" s="66">
        <v>0</v>
      </c>
      <c r="P514" s="86">
        <v>0</v>
      </c>
      <c r="Q514" s="87"/>
      <c r="R514" s="111"/>
    </row>
    <row r="515" spans="1:18" s="84" customFormat="1">
      <c r="A515" s="132"/>
      <c r="B515" s="128"/>
      <c r="C515" s="156"/>
      <c r="D515" s="129"/>
      <c r="E515" s="88" t="s">
        <v>220</v>
      </c>
      <c r="F515" s="88" t="s">
        <v>277</v>
      </c>
      <c r="G515" s="86">
        <f t="shared" si="94"/>
        <v>3500</v>
      </c>
      <c r="H515" s="86">
        <f t="shared" si="94"/>
        <v>0</v>
      </c>
      <c r="I515" s="66">
        <v>3500</v>
      </c>
      <c r="J515" s="66">
        <v>0</v>
      </c>
      <c r="K515" s="66">
        <v>0</v>
      </c>
      <c r="L515" s="86">
        <v>0</v>
      </c>
      <c r="M515" s="66">
        <v>0</v>
      </c>
      <c r="N515" s="66">
        <v>0</v>
      </c>
      <c r="O515" s="66">
        <v>0</v>
      </c>
      <c r="P515" s="86">
        <v>0</v>
      </c>
      <c r="Q515" s="87"/>
      <c r="R515" s="111"/>
    </row>
    <row r="516" spans="1:18" s="84" customFormat="1">
      <c r="A516" s="132"/>
      <c r="B516" s="128"/>
      <c r="C516" s="156"/>
      <c r="D516" s="129"/>
      <c r="E516" s="88" t="s">
        <v>26</v>
      </c>
      <c r="F516" s="88" t="s">
        <v>278</v>
      </c>
      <c r="G516" s="86">
        <f t="shared" si="94"/>
        <v>29250</v>
      </c>
      <c r="H516" s="86">
        <f t="shared" si="94"/>
        <v>0</v>
      </c>
      <c r="I516" s="66">
        <v>29250</v>
      </c>
      <c r="J516" s="66">
        <v>0</v>
      </c>
      <c r="K516" s="66">
        <v>0</v>
      </c>
      <c r="L516" s="86">
        <v>0</v>
      </c>
      <c r="M516" s="66">
        <v>0</v>
      </c>
      <c r="N516" s="66">
        <v>0</v>
      </c>
      <c r="O516" s="66">
        <v>0</v>
      </c>
      <c r="P516" s="86">
        <v>0</v>
      </c>
      <c r="Q516" s="87"/>
      <c r="R516" s="111"/>
    </row>
    <row r="517" spans="1:18" s="84" customFormat="1">
      <c r="A517" s="132"/>
      <c r="B517" s="128"/>
      <c r="C517" s="156"/>
      <c r="D517" s="129"/>
      <c r="E517" s="89"/>
      <c r="F517" s="88" t="s">
        <v>279</v>
      </c>
      <c r="G517" s="86">
        <f t="shared" si="94"/>
        <v>0</v>
      </c>
      <c r="H517" s="86">
        <f t="shared" si="94"/>
        <v>0</v>
      </c>
      <c r="I517" s="66">
        <v>0</v>
      </c>
      <c r="J517" s="66">
        <v>0</v>
      </c>
      <c r="K517" s="66">
        <v>0</v>
      </c>
      <c r="L517" s="86">
        <v>0</v>
      </c>
      <c r="M517" s="66">
        <v>0</v>
      </c>
      <c r="N517" s="66">
        <v>0</v>
      </c>
      <c r="O517" s="66">
        <v>0</v>
      </c>
      <c r="P517" s="86">
        <v>0</v>
      </c>
      <c r="Q517" s="87"/>
      <c r="R517" s="111"/>
    </row>
    <row r="518" spans="1:18" s="84" customFormat="1">
      <c r="A518" s="132" t="s">
        <v>455</v>
      </c>
      <c r="B518" s="128" t="s">
        <v>347</v>
      </c>
      <c r="C518" s="160">
        <v>3000</v>
      </c>
      <c r="D518" s="129"/>
      <c r="E518" s="100"/>
      <c r="F518" s="106" t="s">
        <v>303</v>
      </c>
      <c r="G518" s="64">
        <f t="shared" ref="G518:P518" si="95">SUM(G519:G529)</f>
        <v>22200</v>
      </c>
      <c r="H518" s="64">
        <f t="shared" si="95"/>
        <v>0</v>
      </c>
      <c r="I518" s="64">
        <f t="shared" si="95"/>
        <v>22200</v>
      </c>
      <c r="J518" s="64">
        <f t="shared" si="95"/>
        <v>0</v>
      </c>
      <c r="K518" s="64">
        <f t="shared" si="95"/>
        <v>0</v>
      </c>
      <c r="L518" s="64">
        <f t="shared" si="95"/>
        <v>0</v>
      </c>
      <c r="M518" s="64">
        <f t="shared" si="95"/>
        <v>0</v>
      </c>
      <c r="N518" s="64">
        <f t="shared" si="95"/>
        <v>0</v>
      </c>
      <c r="O518" s="64">
        <f t="shared" si="95"/>
        <v>0</v>
      </c>
      <c r="P518" s="64">
        <f t="shared" si="95"/>
        <v>0</v>
      </c>
      <c r="Q518" s="83"/>
      <c r="R518" s="111"/>
    </row>
    <row r="519" spans="1:18" s="84" customFormat="1">
      <c r="A519" s="132"/>
      <c r="B519" s="128"/>
      <c r="C519" s="161"/>
      <c r="D519" s="129"/>
      <c r="E519" s="100"/>
      <c r="F519" s="88" t="s">
        <v>25</v>
      </c>
      <c r="G519" s="86">
        <f t="shared" ref="G519:H529" si="96">I519+K519+M519+O519</f>
        <v>0</v>
      </c>
      <c r="H519" s="86">
        <f t="shared" si="96"/>
        <v>0</v>
      </c>
      <c r="I519" s="66">
        <v>0</v>
      </c>
      <c r="J519" s="66">
        <v>0</v>
      </c>
      <c r="K519" s="86">
        <v>0</v>
      </c>
      <c r="L519" s="86">
        <v>0</v>
      </c>
      <c r="M519" s="86">
        <v>0</v>
      </c>
      <c r="N519" s="86">
        <v>0</v>
      </c>
      <c r="O519" s="86">
        <v>0</v>
      </c>
      <c r="P519" s="86">
        <v>0</v>
      </c>
      <c r="Q519" s="87"/>
      <c r="R519" s="111"/>
    </row>
    <row r="520" spans="1:18" s="84" customFormat="1">
      <c r="A520" s="132"/>
      <c r="B520" s="128"/>
      <c r="C520" s="161"/>
      <c r="D520" s="129"/>
      <c r="E520" s="89"/>
      <c r="F520" s="88" t="s">
        <v>28</v>
      </c>
      <c r="G520" s="86">
        <f t="shared" si="96"/>
        <v>0</v>
      </c>
      <c r="H520" s="86">
        <f t="shared" si="96"/>
        <v>0</v>
      </c>
      <c r="I520" s="66">
        <v>0</v>
      </c>
      <c r="J520" s="66">
        <v>0</v>
      </c>
      <c r="K520" s="86">
        <v>0</v>
      </c>
      <c r="L520" s="86">
        <v>0</v>
      </c>
      <c r="M520" s="86">
        <v>0</v>
      </c>
      <c r="N520" s="86">
        <v>0</v>
      </c>
      <c r="O520" s="86">
        <v>0</v>
      </c>
      <c r="P520" s="86">
        <v>0</v>
      </c>
      <c r="Q520" s="87"/>
      <c r="R520" s="111"/>
    </row>
    <row r="521" spans="1:18" s="84" customFormat="1">
      <c r="A521" s="132"/>
      <c r="B521" s="128"/>
      <c r="C521" s="161"/>
      <c r="D521" s="129"/>
      <c r="E521" s="119"/>
      <c r="F521" s="88" t="s">
        <v>29</v>
      </c>
      <c r="G521" s="86">
        <f t="shared" si="96"/>
        <v>0</v>
      </c>
      <c r="H521" s="86">
        <f t="shared" si="96"/>
        <v>0</v>
      </c>
      <c r="I521" s="66">
        <v>0</v>
      </c>
      <c r="J521" s="66">
        <v>0</v>
      </c>
      <c r="K521" s="86">
        <v>0</v>
      </c>
      <c r="L521" s="86">
        <v>0</v>
      </c>
      <c r="M521" s="86">
        <v>0</v>
      </c>
      <c r="N521" s="86">
        <v>0</v>
      </c>
      <c r="O521" s="86">
        <v>0</v>
      </c>
      <c r="P521" s="86">
        <v>0</v>
      </c>
      <c r="Q521" s="87"/>
      <c r="R521" s="111"/>
    </row>
    <row r="522" spans="1:18" s="84" customFormat="1">
      <c r="A522" s="132"/>
      <c r="B522" s="128"/>
      <c r="C522" s="161"/>
      <c r="D522" s="129"/>
      <c r="E522" s="119"/>
      <c r="F522" s="88" t="s">
        <v>305</v>
      </c>
      <c r="G522" s="86">
        <f t="shared" si="96"/>
        <v>0</v>
      </c>
      <c r="H522" s="86">
        <f t="shared" si="96"/>
        <v>0</v>
      </c>
      <c r="I522" s="66">
        <v>0</v>
      </c>
      <c r="J522" s="66">
        <v>0</v>
      </c>
      <c r="K522" s="86">
        <v>0</v>
      </c>
      <c r="L522" s="86">
        <v>0</v>
      </c>
      <c r="M522" s="86">
        <v>0</v>
      </c>
      <c r="N522" s="86">
        <v>0</v>
      </c>
      <c r="O522" s="86">
        <v>0</v>
      </c>
      <c r="P522" s="86">
        <v>0</v>
      </c>
      <c r="Q522" s="87"/>
      <c r="R522" s="111"/>
    </row>
    <row r="523" spans="1:18" s="84" customFormat="1">
      <c r="A523" s="132"/>
      <c r="B523" s="128"/>
      <c r="C523" s="161"/>
      <c r="D523" s="129"/>
      <c r="E523" s="88"/>
      <c r="F523" s="88" t="s">
        <v>31</v>
      </c>
      <c r="G523" s="86">
        <f t="shared" si="96"/>
        <v>0</v>
      </c>
      <c r="H523" s="86">
        <f t="shared" si="96"/>
        <v>0</v>
      </c>
      <c r="I523" s="66">
        <v>0</v>
      </c>
      <c r="J523" s="66">
        <v>0</v>
      </c>
      <c r="K523" s="86">
        <v>0</v>
      </c>
      <c r="L523" s="86">
        <v>0</v>
      </c>
      <c r="M523" s="86">
        <v>0</v>
      </c>
      <c r="N523" s="86">
        <v>0</v>
      </c>
      <c r="O523" s="86">
        <v>0</v>
      </c>
      <c r="P523" s="86">
        <v>0</v>
      </c>
      <c r="Q523" s="87"/>
      <c r="R523" s="111"/>
    </row>
    <row r="524" spans="1:18" s="84" customFormat="1">
      <c r="A524" s="132"/>
      <c r="B524" s="128"/>
      <c r="C524" s="161"/>
      <c r="D524" s="129"/>
      <c r="E524" s="88"/>
      <c r="F524" s="88" t="s">
        <v>268</v>
      </c>
      <c r="G524" s="86">
        <f t="shared" si="96"/>
        <v>0</v>
      </c>
      <c r="H524" s="86">
        <f t="shared" si="96"/>
        <v>0</v>
      </c>
      <c r="I524" s="66">
        <v>0</v>
      </c>
      <c r="J524" s="66">
        <v>0</v>
      </c>
      <c r="K524" s="86">
        <v>0</v>
      </c>
      <c r="L524" s="86">
        <v>0</v>
      </c>
      <c r="M524" s="86">
        <v>0</v>
      </c>
      <c r="N524" s="86">
        <v>0</v>
      </c>
      <c r="O524" s="86">
        <v>0</v>
      </c>
      <c r="P524" s="86">
        <v>0</v>
      </c>
      <c r="Q524" s="87"/>
      <c r="R524" s="111"/>
    </row>
    <row r="525" spans="1:18" s="84" customFormat="1">
      <c r="A525" s="132"/>
      <c r="B525" s="128"/>
      <c r="C525" s="161"/>
      <c r="D525" s="129"/>
      <c r="E525" s="89"/>
      <c r="F525" s="88" t="s">
        <v>275</v>
      </c>
      <c r="G525" s="86">
        <f t="shared" si="96"/>
        <v>0</v>
      </c>
      <c r="H525" s="86">
        <f t="shared" si="96"/>
        <v>0</v>
      </c>
      <c r="I525" s="66">
        <v>0</v>
      </c>
      <c r="J525" s="66">
        <v>0</v>
      </c>
      <c r="K525" s="66">
        <v>0</v>
      </c>
      <c r="L525" s="86">
        <v>0</v>
      </c>
      <c r="M525" s="66">
        <v>0</v>
      </c>
      <c r="N525" s="66">
        <v>0</v>
      </c>
      <c r="O525" s="66">
        <v>0</v>
      </c>
      <c r="P525" s="86">
        <v>0</v>
      </c>
      <c r="Q525" s="87"/>
      <c r="R525" s="111"/>
    </row>
    <row r="526" spans="1:18" s="84" customFormat="1">
      <c r="A526" s="132"/>
      <c r="B526" s="128"/>
      <c r="C526" s="161"/>
      <c r="D526" s="129"/>
      <c r="E526" s="89"/>
      <c r="F526" s="88" t="s">
        <v>276</v>
      </c>
      <c r="G526" s="86">
        <f t="shared" si="96"/>
        <v>0</v>
      </c>
      <c r="H526" s="86">
        <f t="shared" si="96"/>
        <v>0</v>
      </c>
      <c r="I526" s="66">
        <v>0</v>
      </c>
      <c r="J526" s="66">
        <v>0</v>
      </c>
      <c r="K526" s="66">
        <v>0</v>
      </c>
      <c r="L526" s="86">
        <v>0</v>
      </c>
      <c r="M526" s="66">
        <v>0</v>
      </c>
      <c r="N526" s="66">
        <v>0</v>
      </c>
      <c r="O526" s="66">
        <v>0</v>
      </c>
      <c r="P526" s="86">
        <v>0</v>
      </c>
      <c r="Q526" s="87"/>
      <c r="R526" s="111"/>
    </row>
    <row r="527" spans="1:18" s="84" customFormat="1">
      <c r="A527" s="132"/>
      <c r="B527" s="128"/>
      <c r="C527" s="161"/>
      <c r="D527" s="129"/>
      <c r="E527" s="88" t="s">
        <v>220</v>
      </c>
      <c r="F527" s="88" t="s">
        <v>277</v>
      </c>
      <c r="G527" s="86">
        <f t="shared" si="96"/>
        <v>1200</v>
      </c>
      <c r="H527" s="86">
        <f t="shared" si="96"/>
        <v>0</v>
      </c>
      <c r="I527" s="66">
        <v>1200</v>
      </c>
      <c r="J527" s="66">
        <v>0</v>
      </c>
      <c r="K527" s="66">
        <v>0</v>
      </c>
      <c r="L527" s="86">
        <v>0</v>
      </c>
      <c r="M527" s="66">
        <v>0</v>
      </c>
      <c r="N527" s="66">
        <v>0</v>
      </c>
      <c r="O527" s="66">
        <v>0</v>
      </c>
      <c r="P527" s="86">
        <v>0</v>
      </c>
      <c r="Q527" s="87"/>
      <c r="R527" s="111"/>
    </row>
    <row r="528" spans="1:18" s="84" customFormat="1">
      <c r="A528" s="132"/>
      <c r="B528" s="128"/>
      <c r="C528" s="161"/>
      <c r="D528" s="129"/>
      <c r="E528" s="88" t="s">
        <v>26</v>
      </c>
      <c r="F528" s="88" t="s">
        <v>278</v>
      </c>
      <c r="G528" s="86">
        <f t="shared" si="96"/>
        <v>21000</v>
      </c>
      <c r="H528" s="86">
        <f t="shared" si="96"/>
        <v>0</v>
      </c>
      <c r="I528" s="66">
        <v>21000</v>
      </c>
      <c r="J528" s="66">
        <v>0</v>
      </c>
      <c r="K528" s="66">
        <v>0</v>
      </c>
      <c r="L528" s="86">
        <v>0</v>
      </c>
      <c r="M528" s="66">
        <v>0</v>
      </c>
      <c r="N528" s="66">
        <v>0</v>
      </c>
      <c r="O528" s="66">
        <v>0</v>
      </c>
      <c r="P528" s="86">
        <v>0</v>
      </c>
      <c r="Q528" s="87"/>
      <c r="R528" s="111"/>
    </row>
    <row r="529" spans="1:18" s="84" customFormat="1">
      <c r="A529" s="132"/>
      <c r="B529" s="128"/>
      <c r="C529" s="162"/>
      <c r="D529" s="129"/>
      <c r="E529" s="89"/>
      <c r="F529" s="88" t="s">
        <v>279</v>
      </c>
      <c r="G529" s="86">
        <f t="shared" si="96"/>
        <v>0</v>
      </c>
      <c r="H529" s="86">
        <f t="shared" si="96"/>
        <v>0</v>
      </c>
      <c r="I529" s="66">
        <v>0</v>
      </c>
      <c r="J529" s="66">
        <v>0</v>
      </c>
      <c r="K529" s="66">
        <v>0</v>
      </c>
      <c r="L529" s="86">
        <v>0</v>
      </c>
      <c r="M529" s="66">
        <v>0</v>
      </c>
      <c r="N529" s="66">
        <v>0</v>
      </c>
      <c r="O529" s="66">
        <v>0</v>
      </c>
      <c r="P529" s="86">
        <v>0</v>
      </c>
      <c r="Q529" s="87"/>
      <c r="R529" s="111"/>
    </row>
    <row r="530" spans="1:18" s="84" customFormat="1" ht="12.75" customHeight="1">
      <c r="A530" s="132" t="s">
        <v>456</v>
      </c>
      <c r="B530" s="128" t="s">
        <v>348</v>
      </c>
      <c r="C530" s="156">
        <v>1400</v>
      </c>
      <c r="D530" s="129"/>
      <c r="E530" s="100"/>
      <c r="F530" s="106" t="s">
        <v>303</v>
      </c>
      <c r="G530" s="64">
        <f t="shared" ref="G530:P530" si="97">SUM(G531:G541)</f>
        <v>9555</v>
      </c>
      <c r="H530" s="64">
        <f t="shared" si="97"/>
        <v>0</v>
      </c>
      <c r="I530" s="64">
        <f t="shared" si="97"/>
        <v>9555</v>
      </c>
      <c r="J530" s="64">
        <f t="shared" si="97"/>
        <v>0</v>
      </c>
      <c r="K530" s="64">
        <f t="shared" si="97"/>
        <v>0</v>
      </c>
      <c r="L530" s="64">
        <f t="shared" si="97"/>
        <v>0</v>
      </c>
      <c r="M530" s="64">
        <f t="shared" si="97"/>
        <v>0</v>
      </c>
      <c r="N530" s="64">
        <f t="shared" si="97"/>
        <v>0</v>
      </c>
      <c r="O530" s="64">
        <f t="shared" si="97"/>
        <v>0</v>
      </c>
      <c r="P530" s="64">
        <f t="shared" si="97"/>
        <v>0</v>
      </c>
      <c r="Q530" s="83"/>
      <c r="R530" s="111"/>
    </row>
    <row r="531" spans="1:18" s="84" customFormat="1">
      <c r="A531" s="132"/>
      <c r="B531" s="128"/>
      <c r="C531" s="156"/>
      <c r="D531" s="129"/>
      <c r="E531" s="100"/>
      <c r="F531" s="88" t="s">
        <v>25</v>
      </c>
      <c r="G531" s="86">
        <f t="shared" ref="G531:H541" si="98">I531+K531+M531+O531</f>
        <v>0</v>
      </c>
      <c r="H531" s="86">
        <f t="shared" si="98"/>
        <v>0</v>
      </c>
      <c r="I531" s="66">
        <v>0</v>
      </c>
      <c r="J531" s="66">
        <v>0</v>
      </c>
      <c r="K531" s="86">
        <v>0</v>
      </c>
      <c r="L531" s="86">
        <v>0</v>
      </c>
      <c r="M531" s="86">
        <v>0</v>
      </c>
      <c r="N531" s="86">
        <v>0</v>
      </c>
      <c r="O531" s="86">
        <v>0</v>
      </c>
      <c r="P531" s="86">
        <v>0</v>
      </c>
      <c r="Q531" s="87"/>
      <c r="R531" s="111"/>
    </row>
    <row r="532" spans="1:18" s="84" customFormat="1">
      <c r="A532" s="132"/>
      <c r="B532" s="128"/>
      <c r="C532" s="156"/>
      <c r="D532" s="129"/>
      <c r="E532" s="89"/>
      <c r="F532" s="88" t="s">
        <v>28</v>
      </c>
      <c r="G532" s="86">
        <f t="shared" si="98"/>
        <v>0</v>
      </c>
      <c r="H532" s="86">
        <f t="shared" si="98"/>
        <v>0</v>
      </c>
      <c r="I532" s="66">
        <v>0</v>
      </c>
      <c r="J532" s="66">
        <v>0</v>
      </c>
      <c r="K532" s="86">
        <v>0</v>
      </c>
      <c r="L532" s="86">
        <v>0</v>
      </c>
      <c r="M532" s="86">
        <v>0</v>
      </c>
      <c r="N532" s="86">
        <v>0</v>
      </c>
      <c r="O532" s="86">
        <v>0</v>
      </c>
      <c r="P532" s="86">
        <v>0</v>
      </c>
      <c r="Q532" s="87"/>
      <c r="R532" s="111"/>
    </row>
    <row r="533" spans="1:18" s="84" customFormat="1">
      <c r="A533" s="132"/>
      <c r="B533" s="128"/>
      <c r="C533" s="156"/>
      <c r="D533" s="129"/>
      <c r="E533" s="119"/>
      <c r="F533" s="88" t="s">
        <v>29</v>
      </c>
      <c r="G533" s="86">
        <f t="shared" si="98"/>
        <v>0</v>
      </c>
      <c r="H533" s="86">
        <f t="shared" si="98"/>
        <v>0</v>
      </c>
      <c r="I533" s="66">
        <v>0</v>
      </c>
      <c r="J533" s="66">
        <v>0</v>
      </c>
      <c r="K533" s="86">
        <v>0</v>
      </c>
      <c r="L533" s="86">
        <v>0</v>
      </c>
      <c r="M533" s="86">
        <v>0</v>
      </c>
      <c r="N533" s="86">
        <v>0</v>
      </c>
      <c r="O533" s="86">
        <v>0</v>
      </c>
      <c r="P533" s="86">
        <v>0</v>
      </c>
      <c r="Q533" s="87"/>
      <c r="R533" s="111"/>
    </row>
    <row r="534" spans="1:18" s="84" customFormat="1">
      <c r="A534" s="132"/>
      <c r="B534" s="128"/>
      <c r="C534" s="156"/>
      <c r="D534" s="129"/>
      <c r="E534" s="119"/>
      <c r="F534" s="88" t="s">
        <v>305</v>
      </c>
      <c r="G534" s="86">
        <f t="shared" si="98"/>
        <v>0</v>
      </c>
      <c r="H534" s="86">
        <f t="shared" si="98"/>
        <v>0</v>
      </c>
      <c r="I534" s="66">
        <v>0</v>
      </c>
      <c r="J534" s="66">
        <v>0</v>
      </c>
      <c r="K534" s="86">
        <v>0</v>
      </c>
      <c r="L534" s="86">
        <v>0</v>
      </c>
      <c r="M534" s="86">
        <v>0</v>
      </c>
      <c r="N534" s="86">
        <v>0</v>
      </c>
      <c r="O534" s="86">
        <v>0</v>
      </c>
      <c r="P534" s="86">
        <v>0</v>
      </c>
      <c r="Q534" s="87"/>
      <c r="R534" s="111"/>
    </row>
    <row r="535" spans="1:18" s="84" customFormat="1">
      <c r="A535" s="132"/>
      <c r="B535" s="128"/>
      <c r="C535" s="156"/>
      <c r="D535" s="129"/>
      <c r="E535" s="88"/>
      <c r="F535" s="88" t="s">
        <v>31</v>
      </c>
      <c r="G535" s="86">
        <f t="shared" si="98"/>
        <v>0</v>
      </c>
      <c r="H535" s="86">
        <f t="shared" si="98"/>
        <v>0</v>
      </c>
      <c r="I535" s="66">
        <v>0</v>
      </c>
      <c r="J535" s="66">
        <v>0</v>
      </c>
      <c r="K535" s="86">
        <v>0</v>
      </c>
      <c r="L535" s="86">
        <v>0</v>
      </c>
      <c r="M535" s="86">
        <v>0</v>
      </c>
      <c r="N535" s="86">
        <v>0</v>
      </c>
      <c r="O535" s="86">
        <v>0</v>
      </c>
      <c r="P535" s="86">
        <v>0</v>
      </c>
      <c r="Q535" s="87"/>
      <c r="R535" s="111"/>
    </row>
    <row r="536" spans="1:18" s="84" customFormat="1">
      <c r="A536" s="132"/>
      <c r="B536" s="128"/>
      <c r="C536" s="156"/>
      <c r="D536" s="129"/>
      <c r="E536" s="88"/>
      <c r="F536" s="88" t="s">
        <v>268</v>
      </c>
      <c r="G536" s="86">
        <f t="shared" si="98"/>
        <v>0</v>
      </c>
      <c r="H536" s="86">
        <f t="shared" si="98"/>
        <v>0</v>
      </c>
      <c r="I536" s="66">
        <v>0</v>
      </c>
      <c r="J536" s="66">
        <v>0</v>
      </c>
      <c r="K536" s="86">
        <v>0</v>
      </c>
      <c r="L536" s="86">
        <v>0</v>
      </c>
      <c r="M536" s="86">
        <v>0</v>
      </c>
      <c r="N536" s="86">
        <v>0</v>
      </c>
      <c r="O536" s="86">
        <v>0</v>
      </c>
      <c r="P536" s="86">
        <v>0</v>
      </c>
      <c r="Q536" s="87"/>
      <c r="R536" s="111"/>
    </row>
    <row r="537" spans="1:18" s="84" customFormat="1">
      <c r="A537" s="132"/>
      <c r="B537" s="128"/>
      <c r="C537" s="156"/>
      <c r="D537" s="129"/>
      <c r="E537" s="89"/>
      <c r="F537" s="88" t="s">
        <v>275</v>
      </c>
      <c r="G537" s="86">
        <f t="shared" si="98"/>
        <v>0</v>
      </c>
      <c r="H537" s="86">
        <f t="shared" si="98"/>
        <v>0</v>
      </c>
      <c r="I537" s="66">
        <v>0</v>
      </c>
      <c r="J537" s="66">
        <v>0</v>
      </c>
      <c r="K537" s="66">
        <v>0</v>
      </c>
      <c r="L537" s="86">
        <v>0</v>
      </c>
      <c r="M537" s="66">
        <v>0</v>
      </c>
      <c r="N537" s="66">
        <v>0</v>
      </c>
      <c r="O537" s="66">
        <v>0</v>
      </c>
      <c r="P537" s="86">
        <v>0</v>
      </c>
      <c r="Q537" s="87"/>
      <c r="R537" s="111"/>
    </row>
    <row r="538" spans="1:18" s="84" customFormat="1">
      <c r="A538" s="132"/>
      <c r="B538" s="128"/>
      <c r="C538" s="156"/>
      <c r="D538" s="129"/>
      <c r="E538" s="88" t="s">
        <v>220</v>
      </c>
      <c r="F538" s="88" t="s">
        <v>276</v>
      </c>
      <c r="G538" s="86">
        <f t="shared" si="98"/>
        <v>455</v>
      </c>
      <c r="H538" s="86">
        <f t="shared" si="98"/>
        <v>0</v>
      </c>
      <c r="I538" s="66">
        <v>455</v>
      </c>
      <c r="J538" s="66">
        <v>0</v>
      </c>
      <c r="K538" s="66">
        <v>0</v>
      </c>
      <c r="L538" s="86">
        <v>0</v>
      </c>
      <c r="M538" s="66">
        <v>0</v>
      </c>
      <c r="N538" s="66">
        <v>0</v>
      </c>
      <c r="O538" s="66">
        <v>0</v>
      </c>
      <c r="P538" s="86">
        <v>0</v>
      </c>
      <c r="Q538" s="87"/>
      <c r="R538" s="111"/>
    </row>
    <row r="539" spans="1:18" s="84" customFormat="1">
      <c r="A539" s="132"/>
      <c r="B539" s="128"/>
      <c r="C539" s="156"/>
      <c r="D539" s="129"/>
      <c r="E539" s="88" t="s">
        <v>26</v>
      </c>
      <c r="F539" s="88" t="s">
        <v>277</v>
      </c>
      <c r="G539" s="86">
        <f t="shared" si="98"/>
        <v>9100</v>
      </c>
      <c r="H539" s="86">
        <f t="shared" si="98"/>
        <v>0</v>
      </c>
      <c r="I539" s="66">
        <v>9100</v>
      </c>
      <c r="J539" s="66">
        <v>0</v>
      </c>
      <c r="K539" s="66">
        <v>0</v>
      </c>
      <c r="L539" s="86">
        <v>0</v>
      </c>
      <c r="M539" s="66">
        <v>0</v>
      </c>
      <c r="N539" s="66">
        <v>0</v>
      </c>
      <c r="O539" s="66">
        <v>0</v>
      </c>
      <c r="P539" s="86">
        <v>0</v>
      </c>
      <c r="Q539" s="87"/>
      <c r="R539" s="111"/>
    </row>
    <row r="540" spans="1:18" s="84" customFormat="1">
      <c r="A540" s="132"/>
      <c r="B540" s="128"/>
      <c r="C540" s="156"/>
      <c r="D540" s="129"/>
      <c r="E540" s="89"/>
      <c r="F540" s="88" t="s">
        <v>278</v>
      </c>
      <c r="G540" s="86">
        <f t="shared" si="98"/>
        <v>0</v>
      </c>
      <c r="H540" s="86">
        <f t="shared" si="98"/>
        <v>0</v>
      </c>
      <c r="I540" s="66">
        <v>0</v>
      </c>
      <c r="J540" s="66">
        <v>0</v>
      </c>
      <c r="K540" s="66">
        <v>0</v>
      </c>
      <c r="L540" s="86">
        <v>0</v>
      </c>
      <c r="M540" s="66">
        <v>0</v>
      </c>
      <c r="N540" s="66">
        <v>0</v>
      </c>
      <c r="O540" s="66">
        <v>0</v>
      </c>
      <c r="P540" s="86">
        <v>0</v>
      </c>
      <c r="Q540" s="87"/>
      <c r="R540" s="111"/>
    </row>
    <row r="541" spans="1:18" s="84" customFormat="1">
      <c r="A541" s="132"/>
      <c r="B541" s="128"/>
      <c r="C541" s="156"/>
      <c r="D541" s="129"/>
      <c r="E541" s="89"/>
      <c r="F541" s="88" t="s">
        <v>279</v>
      </c>
      <c r="G541" s="86">
        <f t="shared" si="98"/>
        <v>0</v>
      </c>
      <c r="H541" s="86">
        <f t="shared" si="98"/>
        <v>0</v>
      </c>
      <c r="I541" s="66">
        <v>0</v>
      </c>
      <c r="J541" s="66">
        <v>0</v>
      </c>
      <c r="K541" s="66">
        <v>0</v>
      </c>
      <c r="L541" s="86">
        <v>0</v>
      </c>
      <c r="M541" s="66">
        <v>0</v>
      </c>
      <c r="N541" s="66">
        <v>0</v>
      </c>
      <c r="O541" s="66">
        <v>0</v>
      </c>
      <c r="P541" s="86">
        <v>0</v>
      </c>
      <c r="Q541" s="87"/>
      <c r="R541" s="111"/>
    </row>
    <row r="542" spans="1:18" s="84" customFormat="1" ht="12.75" customHeight="1">
      <c r="A542" s="132" t="s">
        <v>457</v>
      </c>
      <c r="B542" s="158" t="s">
        <v>551</v>
      </c>
      <c r="C542" s="156">
        <v>1350</v>
      </c>
      <c r="D542" s="115"/>
      <c r="E542" s="100"/>
      <c r="F542" s="106" t="s">
        <v>303</v>
      </c>
      <c r="G542" s="64">
        <f t="shared" ref="G542:P542" si="99">SUM(G543:G553)</f>
        <v>24577.5</v>
      </c>
      <c r="H542" s="64">
        <f t="shared" si="99"/>
        <v>0</v>
      </c>
      <c r="I542" s="64">
        <f t="shared" si="99"/>
        <v>24577.5</v>
      </c>
      <c r="J542" s="64">
        <f t="shared" si="99"/>
        <v>0</v>
      </c>
      <c r="K542" s="64">
        <f t="shared" si="99"/>
        <v>0</v>
      </c>
      <c r="L542" s="64">
        <f t="shared" si="99"/>
        <v>0</v>
      </c>
      <c r="M542" s="64">
        <f t="shared" si="99"/>
        <v>0</v>
      </c>
      <c r="N542" s="64">
        <f t="shared" si="99"/>
        <v>0</v>
      </c>
      <c r="O542" s="64">
        <f t="shared" si="99"/>
        <v>0</v>
      </c>
      <c r="P542" s="64">
        <f t="shared" si="99"/>
        <v>0</v>
      </c>
      <c r="Q542" s="83"/>
      <c r="R542" s="111"/>
    </row>
    <row r="543" spans="1:18" s="84" customFormat="1">
      <c r="A543" s="132"/>
      <c r="B543" s="158"/>
      <c r="C543" s="156"/>
      <c r="D543" s="115"/>
      <c r="E543" s="100"/>
      <c r="F543" s="88" t="s">
        <v>25</v>
      </c>
      <c r="G543" s="86">
        <f t="shared" ref="G543:H553" si="100">I543+K543+M543+O543</f>
        <v>0</v>
      </c>
      <c r="H543" s="86">
        <f t="shared" si="100"/>
        <v>0</v>
      </c>
      <c r="I543" s="66">
        <v>0</v>
      </c>
      <c r="J543" s="66">
        <v>0</v>
      </c>
      <c r="K543" s="86">
        <v>0</v>
      </c>
      <c r="L543" s="86">
        <v>0</v>
      </c>
      <c r="M543" s="86">
        <v>0</v>
      </c>
      <c r="N543" s="86">
        <v>0</v>
      </c>
      <c r="O543" s="86">
        <v>0</v>
      </c>
      <c r="P543" s="86">
        <v>0</v>
      </c>
      <c r="Q543" s="87"/>
      <c r="R543" s="111"/>
    </row>
    <row r="544" spans="1:18" s="84" customFormat="1">
      <c r="A544" s="132"/>
      <c r="B544" s="158"/>
      <c r="C544" s="156"/>
      <c r="D544" s="115"/>
      <c r="E544" s="89"/>
      <c r="F544" s="88" t="s">
        <v>28</v>
      </c>
      <c r="G544" s="86">
        <f t="shared" si="100"/>
        <v>0</v>
      </c>
      <c r="H544" s="86">
        <f t="shared" si="100"/>
        <v>0</v>
      </c>
      <c r="I544" s="66">
        <v>0</v>
      </c>
      <c r="J544" s="66">
        <v>0</v>
      </c>
      <c r="K544" s="86">
        <v>0</v>
      </c>
      <c r="L544" s="86">
        <v>0</v>
      </c>
      <c r="M544" s="86">
        <v>0</v>
      </c>
      <c r="N544" s="86">
        <v>0</v>
      </c>
      <c r="O544" s="86">
        <v>0</v>
      </c>
      <c r="P544" s="86">
        <v>0</v>
      </c>
      <c r="Q544" s="87"/>
      <c r="R544" s="111"/>
    </row>
    <row r="545" spans="1:18" s="84" customFormat="1">
      <c r="A545" s="132"/>
      <c r="B545" s="158"/>
      <c r="C545" s="156"/>
      <c r="D545" s="115"/>
      <c r="E545" s="119"/>
      <c r="F545" s="88" t="s">
        <v>29</v>
      </c>
      <c r="G545" s="86">
        <f t="shared" si="100"/>
        <v>0</v>
      </c>
      <c r="H545" s="86">
        <f t="shared" si="100"/>
        <v>0</v>
      </c>
      <c r="I545" s="66">
        <v>0</v>
      </c>
      <c r="J545" s="66">
        <v>0</v>
      </c>
      <c r="K545" s="86">
        <v>0</v>
      </c>
      <c r="L545" s="86">
        <v>0</v>
      </c>
      <c r="M545" s="86">
        <v>0</v>
      </c>
      <c r="N545" s="86">
        <v>0</v>
      </c>
      <c r="O545" s="86">
        <v>0</v>
      </c>
      <c r="P545" s="86">
        <v>0</v>
      </c>
      <c r="Q545" s="87"/>
      <c r="R545" s="111"/>
    </row>
    <row r="546" spans="1:18" s="84" customFormat="1">
      <c r="A546" s="132"/>
      <c r="B546" s="158"/>
      <c r="C546" s="156"/>
      <c r="D546" s="115"/>
      <c r="E546" s="119"/>
      <c r="F546" s="88" t="s">
        <v>305</v>
      </c>
      <c r="G546" s="86">
        <f t="shared" si="100"/>
        <v>0</v>
      </c>
      <c r="H546" s="86">
        <f t="shared" si="100"/>
        <v>0</v>
      </c>
      <c r="I546" s="66">
        <v>0</v>
      </c>
      <c r="J546" s="66">
        <v>0</v>
      </c>
      <c r="K546" s="86">
        <v>0</v>
      </c>
      <c r="L546" s="86">
        <v>0</v>
      </c>
      <c r="M546" s="86">
        <v>0</v>
      </c>
      <c r="N546" s="86">
        <v>0</v>
      </c>
      <c r="O546" s="86">
        <v>0</v>
      </c>
      <c r="P546" s="86">
        <v>0</v>
      </c>
      <c r="Q546" s="87"/>
      <c r="R546" s="111"/>
    </row>
    <row r="547" spans="1:18" s="84" customFormat="1">
      <c r="A547" s="132"/>
      <c r="B547" s="158"/>
      <c r="C547" s="156"/>
      <c r="D547" s="115"/>
      <c r="E547" s="88"/>
      <c r="F547" s="88" t="s">
        <v>31</v>
      </c>
      <c r="G547" s="86">
        <f t="shared" si="100"/>
        <v>0</v>
      </c>
      <c r="H547" s="86">
        <f t="shared" si="100"/>
        <v>0</v>
      </c>
      <c r="I547" s="66">
        <v>0</v>
      </c>
      <c r="J547" s="66">
        <v>0</v>
      </c>
      <c r="K547" s="86">
        <v>0</v>
      </c>
      <c r="L547" s="86">
        <v>0</v>
      </c>
      <c r="M547" s="86">
        <v>0</v>
      </c>
      <c r="N547" s="86">
        <v>0</v>
      </c>
      <c r="O547" s="86">
        <v>0</v>
      </c>
      <c r="P547" s="86">
        <v>0</v>
      </c>
      <c r="Q547" s="87"/>
      <c r="R547" s="111"/>
    </row>
    <row r="548" spans="1:18" s="84" customFormat="1">
      <c r="A548" s="132"/>
      <c r="B548" s="158"/>
      <c r="C548" s="156"/>
      <c r="D548" s="115"/>
      <c r="E548" s="88"/>
      <c r="F548" s="88" t="s">
        <v>268</v>
      </c>
      <c r="G548" s="86">
        <f t="shared" si="100"/>
        <v>0</v>
      </c>
      <c r="H548" s="86">
        <f t="shared" si="100"/>
        <v>0</v>
      </c>
      <c r="I548" s="66">
        <v>0</v>
      </c>
      <c r="J548" s="66">
        <v>0</v>
      </c>
      <c r="K548" s="86">
        <v>0</v>
      </c>
      <c r="L548" s="86">
        <v>0</v>
      </c>
      <c r="M548" s="86">
        <v>0</v>
      </c>
      <c r="N548" s="86">
        <v>0</v>
      </c>
      <c r="O548" s="86">
        <v>0</v>
      </c>
      <c r="P548" s="86">
        <v>0</v>
      </c>
      <c r="Q548" s="87"/>
      <c r="R548" s="111"/>
    </row>
    <row r="549" spans="1:18" s="84" customFormat="1">
      <c r="A549" s="132"/>
      <c r="B549" s="158"/>
      <c r="C549" s="156"/>
      <c r="D549" s="115"/>
      <c r="E549" s="89"/>
      <c r="F549" s="88" t="s">
        <v>275</v>
      </c>
      <c r="G549" s="86">
        <f t="shared" si="100"/>
        <v>0</v>
      </c>
      <c r="H549" s="86">
        <f t="shared" si="100"/>
        <v>0</v>
      </c>
      <c r="I549" s="66">
        <v>0</v>
      </c>
      <c r="J549" s="66">
        <v>0</v>
      </c>
      <c r="K549" s="66">
        <v>0</v>
      </c>
      <c r="L549" s="86">
        <v>0</v>
      </c>
      <c r="M549" s="66">
        <v>0</v>
      </c>
      <c r="N549" s="66">
        <v>0</v>
      </c>
      <c r="O549" s="66">
        <v>0</v>
      </c>
      <c r="P549" s="86">
        <v>0</v>
      </c>
      <c r="Q549" s="87"/>
      <c r="R549" s="111"/>
    </row>
    <row r="550" spans="1:18" s="84" customFormat="1">
      <c r="A550" s="132"/>
      <c r="B550" s="158"/>
      <c r="C550" s="156"/>
      <c r="D550" s="115"/>
      <c r="E550" s="89"/>
      <c r="F550" s="88" t="s">
        <v>276</v>
      </c>
      <c r="G550" s="86">
        <f t="shared" si="100"/>
        <v>0</v>
      </c>
      <c r="H550" s="86">
        <f t="shared" si="100"/>
        <v>0</v>
      </c>
      <c r="I550" s="66">
        <v>0</v>
      </c>
      <c r="J550" s="66">
        <v>0</v>
      </c>
      <c r="K550" s="66">
        <v>0</v>
      </c>
      <c r="L550" s="86">
        <v>0</v>
      </c>
      <c r="M550" s="66">
        <v>0</v>
      </c>
      <c r="N550" s="66">
        <v>0</v>
      </c>
      <c r="O550" s="66">
        <v>0</v>
      </c>
      <c r="P550" s="86">
        <v>0</v>
      </c>
      <c r="Q550" s="87"/>
      <c r="R550" s="111"/>
    </row>
    <row r="551" spans="1:18" s="84" customFormat="1">
      <c r="A551" s="132"/>
      <c r="B551" s="158"/>
      <c r="C551" s="156"/>
      <c r="D551" s="115"/>
      <c r="E551" s="88" t="s">
        <v>220</v>
      </c>
      <c r="F551" s="88" t="s">
        <v>277</v>
      </c>
      <c r="G551" s="86">
        <f t="shared" si="100"/>
        <v>3195</v>
      </c>
      <c r="H551" s="86">
        <f t="shared" si="100"/>
        <v>0</v>
      </c>
      <c r="I551" s="66">
        <v>3195</v>
      </c>
      <c r="J551" s="66">
        <v>0</v>
      </c>
      <c r="K551" s="66">
        <v>0</v>
      </c>
      <c r="L551" s="86">
        <v>0</v>
      </c>
      <c r="M551" s="66">
        <v>0</v>
      </c>
      <c r="N551" s="66">
        <v>0</v>
      </c>
      <c r="O551" s="66">
        <v>0</v>
      </c>
      <c r="P551" s="86">
        <v>0</v>
      </c>
      <c r="Q551" s="87"/>
      <c r="R551" s="111"/>
    </row>
    <row r="552" spans="1:18" s="84" customFormat="1">
      <c r="A552" s="132"/>
      <c r="B552" s="158"/>
      <c r="C552" s="156"/>
      <c r="D552" s="115"/>
      <c r="E552" s="88" t="s">
        <v>26</v>
      </c>
      <c r="F552" s="88" t="s">
        <v>278</v>
      </c>
      <c r="G552" s="86">
        <f t="shared" si="100"/>
        <v>21382.5</v>
      </c>
      <c r="H552" s="86">
        <f t="shared" si="100"/>
        <v>0</v>
      </c>
      <c r="I552" s="66">
        <v>21382.5</v>
      </c>
      <c r="J552" s="66">
        <v>0</v>
      </c>
      <c r="K552" s="66">
        <v>0</v>
      </c>
      <c r="L552" s="86">
        <v>0</v>
      </c>
      <c r="M552" s="66">
        <v>0</v>
      </c>
      <c r="N552" s="66">
        <v>0</v>
      </c>
      <c r="O552" s="66">
        <v>0</v>
      </c>
      <c r="P552" s="86">
        <v>0</v>
      </c>
      <c r="Q552" s="87"/>
      <c r="R552" s="111"/>
    </row>
    <row r="553" spans="1:18" s="84" customFormat="1">
      <c r="A553" s="132"/>
      <c r="B553" s="158"/>
      <c r="C553" s="156"/>
      <c r="D553" s="115"/>
      <c r="E553" s="89"/>
      <c r="F553" s="88" t="s">
        <v>279</v>
      </c>
      <c r="G553" s="86">
        <f t="shared" si="100"/>
        <v>0</v>
      </c>
      <c r="H553" s="86">
        <f t="shared" si="100"/>
        <v>0</v>
      </c>
      <c r="I553" s="66">
        <v>0</v>
      </c>
      <c r="J553" s="66">
        <v>0</v>
      </c>
      <c r="K553" s="66">
        <v>0</v>
      </c>
      <c r="L553" s="86">
        <v>0</v>
      </c>
      <c r="M553" s="66">
        <v>0</v>
      </c>
      <c r="N553" s="66">
        <v>0</v>
      </c>
      <c r="O553" s="66">
        <v>0</v>
      </c>
      <c r="P553" s="86">
        <v>0</v>
      </c>
      <c r="Q553" s="87"/>
      <c r="R553" s="111"/>
    </row>
    <row r="554" spans="1:18" s="84" customFormat="1" ht="12.75" customHeight="1">
      <c r="A554" s="132" t="s">
        <v>458</v>
      </c>
      <c r="B554" s="158" t="s">
        <v>552</v>
      </c>
      <c r="C554" s="156">
        <v>1400</v>
      </c>
      <c r="D554" s="115"/>
      <c r="E554" s="100"/>
      <c r="F554" s="106" t="s">
        <v>303</v>
      </c>
      <c r="G554" s="64">
        <f t="shared" ref="G554:P554" si="101">SUM(G555:G565)</f>
        <v>34683</v>
      </c>
      <c r="H554" s="64">
        <f t="shared" si="101"/>
        <v>0</v>
      </c>
      <c r="I554" s="64">
        <f t="shared" si="101"/>
        <v>34683</v>
      </c>
      <c r="J554" s="64">
        <f t="shared" si="101"/>
        <v>0</v>
      </c>
      <c r="K554" s="64">
        <f t="shared" si="101"/>
        <v>0</v>
      </c>
      <c r="L554" s="64">
        <f t="shared" si="101"/>
        <v>0</v>
      </c>
      <c r="M554" s="64">
        <f t="shared" si="101"/>
        <v>0</v>
      </c>
      <c r="N554" s="64">
        <f t="shared" si="101"/>
        <v>0</v>
      </c>
      <c r="O554" s="64">
        <f t="shared" si="101"/>
        <v>0</v>
      </c>
      <c r="P554" s="64">
        <f t="shared" si="101"/>
        <v>0</v>
      </c>
      <c r="Q554" s="83"/>
      <c r="R554" s="111"/>
    </row>
    <row r="555" spans="1:18" s="84" customFormat="1">
      <c r="A555" s="132"/>
      <c r="B555" s="158"/>
      <c r="C555" s="156"/>
      <c r="D555" s="115"/>
      <c r="E555" s="100"/>
      <c r="F555" s="88" t="s">
        <v>25</v>
      </c>
      <c r="G555" s="86">
        <f t="shared" ref="G555:H565" si="102">I555+K555+M555+O555</f>
        <v>0</v>
      </c>
      <c r="H555" s="86">
        <f t="shared" si="102"/>
        <v>0</v>
      </c>
      <c r="I555" s="66">
        <v>0</v>
      </c>
      <c r="J555" s="66">
        <v>0</v>
      </c>
      <c r="K555" s="86">
        <v>0</v>
      </c>
      <c r="L555" s="86">
        <v>0</v>
      </c>
      <c r="M555" s="86">
        <v>0</v>
      </c>
      <c r="N555" s="86">
        <v>0</v>
      </c>
      <c r="O555" s="86">
        <v>0</v>
      </c>
      <c r="P555" s="86">
        <v>0</v>
      </c>
      <c r="Q555" s="87"/>
      <c r="R555" s="111"/>
    </row>
    <row r="556" spans="1:18" s="84" customFormat="1">
      <c r="A556" s="132"/>
      <c r="B556" s="158"/>
      <c r="C556" s="156"/>
      <c r="D556" s="115"/>
      <c r="E556" s="89"/>
      <c r="F556" s="88" t="s">
        <v>28</v>
      </c>
      <c r="G556" s="86">
        <f t="shared" si="102"/>
        <v>0</v>
      </c>
      <c r="H556" s="86">
        <f t="shared" si="102"/>
        <v>0</v>
      </c>
      <c r="I556" s="66">
        <v>0</v>
      </c>
      <c r="J556" s="66">
        <v>0</v>
      </c>
      <c r="K556" s="86">
        <v>0</v>
      </c>
      <c r="L556" s="86">
        <v>0</v>
      </c>
      <c r="M556" s="86">
        <v>0</v>
      </c>
      <c r="N556" s="86">
        <v>0</v>
      </c>
      <c r="O556" s="86">
        <v>0</v>
      </c>
      <c r="P556" s="86">
        <v>0</v>
      </c>
      <c r="Q556" s="87"/>
      <c r="R556" s="111"/>
    </row>
    <row r="557" spans="1:18" s="84" customFormat="1">
      <c r="A557" s="132"/>
      <c r="B557" s="158"/>
      <c r="C557" s="156"/>
      <c r="D557" s="115"/>
      <c r="E557" s="119"/>
      <c r="F557" s="88" t="s">
        <v>29</v>
      </c>
      <c r="G557" s="86">
        <f t="shared" si="102"/>
        <v>0</v>
      </c>
      <c r="H557" s="86">
        <f t="shared" si="102"/>
        <v>0</v>
      </c>
      <c r="I557" s="66">
        <v>0</v>
      </c>
      <c r="J557" s="66">
        <v>0</v>
      </c>
      <c r="K557" s="86">
        <v>0</v>
      </c>
      <c r="L557" s="86">
        <v>0</v>
      </c>
      <c r="M557" s="86">
        <v>0</v>
      </c>
      <c r="N557" s="86">
        <v>0</v>
      </c>
      <c r="O557" s="86">
        <v>0</v>
      </c>
      <c r="P557" s="86">
        <v>0</v>
      </c>
      <c r="Q557" s="87"/>
      <c r="R557" s="111"/>
    </row>
    <row r="558" spans="1:18" s="84" customFormat="1">
      <c r="A558" s="132"/>
      <c r="B558" s="158"/>
      <c r="C558" s="156"/>
      <c r="D558" s="115"/>
      <c r="E558" s="119"/>
      <c r="F558" s="88" t="s">
        <v>305</v>
      </c>
      <c r="G558" s="86">
        <f t="shared" si="102"/>
        <v>0</v>
      </c>
      <c r="H558" s="86">
        <f t="shared" si="102"/>
        <v>0</v>
      </c>
      <c r="I558" s="66">
        <v>0</v>
      </c>
      <c r="J558" s="66">
        <v>0</v>
      </c>
      <c r="K558" s="86">
        <v>0</v>
      </c>
      <c r="L558" s="86">
        <v>0</v>
      </c>
      <c r="M558" s="86">
        <v>0</v>
      </c>
      <c r="N558" s="86">
        <v>0</v>
      </c>
      <c r="O558" s="86">
        <v>0</v>
      </c>
      <c r="P558" s="86">
        <v>0</v>
      </c>
      <c r="Q558" s="87"/>
      <c r="R558" s="111"/>
    </row>
    <row r="559" spans="1:18" s="84" customFormat="1">
      <c r="A559" s="132"/>
      <c r="B559" s="158"/>
      <c r="C559" s="156"/>
      <c r="D559" s="115"/>
      <c r="E559" s="88"/>
      <c r="F559" s="88" t="s">
        <v>31</v>
      </c>
      <c r="G559" s="86">
        <f t="shared" si="102"/>
        <v>0</v>
      </c>
      <c r="H559" s="86">
        <f t="shared" si="102"/>
        <v>0</v>
      </c>
      <c r="I559" s="66">
        <v>0</v>
      </c>
      <c r="J559" s="66">
        <v>0</v>
      </c>
      <c r="K559" s="86">
        <v>0</v>
      </c>
      <c r="L559" s="86">
        <v>0</v>
      </c>
      <c r="M559" s="86">
        <v>0</v>
      </c>
      <c r="N559" s="86">
        <v>0</v>
      </c>
      <c r="O559" s="86">
        <v>0</v>
      </c>
      <c r="P559" s="86">
        <v>0</v>
      </c>
      <c r="Q559" s="87"/>
      <c r="R559" s="111"/>
    </row>
    <row r="560" spans="1:18" s="84" customFormat="1">
      <c r="A560" s="132"/>
      <c r="B560" s="158"/>
      <c r="C560" s="156"/>
      <c r="D560" s="115"/>
      <c r="E560" s="88"/>
      <c r="F560" s="88" t="s">
        <v>268</v>
      </c>
      <c r="G560" s="86">
        <f t="shared" si="102"/>
        <v>0</v>
      </c>
      <c r="H560" s="86">
        <f t="shared" si="102"/>
        <v>0</v>
      </c>
      <c r="I560" s="66">
        <v>0</v>
      </c>
      <c r="J560" s="66">
        <v>0</v>
      </c>
      <c r="K560" s="86">
        <v>0</v>
      </c>
      <c r="L560" s="86">
        <v>0</v>
      </c>
      <c r="M560" s="86">
        <v>0</v>
      </c>
      <c r="N560" s="86">
        <v>0</v>
      </c>
      <c r="O560" s="86">
        <v>0</v>
      </c>
      <c r="P560" s="86">
        <v>0</v>
      </c>
      <c r="Q560" s="87"/>
      <c r="R560" s="111"/>
    </row>
    <row r="561" spans="1:18" s="84" customFormat="1">
      <c r="A561" s="132"/>
      <c r="B561" s="158"/>
      <c r="C561" s="156"/>
      <c r="D561" s="115"/>
      <c r="E561" s="89"/>
      <c r="F561" s="88" t="s">
        <v>275</v>
      </c>
      <c r="G561" s="86">
        <f t="shared" si="102"/>
        <v>0</v>
      </c>
      <c r="H561" s="86">
        <f t="shared" si="102"/>
        <v>0</v>
      </c>
      <c r="I561" s="66">
        <v>0</v>
      </c>
      <c r="J561" s="66">
        <v>0</v>
      </c>
      <c r="K561" s="66">
        <v>0</v>
      </c>
      <c r="L561" s="86">
        <v>0</v>
      </c>
      <c r="M561" s="66">
        <v>0</v>
      </c>
      <c r="N561" s="66">
        <v>0</v>
      </c>
      <c r="O561" s="66">
        <v>0</v>
      </c>
      <c r="P561" s="86">
        <v>0</v>
      </c>
      <c r="Q561" s="87"/>
      <c r="R561" s="111"/>
    </row>
    <row r="562" spans="1:18" s="84" customFormat="1">
      <c r="A562" s="132"/>
      <c r="B562" s="158"/>
      <c r="C562" s="156"/>
      <c r="D562" s="115"/>
      <c r="E562" s="89"/>
      <c r="F562" s="88" t="s">
        <v>276</v>
      </c>
      <c r="G562" s="86">
        <f t="shared" si="102"/>
        <v>0</v>
      </c>
      <c r="H562" s="86">
        <f t="shared" si="102"/>
        <v>0</v>
      </c>
      <c r="I562" s="66">
        <v>0</v>
      </c>
      <c r="J562" s="66">
        <v>0</v>
      </c>
      <c r="K562" s="66">
        <v>0</v>
      </c>
      <c r="L562" s="86">
        <v>0</v>
      </c>
      <c r="M562" s="66">
        <v>0</v>
      </c>
      <c r="N562" s="66">
        <v>0</v>
      </c>
      <c r="O562" s="66">
        <v>0</v>
      </c>
      <c r="P562" s="86">
        <v>0</v>
      </c>
      <c r="Q562" s="87"/>
      <c r="R562" s="111"/>
    </row>
    <row r="563" spans="1:18" s="84" customFormat="1">
      <c r="A563" s="132"/>
      <c r="B563" s="158"/>
      <c r="C563" s="156"/>
      <c r="D563" s="115"/>
      <c r="E563" s="88" t="s">
        <v>220</v>
      </c>
      <c r="F563" s="88" t="s">
        <v>277</v>
      </c>
      <c r="G563" s="86">
        <f t="shared" si="102"/>
        <v>4683</v>
      </c>
      <c r="H563" s="86">
        <f t="shared" si="102"/>
        <v>0</v>
      </c>
      <c r="I563" s="66">
        <v>4683</v>
      </c>
      <c r="J563" s="66">
        <v>0</v>
      </c>
      <c r="K563" s="66">
        <v>0</v>
      </c>
      <c r="L563" s="86">
        <v>0</v>
      </c>
      <c r="M563" s="66">
        <v>0</v>
      </c>
      <c r="N563" s="66">
        <v>0</v>
      </c>
      <c r="O563" s="66">
        <v>0</v>
      </c>
      <c r="P563" s="86">
        <v>0</v>
      </c>
      <c r="Q563" s="87"/>
      <c r="R563" s="111"/>
    </row>
    <row r="564" spans="1:18" s="84" customFormat="1">
      <c r="A564" s="132"/>
      <c r="B564" s="158"/>
      <c r="C564" s="156"/>
      <c r="D564" s="115"/>
      <c r="E564" s="88" t="s">
        <v>26</v>
      </c>
      <c r="F564" s="88" t="s">
        <v>278</v>
      </c>
      <c r="G564" s="86">
        <f t="shared" si="102"/>
        <v>30000</v>
      </c>
      <c r="H564" s="86">
        <f t="shared" si="102"/>
        <v>0</v>
      </c>
      <c r="I564" s="66">
        <v>30000</v>
      </c>
      <c r="J564" s="66">
        <v>0</v>
      </c>
      <c r="K564" s="66">
        <v>0</v>
      </c>
      <c r="L564" s="86">
        <v>0</v>
      </c>
      <c r="M564" s="66">
        <v>0</v>
      </c>
      <c r="N564" s="66">
        <v>0</v>
      </c>
      <c r="O564" s="66">
        <v>0</v>
      </c>
      <c r="P564" s="86">
        <v>0</v>
      </c>
      <c r="Q564" s="87"/>
      <c r="R564" s="111"/>
    </row>
    <row r="565" spans="1:18" s="84" customFormat="1">
      <c r="A565" s="132"/>
      <c r="B565" s="158"/>
      <c r="C565" s="156"/>
      <c r="D565" s="115"/>
      <c r="E565" s="89"/>
      <c r="F565" s="88" t="s">
        <v>279</v>
      </c>
      <c r="G565" s="86">
        <f t="shared" si="102"/>
        <v>0</v>
      </c>
      <c r="H565" s="86">
        <f t="shared" si="102"/>
        <v>0</v>
      </c>
      <c r="I565" s="66">
        <v>0</v>
      </c>
      <c r="J565" s="66">
        <v>0</v>
      </c>
      <c r="K565" s="66">
        <v>0</v>
      </c>
      <c r="L565" s="86">
        <v>0</v>
      </c>
      <c r="M565" s="66">
        <v>0</v>
      </c>
      <c r="N565" s="66">
        <v>0</v>
      </c>
      <c r="O565" s="66">
        <v>0</v>
      </c>
      <c r="P565" s="86">
        <v>0</v>
      </c>
      <c r="Q565" s="87"/>
      <c r="R565" s="111"/>
    </row>
    <row r="566" spans="1:18" s="84" customFormat="1">
      <c r="A566" s="132" t="s">
        <v>459</v>
      </c>
      <c r="B566" s="128" t="s">
        <v>349</v>
      </c>
      <c r="C566" s="156">
        <v>500</v>
      </c>
      <c r="D566" s="129"/>
      <c r="E566" s="100"/>
      <c r="F566" s="106" t="s">
        <v>303</v>
      </c>
      <c r="G566" s="64">
        <f t="shared" ref="G566:P566" si="103">SUM(G567:G577)</f>
        <v>3412.5</v>
      </c>
      <c r="H566" s="64">
        <f t="shared" si="103"/>
        <v>0</v>
      </c>
      <c r="I566" s="64">
        <f t="shared" si="103"/>
        <v>3412.5</v>
      </c>
      <c r="J566" s="64">
        <f t="shared" si="103"/>
        <v>0</v>
      </c>
      <c r="K566" s="64">
        <f t="shared" si="103"/>
        <v>0</v>
      </c>
      <c r="L566" s="64">
        <f t="shared" si="103"/>
        <v>0</v>
      </c>
      <c r="M566" s="64">
        <f t="shared" si="103"/>
        <v>0</v>
      </c>
      <c r="N566" s="64">
        <f t="shared" si="103"/>
        <v>0</v>
      </c>
      <c r="O566" s="64">
        <f t="shared" si="103"/>
        <v>0</v>
      </c>
      <c r="P566" s="64">
        <f t="shared" si="103"/>
        <v>0</v>
      </c>
      <c r="Q566" s="83"/>
      <c r="R566" s="111"/>
    </row>
    <row r="567" spans="1:18" s="84" customFormat="1">
      <c r="A567" s="132"/>
      <c r="B567" s="128"/>
      <c r="C567" s="156"/>
      <c r="D567" s="129"/>
      <c r="E567" s="100"/>
      <c r="F567" s="88" t="s">
        <v>25</v>
      </c>
      <c r="G567" s="86">
        <f t="shared" ref="G567:H577" si="104">I567+K567+M567+O567</f>
        <v>0</v>
      </c>
      <c r="H567" s="86">
        <f t="shared" si="104"/>
        <v>0</v>
      </c>
      <c r="I567" s="66">
        <v>0</v>
      </c>
      <c r="J567" s="66">
        <v>0</v>
      </c>
      <c r="K567" s="86">
        <v>0</v>
      </c>
      <c r="L567" s="86">
        <v>0</v>
      </c>
      <c r="M567" s="86">
        <v>0</v>
      </c>
      <c r="N567" s="86">
        <v>0</v>
      </c>
      <c r="O567" s="86">
        <v>0</v>
      </c>
      <c r="P567" s="86">
        <v>0</v>
      </c>
      <c r="Q567" s="87"/>
      <c r="R567" s="111"/>
    </row>
    <row r="568" spans="1:18" s="84" customFormat="1">
      <c r="A568" s="132"/>
      <c r="B568" s="128"/>
      <c r="C568" s="156"/>
      <c r="D568" s="129"/>
      <c r="E568" s="89"/>
      <c r="F568" s="88" t="s">
        <v>28</v>
      </c>
      <c r="G568" s="86">
        <f t="shared" si="104"/>
        <v>0</v>
      </c>
      <c r="H568" s="86">
        <f t="shared" si="104"/>
        <v>0</v>
      </c>
      <c r="I568" s="66">
        <v>0</v>
      </c>
      <c r="J568" s="66">
        <v>0</v>
      </c>
      <c r="K568" s="86">
        <v>0</v>
      </c>
      <c r="L568" s="86">
        <v>0</v>
      </c>
      <c r="M568" s="86">
        <v>0</v>
      </c>
      <c r="N568" s="86">
        <v>0</v>
      </c>
      <c r="O568" s="86">
        <v>0</v>
      </c>
      <c r="P568" s="86">
        <v>0</v>
      </c>
      <c r="Q568" s="87"/>
      <c r="R568" s="111"/>
    </row>
    <row r="569" spans="1:18" s="84" customFormat="1">
      <c r="A569" s="132"/>
      <c r="B569" s="128"/>
      <c r="C569" s="156"/>
      <c r="D569" s="129"/>
      <c r="E569" s="119"/>
      <c r="F569" s="88" t="s">
        <v>29</v>
      </c>
      <c r="G569" s="86">
        <f t="shared" si="104"/>
        <v>0</v>
      </c>
      <c r="H569" s="86">
        <f t="shared" si="104"/>
        <v>0</v>
      </c>
      <c r="I569" s="66">
        <v>0</v>
      </c>
      <c r="J569" s="66">
        <v>0</v>
      </c>
      <c r="K569" s="86">
        <v>0</v>
      </c>
      <c r="L569" s="86">
        <v>0</v>
      </c>
      <c r="M569" s="86">
        <v>0</v>
      </c>
      <c r="N569" s="86">
        <v>0</v>
      </c>
      <c r="O569" s="86">
        <v>0</v>
      </c>
      <c r="P569" s="86">
        <v>0</v>
      </c>
      <c r="Q569" s="87"/>
      <c r="R569" s="111"/>
    </row>
    <row r="570" spans="1:18" s="84" customFormat="1">
      <c r="A570" s="132"/>
      <c r="B570" s="128"/>
      <c r="C570" s="156"/>
      <c r="D570" s="129"/>
      <c r="E570" s="119"/>
      <c r="F570" s="88" t="s">
        <v>305</v>
      </c>
      <c r="G570" s="86">
        <f t="shared" si="104"/>
        <v>0</v>
      </c>
      <c r="H570" s="86">
        <f t="shared" si="104"/>
        <v>0</v>
      </c>
      <c r="I570" s="66">
        <v>0</v>
      </c>
      <c r="J570" s="66">
        <v>0</v>
      </c>
      <c r="K570" s="86">
        <v>0</v>
      </c>
      <c r="L570" s="86">
        <v>0</v>
      </c>
      <c r="M570" s="86">
        <v>0</v>
      </c>
      <c r="N570" s="86">
        <v>0</v>
      </c>
      <c r="O570" s="86">
        <v>0</v>
      </c>
      <c r="P570" s="86">
        <v>0</v>
      </c>
      <c r="Q570" s="87"/>
      <c r="R570" s="111"/>
    </row>
    <row r="571" spans="1:18" s="84" customFormat="1">
      <c r="A571" s="132"/>
      <c r="B571" s="128"/>
      <c r="C571" s="156"/>
      <c r="D571" s="129"/>
      <c r="E571" s="88"/>
      <c r="F571" s="88" t="s">
        <v>31</v>
      </c>
      <c r="G571" s="86">
        <f t="shared" si="104"/>
        <v>0</v>
      </c>
      <c r="H571" s="86">
        <f t="shared" si="104"/>
        <v>0</v>
      </c>
      <c r="I571" s="66">
        <v>0</v>
      </c>
      <c r="J571" s="66">
        <v>0</v>
      </c>
      <c r="K571" s="86">
        <v>0</v>
      </c>
      <c r="L571" s="86">
        <v>0</v>
      </c>
      <c r="M571" s="86">
        <v>0</v>
      </c>
      <c r="N571" s="86">
        <v>0</v>
      </c>
      <c r="O571" s="86">
        <v>0</v>
      </c>
      <c r="P571" s="86">
        <v>0</v>
      </c>
      <c r="Q571" s="87"/>
      <c r="R571" s="111"/>
    </row>
    <row r="572" spans="1:18" s="84" customFormat="1">
      <c r="A572" s="132"/>
      <c r="B572" s="128"/>
      <c r="C572" s="156"/>
      <c r="D572" s="129"/>
      <c r="E572" s="88"/>
      <c r="F572" s="88" t="s">
        <v>268</v>
      </c>
      <c r="G572" s="86">
        <f t="shared" si="104"/>
        <v>0</v>
      </c>
      <c r="H572" s="86">
        <f t="shared" si="104"/>
        <v>0</v>
      </c>
      <c r="I572" s="66">
        <v>0</v>
      </c>
      <c r="J572" s="66">
        <v>0</v>
      </c>
      <c r="K572" s="86">
        <v>0</v>
      </c>
      <c r="L572" s="86">
        <v>0</v>
      </c>
      <c r="M572" s="86">
        <v>0</v>
      </c>
      <c r="N572" s="86">
        <v>0</v>
      </c>
      <c r="O572" s="86">
        <v>0</v>
      </c>
      <c r="P572" s="86">
        <v>0</v>
      </c>
      <c r="Q572" s="87"/>
      <c r="R572" s="111"/>
    </row>
    <row r="573" spans="1:18" s="84" customFormat="1">
      <c r="A573" s="132"/>
      <c r="B573" s="128"/>
      <c r="C573" s="156"/>
      <c r="D573" s="129"/>
      <c r="E573" s="89"/>
      <c r="F573" s="88" t="s">
        <v>275</v>
      </c>
      <c r="G573" s="86">
        <f t="shared" si="104"/>
        <v>0</v>
      </c>
      <c r="H573" s="86">
        <f t="shared" si="104"/>
        <v>0</v>
      </c>
      <c r="I573" s="66">
        <v>0</v>
      </c>
      <c r="J573" s="66">
        <v>0</v>
      </c>
      <c r="K573" s="66">
        <v>0</v>
      </c>
      <c r="L573" s="86">
        <v>0</v>
      </c>
      <c r="M573" s="66">
        <v>0</v>
      </c>
      <c r="N573" s="66">
        <v>0</v>
      </c>
      <c r="O573" s="66">
        <v>0</v>
      </c>
      <c r="P573" s="86">
        <v>0</v>
      </c>
      <c r="Q573" s="87"/>
      <c r="R573" s="111"/>
    </row>
    <row r="574" spans="1:18" s="84" customFormat="1">
      <c r="A574" s="132"/>
      <c r="B574" s="128"/>
      <c r="C574" s="156"/>
      <c r="D574" s="129"/>
      <c r="E574" s="89"/>
      <c r="F574" s="88" t="s">
        <v>276</v>
      </c>
      <c r="G574" s="86">
        <f t="shared" si="104"/>
        <v>0</v>
      </c>
      <c r="H574" s="86">
        <f t="shared" si="104"/>
        <v>0</v>
      </c>
      <c r="I574" s="66">
        <v>0</v>
      </c>
      <c r="J574" s="66">
        <v>0</v>
      </c>
      <c r="K574" s="66">
        <v>0</v>
      </c>
      <c r="L574" s="86">
        <v>0</v>
      </c>
      <c r="M574" s="66">
        <v>0</v>
      </c>
      <c r="N574" s="66">
        <v>0</v>
      </c>
      <c r="O574" s="66">
        <v>0</v>
      </c>
      <c r="P574" s="86">
        <v>0</v>
      </c>
      <c r="Q574" s="87"/>
      <c r="R574" s="111"/>
    </row>
    <row r="575" spans="1:18" s="84" customFormat="1">
      <c r="A575" s="132"/>
      <c r="B575" s="128"/>
      <c r="C575" s="156"/>
      <c r="D575" s="129"/>
      <c r="E575" s="88" t="s">
        <v>220</v>
      </c>
      <c r="F575" s="88" t="s">
        <v>277</v>
      </c>
      <c r="G575" s="86">
        <f t="shared" si="104"/>
        <v>162.5</v>
      </c>
      <c r="H575" s="86">
        <f t="shared" si="104"/>
        <v>0</v>
      </c>
      <c r="I575" s="66">
        <v>162.5</v>
      </c>
      <c r="J575" s="66">
        <v>0</v>
      </c>
      <c r="K575" s="66">
        <v>0</v>
      </c>
      <c r="L575" s="86">
        <v>0</v>
      </c>
      <c r="M575" s="66">
        <v>0</v>
      </c>
      <c r="N575" s="66">
        <v>0</v>
      </c>
      <c r="O575" s="66">
        <v>0</v>
      </c>
      <c r="P575" s="86">
        <v>0</v>
      </c>
      <c r="Q575" s="87"/>
      <c r="R575" s="111"/>
    </row>
    <row r="576" spans="1:18" s="84" customFormat="1">
      <c r="A576" s="132"/>
      <c r="B576" s="128"/>
      <c r="C576" s="156"/>
      <c r="D576" s="129"/>
      <c r="E576" s="88" t="s">
        <v>26</v>
      </c>
      <c r="F576" s="88" t="s">
        <v>278</v>
      </c>
      <c r="G576" s="86">
        <f t="shared" si="104"/>
        <v>3250</v>
      </c>
      <c r="H576" s="86">
        <f t="shared" si="104"/>
        <v>0</v>
      </c>
      <c r="I576" s="66">
        <v>3250</v>
      </c>
      <c r="J576" s="66">
        <v>0</v>
      </c>
      <c r="K576" s="66">
        <v>0</v>
      </c>
      <c r="L576" s="86">
        <v>0</v>
      </c>
      <c r="M576" s="66">
        <v>0</v>
      </c>
      <c r="N576" s="66">
        <v>0</v>
      </c>
      <c r="O576" s="66">
        <v>0</v>
      </c>
      <c r="P576" s="86">
        <v>0</v>
      </c>
      <c r="Q576" s="87"/>
      <c r="R576" s="111"/>
    </row>
    <row r="577" spans="1:18" s="84" customFormat="1">
      <c r="A577" s="132"/>
      <c r="B577" s="128"/>
      <c r="C577" s="156"/>
      <c r="D577" s="129"/>
      <c r="E577" s="89"/>
      <c r="F577" s="88" t="s">
        <v>279</v>
      </c>
      <c r="G577" s="86">
        <f t="shared" si="104"/>
        <v>0</v>
      </c>
      <c r="H577" s="86">
        <f t="shared" si="104"/>
        <v>0</v>
      </c>
      <c r="I577" s="66">
        <v>0</v>
      </c>
      <c r="J577" s="66">
        <v>0</v>
      </c>
      <c r="K577" s="66">
        <v>0</v>
      </c>
      <c r="L577" s="86">
        <v>0</v>
      </c>
      <c r="M577" s="66">
        <v>0</v>
      </c>
      <c r="N577" s="66">
        <v>0</v>
      </c>
      <c r="O577" s="66">
        <v>0</v>
      </c>
      <c r="P577" s="86">
        <v>0</v>
      </c>
      <c r="Q577" s="87"/>
      <c r="R577" s="111"/>
    </row>
    <row r="578" spans="1:18" s="84" customFormat="1">
      <c r="A578" s="132" t="s">
        <v>460</v>
      </c>
      <c r="B578" s="128" t="s">
        <v>350</v>
      </c>
      <c r="C578" s="156">
        <v>480</v>
      </c>
      <c r="D578" s="129"/>
      <c r="E578" s="100"/>
      <c r="F578" s="106" t="s">
        <v>303</v>
      </c>
      <c r="G578" s="64">
        <f t="shared" ref="G578:P578" si="105">SUM(G579:G589)</f>
        <v>3276</v>
      </c>
      <c r="H578" s="64">
        <f t="shared" si="105"/>
        <v>0</v>
      </c>
      <c r="I578" s="64">
        <f t="shared" si="105"/>
        <v>3276</v>
      </c>
      <c r="J578" s="64">
        <f t="shared" si="105"/>
        <v>0</v>
      </c>
      <c r="K578" s="64">
        <f t="shared" si="105"/>
        <v>0</v>
      </c>
      <c r="L578" s="64">
        <f t="shared" si="105"/>
        <v>0</v>
      </c>
      <c r="M578" s="64">
        <f t="shared" si="105"/>
        <v>0</v>
      </c>
      <c r="N578" s="64">
        <f t="shared" si="105"/>
        <v>0</v>
      </c>
      <c r="O578" s="64">
        <f t="shared" si="105"/>
        <v>0</v>
      </c>
      <c r="P578" s="64">
        <f t="shared" si="105"/>
        <v>0</v>
      </c>
      <c r="Q578" s="83"/>
      <c r="R578" s="111"/>
    </row>
    <row r="579" spans="1:18" s="84" customFormat="1">
      <c r="A579" s="132"/>
      <c r="B579" s="128"/>
      <c r="C579" s="156"/>
      <c r="D579" s="129"/>
      <c r="E579" s="100"/>
      <c r="F579" s="88" t="s">
        <v>25</v>
      </c>
      <c r="G579" s="86">
        <f t="shared" ref="G579:H589" si="106">I579+K579+M579+O579</f>
        <v>0</v>
      </c>
      <c r="H579" s="86">
        <f t="shared" si="106"/>
        <v>0</v>
      </c>
      <c r="I579" s="66">
        <v>0</v>
      </c>
      <c r="J579" s="66">
        <v>0</v>
      </c>
      <c r="K579" s="86">
        <v>0</v>
      </c>
      <c r="L579" s="86">
        <v>0</v>
      </c>
      <c r="M579" s="86">
        <v>0</v>
      </c>
      <c r="N579" s="86">
        <v>0</v>
      </c>
      <c r="O579" s="86">
        <v>0</v>
      </c>
      <c r="P579" s="86">
        <v>0</v>
      </c>
      <c r="Q579" s="87"/>
      <c r="R579" s="111"/>
    </row>
    <row r="580" spans="1:18" s="84" customFormat="1">
      <c r="A580" s="132"/>
      <c r="B580" s="128"/>
      <c r="C580" s="156"/>
      <c r="D580" s="129"/>
      <c r="E580" s="89"/>
      <c r="F580" s="88" t="s">
        <v>28</v>
      </c>
      <c r="G580" s="86">
        <f t="shared" si="106"/>
        <v>0</v>
      </c>
      <c r="H580" s="86">
        <f t="shared" si="106"/>
        <v>0</v>
      </c>
      <c r="I580" s="66">
        <v>0</v>
      </c>
      <c r="J580" s="66">
        <v>0</v>
      </c>
      <c r="K580" s="86">
        <v>0</v>
      </c>
      <c r="L580" s="86">
        <v>0</v>
      </c>
      <c r="M580" s="86">
        <v>0</v>
      </c>
      <c r="N580" s="86">
        <v>0</v>
      </c>
      <c r="O580" s="86">
        <v>0</v>
      </c>
      <c r="P580" s="86">
        <v>0</v>
      </c>
      <c r="Q580" s="87"/>
      <c r="R580" s="111"/>
    </row>
    <row r="581" spans="1:18" s="84" customFormat="1">
      <c r="A581" s="132"/>
      <c r="B581" s="128"/>
      <c r="C581" s="156"/>
      <c r="D581" s="129"/>
      <c r="E581" s="119"/>
      <c r="F581" s="88" t="s">
        <v>29</v>
      </c>
      <c r="G581" s="86">
        <f t="shared" si="106"/>
        <v>0</v>
      </c>
      <c r="H581" s="86">
        <f t="shared" si="106"/>
        <v>0</v>
      </c>
      <c r="I581" s="66">
        <v>0</v>
      </c>
      <c r="J581" s="66">
        <v>0</v>
      </c>
      <c r="K581" s="86">
        <v>0</v>
      </c>
      <c r="L581" s="86">
        <v>0</v>
      </c>
      <c r="M581" s="86">
        <v>0</v>
      </c>
      <c r="N581" s="86">
        <v>0</v>
      </c>
      <c r="O581" s="86">
        <v>0</v>
      </c>
      <c r="P581" s="86">
        <v>0</v>
      </c>
      <c r="Q581" s="87"/>
      <c r="R581" s="111"/>
    </row>
    <row r="582" spans="1:18" s="84" customFormat="1">
      <c r="A582" s="132"/>
      <c r="B582" s="128"/>
      <c r="C582" s="156"/>
      <c r="D582" s="129"/>
      <c r="E582" s="119"/>
      <c r="F582" s="88" t="s">
        <v>305</v>
      </c>
      <c r="G582" s="86">
        <f t="shared" si="106"/>
        <v>0</v>
      </c>
      <c r="H582" s="86">
        <f t="shared" si="106"/>
        <v>0</v>
      </c>
      <c r="I582" s="66">
        <v>0</v>
      </c>
      <c r="J582" s="66">
        <v>0</v>
      </c>
      <c r="K582" s="86">
        <v>0</v>
      </c>
      <c r="L582" s="86">
        <v>0</v>
      </c>
      <c r="M582" s="86">
        <v>0</v>
      </c>
      <c r="N582" s="86">
        <v>0</v>
      </c>
      <c r="O582" s="86">
        <v>0</v>
      </c>
      <c r="P582" s="86">
        <v>0</v>
      </c>
      <c r="Q582" s="87"/>
      <c r="R582" s="111"/>
    </row>
    <row r="583" spans="1:18" s="84" customFormat="1">
      <c r="A583" s="132"/>
      <c r="B583" s="128"/>
      <c r="C583" s="156"/>
      <c r="D583" s="129"/>
      <c r="E583" s="88"/>
      <c r="F583" s="88" t="s">
        <v>31</v>
      </c>
      <c r="G583" s="86">
        <f t="shared" si="106"/>
        <v>0</v>
      </c>
      <c r="H583" s="86">
        <f t="shared" si="106"/>
        <v>0</v>
      </c>
      <c r="I583" s="66">
        <v>0</v>
      </c>
      <c r="J583" s="66">
        <v>0</v>
      </c>
      <c r="K583" s="86">
        <v>0</v>
      </c>
      <c r="L583" s="86">
        <v>0</v>
      </c>
      <c r="M583" s="86">
        <v>0</v>
      </c>
      <c r="N583" s="86">
        <v>0</v>
      </c>
      <c r="O583" s="86">
        <v>0</v>
      </c>
      <c r="P583" s="86">
        <v>0</v>
      </c>
      <c r="Q583" s="87"/>
      <c r="R583" s="111"/>
    </row>
    <row r="584" spans="1:18" s="84" customFormat="1">
      <c r="A584" s="132"/>
      <c r="B584" s="128"/>
      <c r="C584" s="156"/>
      <c r="D584" s="129"/>
      <c r="E584" s="88"/>
      <c r="F584" s="88" t="s">
        <v>268</v>
      </c>
      <c r="G584" s="86">
        <f t="shared" si="106"/>
        <v>0</v>
      </c>
      <c r="H584" s="86">
        <f t="shared" si="106"/>
        <v>0</v>
      </c>
      <c r="I584" s="66">
        <v>0</v>
      </c>
      <c r="J584" s="66">
        <v>0</v>
      </c>
      <c r="K584" s="86">
        <v>0</v>
      </c>
      <c r="L584" s="86">
        <v>0</v>
      </c>
      <c r="M584" s="86">
        <v>0</v>
      </c>
      <c r="N584" s="86">
        <v>0</v>
      </c>
      <c r="O584" s="86">
        <v>0</v>
      </c>
      <c r="P584" s="86">
        <v>0</v>
      </c>
      <c r="Q584" s="87"/>
      <c r="R584" s="111"/>
    </row>
    <row r="585" spans="1:18" s="84" customFormat="1">
      <c r="A585" s="132"/>
      <c r="B585" s="128"/>
      <c r="C585" s="156"/>
      <c r="D585" s="129"/>
      <c r="E585" s="89"/>
      <c r="F585" s="88" t="s">
        <v>275</v>
      </c>
      <c r="G585" s="86">
        <f t="shared" si="106"/>
        <v>0</v>
      </c>
      <c r="H585" s="86">
        <f t="shared" si="106"/>
        <v>0</v>
      </c>
      <c r="I585" s="66">
        <v>0</v>
      </c>
      <c r="J585" s="66">
        <v>0</v>
      </c>
      <c r="K585" s="66">
        <v>0</v>
      </c>
      <c r="L585" s="86">
        <v>0</v>
      </c>
      <c r="M585" s="66">
        <v>0</v>
      </c>
      <c r="N585" s="66">
        <v>0</v>
      </c>
      <c r="O585" s="66">
        <v>0</v>
      </c>
      <c r="P585" s="86">
        <v>0</v>
      </c>
      <c r="Q585" s="87"/>
      <c r="R585" s="111"/>
    </row>
    <row r="586" spans="1:18" s="84" customFormat="1">
      <c r="A586" s="132"/>
      <c r="B586" s="128"/>
      <c r="C586" s="156"/>
      <c r="D586" s="129"/>
      <c r="E586" s="89"/>
      <c r="F586" s="88" t="s">
        <v>276</v>
      </c>
      <c r="G586" s="86">
        <f t="shared" si="106"/>
        <v>0</v>
      </c>
      <c r="H586" s="86">
        <f t="shared" si="106"/>
        <v>0</v>
      </c>
      <c r="I586" s="66">
        <v>0</v>
      </c>
      <c r="J586" s="66">
        <v>0</v>
      </c>
      <c r="K586" s="66">
        <v>0</v>
      </c>
      <c r="L586" s="86">
        <v>0</v>
      </c>
      <c r="M586" s="66">
        <v>0</v>
      </c>
      <c r="N586" s="66">
        <v>0</v>
      </c>
      <c r="O586" s="66">
        <v>0</v>
      </c>
      <c r="P586" s="86">
        <v>0</v>
      </c>
      <c r="Q586" s="87"/>
      <c r="R586" s="111"/>
    </row>
    <row r="587" spans="1:18" s="84" customFormat="1">
      <c r="A587" s="132"/>
      <c r="B587" s="128"/>
      <c r="C587" s="156"/>
      <c r="D587" s="129"/>
      <c r="E587" s="88" t="s">
        <v>220</v>
      </c>
      <c r="F587" s="88" t="s">
        <v>277</v>
      </c>
      <c r="G587" s="86">
        <f t="shared" si="106"/>
        <v>156</v>
      </c>
      <c r="H587" s="86">
        <f t="shared" si="106"/>
        <v>0</v>
      </c>
      <c r="I587" s="66">
        <v>156</v>
      </c>
      <c r="J587" s="66">
        <v>0</v>
      </c>
      <c r="K587" s="66">
        <v>0</v>
      </c>
      <c r="L587" s="86">
        <v>0</v>
      </c>
      <c r="M587" s="66">
        <v>0</v>
      </c>
      <c r="N587" s="66">
        <v>0</v>
      </c>
      <c r="O587" s="66">
        <v>0</v>
      </c>
      <c r="P587" s="86">
        <v>0</v>
      </c>
      <c r="Q587" s="87"/>
      <c r="R587" s="111"/>
    </row>
    <row r="588" spans="1:18" s="84" customFormat="1">
      <c r="A588" s="132"/>
      <c r="B588" s="128"/>
      <c r="C588" s="156"/>
      <c r="D588" s="129"/>
      <c r="E588" s="88" t="s">
        <v>26</v>
      </c>
      <c r="F588" s="88" t="s">
        <v>278</v>
      </c>
      <c r="G588" s="86">
        <f t="shared" si="106"/>
        <v>3120</v>
      </c>
      <c r="H588" s="86">
        <f t="shared" si="106"/>
        <v>0</v>
      </c>
      <c r="I588" s="66">
        <v>3120</v>
      </c>
      <c r="J588" s="66">
        <v>0</v>
      </c>
      <c r="K588" s="66">
        <v>0</v>
      </c>
      <c r="L588" s="86">
        <v>0</v>
      </c>
      <c r="M588" s="66">
        <v>0</v>
      </c>
      <c r="N588" s="66">
        <v>0</v>
      </c>
      <c r="O588" s="66">
        <v>0</v>
      </c>
      <c r="P588" s="86">
        <v>0</v>
      </c>
      <c r="Q588" s="87"/>
      <c r="R588" s="111"/>
    </row>
    <row r="589" spans="1:18" s="84" customFormat="1">
      <c r="A589" s="132"/>
      <c r="B589" s="128"/>
      <c r="C589" s="156"/>
      <c r="D589" s="129"/>
      <c r="E589" s="89"/>
      <c r="F589" s="88" t="s">
        <v>279</v>
      </c>
      <c r="G589" s="86">
        <f t="shared" si="106"/>
        <v>0</v>
      </c>
      <c r="H589" s="86">
        <f t="shared" si="106"/>
        <v>0</v>
      </c>
      <c r="I589" s="66">
        <v>0</v>
      </c>
      <c r="J589" s="66">
        <v>0</v>
      </c>
      <c r="K589" s="66">
        <v>0</v>
      </c>
      <c r="L589" s="86">
        <v>0</v>
      </c>
      <c r="M589" s="66">
        <v>0</v>
      </c>
      <c r="N589" s="66">
        <v>0</v>
      </c>
      <c r="O589" s="66">
        <v>0</v>
      </c>
      <c r="P589" s="86">
        <v>0</v>
      </c>
      <c r="Q589" s="87"/>
      <c r="R589" s="111"/>
    </row>
    <row r="590" spans="1:18" s="84" customFormat="1">
      <c r="A590" s="132" t="s">
        <v>461</v>
      </c>
      <c r="B590" s="128" t="s">
        <v>351</v>
      </c>
      <c r="C590" s="156">
        <v>360</v>
      </c>
      <c r="D590" s="115"/>
      <c r="E590" s="100"/>
      <c r="F590" s="106" t="s">
        <v>303</v>
      </c>
      <c r="G590" s="64">
        <f t="shared" ref="G590:P590" si="107">SUM(G591:G601)</f>
        <v>2592</v>
      </c>
      <c r="H590" s="64">
        <f t="shared" si="107"/>
        <v>0</v>
      </c>
      <c r="I590" s="64">
        <f t="shared" si="107"/>
        <v>2592</v>
      </c>
      <c r="J590" s="64">
        <f t="shared" si="107"/>
        <v>0</v>
      </c>
      <c r="K590" s="64">
        <f t="shared" si="107"/>
        <v>0</v>
      </c>
      <c r="L590" s="64">
        <f t="shared" si="107"/>
        <v>0</v>
      </c>
      <c r="M590" s="64">
        <f t="shared" si="107"/>
        <v>0</v>
      </c>
      <c r="N590" s="64">
        <f t="shared" si="107"/>
        <v>0</v>
      </c>
      <c r="O590" s="64">
        <f t="shared" si="107"/>
        <v>0</v>
      </c>
      <c r="P590" s="64">
        <f t="shared" si="107"/>
        <v>0</v>
      </c>
      <c r="Q590" s="83"/>
      <c r="R590" s="111"/>
    </row>
    <row r="591" spans="1:18" s="84" customFormat="1">
      <c r="A591" s="132"/>
      <c r="B591" s="128"/>
      <c r="C591" s="156"/>
      <c r="D591" s="115"/>
      <c r="E591" s="100"/>
      <c r="F591" s="88" t="s">
        <v>25</v>
      </c>
      <c r="G591" s="86">
        <f t="shared" ref="G591:H601" si="108">I591+K591+M591+O591</f>
        <v>0</v>
      </c>
      <c r="H591" s="86">
        <f t="shared" si="108"/>
        <v>0</v>
      </c>
      <c r="I591" s="66">
        <v>0</v>
      </c>
      <c r="J591" s="66">
        <v>0</v>
      </c>
      <c r="K591" s="86">
        <v>0</v>
      </c>
      <c r="L591" s="86">
        <v>0</v>
      </c>
      <c r="M591" s="86">
        <v>0</v>
      </c>
      <c r="N591" s="86">
        <v>0</v>
      </c>
      <c r="O591" s="86">
        <v>0</v>
      </c>
      <c r="P591" s="86">
        <v>0</v>
      </c>
      <c r="Q591" s="87"/>
      <c r="R591" s="111"/>
    </row>
    <row r="592" spans="1:18" s="84" customFormat="1">
      <c r="A592" s="132"/>
      <c r="B592" s="128"/>
      <c r="C592" s="156"/>
      <c r="D592" s="115"/>
      <c r="E592" s="89"/>
      <c r="F592" s="88" t="s">
        <v>28</v>
      </c>
      <c r="G592" s="86">
        <f t="shared" si="108"/>
        <v>0</v>
      </c>
      <c r="H592" s="86">
        <f t="shared" si="108"/>
        <v>0</v>
      </c>
      <c r="I592" s="66">
        <v>0</v>
      </c>
      <c r="J592" s="66">
        <v>0</v>
      </c>
      <c r="K592" s="86">
        <v>0</v>
      </c>
      <c r="L592" s="86">
        <v>0</v>
      </c>
      <c r="M592" s="86">
        <v>0</v>
      </c>
      <c r="N592" s="86">
        <v>0</v>
      </c>
      <c r="O592" s="86">
        <v>0</v>
      </c>
      <c r="P592" s="86">
        <v>0</v>
      </c>
      <c r="Q592" s="87"/>
      <c r="R592" s="111"/>
    </row>
    <row r="593" spans="1:18" s="84" customFormat="1">
      <c r="A593" s="132"/>
      <c r="B593" s="128"/>
      <c r="C593" s="156"/>
      <c r="D593" s="115"/>
      <c r="E593" s="119"/>
      <c r="F593" s="88" t="s">
        <v>29</v>
      </c>
      <c r="G593" s="86">
        <f t="shared" si="108"/>
        <v>0</v>
      </c>
      <c r="H593" s="86">
        <f t="shared" si="108"/>
        <v>0</v>
      </c>
      <c r="I593" s="66">
        <v>0</v>
      </c>
      <c r="J593" s="66">
        <v>0</v>
      </c>
      <c r="K593" s="86">
        <v>0</v>
      </c>
      <c r="L593" s="86">
        <v>0</v>
      </c>
      <c r="M593" s="86">
        <v>0</v>
      </c>
      <c r="N593" s="86">
        <v>0</v>
      </c>
      <c r="O593" s="86">
        <v>0</v>
      </c>
      <c r="P593" s="86">
        <v>0</v>
      </c>
      <c r="Q593" s="87"/>
      <c r="R593" s="111"/>
    </row>
    <row r="594" spans="1:18" s="84" customFormat="1">
      <c r="A594" s="132"/>
      <c r="B594" s="128"/>
      <c r="C594" s="156"/>
      <c r="D594" s="115"/>
      <c r="E594" s="119"/>
      <c r="F594" s="88" t="s">
        <v>305</v>
      </c>
      <c r="G594" s="86">
        <f t="shared" si="108"/>
        <v>0</v>
      </c>
      <c r="H594" s="86">
        <f t="shared" si="108"/>
        <v>0</v>
      </c>
      <c r="I594" s="66">
        <v>0</v>
      </c>
      <c r="J594" s="66">
        <v>0</v>
      </c>
      <c r="K594" s="86">
        <v>0</v>
      </c>
      <c r="L594" s="86">
        <v>0</v>
      </c>
      <c r="M594" s="86">
        <v>0</v>
      </c>
      <c r="N594" s="86">
        <v>0</v>
      </c>
      <c r="O594" s="86">
        <v>0</v>
      </c>
      <c r="P594" s="86">
        <v>0</v>
      </c>
      <c r="Q594" s="87"/>
      <c r="R594" s="111"/>
    </row>
    <row r="595" spans="1:18" s="84" customFormat="1">
      <c r="A595" s="132"/>
      <c r="B595" s="128"/>
      <c r="C595" s="156"/>
      <c r="D595" s="115"/>
      <c r="E595" s="88"/>
      <c r="F595" s="88" t="s">
        <v>31</v>
      </c>
      <c r="G595" s="86">
        <f t="shared" si="108"/>
        <v>0</v>
      </c>
      <c r="H595" s="86">
        <f t="shared" si="108"/>
        <v>0</v>
      </c>
      <c r="I595" s="66">
        <v>0</v>
      </c>
      <c r="J595" s="66">
        <v>0</v>
      </c>
      <c r="K595" s="86">
        <v>0</v>
      </c>
      <c r="L595" s="86">
        <v>0</v>
      </c>
      <c r="M595" s="86">
        <v>0</v>
      </c>
      <c r="N595" s="86">
        <v>0</v>
      </c>
      <c r="O595" s="86">
        <v>0</v>
      </c>
      <c r="P595" s="86">
        <v>0</v>
      </c>
      <c r="Q595" s="87"/>
      <c r="R595" s="111"/>
    </row>
    <row r="596" spans="1:18" s="84" customFormat="1">
      <c r="A596" s="132"/>
      <c r="B596" s="128"/>
      <c r="C596" s="156"/>
      <c r="D596" s="115"/>
      <c r="E596" s="88"/>
      <c r="F596" s="88" t="s">
        <v>268</v>
      </c>
      <c r="G596" s="86">
        <f t="shared" si="108"/>
        <v>0</v>
      </c>
      <c r="H596" s="86">
        <f t="shared" si="108"/>
        <v>0</v>
      </c>
      <c r="I596" s="66">
        <v>0</v>
      </c>
      <c r="J596" s="66">
        <v>0</v>
      </c>
      <c r="K596" s="86">
        <v>0</v>
      </c>
      <c r="L596" s="86">
        <v>0</v>
      </c>
      <c r="M596" s="86">
        <v>0</v>
      </c>
      <c r="N596" s="86">
        <v>0</v>
      </c>
      <c r="O596" s="86">
        <v>0</v>
      </c>
      <c r="P596" s="86">
        <v>0</v>
      </c>
      <c r="Q596" s="87"/>
      <c r="R596" s="111"/>
    </row>
    <row r="597" spans="1:18" s="84" customFormat="1">
      <c r="A597" s="132"/>
      <c r="B597" s="128"/>
      <c r="C597" s="156"/>
      <c r="D597" s="115"/>
      <c r="E597" s="89"/>
      <c r="F597" s="88" t="s">
        <v>275</v>
      </c>
      <c r="G597" s="86">
        <f t="shared" si="108"/>
        <v>0</v>
      </c>
      <c r="H597" s="86">
        <f t="shared" si="108"/>
        <v>0</v>
      </c>
      <c r="I597" s="66">
        <v>0</v>
      </c>
      <c r="J597" s="66">
        <v>0</v>
      </c>
      <c r="K597" s="66">
        <v>0</v>
      </c>
      <c r="L597" s="86">
        <v>0</v>
      </c>
      <c r="M597" s="66">
        <v>0</v>
      </c>
      <c r="N597" s="66">
        <v>0</v>
      </c>
      <c r="O597" s="66">
        <v>0</v>
      </c>
      <c r="P597" s="86">
        <v>0</v>
      </c>
      <c r="Q597" s="87"/>
      <c r="R597" s="111"/>
    </row>
    <row r="598" spans="1:18" s="84" customFormat="1">
      <c r="A598" s="132"/>
      <c r="B598" s="128"/>
      <c r="C598" s="156"/>
      <c r="D598" s="115"/>
      <c r="E598" s="89"/>
      <c r="F598" s="88" t="s">
        <v>276</v>
      </c>
      <c r="G598" s="86">
        <f t="shared" si="108"/>
        <v>0</v>
      </c>
      <c r="H598" s="86">
        <f t="shared" si="108"/>
        <v>0</v>
      </c>
      <c r="I598" s="66">
        <v>0</v>
      </c>
      <c r="J598" s="66">
        <v>0</v>
      </c>
      <c r="K598" s="66">
        <v>0</v>
      </c>
      <c r="L598" s="86">
        <v>0</v>
      </c>
      <c r="M598" s="66">
        <v>0</v>
      </c>
      <c r="N598" s="66">
        <v>0</v>
      </c>
      <c r="O598" s="66">
        <v>0</v>
      </c>
      <c r="P598" s="86">
        <v>0</v>
      </c>
      <c r="Q598" s="87"/>
      <c r="R598" s="111"/>
    </row>
    <row r="599" spans="1:18" s="84" customFormat="1">
      <c r="A599" s="132"/>
      <c r="B599" s="128"/>
      <c r="C599" s="156"/>
      <c r="D599" s="115"/>
      <c r="E599" s="88" t="s">
        <v>220</v>
      </c>
      <c r="F599" s="88" t="s">
        <v>277</v>
      </c>
      <c r="G599" s="86">
        <f t="shared" si="108"/>
        <v>252</v>
      </c>
      <c r="H599" s="86">
        <f t="shared" si="108"/>
        <v>0</v>
      </c>
      <c r="I599" s="66">
        <v>252</v>
      </c>
      <c r="J599" s="66">
        <v>0</v>
      </c>
      <c r="K599" s="66">
        <v>0</v>
      </c>
      <c r="L599" s="86">
        <v>0</v>
      </c>
      <c r="M599" s="66">
        <v>0</v>
      </c>
      <c r="N599" s="66">
        <v>0</v>
      </c>
      <c r="O599" s="66">
        <v>0</v>
      </c>
      <c r="P599" s="86">
        <v>0</v>
      </c>
      <c r="Q599" s="87"/>
      <c r="R599" s="111"/>
    </row>
    <row r="600" spans="1:18" s="84" customFormat="1">
      <c r="A600" s="132"/>
      <c r="B600" s="128"/>
      <c r="C600" s="156"/>
      <c r="D600" s="115"/>
      <c r="E600" s="88" t="s">
        <v>26</v>
      </c>
      <c r="F600" s="88" t="s">
        <v>278</v>
      </c>
      <c r="G600" s="86">
        <f t="shared" si="108"/>
        <v>2340</v>
      </c>
      <c r="H600" s="86">
        <f t="shared" si="108"/>
        <v>0</v>
      </c>
      <c r="I600" s="66">
        <v>2340</v>
      </c>
      <c r="J600" s="66">
        <v>0</v>
      </c>
      <c r="K600" s="66">
        <v>0</v>
      </c>
      <c r="L600" s="86">
        <v>0</v>
      </c>
      <c r="M600" s="66">
        <v>0</v>
      </c>
      <c r="N600" s="66">
        <v>0</v>
      </c>
      <c r="O600" s="66">
        <v>0</v>
      </c>
      <c r="P600" s="86">
        <v>0</v>
      </c>
      <c r="Q600" s="87"/>
      <c r="R600" s="111"/>
    </row>
    <row r="601" spans="1:18" s="84" customFormat="1">
      <c r="A601" s="132"/>
      <c r="B601" s="128"/>
      <c r="C601" s="156"/>
      <c r="D601" s="115"/>
      <c r="E601" s="89"/>
      <c r="F601" s="88" t="s">
        <v>279</v>
      </c>
      <c r="G601" s="86">
        <f t="shared" si="108"/>
        <v>0</v>
      </c>
      <c r="H601" s="86">
        <f t="shared" si="108"/>
        <v>0</v>
      </c>
      <c r="I601" s="66">
        <v>0</v>
      </c>
      <c r="J601" s="66">
        <v>0</v>
      </c>
      <c r="K601" s="66">
        <v>0</v>
      </c>
      <c r="L601" s="86">
        <v>0</v>
      </c>
      <c r="M601" s="66">
        <v>0</v>
      </c>
      <c r="N601" s="66">
        <v>0</v>
      </c>
      <c r="O601" s="66">
        <v>0</v>
      </c>
      <c r="P601" s="86">
        <v>0</v>
      </c>
      <c r="Q601" s="87"/>
      <c r="R601" s="111"/>
    </row>
    <row r="602" spans="1:18" s="84" customFormat="1" ht="12.75" customHeight="1">
      <c r="A602" s="132" t="s">
        <v>462</v>
      </c>
      <c r="B602" s="128" t="s">
        <v>352</v>
      </c>
      <c r="C602" s="156">
        <v>360</v>
      </c>
      <c r="D602" s="115"/>
      <c r="E602" s="100"/>
      <c r="F602" s="106" t="s">
        <v>303</v>
      </c>
      <c r="G602" s="64">
        <f t="shared" ref="G602:P602" si="109">SUM(G603:G613)</f>
        <v>11390</v>
      </c>
      <c r="H602" s="64">
        <f t="shared" si="109"/>
        <v>0</v>
      </c>
      <c r="I602" s="64">
        <f t="shared" si="109"/>
        <v>11390</v>
      </c>
      <c r="J602" s="64">
        <f t="shared" si="109"/>
        <v>0</v>
      </c>
      <c r="K602" s="64">
        <f t="shared" si="109"/>
        <v>0</v>
      </c>
      <c r="L602" s="64">
        <f t="shared" si="109"/>
        <v>0</v>
      </c>
      <c r="M602" s="64">
        <f t="shared" si="109"/>
        <v>0</v>
      </c>
      <c r="N602" s="64">
        <f t="shared" si="109"/>
        <v>0</v>
      </c>
      <c r="O602" s="64">
        <f t="shared" si="109"/>
        <v>0</v>
      </c>
      <c r="P602" s="64">
        <f t="shared" si="109"/>
        <v>0</v>
      </c>
      <c r="Q602" s="83"/>
      <c r="R602" s="111"/>
    </row>
    <row r="603" spans="1:18" s="84" customFormat="1">
      <c r="A603" s="132"/>
      <c r="B603" s="128"/>
      <c r="C603" s="156"/>
      <c r="D603" s="115"/>
      <c r="E603" s="100"/>
      <c r="F603" s="88" t="s">
        <v>25</v>
      </c>
      <c r="G603" s="86">
        <f t="shared" ref="G603:H613" si="110">I603+K603+M603+O603</f>
        <v>0</v>
      </c>
      <c r="H603" s="86">
        <f t="shared" si="110"/>
        <v>0</v>
      </c>
      <c r="I603" s="66">
        <v>0</v>
      </c>
      <c r="J603" s="66">
        <v>0</v>
      </c>
      <c r="K603" s="86">
        <v>0</v>
      </c>
      <c r="L603" s="86">
        <v>0</v>
      </c>
      <c r="M603" s="86">
        <v>0</v>
      </c>
      <c r="N603" s="86">
        <v>0</v>
      </c>
      <c r="O603" s="86">
        <v>0</v>
      </c>
      <c r="P603" s="86">
        <v>0</v>
      </c>
      <c r="Q603" s="87"/>
      <c r="R603" s="111"/>
    </row>
    <row r="604" spans="1:18" s="84" customFormat="1">
      <c r="A604" s="132"/>
      <c r="B604" s="128"/>
      <c r="C604" s="156"/>
      <c r="D604" s="115"/>
      <c r="E604" s="89"/>
      <c r="F604" s="88" t="s">
        <v>28</v>
      </c>
      <c r="G604" s="86">
        <f t="shared" si="110"/>
        <v>0</v>
      </c>
      <c r="H604" s="86">
        <f t="shared" si="110"/>
        <v>0</v>
      </c>
      <c r="I604" s="66">
        <v>0</v>
      </c>
      <c r="J604" s="66">
        <v>0</v>
      </c>
      <c r="K604" s="86">
        <v>0</v>
      </c>
      <c r="L604" s="86">
        <v>0</v>
      </c>
      <c r="M604" s="86">
        <v>0</v>
      </c>
      <c r="N604" s="86">
        <v>0</v>
      </c>
      <c r="O604" s="86">
        <v>0</v>
      </c>
      <c r="P604" s="86">
        <v>0</v>
      </c>
      <c r="Q604" s="87"/>
      <c r="R604" s="111"/>
    </row>
    <row r="605" spans="1:18" s="84" customFormat="1">
      <c r="A605" s="132"/>
      <c r="B605" s="128"/>
      <c r="C605" s="156"/>
      <c r="D605" s="115"/>
      <c r="E605" s="119"/>
      <c r="F605" s="88" t="s">
        <v>29</v>
      </c>
      <c r="G605" s="86">
        <f t="shared" si="110"/>
        <v>0</v>
      </c>
      <c r="H605" s="86">
        <f t="shared" si="110"/>
        <v>0</v>
      </c>
      <c r="I605" s="66">
        <v>0</v>
      </c>
      <c r="J605" s="66">
        <v>0</v>
      </c>
      <c r="K605" s="86">
        <v>0</v>
      </c>
      <c r="L605" s="86">
        <v>0</v>
      </c>
      <c r="M605" s="86">
        <v>0</v>
      </c>
      <c r="N605" s="86">
        <v>0</v>
      </c>
      <c r="O605" s="86">
        <v>0</v>
      </c>
      <c r="P605" s="86">
        <v>0</v>
      </c>
      <c r="Q605" s="87"/>
      <c r="R605" s="111"/>
    </row>
    <row r="606" spans="1:18" s="84" customFormat="1">
      <c r="A606" s="132"/>
      <c r="B606" s="128"/>
      <c r="C606" s="156"/>
      <c r="D606" s="115"/>
      <c r="E606" s="119"/>
      <c r="F606" s="88" t="s">
        <v>305</v>
      </c>
      <c r="G606" s="86">
        <f t="shared" si="110"/>
        <v>0</v>
      </c>
      <c r="H606" s="86">
        <f t="shared" si="110"/>
        <v>0</v>
      </c>
      <c r="I606" s="66">
        <v>0</v>
      </c>
      <c r="J606" s="66">
        <v>0</v>
      </c>
      <c r="K606" s="86">
        <v>0</v>
      </c>
      <c r="L606" s="86">
        <v>0</v>
      </c>
      <c r="M606" s="86">
        <v>0</v>
      </c>
      <c r="N606" s="86">
        <v>0</v>
      </c>
      <c r="O606" s="86">
        <v>0</v>
      </c>
      <c r="P606" s="86">
        <v>0</v>
      </c>
      <c r="Q606" s="87"/>
      <c r="R606" s="111"/>
    </row>
    <row r="607" spans="1:18" s="84" customFormat="1">
      <c r="A607" s="132"/>
      <c r="B607" s="128"/>
      <c r="C607" s="156"/>
      <c r="D607" s="115"/>
      <c r="E607" s="88"/>
      <c r="F607" s="88" t="s">
        <v>31</v>
      </c>
      <c r="G607" s="86">
        <f t="shared" si="110"/>
        <v>0</v>
      </c>
      <c r="H607" s="86">
        <f t="shared" si="110"/>
        <v>0</v>
      </c>
      <c r="I607" s="66">
        <v>0</v>
      </c>
      <c r="J607" s="66">
        <v>0</v>
      </c>
      <c r="K607" s="86">
        <v>0</v>
      </c>
      <c r="L607" s="86">
        <v>0</v>
      </c>
      <c r="M607" s="86">
        <v>0</v>
      </c>
      <c r="N607" s="86">
        <v>0</v>
      </c>
      <c r="O607" s="86">
        <v>0</v>
      </c>
      <c r="P607" s="86">
        <v>0</v>
      </c>
      <c r="Q607" s="87"/>
      <c r="R607" s="111"/>
    </row>
    <row r="608" spans="1:18" s="84" customFormat="1">
      <c r="A608" s="132"/>
      <c r="B608" s="128"/>
      <c r="C608" s="156"/>
      <c r="D608" s="115"/>
      <c r="E608" s="88"/>
      <c r="F608" s="88" t="s">
        <v>268</v>
      </c>
      <c r="G608" s="86">
        <f t="shared" si="110"/>
        <v>0</v>
      </c>
      <c r="H608" s="86">
        <f t="shared" si="110"/>
        <v>0</v>
      </c>
      <c r="I608" s="66">
        <v>0</v>
      </c>
      <c r="J608" s="66">
        <v>0</v>
      </c>
      <c r="K608" s="86">
        <v>0</v>
      </c>
      <c r="L608" s="86">
        <v>0</v>
      </c>
      <c r="M608" s="86">
        <v>0</v>
      </c>
      <c r="N608" s="86">
        <v>0</v>
      </c>
      <c r="O608" s="86">
        <v>0</v>
      </c>
      <c r="P608" s="86">
        <v>0</v>
      </c>
      <c r="Q608" s="87"/>
      <c r="R608" s="111"/>
    </row>
    <row r="609" spans="1:18" s="84" customFormat="1">
      <c r="A609" s="132"/>
      <c r="B609" s="128"/>
      <c r="C609" s="156"/>
      <c r="D609" s="115"/>
      <c r="E609" s="89"/>
      <c r="F609" s="88" t="s">
        <v>275</v>
      </c>
      <c r="G609" s="86">
        <f t="shared" si="110"/>
        <v>0</v>
      </c>
      <c r="H609" s="86">
        <f t="shared" si="110"/>
        <v>0</v>
      </c>
      <c r="I609" s="66">
        <v>0</v>
      </c>
      <c r="J609" s="66">
        <v>0</v>
      </c>
      <c r="K609" s="66">
        <v>0</v>
      </c>
      <c r="L609" s="86">
        <v>0</v>
      </c>
      <c r="M609" s="66">
        <v>0</v>
      </c>
      <c r="N609" s="66">
        <v>0</v>
      </c>
      <c r="O609" s="66">
        <v>0</v>
      </c>
      <c r="P609" s="86">
        <v>0</v>
      </c>
      <c r="Q609" s="87"/>
      <c r="R609" s="111"/>
    </row>
    <row r="610" spans="1:18" s="84" customFormat="1">
      <c r="A610" s="132"/>
      <c r="B610" s="128"/>
      <c r="C610" s="156"/>
      <c r="D610" s="115"/>
      <c r="E610" s="89"/>
      <c r="F610" s="88" t="s">
        <v>276</v>
      </c>
      <c r="G610" s="86">
        <f t="shared" si="110"/>
        <v>0</v>
      </c>
      <c r="H610" s="86">
        <f t="shared" si="110"/>
        <v>0</v>
      </c>
      <c r="I610" s="66">
        <v>0</v>
      </c>
      <c r="J610" s="66">
        <v>0</v>
      </c>
      <c r="K610" s="66">
        <v>0</v>
      </c>
      <c r="L610" s="86">
        <v>0</v>
      </c>
      <c r="M610" s="66">
        <v>0</v>
      </c>
      <c r="N610" s="66">
        <v>0</v>
      </c>
      <c r="O610" s="66">
        <v>0</v>
      </c>
      <c r="P610" s="86">
        <v>0</v>
      </c>
      <c r="Q610" s="87"/>
      <c r="R610" s="111"/>
    </row>
    <row r="611" spans="1:18" s="84" customFormat="1">
      <c r="A611" s="132"/>
      <c r="B611" s="128"/>
      <c r="C611" s="156"/>
      <c r="D611" s="115"/>
      <c r="E611" s="89"/>
      <c r="F611" s="88" t="s">
        <v>277</v>
      </c>
      <c r="G611" s="86">
        <f t="shared" si="110"/>
        <v>0</v>
      </c>
      <c r="H611" s="86">
        <f t="shared" si="110"/>
        <v>0</v>
      </c>
      <c r="I611" s="66">
        <v>0</v>
      </c>
      <c r="J611" s="66">
        <v>0</v>
      </c>
      <c r="K611" s="66">
        <v>0</v>
      </c>
      <c r="L611" s="86">
        <v>0</v>
      </c>
      <c r="M611" s="66">
        <v>0</v>
      </c>
      <c r="N611" s="66">
        <v>0</v>
      </c>
      <c r="O611" s="66">
        <v>0</v>
      </c>
      <c r="P611" s="86">
        <v>0</v>
      </c>
      <c r="Q611" s="87"/>
      <c r="R611" s="111"/>
    </row>
    <row r="612" spans="1:18" s="84" customFormat="1">
      <c r="A612" s="132"/>
      <c r="B612" s="128"/>
      <c r="C612" s="156"/>
      <c r="D612" s="115"/>
      <c r="E612" s="88" t="s">
        <v>220</v>
      </c>
      <c r="F612" s="88" t="s">
        <v>278</v>
      </c>
      <c r="G612" s="86">
        <f t="shared" si="110"/>
        <v>1390</v>
      </c>
      <c r="H612" s="86">
        <f t="shared" si="110"/>
        <v>0</v>
      </c>
      <c r="I612" s="66">
        <v>1390</v>
      </c>
      <c r="J612" s="66">
        <v>0</v>
      </c>
      <c r="K612" s="66">
        <v>0</v>
      </c>
      <c r="L612" s="86">
        <v>0</v>
      </c>
      <c r="M612" s="66">
        <v>0</v>
      </c>
      <c r="N612" s="66">
        <v>0</v>
      </c>
      <c r="O612" s="66">
        <v>0</v>
      </c>
      <c r="P612" s="86">
        <v>0</v>
      </c>
      <c r="Q612" s="87"/>
      <c r="R612" s="111"/>
    </row>
    <row r="613" spans="1:18" s="84" customFormat="1">
      <c r="A613" s="132"/>
      <c r="B613" s="128"/>
      <c r="C613" s="156"/>
      <c r="D613" s="115"/>
      <c r="E613" s="88" t="s">
        <v>26</v>
      </c>
      <c r="F613" s="88" t="s">
        <v>279</v>
      </c>
      <c r="G613" s="86">
        <f t="shared" si="110"/>
        <v>10000</v>
      </c>
      <c r="H613" s="86">
        <f t="shared" si="110"/>
        <v>0</v>
      </c>
      <c r="I613" s="66">
        <v>10000</v>
      </c>
      <c r="J613" s="66">
        <v>0</v>
      </c>
      <c r="K613" s="66">
        <v>0</v>
      </c>
      <c r="L613" s="86">
        <v>0</v>
      </c>
      <c r="M613" s="66">
        <v>0</v>
      </c>
      <c r="N613" s="66">
        <v>0</v>
      </c>
      <c r="O613" s="66">
        <v>0</v>
      </c>
      <c r="P613" s="86">
        <v>0</v>
      </c>
      <c r="Q613" s="87"/>
      <c r="R613" s="111"/>
    </row>
    <row r="614" spans="1:18" s="84" customFormat="1">
      <c r="A614" s="132" t="s">
        <v>463</v>
      </c>
      <c r="B614" s="128" t="s">
        <v>353</v>
      </c>
      <c r="C614" s="156">
        <v>400</v>
      </c>
      <c r="D614" s="115"/>
      <c r="E614" s="100"/>
      <c r="F614" s="106" t="s">
        <v>303</v>
      </c>
      <c r="G614" s="64">
        <f t="shared" ref="G614:P614" si="111">SUM(G615:G625)</f>
        <v>2730</v>
      </c>
      <c r="H614" s="64">
        <f t="shared" si="111"/>
        <v>0</v>
      </c>
      <c r="I614" s="64">
        <f t="shared" si="111"/>
        <v>2730</v>
      </c>
      <c r="J614" s="64">
        <f t="shared" si="111"/>
        <v>0</v>
      </c>
      <c r="K614" s="64">
        <f t="shared" si="111"/>
        <v>0</v>
      </c>
      <c r="L614" s="64">
        <f t="shared" si="111"/>
        <v>0</v>
      </c>
      <c r="M614" s="64">
        <f t="shared" si="111"/>
        <v>0</v>
      </c>
      <c r="N614" s="64">
        <f t="shared" si="111"/>
        <v>0</v>
      </c>
      <c r="O614" s="64">
        <f t="shared" si="111"/>
        <v>0</v>
      </c>
      <c r="P614" s="64">
        <f t="shared" si="111"/>
        <v>0</v>
      </c>
      <c r="Q614" s="83"/>
      <c r="R614" s="111"/>
    </row>
    <row r="615" spans="1:18" s="84" customFormat="1">
      <c r="A615" s="132"/>
      <c r="B615" s="128"/>
      <c r="C615" s="156"/>
      <c r="D615" s="115"/>
      <c r="E615" s="100"/>
      <c r="F615" s="88" t="s">
        <v>25</v>
      </c>
      <c r="G615" s="86">
        <f t="shared" ref="G615:H625" si="112">I615+K615+M615+O615</f>
        <v>0</v>
      </c>
      <c r="H615" s="86">
        <f t="shared" si="112"/>
        <v>0</v>
      </c>
      <c r="I615" s="66">
        <v>0</v>
      </c>
      <c r="J615" s="66">
        <v>0</v>
      </c>
      <c r="K615" s="86">
        <v>0</v>
      </c>
      <c r="L615" s="86">
        <v>0</v>
      </c>
      <c r="M615" s="86">
        <v>0</v>
      </c>
      <c r="N615" s="86">
        <v>0</v>
      </c>
      <c r="O615" s="86">
        <v>0</v>
      </c>
      <c r="P615" s="86">
        <v>0</v>
      </c>
      <c r="Q615" s="87"/>
      <c r="R615" s="111"/>
    </row>
    <row r="616" spans="1:18" s="84" customFormat="1">
      <c r="A616" s="132"/>
      <c r="B616" s="128"/>
      <c r="C616" s="156"/>
      <c r="D616" s="115"/>
      <c r="E616" s="89"/>
      <c r="F616" s="88" t="s">
        <v>28</v>
      </c>
      <c r="G616" s="86">
        <f t="shared" si="112"/>
        <v>0</v>
      </c>
      <c r="H616" s="86">
        <f t="shared" si="112"/>
        <v>0</v>
      </c>
      <c r="I616" s="66">
        <v>0</v>
      </c>
      <c r="J616" s="66">
        <v>0</v>
      </c>
      <c r="K616" s="86">
        <v>0</v>
      </c>
      <c r="L616" s="86">
        <v>0</v>
      </c>
      <c r="M616" s="86">
        <v>0</v>
      </c>
      <c r="N616" s="86">
        <v>0</v>
      </c>
      <c r="O616" s="86">
        <v>0</v>
      </c>
      <c r="P616" s="86">
        <v>0</v>
      </c>
      <c r="Q616" s="87"/>
      <c r="R616" s="111"/>
    </row>
    <row r="617" spans="1:18" s="84" customFormat="1">
      <c r="A617" s="132"/>
      <c r="B617" s="128"/>
      <c r="C617" s="156"/>
      <c r="D617" s="115"/>
      <c r="E617" s="119"/>
      <c r="F617" s="88" t="s">
        <v>29</v>
      </c>
      <c r="G617" s="86">
        <f t="shared" si="112"/>
        <v>0</v>
      </c>
      <c r="H617" s="86">
        <f t="shared" si="112"/>
        <v>0</v>
      </c>
      <c r="I617" s="66">
        <v>0</v>
      </c>
      <c r="J617" s="66">
        <v>0</v>
      </c>
      <c r="K617" s="86">
        <v>0</v>
      </c>
      <c r="L617" s="86">
        <v>0</v>
      </c>
      <c r="M617" s="86">
        <v>0</v>
      </c>
      <c r="N617" s="86">
        <v>0</v>
      </c>
      <c r="O617" s="86">
        <v>0</v>
      </c>
      <c r="P617" s="86">
        <v>0</v>
      </c>
      <c r="Q617" s="87"/>
      <c r="R617" s="111"/>
    </row>
    <row r="618" spans="1:18" s="84" customFormat="1">
      <c r="A618" s="132"/>
      <c r="B618" s="128"/>
      <c r="C618" s="156"/>
      <c r="D618" s="115"/>
      <c r="E618" s="119"/>
      <c r="F618" s="88" t="s">
        <v>305</v>
      </c>
      <c r="G618" s="86">
        <f t="shared" si="112"/>
        <v>0</v>
      </c>
      <c r="H618" s="86">
        <f t="shared" si="112"/>
        <v>0</v>
      </c>
      <c r="I618" s="66">
        <v>0</v>
      </c>
      <c r="J618" s="66">
        <v>0</v>
      </c>
      <c r="K618" s="86">
        <v>0</v>
      </c>
      <c r="L618" s="86">
        <v>0</v>
      </c>
      <c r="M618" s="86">
        <v>0</v>
      </c>
      <c r="N618" s="86">
        <v>0</v>
      </c>
      <c r="O618" s="86">
        <v>0</v>
      </c>
      <c r="P618" s="86">
        <v>0</v>
      </c>
      <c r="Q618" s="87"/>
      <c r="R618" s="111"/>
    </row>
    <row r="619" spans="1:18" s="84" customFormat="1">
      <c r="A619" s="132"/>
      <c r="B619" s="128"/>
      <c r="C619" s="156"/>
      <c r="D619" s="115"/>
      <c r="E619" s="88"/>
      <c r="F619" s="88" t="s">
        <v>31</v>
      </c>
      <c r="G619" s="86">
        <f t="shared" si="112"/>
        <v>0</v>
      </c>
      <c r="H619" s="86">
        <f t="shared" si="112"/>
        <v>0</v>
      </c>
      <c r="I619" s="66">
        <v>0</v>
      </c>
      <c r="J619" s="66">
        <v>0</v>
      </c>
      <c r="K619" s="86">
        <v>0</v>
      </c>
      <c r="L619" s="86">
        <v>0</v>
      </c>
      <c r="M619" s="86">
        <v>0</v>
      </c>
      <c r="N619" s="86">
        <v>0</v>
      </c>
      <c r="O619" s="86">
        <v>0</v>
      </c>
      <c r="P619" s="86">
        <v>0</v>
      </c>
      <c r="Q619" s="87"/>
      <c r="R619" s="111"/>
    </row>
    <row r="620" spans="1:18" s="84" customFormat="1">
      <c r="A620" s="132"/>
      <c r="B620" s="128"/>
      <c r="C620" s="156"/>
      <c r="D620" s="115"/>
      <c r="E620" s="88"/>
      <c r="F620" s="88" t="s">
        <v>268</v>
      </c>
      <c r="G620" s="86">
        <f t="shared" si="112"/>
        <v>0</v>
      </c>
      <c r="H620" s="86">
        <f t="shared" si="112"/>
        <v>0</v>
      </c>
      <c r="I620" s="66">
        <v>0</v>
      </c>
      <c r="J620" s="66">
        <v>0</v>
      </c>
      <c r="K620" s="86">
        <v>0</v>
      </c>
      <c r="L620" s="86">
        <v>0</v>
      </c>
      <c r="M620" s="86">
        <v>0</v>
      </c>
      <c r="N620" s="86">
        <v>0</v>
      </c>
      <c r="O620" s="86">
        <v>0</v>
      </c>
      <c r="P620" s="86">
        <v>0</v>
      </c>
      <c r="Q620" s="87"/>
      <c r="R620" s="111"/>
    </row>
    <row r="621" spans="1:18" s="84" customFormat="1">
      <c r="A621" s="132"/>
      <c r="B621" s="128"/>
      <c r="C621" s="156"/>
      <c r="D621" s="115"/>
      <c r="E621" s="89"/>
      <c r="F621" s="88" t="s">
        <v>275</v>
      </c>
      <c r="G621" s="86">
        <f t="shared" si="112"/>
        <v>0</v>
      </c>
      <c r="H621" s="86">
        <f t="shared" si="112"/>
        <v>0</v>
      </c>
      <c r="I621" s="66">
        <v>0</v>
      </c>
      <c r="J621" s="66">
        <v>0</v>
      </c>
      <c r="K621" s="66">
        <v>0</v>
      </c>
      <c r="L621" s="86">
        <v>0</v>
      </c>
      <c r="M621" s="66">
        <v>0</v>
      </c>
      <c r="N621" s="66">
        <v>0</v>
      </c>
      <c r="O621" s="66">
        <v>0</v>
      </c>
      <c r="P621" s="86">
        <v>0</v>
      </c>
      <c r="Q621" s="87"/>
      <c r="R621" s="111"/>
    </row>
    <row r="622" spans="1:18" s="84" customFormat="1">
      <c r="A622" s="132"/>
      <c r="B622" s="128"/>
      <c r="C622" s="156"/>
      <c r="D622" s="115"/>
      <c r="E622" s="89"/>
      <c r="F622" s="88" t="s">
        <v>276</v>
      </c>
      <c r="G622" s="86">
        <f t="shared" si="112"/>
        <v>0</v>
      </c>
      <c r="H622" s="86">
        <f t="shared" si="112"/>
        <v>0</v>
      </c>
      <c r="I622" s="66">
        <v>0</v>
      </c>
      <c r="J622" s="66">
        <v>0</v>
      </c>
      <c r="K622" s="66">
        <v>0</v>
      </c>
      <c r="L622" s="86">
        <v>0</v>
      </c>
      <c r="M622" s="66">
        <v>0</v>
      </c>
      <c r="N622" s="66">
        <v>0</v>
      </c>
      <c r="O622" s="66">
        <v>0</v>
      </c>
      <c r="P622" s="86">
        <v>0</v>
      </c>
      <c r="Q622" s="87"/>
      <c r="R622" s="111"/>
    </row>
    <row r="623" spans="1:18" s="84" customFormat="1">
      <c r="A623" s="132"/>
      <c r="B623" s="128"/>
      <c r="C623" s="156"/>
      <c r="D623" s="115"/>
      <c r="E623" s="88" t="s">
        <v>220</v>
      </c>
      <c r="F623" s="88" t="s">
        <v>277</v>
      </c>
      <c r="G623" s="86">
        <f t="shared" si="112"/>
        <v>130</v>
      </c>
      <c r="H623" s="86">
        <f t="shared" si="112"/>
        <v>0</v>
      </c>
      <c r="I623" s="66">
        <v>130</v>
      </c>
      <c r="J623" s="66">
        <v>0</v>
      </c>
      <c r="K623" s="66">
        <v>0</v>
      </c>
      <c r="L623" s="86">
        <v>0</v>
      </c>
      <c r="M623" s="66">
        <v>0</v>
      </c>
      <c r="N623" s="66">
        <v>0</v>
      </c>
      <c r="O623" s="66">
        <v>0</v>
      </c>
      <c r="P623" s="86">
        <v>0</v>
      </c>
      <c r="Q623" s="87"/>
      <c r="R623" s="111"/>
    </row>
    <row r="624" spans="1:18" s="84" customFormat="1">
      <c r="A624" s="132"/>
      <c r="B624" s="128"/>
      <c r="C624" s="156"/>
      <c r="D624" s="115"/>
      <c r="E624" s="88" t="s">
        <v>26</v>
      </c>
      <c r="F624" s="88" t="s">
        <v>278</v>
      </c>
      <c r="G624" s="86">
        <f t="shared" si="112"/>
        <v>2600</v>
      </c>
      <c r="H624" s="86">
        <f t="shared" si="112"/>
        <v>0</v>
      </c>
      <c r="I624" s="66">
        <v>2600</v>
      </c>
      <c r="J624" s="66">
        <v>0</v>
      </c>
      <c r="K624" s="66">
        <v>0</v>
      </c>
      <c r="L624" s="86">
        <v>0</v>
      </c>
      <c r="M624" s="66">
        <v>0</v>
      </c>
      <c r="N624" s="66">
        <v>0</v>
      </c>
      <c r="O624" s="66">
        <v>0</v>
      </c>
      <c r="P624" s="86">
        <v>0</v>
      </c>
      <c r="Q624" s="87"/>
      <c r="R624" s="111"/>
    </row>
    <row r="625" spans="1:18" s="84" customFormat="1">
      <c r="A625" s="132"/>
      <c r="B625" s="128"/>
      <c r="C625" s="156"/>
      <c r="D625" s="115"/>
      <c r="E625" s="89"/>
      <c r="F625" s="88" t="s">
        <v>279</v>
      </c>
      <c r="G625" s="86">
        <f t="shared" si="112"/>
        <v>0</v>
      </c>
      <c r="H625" s="86">
        <f t="shared" si="112"/>
        <v>0</v>
      </c>
      <c r="I625" s="66">
        <v>0</v>
      </c>
      <c r="J625" s="66">
        <v>0</v>
      </c>
      <c r="K625" s="66">
        <v>0</v>
      </c>
      <c r="L625" s="86">
        <v>0</v>
      </c>
      <c r="M625" s="66">
        <v>0</v>
      </c>
      <c r="N625" s="66">
        <v>0</v>
      </c>
      <c r="O625" s="66">
        <v>0</v>
      </c>
      <c r="P625" s="86">
        <v>0</v>
      </c>
      <c r="Q625" s="87"/>
      <c r="R625" s="111"/>
    </row>
    <row r="626" spans="1:18" s="84" customFormat="1">
      <c r="A626" s="132" t="s">
        <v>464</v>
      </c>
      <c r="B626" s="128" t="s">
        <v>354</v>
      </c>
      <c r="C626" s="156">
        <v>110</v>
      </c>
      <c r="D626" s="115"/>
      <c r="E626" s="100"/>
      <c r="F626" s="106" t="s">
        <v>303</v>
      </c>
      <c r="G626" s="64">
        <f t="shared" ref="G626:P626" si="113">SUM(G627:G637)</f>
        <v>750.75</v>
      </c>
      <c r="H626" s="64">
        <f t="shared" si="113"/>
        <v>0</v>
      </c>
      <c r="I626" s="64">
        <f t="shared" si="113"/>
        <v>750.75</v>
      </c>
      <c r="J626" s="64">
        <f t="shared" si="113"/>
        <v>0</v>
      </c>
      <c r="K626" s="64">
        <f t="shared" si="113"/>
        <v>0</v>
      </c>
      <c r="L626" s="64">
        <f t="shared" si="113"/>
        <v>0</v>
      </c>
      <c r="M626" s="64">
        <f t="shared" si="113"/>
        <v>0</v>
      </c>
      <c r="N626" s="64">
        <f t="shared" si="113"/>
        <v>0</v>
      </c>
      <c r="O626" s="64">
        <f t="shared" si="113"/>
        <v>0</v>
      </c>
      <c r="P626" s="64">
        <f t="shared" si="113"/>
        <v>0</v>
      </c>
      <c r="Q626" s="83"/>
      <c r="R626" s="111"/>
    </row>
    <row r="627" spans="1:18" s="84" customFormat="1">
      <c r="A627" s="132"/>
      <c r="B627" s="128"/>
      <c r="C627" s="156"/>
      <c r="D627" s="115"/>
      <c r="E627" s="100"/>
      <c r="F627" s="88" t="s">
        <v>25</v>
      </c>
      <c r="G627" s="86">
        <f t="shared" ref="G627:H637" si="114">I627+K627+M627+O627</f>
        <v>0</v>
      </c>
      <c r="H627" s="86">
        <f t="shared" si="114"/>
        <v>0</v>
      </c>
      <c r="I627" s="66">
        <v>0</v>
      </c>
      <c r="J627" s="66">
        <v>0</v>
      </c>
      <c r="K627" s="86">
        <v>0</v>
      </c>
      <c r="L627" s="86">
        <v>0</v>
      </c>
      <c r="M627" s="86">
        <v>0</v>
      </c>
      <c r="N627" s="86">
        <v>0</v>
      </c>
      <c r="O627" s="86">
        <v>0</v>
      </c>
      <c r="P627" s="86">
        <v>0</v>
      </c>
      <c r="Q627" s="87"/>
      <c r="R627" s="111"/>
    </row>
    <row r="628" spans="1:18" s="84" customFormat="1">
      <c r="A628" s="132"/>
      <c r="B628" s="128"/>
      <c r="C628" s="156"/>
      <c r="D628" s="115"/>
      <c r="E628" s="89"/>
      <c r="F628" s="88" t="s">
        <v>28</v>
      </c>
      <c r="G628" s="86">
        <f t="shared" si="114"/>
        <v>0</v>
      </c>
      <c r="H628" s="86">
        <f t="shared" si="114"/>
        <v>0</v>
      </c>
      <c r="I628" s="66">
        <v>0</v>
      </c>
      <c r="J628" s="66">
        <v>0</v>
      </c>
      <c r="K628" s="86">
        <v>0</v>
      </c>
      <c r="L628" s="86">
        <v>0</v>
      </c>
      <c r="M628" s="86">
        <v>0</v>
      </c>
      <c r="N628" s="86">
        <v>0</v>
      </c>
      <c r="O628" s="86">
        <v>0</v>
      </c>
      <c r="P628" s="86">
        <v>0</v>
      </c>
      <c r="Q628" s="87"/>
      <c r="R628" s="111"/>
    </row>
    <row r="629" spans="1:18" s="84" customFormat="1">
      <c r="A629" s="132"/>
      <c r="B629" s="128"/>
      <c r="C629" s="156"/>
      <c r="D629" s="115"/>
      <c r="E629" s="119"/>
      <c r="F629" s="88" t="s">
        <v>29</v>
      </c>
      <c r="G629" s="86">
        <f t="shared" si="114"/>
        <v>0</v>
      </c>
      <c r="H629" s="86">
        <f t="shared" si="114"/>
        <v>0</v>
      </c>
      <c r="I629" s="66">
        <v>0</v>
      </c>
      <c r="J629" s="66">
        <v>0</v>
      </c>
      <c r="K629" s="86">
        <v>0</v>
      </c>
      <c r="L629" s="86">
        <v>0</v>
      </c>
      <c r="M629" s="86">
        <v>0</v>
      </c>
      <c r="N629" s="86">
        <v>0</v>
      </c>
      <c r="O629" s="86">
        <v>0</v>
      </c>
      <c r="P629" s="86">
        <v>0</v>
      </c>
      <c r="Q629" s="87"/>
      <c r="R629" s="111"/>
    </row>
    <row r="630" spans="1:18" s="84" customFormat="1">
      <c r="A630" s="132"/>
      <c r="B630" s="128"/>
      <c r="C630" s="156"/>
      <c r="D630" s="115"/>
      <c r="E630" s="119"/>
      <c r="F630" s="88" t="s">
        <v>305</v>
      </c>
      <c r="G630" s="86">
        <f t="shared" si="114"/>
        <v>0</v>
      </c>
      <c r="H630" s="86">
        <f t="shared" si="114"/>
        <v>0</v>
      </c>
      <c r="I630" s="66">
        <v>0</v>
      </c>
      <c r="J630" s="66">
        <v>0</v>
      </c>
      <c r="K630" s="86">
        <v>0</v>
      </c>
      <c r="L630" s="86">
        <v>0</v>
      </c>
      <c r="M630" s="86">
        <v>0</v>
      </c>
      <c r="N630" s="86">
        <v>0</v>
      </c>
      <c r="O630" s="86">
        <v>0</v>
      </c>
      <c r="P630" s="86">
        <v>0</v>
      </c>
      <c r="Q630" s="87"/>
      <c r="R630" s="111"/>
    </row>
    <row r="631" spans="1:18" s="84" customFormat="1">
      <c r="A631" s="132"/>
      <c r="B631" s="128"/>
      <c r="C631" s="156"/>
      <c r="D631" s="115"/>
      <c r="E631" s="88"/>
      <c r="F631" s="88" t="s">
        <v>31</v>
      </c>
      <c r="G631" s="86">
        <f t="shared" si="114"/>
        <v>0</v>
      </c>
      <c r="H631" s="86">
        <f t="shared" si="114"/>
        <v>0</v>
      </c>
      <c r="I631" s="66">
        <v>0</v>
      </c>
      <c r="J631" s="66">
        <v>0</v>
      </c>
      <c r="K631" s="86">
        <v>0</v>
      </c>
      <c r="L631" s="86">
        <v>0</v>
      </c>
      <c r="M631" s="86">
        <v>0</v>
      </c>
      <c r="N631" s="86">
        <v>0</v>
      </c>
      <c r="O631" s="86">
        <v>0</v>
      </c>
      <c r="P631" s="86">
        <v>0</v>
      </c>
      <c r="Q631" s="87"/>
      <c r="R631" s="111"/>
    </row>
    <row r="632" spans="1:18" s="84" customFormat="1">
      <c r="A632" s="132"/>
      <c r="B632" s="128"/>
      <c r="C632" s="156"/>
      <c r="D632" s="115"/>
      <c r="E632" s="88"/>
      <c r="F632" s="88" t="s">
        <v>268</v>
      </c>
      <c r="G632" s="86">
        <f t="shared" si="114"/>
        <v>0</v>
      </c>
      <c r="H632" s="86">
        <f t="shared" si="114"/>
        <v>0</v>
      </c>
      <c r="I632" s="66">
        <v>0</v>
      </c>
      <c r="J632" s="66">
        <v>0</v>
      </c>
      <c r="K632" s="86">
        <v>0</v>
      </c>
      <c r="L632" s="86">
        <v>0</v>
      </c>
      <c r="M632" s="86">
        <v>0</v>
      </c>
      <c r="N632" s="86">
        <v>0</v>
      </c>
      <c r="O632" s="86">
        <v>0</v>
      </c>
      <c r="P632" s="86">
        <v>0</v>
      </c>
      <c r="Q632" s="87"/>
      <c r="R632" s="111"/>
    </row>
    <row r="633" spans="1:18" s="84" customFormat="1">
      <c r="A633" s="132"/>
      <c r="B633" s="128"/>
      <c r="C633" s="156"/>
      <c r="D633" s="115"/>
      <c r="E633" s="89"/>
      <c r="F633" s="88" t="s">
        <v>275</v>
      </c>
      <c r="G633" s="86">
        <f t="shared" si="114"/>
        <v>0</v>
      </c>
      <c r="H633" s="86">
        <f t="shared" si="114"/>
        <v>0</v>
      </c>
      <c r="I633" s="66">
        <v>0</v>
      </c>
      <c r="J633" s="66">
        <v>0</v>
      </c>
      <c r="K633" s="66">
        <v>0</v>
      </c>
      <c r="L633" s="86">
        <v>0</v>
      </c>
      <c r="M633" s="66">
        <v>0</v>
      </c>
      <c r="N633" s="66">
        <v>0</v>
      </c>
      <c r="O633" s="66">
        <v>0</v>
      </c>
      <c r="P633" s="86">
        <v>0</v>
      </c>
      <c r="Q633" s="87"/>
      <c r="R633" s="111"/>
    </row>
    <row r="634" spans="1:18" s="84" customFormat="1">
      <c r="A634" s="132"/>
      <c r="B634" s="128"/>
      <c r="C634" s="156"/>
      <c r="D634" s="115"/>
      <c r="E634" s="88" t="s">
        <v>220</v>
      </c>
      <c r="F634" s="88" t="s">
        <v>276</v>
      </c>
      <c r="G634" s="86">
        <f t="shared" si="114"/>
        <v>35.75</v>
      </c>
      <c r="H634" s="86">
        <f t="shared" si="114"/>
        <v>0</v>
      </c>
      <c r="I634" s="66">
        <v>35.75</v>
      </c>
      <c r="J634" s="66">
        <v>0</v>
      </c>
      <c r="K634" s="66">
        <v>0</v>
      </c>
      <c r="L634" s="86">
        <v>0</v>
      </c>
      <c r="M634" s="66">
        <v>0</v>
      </c>
      <c r="N634" s="66">
        <v>0</v>
      </c>
      <c r="O634" s="66">
        <v>0</v>
      </c>
      <c r="P634" s="86">
        <v>0</v>
      </c>
      <c r="Q634" s="87"/>
      <c r="R634" s="111"/>
    </row>
    <row r="635" spans="1:18" s="84" customFormat="1">
      <c r="A635" s="132"/>
      <c r="B635" s="128"/>
      <c r="C635" s="156"/>
      <c r="D635" s="115"/>
      <c r="E635" s="88" t="s">
        <v>26</v>
      </c>
      <c r="F635" s="88" t="s">
        <v>277</v>
      </c>
      <c r="G635" s="86">
        <f t="shared" si="114"/>
        <v>715</v>
      </c>
      <c r="H635" s="86">
        <f t="shared" si="114"/>
        <v>0</v>
      </c>
      <c r="I635" s="66">
        <v>715</v>
      </c>
      <c r="J635" s="66">
        <v>0</v>
      </c>
      <c r="K635" s="66">
        <v>0</v>
      </c>
      <c r="L635" s="86">
        <v>0</v>
      </c>
      <c r="M635" s="66">
        <v>0</v>
      </c>
      <c r="N635" s="66">
        <v>0</v>
      </c>
      <c r="O635" s="66">
        <v>0</v>
      </c>
      <c r="P635" s="86">
        <v>0</v>
      </c>
      <c r="Q635" s="87"/>
      <c r="R635" s="111"/>
    </row>
    <row r="636" spans="1:18" s="84" customFormat="1">
      <c r="A636" s="132"/>
      <c r="B636" s="128"/>
      <c r="C636" s="156"/>
      <c r="D636" s="115"/>
      <c r="E636" s="89"/>
      <c r="F636" s="88" t="s">
        <v>278</v>
      </c>
      <c r="G636" s="86">
        <f t="shared" si="114"/>
        <v>0</v>
      </c>
      <c r="H636" s="86">
        <f t="shared" si="114"/>
        <v>0</v>
      </c>
      <c r="I636" s="66">
        <v>0</v>
      </c>
      <c r="J636" s="66">
        <v>0</v>
      </c>
      <c r="K636" s="66">
        <v>0</v>
      </c>
      <c r="L636" s="86">
        <v>0</v>
      </c>
      <c r="M636" s="66">
        <v>0</v>
      </c>
      <c r="N636" s="66">
        <v>0</v>
      </c>
      <c r="O636" s="66">
        <v>0</v>
      </c>
      <c r="P636" s="86">
        <v>0</v>
      </c>
      <c r="Q636" s="87"/>
      <c r="R636" s="111"/>
    </row>
    <row r="637" spans="1:18" s="84" customFormat="1">
      <c r="A637" s="132"/>
      <c r="B637" s="128"/>
      <c r="C637" s="156"/>
      <c r="D637" s="115"/>
      <c r="E637" s="89"/>
      <c r="F637" s="88" t="s">
        <v>279</v>
      </c>
      <c r="G637" s="86">
        <f t="shared" si="114"/>
        <v>0</v>
      </c>
      <c r="H637" s="86">
        <f t="shared" si="114"/>
        <v>0</v>
      </c>
      <c r="I637" s="66">
        <v>0</v>
      </c>
      <c r="J637" s="66">
        <v>0</v>
      </c>
      <c r="K637" s="66">
        <v>0</v>
      </c>
      <c r="L637" s="86">
        <v>0</v>
      </c>
      <c r="M637" s="66">
        <v>0</v>
      </c>
      <c r="N637" s="66">
        <v>0</v>
      </c>
      <c r="O637" s="66">
        <v>0</v>
      </c>
      <c r="P637" s="86">
        <v>0</v>
      </c>
      <c r="Q637" s="87"/>
      <c r="R637" s="111"/>
    </row>
    <row r="638" spans="1:18" s="84" customFormat="1">
      <c r="A638" s="132" t="s">
        <v>465</v>
      </c>
      <c r="B638" s="128" t="s">
        <v>355</v>
      </c>
      <c r="C638" s="156">
        <v>50</v>
      </c>
      <c r="D638" s="115"/>
      <c r="E638" s="100"/>
      <c r="F638" s="106" t="s">
        <v>303</v>
      </c>
      <c r="G638" s="64">
        <f t="shared" ref="G638:P638" si="115">SUM(G639:G649)</f>
        <v>341.25</v>
      </c>
      <c r="H638" s="64">
        <f t="shared" si="115"/>
        <v>0</v>
      </c>
      <c r="I638" s="64">
        <f t="shared" si="115"/>
        <v>341.25</v>
      </c>
      <c r="J638" s="64">
        <f t="shared" si="115"/>
        <v>0</v>
      </c>
      <c r="K638" s="64">
        <f t="shared" si="115"/>
        <v>0</v>
      </c>
      <c r="L638" s="64">
        <f t="shared" si="115"/>
        <v>0</v>
      </c>
      <c r="M638" s="64">
        <f t="shared" si="115"/>
        <v>0</v>
      </c>
      <c r="N638" s="64">
        <f t="shared" si="115"/>
        <v>0</v>
      </c>
      <c r="O638" s="64">
        <f t="shared" si="115"/>
        <v>0</v>
      </c>
      <c r="P638" s="64">
        <f t="shared" si="115"/>
        <v>0</v>
      </c>
      <c r="Q638" s="83"/>
      <c r="R638" s="111"/>
    </row>
    <row r="639" spans="1:18" s="84" customFormat="1">
      <c r="A639" s="132"/>
      <c r="B639" s="128"/>
      <c r="C639" s="156"/>
      <c r="D639" s="115"/>
      <c r="E639" s="100"/>
      <c r="F639" s="88" t="s">
        <v>25</v>
      </c>
      <c r="G639" s="86">
        <f t="shared" ref="G639:H649" si="116">I639+K639+M639+O639</f>
        <v>0</v>
      </c>
      <c r="H639" s="86">
        <f t="shared" si="116"/>
        <v>0</v>
      </c>
      <c r="I639" s="66">
        <v>0</v>
      </c>
      <c r="J639" s="66">
        <v>0</v>
      </c>
      <c r="K639" s="86">
        <v>0</v>
      </c>
      <c r="L639" s="86">
        <v>0</v>
      </c>
      <c r="M639" s="86">
        <v>0</v>
      </c>
      <c r="N639" s="86">
        <v>0</v>
      </c>
      <c r="O639" s="86">
        <v>0</v>
      </c>
      <c r="P639" s="86">
        <v>0</v>
      </c>
      <c r="Q639" s="87"/>
      <c r="R639" s="111"/>
    </row>
    <row r="640" spans="1:18" s="84" customFormat="1">
      <c r="A640" s="132"/>
      <c r="B640" s="128"/>
      <c r="C640" s="156"/>
      <c r="D640" s="115"/>
      <c r="E640" s="89"/>
      <c r="F640" s="88" t="s">
        <v>28</v>
      </c>
      <c r="G640" s="86">
        <f t="shared" si="116"/>
        <v>0</v>
      </c>
      <c r="H640" s="86">
        <f t="shared" si="116"/>
        <v>0</v>
      </c>
      <c r="I640" s="66">
        <v>0</v>
      </c>
      <c r="J640" s="66">
        <v>0</v>
      </c>
      <c r="K640" s="86">
        <v>0</v>
      </c>
      <c r="L640" s="86">
        <v>0</v>
      </c>
      <c r="M640" s="86">
        <v>0</v>
      </c>
      <c r="N640" s="86">
        <v>0</v>
      </c>
      <c r="O640" s="86">
        <v>0</v>
      </c>
      <c r="P640" s="86">
        <v>0</v>
      </c>
      <c r="Q640" s="87"/>
      <c r="R640" s="111"/>
    </row>
    <row r="641" spans="1:18" s="84" customFormat="1">
      <c r="A641" s="132"/>
      <c r="B641" s="128"/>
      <c r="C641" s="156"/>
      <c r="D641" s="115"/>
      <c r="E641" s="119"/>
      <c r="F641" s="88" t="s">
        <v>29</v>
      </c>
      <c r="G641" s="86">
        <f t="shared" si="116"/>
        <v>0</v>
      </c>
      <c r="H641" s="86">
        <f t="shared" si="116"/>
        <v>0</v>
      </c>
      <c r="I641" s="66">
        <v>0</v>
      </c>
      <c r="J641" s="66">
        <v>0</v>
      </c>
      <c r="K641" s="86">
        <v>0</v>
      </c>
      <c r="L641" s="86">
        <v>0</v>
      </c>
      <c r="M641" s="86">
        <v>0</v>
      </c>
      <c r="N641" s="86">
        <v>0</v>
      </c>
      <c r="O641" s="86">
        <v>0</v>
      </c>
      <c r="P641" s="86">
        <v>0</v>
      </c>
      <c r="Q641" s="87"/>
      <c r="R641" s="111"/>
    </row>
    <row r="642" spans="1:18" s="84" customFormat="1">
      <c r="A642" s="132"/>
      <c r="B642" s="128"/>
      <c r="C642" s="156"/>
      <c r="D642" s="115"/>
      <c r="E642" s="119"/>
      <c r="F642" s="88" t="s">
        <v>305</v>
      </c>
      <c r="G642" s="86">
        <f t="shared" si="116"/>
        <v>0</v>
      </c>
      <c r="H642" s="86">
        <f t="shared" si="116"/>
        <v>0</v>
      </c>
      <c r="I642" s="66">
        <v>0</v>
      </c>
      <c r="J642" s="66">
        <v>0</v>
      </c>
      <c r="K642" s="86">
        <v>0</v>
      </c>
      <c r="L642" s="86">
        <v>0</v>
      </c>
      <c r="M642" s="86">
        <v>0</v>
      </c>
      <c r="N642" s="86">
        <v>0</v>
      </c>
      <c r="O642" s="86">
        <v>0</v>
      </c>
      <c r="P642" s="86">
        <v>0</v>
      </c>
      <c r="Q642" s="87"/>
      <c r="R642" s="111"/>
    </row>
    <row r="643" spans="1:18" s="84" customFormat="1">
      <c r="A643" s="132"/>
      <c r="B643" s="128"/>
      <c r="C643" s="156"/>
      <c r="D643" s="115"/>
      <c r="E643" s="88"/>
      <c r="F643" s="88" t="s">
        <v>31</v>
      </c>
      <c r="G643" s="86">
        <f t="shared" si="116"/>
        <v>0</v>
      </c>
      <c r="H643" s="86">
        <f t="shared" si="116"/>
        <v>0</v>
      </c>
      <c r="I643" s="66">
        <v>0</v>
      </c>
      <c r="J643" s="66">
        <v>0</v>
      </c>
      <c r="K643" s="86">
        <v>0</v>
      </c>
      <c r="L643" s="86">
        <v>0</v>
      </c>
      <c r="M643" s="86">
        <v>0</v>
      </c>
      <c r="N643" s="86">
        <v>0</v>
      </c>
      <c r="O643" s="86">
        <v>0</v>
      </c>
      <c r="P643" s="86">
        <v>0</v>
      </c>
      <c r="Q643" s="87"/>
      <c r="R643" s="111"/>
    </row>
    <row r="644" spans="1:18" s="84" customFormat="1">
      <c r="A644" s="132"/>
      <c r="B644" s="128"/>
      <c r="C644" s="156"/>
      <c r="D644" s="115"/>
      <c r="E644" s="88"/>
      <c r="F644" s="88" t="s">
        <v>268</v>
      </c>
      <c r="G644" s="86">
        <f t="shared" si="116"/>
        <v>0</v>
      </c>
      <c r="H644" s="86">
        <f t="shared" si="116"/>
        <v>0</v>
      </c>
      <c r="I644" s="66">
        <v>0</v>
      </c>
      <c r="J644" s="66">
        <v>0</v>
      </c>
      <c r="K644" s="86">
        <v>0</v>
      </c>
      <c r="L644" s="86">
        <v>0</v>
      </c>
      <c r="M644" s="86">
        <v>0</v>
      </c>
      <c r="N644" s="86">
        <v>0</v>
      </c>
      <c r="O644" s="86">
        <v>0</v>
      </c>
      <c r="P644" s="86">
        <v>0</v>
      </c>
      <c r="Q644" s="87"/>
      <c r="R644" s="111"/>
    </row>
    <row r="645" spans="1:18" s="84" customFormat="1">
      <c r="A645" s="132"/>
      <c r="B645" s="128"/>
      <c r="C645" s="156"/>
      <c r="D645" s="115"/>
      <c r="E645" s="89"/>
      <c r="F645" s="88" t="s">
        <v>275</v>
      </c>
      <c r="G645" s="86">
        <f t="shared" si="116"/>
        <v>0</v>
      </c>
      <c r="H645" s="86">
        <f t="shared" si="116"/>
        <v>0</v>
      </c>
      <c r="I645" s="66">
        <v>0</v>
      </c>
      <c r="J645" s="66">
        <v>0</v>
      </c>
      <c r="K645" s="66">
        <v>0</v>
      </c>
      <c r="L645" s="86">
        <v>0</v>
      </c>
      <c r="M645" s="66">
        <v>0</v>
      </c>
      <c r="N645" s="66">
        <v>0</v>
      </c>
      <c r="O645" s="66">
        <v>0</v>
      </c>
      <c r="P645" s="86">
        <v>0</v>
      </c>
      <c r="Q645" s="87"/>
      <c r="R645" s="111"/>
    </row>
    <row r="646" spans="1:18" s="84" customFormat="1">
      <c r="A646" s="132"/>
      <c r="B646" s="128"/>
      <c r="C646" s="156"/>
      <c r="D646" s="115"/>
      <c r="E646" s="89"/>
      <c r="F646" s="88" t="s">
        <v>276</v>
      </c>
      <c r="G646" s="86">
        <f t="shared" si="116"/>
        <v>0</v>
      </c>
      <c r="H646" s="86">
        <f t="shared" si="116"/>
        <v>0</v>
      </c>
      <c r="I646" s="66">
        <v>0</v>
      </c>
      <c r="J646" s="66">
        <v>0</v>
      </c>
      <c r="K646" s="66">
        <v>0</v>
      </c>
      <c r="L646" s="86">
        <v>0</v>
      </c>
      <c r="M646" s="66">
        <v>0</v>
      </c>
      <c r="N646" s="66">
        <v>0</v>
      </c>
      <c r="O646" s="66">
        <v>0</v>
      </c>
      <c r="P646" s="86">
        <v>0</v>
      </c>
      <c r="Q646" s="87"/>
      <c r="R646" s="111"/>
    </row>
    <row r="647" spans="1:18" s="84" customFormat="1">
      <c r="A647" s="132"/>
      <c r="B647" s="128"/>
      <c r="C647" s="156"/>
      <c r="D647" s="115"/>
      <c r="E647" s="88" t="s">
        <v>220</v>
      </c>
      <c r="F647" s="88" t="s">
        <v>277</v>
      </c>
      <c r="G647" s="86">
        <f t="shared" si="116"/>
        <v>16.25</v>
      </c>
      <c r="H647" s="86">
        <f t="shared" si="116"/>
        <v>0</v>
      </c>
      <c r="I647" s="66">
        <v>16.25</v>
      </c>
      <c r="J647" s="66">
        <v>0</v>
      </c>
      <c r="K647" s="66">
        <v>0</v>
      </c>
      <c r="L647" s="86">
        <v>0</v>
      </c>
      <c r="M647" s="66">
        <v>0</v>
      </c>
      <c r="N647" s="66">
        <v>0</v>
      </c>
      <c r="O647" s="66">
        <v>0</v>
      </c>
      <c r="P647" s="86">
        <v>0</v>
      </c>
      <c r="Q647" s="87"/>
      <c r="R647" s="111"/>
    </row>
    <row r="648" spans="1:18" s="84" customFormat="1">
      <c r="A648" s="132"/>
      <c r="B648" s="128"/>
      <c r="C648" s="156"/>
      <c r="D648" s="115"/>
      <c r="E648" s="88" t="s">
        <v>26</v>
      </c>
      <c r="F648" s="88" t="s">
        <v>278</v>
      </c>
      <c r="G648" s="86">
        <f t="shared" si="116"/>
        <v>325</v>
      </c>
      <c r="H648" s="86">
        <f t="shared" si="116"/>
        <v>0</v>
      </c>
      <c r="I648" s="66">
        <v>325</v>
      </c>
      <c r="J648" s="66">
        <v>0</v>
      </c>
      <c r="K648" s="66">
        <v>0</v>
      </c>
      <c r="L648" s="86">
        <v>0</v>
      </c>
      <c r="M648" s="66">
        <v>0</v>
      </c>
      <c r="N648" s="66">
        <v>0</v>
      </c>
      <c r="O648" s="66">
        <v>0</v>
      </c>
      <c r="P648" s="86">
        <v>0</v>
      </c>
      <c r="Q648" s="87"/>
      <c r="R648" s="111"/>
    </row>
    <row r="649" spans="1:18" s="84" customFormat="1">
      <c r="A649" s="132"/>
      <c r="B649" s="128"/>
      <c r="C649" s="156"/>
      <c r="D649" s="115"/>
      <c r="E649" s="89"/>
      <c r="F649" s="88" t="s">
        <v>279</v>
      </c>
      <c r="G649" s="86">
        <f t="shared" si="116"/>
        <v>0</v>
      </c>
      <c r="H649" s="86">
        <f t="shared" si="116"/>
        <v>0</v>
      </c>
      <c r="I649" s="66">
        <v>0</v>
      </c>
      <c r="J649" s="66">
        <v>0</v>
      </c>
      <c r="K649" s="66">
        <v>0</v>
      </c>
      <c r="L649" s="86">
        <v>0</v>
      </c>
      <c r="M649" s="66">
        <v>0</v>
      </c>
      <c r="N649" s="66">
        <v>0</v>
      </c>
      <c r="O649" s="66">
        <v>0</v>
      </c>
      <c r="P649" s="86">
        <v>0</v>
      </c>
      <c r="Q649" s="87"/>
      <c r="R649" s="111"/>
    </row>
    <row r="650" spans="1:18" s="84" customFormat="1">
      <c r="A650" s="132" t="s">
        <v>466</v>
      </c>
      <c r="B650" s="128" t="s">
        <v>356</v>
      </c>
      <c r="C650" s="156">
        <v>240</v>
      </c>
      <c r="D650" s="115"/>
      <c r="E650" s="100"/>
      <c r="F650" s="106" t="s">
        <v>303</v>
      </c>
      <c r="G650" s="64">
        <f t="shared" ref="G650:P650" si="117">SUM(G651:G661)</f>
        <v>1638</v>
      </c>
      <c r="H650" s="64">
        <f t="shared" si="117"/>
        <v>0</v>
      </c>
      <c r="I650" s="64">
        <f t="shared" si="117"/>
        <v>1638</v>
      </c>
      <c r="J650" s="64">
        <f t="shared" si="117"/>
        <v>0</v>
      </c>
      <c r="K650" s="64">
        <f t="shared" si="117"/>
        <v>0</v>
      </c>
      <c r="L650" s="64">
        <f t="shared" si="117"/>
        <v>0</v>
      </c>
      <c r="M650" s="64">
        <f t="shared" si="117"/>
        <v>0</v>
      </c>
      <c r="N650" s="64">
        <f t="shared" si="117"/>
        <v>0</v>
      </c>
      <c r="O650" s="64">
        <f t="shared" si="117"/>
        <v>0</v>
      </c>
      <c r="P650" s="64">
        <f t="shared" si="117"/>
        <v>0</v>
      </c>
      <c r="Q650" s="83"/>
      <c r="R650" s="111"/>
    </row>
    <row r="651" spans="1:18" s="84" customFormat="1">
      <c r="A651" s="132"/>
      <c r="B651" s="128"/>
      <c r="C651" s="156"/>
      <c r="D651" s="115"/>
      <c r="E651" s="100"/>
      <c r="F651" s="88" t="s">
        <v>25</v>
      </c>
      <c r="G651" s="86">
        <f t="shared" ref="G651:H661" si="118">I651+K651+M651+O651</f>
        <v>0</v>
      </c>
      <c r="H651" s="86">
        <f t="shared" si="118"/>
        <v>0</v>
      </c>
      <c r="I651" s="66">
        <v>0</v>
      </c>
      <c r="J651" s="66">
        <v>0</v>
      </c>
      <c r="K651" s="86">
        <v>0</v>
      </c>
      <c r="L651" s="86">
        <v>0</v>
      </c>
      <c r="M651" s="86">
        <v>0</v>
      </c>
      <c r="N651" s="86">
        <v>0</v>
      </c>
      <c r="O651" s="86">
        <v>0</v>
      </c>
      <c r="P651" s="86">
        <v>0</v>
      </c>
      <c r="Q651" s="87"/>
      <c r="R651" s="111"/>
    </row>
    <row r="652" spans="1:18" s="84" customFormat="1">
      <c r="A652" s="132"/>
      <c r="B652" s="128"/>
      <c r="C652" s="156"/>
      <c r="D652" s="115"/>
      <c r="E652" s="89"/>
      <c r="F652" s="88" t="s">
        <v>28</v>
      </c>
      <c r="G652" s="86">
        <f t="shared" si="118"/>
        <v>0</v>
      </c>
      <c r="H652" s="86">
        <f t="shared" si="118"/>
        <v>0</v>
      </c>
      <c r="I652" s="66">
        <v>0</v>
      </c>
      <c r="J652" s="66">
        <v>0</v>
      </c>
      <c r="K652" s="86">
        <v>0</v>
      </c>
      <c r="L652" s="86">
        <v>0</v>
      </c>
      <c r="M652" s="86">
        <v>0</v>
      </c>
      <c r="N652" s="86">
        <v>0</v>
      </c>
      <c r="O652" s="86">
        <v>0</v>
      </c>
      <c r="P652" s="86">
        <v>0</v>
      </c>
      <c r="Q652" s="87"/>
      <c r="R652" s="111"/>
    </row>
    <row r="653" spans="1:18" s="84" customFormat="1">
      <c r="A653" s="132"/>
      <c r="B653" s="128"/>
      <c r="C653" s="156"/>
      <c r="D653" s="115"/>
      <c r="E653" s="119"/>
      <c r="F653" s="88" t="s">
        <v>29</v>
      </c>
      <c r="G653" s="86">
        <f t="shared" si="118"/>
        <v>0</v>
      </c>
      <c r="H653" s="86">
        <f t="shared" si="118"/>
        <v>0</v>
      </c>
      <c r="I653" s="66">
        <v>0</v>
      </c>
      <c r="J653" s="66">
        <v>0</v>
      </c>
      <c r="K653" s="86">
        <v>0</v>
      </c>
      <c r="L653" s="86">
        <v>0</v>
      </c>
      <c r="M653" s="86">
        <v>0</v>
      </c>
      <c r="N653" s="86">
        <v>0</v>
      </c>
      <c r="O653" s="86">
        <v>0</v>
      </c>
      <c r="P653" s="86">
        <v>0</v>
      </c>
      <c r="Q653" s="87"/>
      <c r="R653" s="111"/>
    </row>
    <row r="654" spans="1:18" s="84" customFormat="1">
      <c r="A654" s="132"/>
      <c r="B654" s="128"/>
      <c r="C654" s="156"/>
      <c r="D654" s="115"/>
      <c r="E654" s="119"/>
      <c r="F654" s="88" t="s">
        <v>305</v>
      </c>
      <c r="G654" s="86">
        <f t="shared" si="118"/>
        <v>0</v>
      </c>
      <c r="H654" s="86">
        <f t="shared" si="118"/>
        <v>0</v>
      </c>
      <c r="I654" s="66">
        <v>0</v>
      </c>
      <c r="J654" s="66">
        <v>0</v>
      </c>
      <c r="K654" s="86">
        <v>0</v>
      </c>
      <c r="L654" s="86">
        <v>0</v>
      </c>
      <c r="M654" s="86">
        <v>0</v>
      </c>
      <c r="N654" s="86">
        <v>0</v>
      </c>
      <c r="O654" s="86">
        <v>0</v>
      </c>
      <c r="P654" s="86">
        <v>0</v>
      </c>
      <c r="Q654" s="87"/>
      <c r="R654" s="111"/>
    </row>
    <row r="655" spans="1:18" s="84" customFormat="1">
      <c r="A655" s="132"/>
      <c r="B655" s="128"/>
      <c r="C655" s="156"/>
      <c r="D655" s="115"/>
      <c r="E655" s="89"/>
      <c r="F655" s="88" t="s">
        <v>31</v>
      </c>
      <c r="G655" s="86">
        <f t="shared" si="118"/>
        <v>0</v>
      </c>
      <c r="H655" s="86">
        <f t="shared" si="118"/>
        <v>0</v>
      </c>
      <c r="I655" s="66">
        <v>0</v>
      </c>
      <c r="J655" s="66">
        <v>0</v>
      </c>
      <c r="K655" s="86">
        <v>0</v>
      </c>
      <c r="L655" s="86">
        <v>0</v>
      </c>
      <c r="M655" s="86">
        <v>0</v>
      </c>
      <c r="N655" s="86">
        <v>0</v>
      </c>
      <c r="O655" s="86">
        <v>0</v>
      </c>
      <c r="P655" s="86">
        <v>0</v>
      </c>
      <c r="Q655" s="87"/>
      <c r="R655" s="111"/>
    </row>
    <row r="656" spans="1:18" s="84" customFormat="1">
      <c r="A656" s="132"/>
      <c r="B656" s="128"/>
      <c r="C656" s="156"/>
      <c r="D656" s="115"/>
      <c r="E656" s="89"/>
      <c r="F656" s="88" t="s">
        <v>268</v>
      </c>
      <c r="G656" s="86">
        <f t="shared" si="118"/>
        <v>0</v>
      </c>
      <c r="H656" s="86">
        <f t="shared" si="118"/>
        <v>0</v>
      </c>
      <c r="I656" s="66">
        <v>0</v>
      </c>
      <c r="J656" s="66">
        <v>0</v>
      </c>
      <c r="K656" s="86">
        <v>0</v>
      </c>
      <c r="L656" s="86">
        <v>0</v>
      </c>
      <c r="M656" s="86">
        <v>0</v>
      </c>
      <c r="N656" s="86">
        <v>0</v>
      </c>
      <c r="O656" s="86">
        <v>0</v>
      </c>
      <c r="P656" s="86">
        <v>0</v>
      </c>
      <c r="Q656" s="87"/>
      <c r="R656" s="111"/>
    </row>
    <row r="657" spans="1:18" s="84" customFormat="1">
      <c r="A657" s="132"/>
      <c r="B657" s="128"/>
      <c r="C657" s="156"/>
      <c r="D657" s="115"/>
      <c r="E657" s="89"/>
      <c r="F657" s="88" t="s">
        <v>275</v>
      </c>
      <c r="G657" s="86">
        <f t="shared" si="118"/>
        <v>0</v>
      </c>
      <c r="H657" s="86">
        <f t="shared" si="118"/>
        <v>0</v>
      </c>
      <c r="I657" s="66">
        <v>0</v>
      </c>
      <c r="J657" s="66">
        <v>0</v>
      </c>
      <c r="K657" s="66">
        <v>0</v>
      </c>
      <c r="L657" s="86">
        <v>0</v>
      </c>
      <c r="M657" s="66">
        <v>0</v>
      </c>
      <c r="N657" s="66">
        <v>0</v>
      </c>
      <c r="O657" s="66">
        <v>0</v>
      </c>
      <c r="P657" s="86">
        <v>0</v>
      </c>
      <c r="Q657" s="87"/>
      <c r="R657" s="111"/>
    </row>
    <row r="658" spans="1:18" s="84" customFormat="1">
      <c r="A658" s="132"/>
      <c r="B658" s="128"/>
      <c r="C658" s="156"/>
      <c r="D658" s="115"/>
      <c r="E658" s="89"/>
      <c r="F658" s="88" t="s">
        <v>276</v>
      </c>
      <c r="G658" s="86">
        <f t="shared" si="118"/>
        <v>0</v>
      </c>
      <c r="H658" s="86">
        <f t="shared" si="118"/>
        <v>0</v>
      </c>
      <c r="I658" s="66">
        <v>0</v>
      </c>
      <c r="J658" s="66">
        <v>0</v>
      </c>
      <c r="K658" s="66">
        <v>0</v>
      </c>
      <c r="L658" s="86">
        <v>0</v>
      </c>
      <c r="M658" s="66">
        <v>0</v>
      </c>
      <c r="N658" s="66">
        <v>0</v>
      </c>
      <c r="O658" s="66">
        <v>0</v>
      </c>
      <c r="P658" s="86">
        <v>0</v>
      </c>
      <c r="Q658" s="87"/>
      <c r="R658" s="111"/>
    </row>
    <row r="659" spans="1:18" s="84" customFormat="1">
      <c r="A659" s="132"/>
      <c r="B659" s="128"/>
      <c r="C659" s="156"/>
      <c r="D659" s="115"/>
      <c r="E659" s="88" t="s">
        <v>220</v>
      </c>
      <c r="F659" s="88" t="s">
        <v>277</v>
      </c>
      <c r="G659" s="86">
        <f t="shared" si="118"/>
        <v>78</v>
      </c>
      <c r="H659" s="86">
        <f t="shared" si="118"/>
        <v>0</v>
      </c>
      <c r="I659" s="66">
        <v>78</v>
      </c>
      <c r="J659" s="66">
        <v>0</v>
      </c>
      <c r="K659" s="66">
        <v>0</v>
      </c>
      <c r="L659" s="86">
        <v>0</v>
      </c>
      <c r="M659" s="66">
        <v>0</v>
      </c>
      <c r="N659" s="66">
        <v>0</v>
      </c>
      <c r="O659" s="66">
        <v>0</v>
      </c>
      <c r="P659" s="86">
        <v>0</v>
      </c>
      <c r="Q659" s="87"/>
      <c r="R659" s="111"/>
    </row>
    <row r="660" spans="1:18" s="84" customFormat="1">
      <c r="A660" s="132"/>
      <c r="B660" s="128"/>
      <c r="C660" s="156"/>
      <c r="D660" s="115"/>
      <c r="E660" s="88" t="s">
        <v>26</v>
      </c>
      <c r="F660" s="88" t="s">
        <v>278</v>
      </c>
      <c r="G660" s="86">
        <f t="shared" si="118"/>
        <v>1560</v>
      </c>
      <c r="H660" s="86">
        <f t="shared" si="118"/>
        <v>0</v>
      </c>
      <c r="I660" s="66">
        <v>1560</v>
      </c>
      <c r="J660" s="66">
        <v>0</v>
      </c>
      <c r="K660" s="66">
        <v>0</v>
      </c>
      <c r="L660" s="86">
        <v>0</v>
      </c>
      <c r="M660" s="66">
        <v>0</v>
      </c>
      <c r="N660" s="66">
        <v>0</v>
      </c>
      <c r="O660" s="66">
        <v>0</v>
      </c>
      <c r="P660" s="86">
        <v>0</v>
      </c>
      <c r="Q660" s="87"/>
      <c r="R660" s="111"/>
    </row>
    <row r="661" spans="1:18" s="84" customFormat="1">
      <c r="A661" s="132"/>
      <c r="B661" s="128"/>
      <c r="C661" s="156"/>
      <c r="D661" s="115"/>
      <c r="E661" s="89"/>
      <c r="F661" s="88" t="s">
        <v>279</v>
      </c>
      <c r="G661" s="86">
        <f t="shared" si="118"/>
        <v>0</v>
      </c>
      <c r="H661" s="86">
        <f t="shared" si="118"/>
        <v>0</v>
      </c>
      <c r="I661" s="66">
        <v>0</v>
      </c>
      <c r="J661" s="66">
        <v>0</v>
      </c>
      <c r="K661" s="66">
        <v>0</v>
      </c>
      <c r="L661" s="86">
        <v>0</v>
      </c>
      <c r="M661" s="66">
        <v>0</v>
      </c>
      <c r="N661" s="66">
        <v>0</v>
      </c>
      <c r="O661" s="66">
        <v>0</v>
      </c>
      <c r="P661" s="86">
        <v>0</v>
      </c>
      <c r="Q661" s="87"/>
      <c r="R661" s="111"/>
    </row>
    <row r="662" spans="1:18" s="84" customFormat="1">
      <c r="A662" s="132" t="s">
        <v>467</v>
      </c>
      <c r="B662" s="128" t="s">
        <v>357</v>
      </c>
      <c r="C662" s="156">
        <v>240</v>
      </c>
      <c r="D662" s="115"/>
      <c r="E662" s="100"/>
      <c r="F662" s="106" t="s">
        <v>303</v>
      </c>
      <c r="G662" s="64">
        <f t="shared" ref="G662:P662" si="119">SUM(G663:G673)</f>
        <v>1638</v>
      </c>
      <c r="H662" s="64">
        <f t="shared" si="119"/>
        <v>0</v>
      </c>
      <c r="I662" s="64">
        <f t="shared" si="119"/>
        <v>1638</v>
      </c>
      <c r="J662" s="64">
        <f t="shared" si="119"/>
        <v>0</v>
      </c>
      <c r="K662" s="64">
        <f t="shared" si="119"/>
        <v>0</v>
      </c>
      <c r="L662" s="64">
        <f t="shared" si="119"/>
        <v>0</v>
      </c>
      <c r="M662" s="64">
        <f t="shared" si="119"/>
        <v>0</v>
      </c>
      <c r="N662" s="64">
        <f t="shared" si="119"/>
        <v>0</v>
      </c>
      <c r="O662" s="64">
        <f t="shared" si="119"/>
        <v>0</v>
      </c>
      <c r="P662" s="64">
        <f t="shared" si="119"/>
        <v>0</v>
      </c>
      <c r="Q662" s="83"/>
      <c r="R662" s="111"/>
    </row>
    <row r="663" spans="1:18" s="84" customFormat="1">
      <c r="A663" s="132"/>
      <c r="B663" s="128"/>
      <c r="C663" s="156"/>
      <c r="D663" s="115"/>
      <c r="E663" s="100"/>
      <c r="F663" s="88" t="s">
        <v>25</v>
      </c>
      <c r="G663" s="86">
        <f t="shared" ref="G663:H673" si="120">I663+K663+M663+O663</f>
        <v>0</v>
      </c>
      <c r="H663" s="86">
        <f t="shared" si="120"/>
        <v>0</v>
      </c>
      <c r="I663" s="66">
        <v>0</v>
      </c>
      <c r="J663" s="66">
        <v>0</v>
      </c>
      <c r="K663" s="86">
        <v>0</v>
      </c>
      <c r="L663" s="86">
        <v>0</v>
      </c>
      <c r="M663" s="86">
        <v>0</v>
      </c>
      <c r="N663" s="86">
        <v>0</v>
      </c>
      <c r="O663" s="86">
        <v>0</v>
      </c>
      <c r="P663" s="86">
        <v>0</v>
      </c>
      <c r="Q663" s="87"/>
      <c r="R663" s="111"/>
    </row>
    <row r="664" spans="1:18" s="84" customFormat="1">
      <c r="A664" s="132"/>
      <c r="B664" s="128"/>
      <c r="C664" s="156"/>
      <c r="D664" s="115"/>
      <c r="E664" s="89"/>
      <c r="F664" s="88" t="s">
        <v>28</v>
      </c>
      <c r="G664" s="86">
        <f t="shared" si="120"/>
        <v>0</v>
      </c>
      <c r="H664" s="86">
        <f t="shared" si="120"/>
        <v>0</v>
      </c>
      <c r="I664" s="66">
        <v>0</v>
      </c>
      <c r="J664" s="66">
        <v>0</v>
      </c>
      <c r="K664" s="86">
        <v>0</v>
      </c>
      <c r="L664" s="86">
        <v>0</v>
      </c>
      <c r="M664" s="86">
        <v>0</v>
      </c>
      <c r="N664" s="86">
        <v>0</v>
      </c>
      <c r="O664" s="86">
        <v>0</v>
      </c>
      <c r="P664" s="86">
        <v>0</v>
      </c>
      <c r="Q664" s="87"/>
      <c r="R664" s="111"/>
    </row>
    <row r="665" spans="1:18" s="84" customFormat="1">
      <c r="A665" s="132"/>
      <c r="B665" s="128"/>
      <c r="C665" s="156"/>
      <c r="D665" s="115"/>
      <c r="E665" s="119"/>
      <c r="F665" s="88" t="s">
        <v>29</v>
      </c>
      <c r="G665" s="86">
        <f t="shared" si="120"/>
        <v>0</v>
      </c>
      <c r="H665" s="86">
        <f t="shared" si="120"/>
        <v>0</v>
      </c>
      <c r="I665" s="66">
        <v>0</v>
      </c>
      <c r="J665" s="66">
        <v>0</v>
      </c>
      <c r="K665" s="86">
        <v>0</v>
      </c>
      <c r="L665" s="86">
        <v>0</v>
      </c>
      <c r="M665" s="86">
        <v>0</v>
      </c>
      <c r="N665" s="86">
        <v>0</v>
      </c>
      <c r="O665" s="86">
        <v>0</v>
      </c>
      <c r="P665" s="86">
        <v>0</v>
      </c>
      <c r="Q665" s="87"/>
      <c r="R665" s="111"/>
    </row>
    <row r="666" spans="1:18" s="84" customFormat="1">
      <c r="A666" s="132"/>
      <c r="B666" s="128"/>
      <c r="C666" s="156"/>
      <c r="D666" s="115"/>
      <c r="E666" s="119"/>
      <c r="F666" s="88" t="s">
        <v>305</v>
      </c>
      <c r="G666" s="86">
        <f t="shared" si="120"/>
        <v>0</v>
      </c>
      <c r="H666" s="86">
        <f t="shared" si="120"/>
        <v>0</v>
      </c>
      <c r="I666" s="66">
        <v>0</v>
      </c>
      <c r="J666" s="66">
        <v>0</v>
      </c>
      <c r="K666" s="86">
        <v>0</v>
      </c>
      <c r="L666" s="86">
        <v>0</v>
      </c>
      <c r="M666" s="86">
        <v>0</v>
      </c>
      <c r="N666" s="86">
        <v>0</v>
      </c>
      <c r="O666" s="86">
        <v>0</v>
      </c>
      <c r="P666" s="86">
        <v>0</v>
      </c>
      <c r="Q666" s="87"/>
      <c r="R666" s="111"/>
    </row>
    <row r="667" spans="1:18" s="84" customFormat="1">
      <c r="A667" s="132"/>
      <c r="B667" s="128"/>
      <c r="C667" s="156"/>
      <c r="D667" s="115"/>
      <c r="E667" s="88"/>
      <c r="F667" s="88" t="s">
        <v>31</v>
      </c>
      <c r="G667" s="86">
        <f t="shared" si="120"/>
        <v>0</v>
      </c>
      <c r="H667" s="86">
        <f t="shared" si="120"/>
        <v>0</v>
      </c>
      <c r="I667" s="66">
        <v>0</v>
      </c>
      <c r="J667" s="66">
        <v>0</v>
      </c>
      <c r="K667" s="86">
        <v>0</v>
      </c>
      <c r="L667" s="86">
        <v>0</v>
      </c>
      <c r="M667" s="86">
        <v>0</v>
      </c>
      <c r="N667" s="86">
        <v>0</v>
      </c>
      <c r="O667" s="86">
        <v>0</v>
      </c>
      <c r="P667" s="86">
        <v>0</v>
      </c>
      <c r="Q667" s="87"/>
      <c r="R667" s="111"/>
    </row>
    <row r="668" spans="1:18" s="84" customFormat="1">
      <c r="A668" s="132"/>
      <c r="B668" s="128"/>
      <c r="C668" s="156"/>
      <c r="D668" s="115"/>
      <c r="E668" s="88"/>
      <c r="F668" s="88" t="s">
        <v>268</v>
      </c>
      <c r="G668" s="86">
        <f t="shared" si="120"/>
        <v>0</v>
      </c>
      <c r="H668" s="86">
        <f t="shared" si="120"/>
        <v>0</v>
      </c>
      <c r="I668" s="66">
        <v>0</v>
      </c>
      <c r="J668" s="66">
        <v>0</v>
      </c>
      <c r="K668" s="86">
        <v>0</v>
      </c>
      <c r="L668" s="86">
        <v>0</v>
      </c>
      <c r="M668" s="86">
        <v>0</v>
      </c>
      <c r="N668" s="86">
        <v>0</v>
      </c>
      <c r="O668" s="86">
        <v>0</v>
      </c>
      <c r="P668" s="86">
        <v>0</v>
      </c>
      <c r="Q668" s="87"/>
      <c r="R668" s="111"/>
    </row>
    <row r="669" spans="1:18" s="84" customFormat="1">
      <c r="A669" s="132"/>
      <c r="B669" s="128"/>
      <c r="C669" s="156"/>
      <c r="D669" s="115"/>
      <c r="E669" s="89"/>
      <c r="F669" s="88" t="s">
        <v>275</v>
      </c>
      <c r="G669" s="86">
        <f t="shared" si="120"/>
        <v>0</v>
      </c>
      <c r="H669" s="86">
        <f t="shared" si="120"/>
        <v>0</v>
      </c>
      <c r="I669" s="66">
        <v>0</v>
      </c>
      <c r="J669" s="66">
        <v>0</v>
      </c>
      <c r="K669" s="66">
        <v>0</v>
      </c>
      <c r="L669" s="86">
        <v>0</v>
      </c>
      <c r="M669" s="66">
        <v>0</v>
      </c>
      <c r="N669" s="66">
        <v>0</v>
      </c>
      <c r="O669" s="66">
        <v>0</v>
      </c>
      <c r="P669" s="86">
        <v>0</v>
      </c>
      <c r="Q669" s="87"/>
      <c r="R669" s="111"/>
    </row>
    <row r="670" spans="1:18" s="84" customFormat="1">
      <c r="A670" s="132"/>
      <c r="B670" s="128"/>
      <c r="C670" s="156"/>
      <c r="D670" s="115"/>
      <c r="E670" s="88" t="s">
        <v>220</v>
      </c>
      <c r="F670" s="88" t="s">
        <v>276</v>
      </c>
      <c r="G670" s="86">
        <f t="shared" si="120"/>
        <v>78</v>
      </c>
      <c r="H670" s="86">
        <f t="shared" si="120"/>
        <v>0</v>
      </c>
      <c r="I670" s="66">
        <v>78</v>
      </c>
      <c r="J670" s="66">
        <v>0</v>
      </c>
      <c r="K670" s="66">
        <v>0</v>
      </c>
      <c r="L670" s="86">
        <v>0</v>
      </c>
      <c r="M670" s="66">
        <v>0</v>
      </c>
      <c r="N670" s="66">
        <v>0</v>
      </c>
      <c r="O670" s="66">
        <v>0</v>
      </c>
      <c r="P670" s="86">
        <v>0</v>
      </c>
      <c r="Q670" s="87"/>
      <c r="R670" s="111"/>
    </row>
    <row r="671" spans="1:18" s="84" customFormat="1">
      <c r="A671" s="132"/>
      <c r="B671" s="128"/>
      <c r="C671" s="156"/>
      <c r="D671" s="115"/>
      <c r="E671" s="88" t="s">
        <v>26</v>
      </c>
      <c r="F671" s="88" t="s">
        <v>277</v>
      </c>
      <c r="G671" s="86">
        <f t="shared" si="120"/>
        <v>1560</v>
      </c>
      <c r="H671" s="86">
        <f t="shared" si="120"/>
        <v>0</v>
      </c>
      <c r="I671" s="66">
        <v>1560</v>
      </c>
      <c r="J671" s="66">
        <v>0</v>
      </c>
      <c r="K671" s="66">
        <v>0</v>
      </c>
      <c r="L671" s="86">
        <v>0</v>
      </c>
      <c r="M671" s="66">
        <v>0</v>
      </c>
      <c r="N671" s="66">
        <v>0</v>
      </c>
      <c r="O671" s="66">
        <v>0</v>
      </c>
      <c r="P671" s="86">
        <v>0</v>
      </c>
      <c r="Q671" s="87"/>
      <c r="R671" s="111"/>
    </row>
    <row r="672" spans="1:18" s="84" customFormat="1">
      <c r="A672" s="132"/>
      <c r="B672" s="128"/>
      <c r="C672" s="156"/>
      <c r="D672" s="115"/>
      <c r="E672" s="89"/>
      <c r="F672" s="88" t="s">
        <v>278</v>
      </c>
      <c r="G672" s="86">
        <f t="shared" si="120"/>
        <v>0</v>
      </c>
      <c r="H672" s="86">
        <f t="shared" si="120"/>
        <v>0</v>
      </c>
      <c r="I672" s="66">
        <v>0</v>
      </c>
      <c r="J672" s="66">
        <v>0</v>
      </c>
      <c r="K672" s="66">
        <v>0</v>
      </c>
      <c r="L672" s="86">
        <v>0</v>
      </c>
      <c r="M672" s="66">
        <v>0</v>
      </c>
      <c r="N672" s="66">
        <v>0</v>
      </c>
      <c r="O672" s="66">
        <v>0</v>
      </c>
      <c r="P672" s="86">
        <v>0</v>
      </c>
      <c r="Q672" s="87"/>
      <c r="R672" s="111"/>
    </row>
    <row r="673" spans="1:18" s="84" customFormat="1">
      <c r="A673" s="132"/>
      <c r="B673" s="128"/>
      <c r="C673" s="156"/>
      <c r="D673" s="115"/>
      <c r="E673" s="89"/>
      <c r="F673" s="88" t="s">
        <v>279</v>
      </c>
      <c r="G673" s="86">
        <f t="shared" si="120"/>
        <v>0</v>
      </c>
      <c r="H673" s="86">
        <f t="shared" si="120"/>
        <v>0</v>
      </c>
      <c r="I673" s="66">
        <v>0</v>
      </c>
      <c r="J673" s="66">
        <v>0</v>
      </c>
      <c r="K673" s="66">
        <v>0</v>
      </c>
      <c r="L673" s="86">
        <v>0</v>
      </c>
      <c r="M673" s="66">
        <v>0</v>
      </c>
      <c r="N673" s="66">
        <v>0</v>
      </c>
      <c r="O673" s="66">
        <v>0</v>
      </c>
      <c r="P673" s="86">
        <v>0</v>
      </c>
      <c r="Q673" s="87"/>
      <c r="R673" s="111"/>
    </row>
    <row r="674" spans="1:18" s="84" customFormat="1">
      <c r="A674" s="132" t="s">
        <v>468</v>
      </c>
      <c r="B674" s="128" t="s">
        <v>358</v>
      </c>
      <c r="C674" s="156">
        <v>275</v>
      </c>
      <c r="D674" s="115"/>
      <c r="E674" s="100"/>
      <c r="F674" s="106" t="s">
        <v>303</v>
      </c>
      <c r="G674" s="64">
        <f t="shared" ref="G674:P674" si="121">SUM(G675:G685)</f>
        <v>1876.8</v>
      </c>
      <c r="H674" s="64">
        <f t="shared" si="121"/>
        <v>0</v>
      </c>
      <c r="I674" s="64">
        <f t="shared" si="121"/>
        <v>1876.8</v>
      </c>
      <c r="J674" s="64">
        <f t="shared" si="121"/>
        <v>0</v>
      </c>
      <c r="K674" s="64">
        <f t="shared" si="121"/>
        <v>0</v>
      </c>
      <c r="L674" s="64">
        <f t="shared" si="121"/>
        <v>0</v>
      </c>
      <c r="M674" s="64">
        <f t="shared" si="121"/>
        <v>0</v>
      </c>
      <c r="N674" s="64">
        <f t="shared" si="121"/>
        <v>0</v>
      </c>
      <c r="O674" s="64">
        <f t="shared" si="121"/>
        <v>0</v>
      </c>
      <c r="P674" s="64">
        <f t="shared" si="121"/>
        <v>0</v>
      </c>
      <c r="Q674" s="83"/>
      <c r="R674" s="111"/>
    </row>
    <row r="675" spans="1:18" s="84" customFormat="1">
      <c r="A675" s="132"/>
      <c r="B675" s="128"/>
      <c r="C675" s="156"/>
      <c r="D675" s="115"/>
      <c r="E675" s="100"/>
      <c r="F675" s="88" t="s">
        <v>25</v>
      </c>
      <c r="G675" s="86">
        <f t="shared" ref="G675:H685" si="122">I675+K675+M675+O675</f>
        <v>0</v>
      </c>
      <c r="H675" s="86">
        <f t="shared" si="122"/>
        <v>0</v>
      </c>
      <c r="I675" s="66">
        <v>0</v>
      </c>
      <c r="J675" s="66">
        <v>0</v>
      </c>
      <c r="K675" s="86">
        <v>0</v>
      </c>
      <c r="L675" s="86">
        <v>0</v>
      </c>
      <c r="M675" s="86">
        <v>0</v>
      </c>
      <c r="N675" s="86">
        <v>0</v>
      </c>
      <c r="O675" s="86">
        <v>0</v>
      </c>
      <c r="P675" s="86">
        <v>0</v>
      </c>
      <c r="Q675" s="87"/>
      <c r="R675" s="111"/>
    </row>
    <row r="676" spans="1:18" s="84" customFormat="1">
      <c r="A676" s="132"/>
      <c r="B676" s="128"/>
      <c r="C676" s="156"/>
      <c r="D676" s="115"/>
      <c r="E676" s="89"/>
      <c r="F676" s="88" t="s">
        <v>28</v>
      </c>
      <c r="G676" s="86">
        <f t="shared" si="122"/>
        <v>0</v>
      </c>
      <c r="H676" s="86">
        <f t="shared" si="122"/>
        <v>0</v>
      </c>
      <c r="I676" s="66">
        <v>0</v>
      </c>
      <c r="J676" s="66">
        <v>0</v>
      </c>
      <c r="K676" s="86">
        <v>0</v>
      </c>
      <c r="L676" s="86">
        <v>0</v>
      </c>
      <c r="M676" s="86">
        <v>0</v>
      </c>
      <c r="N676" s="86">
        <v>0</v>
      </c>
      <c r="O676" s="86">
        <v>0</v>
      </c>
      <c r="P676" s="86">
        <v>0</v>
      </c>
      <c r="Q676" s="87"/>
      <c r="R676" s="111"/>
    </row>
    <row r="677" spans="1:18" s="84" customFormat="1">
      <c r="A677" s="132"/>
      <c r="B677" s="128"/>
      <c r="C677" s="156"/>
      <c r="D677" s="115"/>
      <c r="E677" s="119"/>
      <c r="F677" s="88" t="s">
        <v>29</v>
      </c>
      <c r="G677" s="86">
        <f t="shared" si="122"/>
        <v>0</v>
      </c>
      <c r="H677" s="86">
        <f t="shared" si="122"/>
        <v>0</v>
      </c>
      <c r="I677" s="66">
        <v>0</v>
      </c>
      <c r="J677" s="66">
        <v>0</v>
      </c>
      <c r="K677" s="86">
        <v>0</v>
      </c>
      <c r="L677" s="86">
        <v>0</v>
      </c>
      <c r="M677" s="86">
        <v>0</v>
      </c>
      <c r="N677" s="86">
        <v>0</v>
      </c>
      <c r="O677" s="86">
        <v>0</v>
      </c>
      <c r="P677" s="86">
        <v>0</v>
      </c>
      <c r="Q677" s="87"/>
      <c r="R677" s="111"/>
    </row>
    <row r="678" spans="1:18" s="84" customFormat="1">
      <c r="A678" s="132"/>
      <c r="B678" s="128"/>
      <c r="C678" s="156"/>
      <c r="D678" s="115"/>
      <c r="E678" s="119"/>
      <c r="F678" s="88" t="s">
        <v>305</v>
      </c>
      <c r="G678" s="86">
        <f t="shared" si="122"/>
        <v>0</v>
      </c>
      <c r="H678" s="86">
        <f t="shared" si="122"/>
        <v>0</v>
      </c>
      <c r="I678" s="66">
        <v>0</v>
      </c>
      <c r="J678" s="66">
        <v>0</v>
      </c>
      <c r="K678" s="86">
        <v>0</v>
      </c>
      <c r="L678" s="86">
        <v>0</v>
      </c>
      <c r="M678" s="86">
        <v>0</v>
      </c>
      <c r="N678" s="86">
        <v>0</v>
      </c>
      <c r="O678" s="86">
        <v>0</v>
      </c>
      <c r="P678" s="86">
        <v>0</v>
      </c>
      <c r="Q678" s="87"/>
      <c r="R678" s="111"/>
    </row>
    <row r="679" spans="1:18" s="84" customFormat="1">
      <c r="A679" s="132"/>
      <c r="B679" s="128"/>
      <c r="C679" s="156"/>
      <c r="D679" s="115"/>
      <c r="E679" s="88"/>
      <c r="F679" s="88" t="s">
        <v>31</v>
      </c>
      <c r="G679" s="86">
        <f t="shared" si="122"/>
        <v>0</v>
      </c>
      <c r="H679" s="86">
        <f t="shared" si="122"/>
        <v>0</v>
      </c>
      <c r="I679" s="66">
        <v>0</v>
      </c>
      <c r="J679" s="66">
        <v>0</v>
      </c>
      <c r="K679" s="86">
        <v>0</v>
      </c>
      <c r="L679" s="86">
        <v>0</v>
      </c>
      <c r="M679" s="86">
        <v>0</v>
      </c>
      <c r="N679" s="86">
        <v>0</v>
      </c>
      <c r="O679" s="86">
        <v>0</v>
      </c>
      <c r="P679" s="86">
        <v>0</v>
      </c>
      <c r="Q679" s="87"/>
      <c r="R679" s="111"/>
    </row>
    <row r="680" spans="1:18" s="84" customFormat="1">
      <c r="A680" s="132"/>
      <c r="B680" s="128"/>
      <c r="C680" s="156"/>
      <c r="D680" s="115"/>
      <c r="E680" s="88"/>
      <c r="F680" s="88" t="s">
        <v>268</v>
      </c>
      <c r="G680" s="86">
        <f t="shared" si="122"/>
        <v>0</v>
      </c>
      <c r="H680" s="86">
        <f t="shared" si="122"/>
        <v>0</v>
      </c>
      <c r="I680" s="66">
        <v>0</v>
      </c>
      <c r="J680" s="66">
        <v>0</v>
      </c>
      <c r="K680" s="86">
        <v>0</v>
      </c>
      <c r="L680" s="86">
        <v>0</v>
      </c>
      <c r="M680" s="86">
        <v>0</v>
      </c>
      <c r="N680" s="86">
        <v>0</v>
      </c>
      <c r="O680" s="86">
        <v>0</v>
      </c>
      <c r="P680" s="86">
        <v>0</v>
      </c>
      <c r="Q680" s="87"/>
      <c r="R680" s="111"/>
    </row>
    <row r="681" spans="1:18" s="84" customFormat="1">
      <c r="A681" s="132"/>
      <c r="B681" s="128"/>
      <c r="C681" s="156"/>
      <c r="D681" s="115"/>
      <c r="E681" s="89"/>
      <c r="F681" s="88" t="s">
        <v>275</v>
      </c>
      <c r="G681" s="86">
        <f t="shared" si="122"/>
        <v>0</v>
      </c>
      <c r="H681" s="86">
        <f t="shared" si="122"/>
        <v>0</v>
      </c>
      <c r="I681" s="66">
        <v>0</v>
      </c>
      <c r="J681" s="66">
        <v>0</v>
      </c>
      <c r="K681" s="66">
        <v>0</v>
      </c>
      <c r="L681" s="86">
        <v>0</v>
      </c>
      <c r="M681" s="66">
        <v>0</v>
      </c>
      <c r="N681" s="66">
        <v>0</v>
      </c>
      <c r="O681" s="66">
        <v>0</v>
      </c>
      <c r="P681" s="86">
        <v>0</v>
      </c>
      <c r="Q681" s="87"/>
      <c r="R681" s="111"/>
    </row>
    <row r="682" spans="1:18" s="84" customFormat="1">
      <c r="A682" s="132"/>
      <c r="B682" s="128"/>
      <c r="C682" s="156"/>
      <c r="D682" s="115"/>
      <c r="E682" s="89"/>
      <c r="F682" s="88" t="s">
        <v>276</v>
      </c>
      <c r="G682" s="86">
        <f t="shared" si="122"/>
        <v>0</v>
      </c>
      <c r="H682" s="86">
        <f t="shared" si="122"/>
        <v>0</v>
      </c>
      <c r="I682" s="66">
        <v>0</v>
      </c>
      <c r="J682" s="66">
        <v>0</v>
      </c>
      <c r="K682" s="66">
        <v>0</v>
      </c>
      <c r="L682" s="86">
        <v>0</v>
      </c>
      <c r="M682" s="66">
        <v>0</v>
      </c>
      <c r="N682" s="66">
        <v>0</v>
      </c>
      <c r="O682" s="66">
        <v>0</v>
      </c>
      <c r="P682" s="86">
        <v>0</v>
      </c>
      <c r="Q682" s="87"/>
      <c r="R682" s="111"/>
    </row>
    <row r="683" spans="1:18" s="84" customFormat="1">
      <c r="A683" s="132"/>
      <c r="B683" s="128"/>
      <c r="C683" s="156"/>
      <c r="D683" s="115"/>
      <c r="E683" s="88" t="s">
        <v>220</v>
      </c>
      <c r="F683" s="88" t="s">
        <v>277</v>
      </c>
      <c r="G683" s="86">
        <f t="shared" si="122"/>
        <v>89.3</v>
      </c>
      <c r="H683" s="86">
        <f t="shared" si="122"/>
        <v>0</v>
      </c>
      <c r="I683" s="66">
        <v>89.3</v>
      </c>
      <c r="J683" s="66">
        <v>0</v>
      </c>
      <c r="K683" s="66">
        <v>0</v>
      </c>
      <c r="L683" s="86">
        <v>0</v>
      </c>
      <c r="M683" s="66">
        <v>0</v>
      </c>
      <c r="N683" s="66">
        <v>0</v>
      </c>
      <c r="O683" s="66">
        <v>0</v>
      </c>
      <c r="P683" s="86">
        <v>0</v>
      </c>
      <c r="Q683" s="87"/>
      <c r="R683" s="111"/>
    </row>
    <row r="684" spans="1:18" s="84" customFormat="1">
      <c r="A684" s="132"/>
      <c r="B684" s="128"/>
      <c r="C684" s="156"/>
      <c r="D684" s="115"/>
      <c r="E684" s="88" t="s">
        <v>26</v>
      </c>
      <c r="F684" s="88" t="s">
        <v>278</v>
      </c>
      <c r="G684" s="86">
        <f t="shared" si="122"/>
        <v>1787.5</v>
      </c>
      <c r="H684" s="86">
        <f t="shared" si="122"/>
        <v>0</v>
      </c>
      <c r="I684" s="66">
        <v>1787.5</v>
      </c>
      <c r="J684" s="66">
        <v>0</v>
      </c>
      <c r="K684" s="66">
        <v>0</v>
      </c>
      <c r="L684" s="86">
        <v>0</v>
      </c>
      <c r="M684" s="66">
        <v>0</v>
      </c>
      <c r="N684" s="66">
        <v>0</v>
      </c>
      <c r="O684" s="66">
        <v>0</v>
      </c>
      <c r="P684" s="86">
        <v>0</v>
      </c>
      <c r="Q684" s="87"/>
      <c r="R684" s="111"/>
    </row>
    <row r="685" spans="1:18" s="84" customFormat="1">
      <c r="A685" s="132"/>
      <c r="B685" s="128"/>
      <c r="C685" s="156"/>
      <c r="D685" s="115"/>
      <c r="E685" s="89"/>
      <c r="F685" s="88" t="s">
        <v>279</v>
      </c>
      <c r="G685" s="86">
        <f t="shared" si="122"/>
        <v>0</v>
      </c>
      <c r="H685" s="86">
        <f t="shared" si="122"/>
        <v>0</v>
      </c>
      <c r="I685" s="66">
        <v>0</v>
      </c>
      <c r="J685" s="66">
        <v>0</v>
      </c>
      <c r="K685" s="66">
        <v>0</v>
      </c>
      <c r="L685" s="86">
        <v>0</v>
      </c>
      <c r="M685" s="66">
        <v>0</v>
      </c>
      <c r="N685" s="66">
        <v>0</v>
      </c>
      <c r="O685" s="66">
        <v>0</v>
      </c>
      <c r="P685" s="86">
        <v>0</v>
      </c>
      <c r="Q685" s="87"/>
      <c r="R685" s="111"/>
    </row>
    <row r="686" spans="1:18" s="84" customFormat="1">
      <c r="A686" s="132" t="s">
        <v>469</v>
      </c>
      <c r="B686" s="128" t="s">
        <v>359</v>
      </c>
      <c r="C686" s="156">
        <v>250</v>
      </c>
      <c r="D686" s="100"/>
      <c r="E686" s="100"/>
      <c r="F686" s="106" t="s">
        <v>303</v>
      </c>
      <c r="G686" s="64">
        <f t="shared" ref="G686:P686" si="123">SUM(G687:G697)</f>
        <v>1706.25</v>
      </c>
      <c r="H686" s="64">
        <f t="shared" si="123"/>
        <v>0</v>
      </c>
      <c r="I686" s="64">
        <f t="shared" si="123"/>
        <v>1706.25</v>
      </c>
      <c r="J686" s="64">
        <f t="shared" si="123"/>
        <v>0</v>
      </c>
      <c r="K686" s="64">
        <f t="shared" si="123"/>
        <v>0</v>
      </c>
      <c r="L686" s="64">
        <f t="shared" si="123"/>
        <v>0</v>
      </c>
      <c r="M686" s="64">
        <f t="shared" si="123"/>
        <v>0</v>
      </c>
      <c r="N686" s="64">
        <f t="shared" si="123"/>
        <v>0</v>
      </c>
      <c r="O686" s="64">
        <f t="shared" si="123"/>
        <v>0</v>
      </c>
      <c r="P686" s="64">
        <f t="shared" si="123"/>
        <v>0</v>
      </c>
      <c r="Q686" s="83"/>
      <c r="R686" s="111"/>
    </row>
    <row r="687" spans="1:18" s="84" customFormat="1">
      <c r="A687" s="132"/>
      <c r="B687" s="128"/>
      <c r="C687" s="156"/>
      <c r="D687" s="123"/>
      <c r="E687" s="100"/>
      <c r="F687" s="88" t="s">
        <v>25</v>
      </c>
      <c r="G687" s="86">
        <f t="shared" ref="G687:H697" si="124">I687+K687+M687+O687</f>
        <v>0</v>
      </c>
      <c r="H687" s="86">
        <f t="shared" si="124"/>
        <v>0</v>
      </c>
      <c r="I687" s="66">
        <v>0</v>
      </c>
      <c r="J687" s="66">
        <v>0</v>
      </c>
      <c r="K687" s="86">
        <v>0</v>
      </c>
      <c r="L687" s="86">
        <v>0</v>
      </c>
      <c r="M687" s="86">
        <v>0</v>
      </c>
      <c r="N687" s="86">
        <v>0</v>
      </c>
      <c r="O687" s="86">
        <v>0</v>
      </c>
      <c r="P687" s="86">
        <v>0</v>
      </c>
      <c r="Q687" s="87"/>
      <c r="R687" s="111"/>
    </row>
    <row r="688" spans="1:18" s="84" customFormat="1">
      <c r="A688" s="132"/>
      <c r="B688" s="128"/>
      <c r="C688" s="156"/>
      <c r="D688" s="123"/>
      <c r="E688" s="89"/>
      <c r="F688" s="88" t="s">
        <v>28</v>
      </c>
      <c r="G688" s="86">
        <f t="shared" si="124"/>
        <v>0</v>
      </c>
      <c r="H688" s="86">
        <f t="shared" si="124"/>
        <v>0</v>
      </c>
      <c r="I688" s="66">
        <v>0</v>
      </c>
      <c r="J688" s="66">
        <v>0</v>
      </c>
      <c r="K688" s="86">
        <v>0</v>
      </c>
      <c r="L688" s="86">
        <v>0</v>
      </c>
      <c r="M688" s="86">
        <v>0</v>
      </c>
      <c r="N688" s="86">
        <v>0</v>
      </c>
      <c r="O688" s="86">
        <v>0</v>
      </c>
      <c r="P688" s="86">
        <v>0</v>
      </c>
      <c r="Q688" s="87"/>
      <c r="R688" s="111"/>
    </row>
    <row r="689" spans="1:18" s="84" customFormat="1">
      <c r="A689" s="132"/>
      <c r="B689" s="128"/>
      <c r="C689" s="156"/>
      <c r="D689" s="123"/>
      <c r="E689" s="119"/>
      <c r="F689" s="88" t="s">
        <v>29</v>
      </c>
      <c r="G689" s="86">
        <f t="shared" si="124"/>
        <v>0</v>
      </c>
      <c r="H689" s="86">
        <f t="shared" si="124"/>
        <v>0</v>
      </c>
      <c r="I689" s="66">
        <v>0</v>
      </c>
      <c r="J689" s="66">
        <v>0</v>
      </c>
      <c r="K689" s="86">
        <v>0</v>
      </c>
      <c r="L689" s="86">
        <v>0</v>
      </c>
      <c r="M689" s="86">
        <v>0</v>
      </c>
      <c r="N689" s="86">
        <v>0</v>
      </c>
      <c r="O689" s="86">
        <v>0</v>
      </c>
      <c r="P689" s="86">
        <v>0</v>
      </c>
      <c r="Q689" s="87"/>
      <c r="R689" s="111"/>
    </row>
    <row r="690" spans="1:18" s="84" customFormat="1">
      <c r="A690" s="132"/>
      <c r="B690" s="128"/>
      <c r="C690" s="156"/>
      <c r="D690" s="123"/>
      <c r="E690" s="119"/>
      <c r="F690" s="88" t="s">
        <v>305</v>
      </c>
      <c r="G690" s="86">
        <f t="shared" si="124"/>
        <v>0</v>
      </c>
      <c r="H690" s="86">
        <f t="shared" si="124"/>
        <v>0</v>
      </c>
      <c r="I690" s="66">
        <v>0</v>
      </c>
      <c r="J690" s="66">
        <v>0</v>
      </c>
      <c r="K690" s="86">
        <v>0</v>
      </c>
      <c r="L690" s="86">
        <v>0</v>
      </c>
      <c r="M690" s="86">
        <v>0</v>
      </c>
      <c r="N690" s="86">
        <v>0</v>
      </c>
      <c r="O690" s="86">
        <v>0</v>
      </c>
      <c r="P690" s="86">
        <v>0</v>
      </c>
      <c r="Q690" s="87"/>
      <c r="R690" s="111"/>
    </row>
    <row r="691" spans="1:18" s="84" customFormat="1">
      <c r="A691" s="132"/>
      <c r="B691" s="128"/>
      <c r="C691" s="156"/>
      <c r="D691" s="123"/>
      <c r="E691" s="88"/>
      <c r="F691" s="88" t="s">
        <v>31</v>
      </c>
      <c r="G691" s="86">
        <f t="shared" si="124"/>
        <v>0</v>
      </c>
      <c r="H691" s="86">
        <f t="shared" si="124"/>
        <v>0</v>
      </c>
      <c r="I691" s="66">
        <v>0</v>
      </c>
      <c r="J691" s="66">
        <v>0</v>
      </c>
      <c r="K691" s="86">
        <v>0</v>
      </c>
      <c r="L691" s="86">
        <v>0</v>
      </c>
      <c r="M691" s="86">
        <v>0</v>
      </c>
      <c r="N691" s="86">
        <v>0</v>
      </c>
      <c r="O691" s="86">
        <v>0</v>
      </c>
      <c r="P691" s="86">
        <v>0</v>
      </c>
      <c r="Q691" s="87"/>
      <c r="R691" s="111"/>
    </row>
    <row r="692" spans="1:18" s="84" customFormat="1">
      <c r="A692" s="132"/>
      <c r="B692" s="128"/>
      <c r="C692" s="156"/>
      <c r="D692" s="123"/>
      <c r="E692" s="88"/>
      <c r="F692" s="88" t="s">
        <v>268</v>
      </c>
      <c r="G692" s="86">
        <f t="shared" si="124"/>
        <v>0</v>
      </c>
      <c r="H692" s="86">
        <f t="shared" si="124"/>
        <v>0</v>
      </c>
      <c r="I692" s="66">
        <v>0</v>
      </c>
      <c r="J692" s="66">
        <v>0</v>
      </c>
      <c r="K692" s="86">
        <v>0</v>
      </c>
      <c r="L692" s="86">
        <v>0</v>
      </c>
      <c r="M692" s="86">
        <v>0</v>
      </c>
      <c r="N692" s="86">
        <v>0</v>
      </c>
      <c r="O692" s="86">
        <v>0</v>
      </c>
      <c r="P692" s="86">
        <v>0</v>
      </c>
      <c r="Q692" s="87"/>
      <c r="R692" s="111"/>
    </row>
    <row r="693" spans="1:18" s="84" customFormat="1">
      <c r="A693" s="132"/>
      <c r="B693" s="128"/>
      <c r="C693" s="156"/>
      <c r="D693" s="123"/>
      <c r="E693" s="88" t="s">
        <v>220</v>
      </c>
      <c r="F693" s="88" t="s">
        <v>275</v>
      </c>
      <c r="G693" s="86">
        <f t="shared" si="124"/>
        <v>81.25</v>
      </c>
      <c r="H693" s="86">
        <f t="shared" si="124"/>
        <v>0</v>
      </c>
      <c r="I693" s="66">
        <v>81.25</v>
      </c>
      <c r="J693" s="66">
        <v>0</v>
      </c>
      <c r="K693" s="66">
        <v>0</v>
      </c>
      <c r="L693" s="86">
        <v>0</v>
      </c>
      <c r="M693" s="66">
        <v>0</v>
      </c>
      <c r="N693" s="66">
        <v>0</v>
      </c>
      <c r="O693" s="66">
        <v>0</v>
      </c>
      <c r="P693" s="86">
        <v>0</v>
      </c>
      <c r="Q693" s="87"/>
      <c r="R693" s="111"/>
    </row>
    <row r="694" spans="1:18" s="84" customFormat="1">
      <c r="A694" s="132"/>
      <c r="B694" s="128"/>
      <c r="C694" s="156"/>
      <c r="D694" s="123"/>
      <c r="E694" s="88" t="s">
        <v>26</v>
      </c>
      <c r="F694" s="88" t="s">
        <v>276</v>
      </c>
      <c r="G694" s="86">
        <v>1625</v>
      </c>
      <c r="H694" s="86">
        <f t="shared" si="124"/>
        <v>0</v>
      </c>
      <c r="I694" s="66">
        <v>1625</v>
      </c>
      <c r="J694" s="66">
        <v>0</v>
      </c>
      <c r="K694" s="66">
        <v>0</v>
      </c>
      <c r="L694" s="86">
        <v>0</v>
      </c>
      <c r="M694" s="66">
        <v>0</v>
      </c>
      <c r="N694" s="66">
        <v>0</v>
      </c>
      <c r="O694" s="66">
        <v>0</v>
      </c>
      <c r="P694" s="86">
        <v>0</v>
      </c>
      <c r="Q694" s="87"/>
      <c r="R694" s="111"/>
    </row>
    <row r="695" spans="1:18" s="84" customFormat="1">
      <c r="A695" s="132"/>
      <c r="B695" s="128"/>
      <c r="C695" s="156"/>
      <c r="D695" s="123"/>
      <c r="E695" s="89"/>
      <c r="F695" s="88" t="s">
        <v>277</v>
      </c>
      <c r="G695" s="86">
        <f t="shared" si="124"/>
        <v>0</v>
      </c>
      <c r="H695" s="86">
        <f t="shared" si="124"/>
        <v>0</v>
      </c>
      <c r="I695" s="66">
        <v>0</v>
      </c>
      <c r="J695" s="66">
        <v>0</v>
      </c>
      <c r="K695" s="66">
        <v>0</v>
      </c>
      <c r="L695" s="86">
        <v>0</v>
      </c>
      <c r="M695" s="66">
        <v>0</v>
      </c>
      <c r="N695" s="66">
        <v>0</v>
      </c>
      <c r="O695" s="66">
        <v>0</v>
      </c>
      <c r="P695" s="86">
        <v>0</v>
      </c>
      <c r="Q695" s="87"/>
      <c r="R695" s="111"/>
    </row>
    <row r="696" spans="1:18" s="84" customFormat="1">
      <c r="A696" s="132"/>
      <c r="B696" s="128"/>
      <c r="C696" s="156"/>
      <c r="D696" s="123"/>
      <c r="E696" s="89"/>
      <c r="F696" s="88" t="s">
        <v>278</v>
      </c>
      <c r="G696" s="86">
        <f t="shared" si="124"/>
        <v>0</v>
      </c>
      <c r="H696" s="86">
        <f t="shared" si="124"/>
        <v>0</v>
      </c>
      <c r="I696" s="66">
        <v>0</v>
      </c>
      <c r="J696" s="66">
        <v>0</v>
      </c>
      <c r="K696" s="66">
        <v>0</v>
      </c>
      <c r="L696" s="86">
        <v>0</v>
      </c>
      <c r="M696" s="66">
        <v>0</v>
      </c>
      <c r="N696" s="66">
        <v>0</v>
      </c>
      <c r="O696" s="66">
        <v>0</v>
      </c>
      <c r="P696" s="86">
        <v>0</v>
      </c>
      <c r="Q696" s="87"/>
      <c r="R696" s="111"/>
    </row>
    <row r="697" spans="1:18" s="84" customFormat="1">
      <c r="A697" s="132"/>
      <c r="B697" s="128"/>
      <c r="C697" s="156"/>
      <c r="D697" s="123"/>
      <c r="E697" s="89"/>
      <c r="F697" s="88" t="s">
        <v>279</v>
      </c>
      <c r="G697" s="86">
        <f t="shared" si="124"/>
        <v>0</v>
      </c>
      <c r="H697" s="86">
        <f t="shared" si="124"/>
        <v>0</v>
      </c>
      <c r="I697" s="66">
        <v>0</v>
      </c>
      <c r="J697" s="66">
        <v>0</v>
      </c>
      <c r="K697" s="66">
        <v>0</v>
      </c>
      <c r="L697" s="86">
        <v>0</v>
      </c>
      <c r="M697" s="66">
        <v>0</v>
      </c>
      <c r="N697" s="66">
        <v>0</v>
      </c>
      <c r="O697" s="66">
        <v>0</v>
      </c>
      <c r="P697" s="86">
        <v>0</v>
      </c>
      <c r="Q697" s="87"/>
      <c r="R697" s="111"/>
    </row>
    <row r="698" spans="1:18" s="84" customFormat="1">
      <c r="A698" s="132" t="s">
        <v>470</v>
      </c>
      <c r="B698" s="128" t="s">
        <v>360</v>
      </c>
      <c r="C698" s="156">
        <v>300</v>
      </c>
      <c r="D698" s="115"/>
      <c r="E698" s="100"/>
      <c r="F698" s="106" t="s">
        <v>303</v>
      </c>
      <c r="G698" s="64">
        <f t="shared" ref="G698:P698" si="125">SUM(G699:G709)</f>
        <v>2047.5</v>
      </c>
      <c r="H698" s="64">
        <f t="shared" si="125"/>
        <v>0</v>
      </c>
      <c r="I698" s="64">
        <f t="shared" si="125"/>
        <v>2047.5</v>
      </c>
      <c r="J698" s="64">
        <f t="shared" si="125"/>
        <v>0</v>
      </c>
      <c r="K698" s="64">
        <f t="shared" si="125"/>
        <v>0</v>
      </c>
      <c r="L698" s="64">
        <f t="shared" si="125"/>
        <v>0</v>
      </c>
      <c r="M698" s="64">
        <f t="shared" si="125"/>
        <v>0</v>
      </c>
      <c r="N698" s="64">
        <f t="shared" si="125"/>
        <v>0</v>
      </c>
      <c r="O698" s="64">
        <f t="shared" si="125"/>
        <v>0</v>
      </c>
      <c r="P698" s="64">
        <f t="shared" si="125"/>
        <v>0</v>
      </c>
      <c r="Q698" s="83"/>
      <c r="R698" s="111"/>
    </row>
    <row r="699" spans="1:18" s="84" customFormat="1">
      <c r="A699" s="132"/>
      <c r="B699" s="128"/>
      <c r="C699" s="156"/>
      <c r="D699" s="115"/>
      <c r="E699" s="100"/>
      <c r="F699" s="88" t="s">
        <v>25</v>
      </c>
      <c r="G699" s="86">
        <f t="shared" ref="G699:H709" si="126">I699+K699+M699+O699</f>
        <v>0</v>
      </c>
      <c r="H699" s="86">
        <f t="shared" si="126"/>
        <v>0</v>
      </c>
      <c r="I699" s="66">
        <v>0</v>
      </c>
      <c r="J699" s="66">
        <v>0</v>
      </c>
      <c r="K699" s="86">
        <v>0</v>
      </c>
      <c r="L699" s="86">
        <v>0</v>
      </c>
      <c r="M699" s="86">
        <v>0</v>
      </c>
      <c r="N699" s="86">
        <v>0</v>
      </c>
      <c r="O699" s="86">
        <v>0</v>
      </c>
      <c r="P699" s="86">
        <v>0</v>
      </c>
      <c r="Q699" s="87"/>
      <c r="R699" s="111"/>
    </row>
    <row r="700" spans="1:18" s="84" customFormat="1">
      <c r="A700" s="132"/>
      <c r="B700" s="128"/>
      <c r="C700" s="156"/>
      <c r="D700" s="115"/>
      <c r="E700" s="89"/>
      <c r="F700" s="88" t="s">
        <v>28</v>
      </c>
      <c r="G700" s="86">
        <f t="shared" si="126"/>
        <v>0</v>
      </c>
      <c r="H700" s="86">
        <f t="shared" si="126"/>
        <v>0</v>
      </c>
      <c r="I700" s="66">
        <v>0</v>
      </c>
      <c r="J700" s="66">
        <v>0</v>
      </c>
      <c r="K700" s="86">
        <v>0</v>
      </c>
      <c r="L700" s="86">
        <v>0</v>
      </c>
      <c r="M700" s="86">
        <v>0</v>
      </c>
      <c r="N700" s="86">
        <v>0</v>
      </c>
      <c r="O700" s="86">
        <v>0</v>
      </c>
      <c r="P700" s="86">
        <v>0</v>
      </c>
      <c r="Q700" s="87"/>
      <c r="R700" s="111"/>
    </row>
    <row r="701" spans="1:18" s="84" customFormat="1">
      <c r="A701" s="132"/>
      <c r="B701" s="128"/>
      <c r="C701" s="156"/>
      <c r="D701" s="115"/>
      <c r="E701" s="119"/>
      <c r="F701" s="88" t="s">
        <v>29</v>
      </c>
      <c r="G701" s="86">
        <f t="shared" si="126"/>
        <v>0</v>
      </c>
      <c r="H701" s="86">
        <f t="shared" si="126"/>
        <v>0</v>
      </c>
      <c r="I701" s="66">
        <v>0</v>
      </c>
      <c r="J701" s="66">
        <v>0</v>
      </c>
      <c r="K701" s="86">
        <v>0</v>
      </c>
      <c r="L701" s="86">
        <v>0</v>
      </c>
      <c r="M701" s="86">
        <v>0</v>
      </c>
      <c r="N701" s="86">
        <v>0</v>
      </c>
      <c r="O701" s="86">
        <v>0</v>
      </c>
      <c r="P701" s="86">
        <v>0</v>
      </c>
      <c r="Q701" s="87"/>
      <c r="R701" s="111"/>
    </row>
    <row r="702" spans="1:18" s="84" customFormat="1">
      <c r="A702" s="132"/>
      <c r="B702" s="128"/>
      <c r="C702" s="156"/>
      <c r="D702" s="115"/>
      <c r="E702" s="119"/>
      <c r="F702" s="88" t="s">
        <v>305</v>
      </c>
      <c r="G702" s="86">
        <f t="shared" si="126"/>
        <v>0</v>
      </c>
      <c r="H702" s="86">
        <f t="shared" si="126"/>
        <v>0</v>
      </c>
      <c r="I702" s="66">
        <v>0</v>
      </c>
      <c r="J702" s="66">
        <v>0</v>
      </c>
      <c r="K702" s="86">
        <v>0</v>
      </c>
      <c r="L702" s="86">
        <v>0</v>
      </c>
      <c r="M702" s="86">
        <v>0</v>
      </c>
      <c r="N702" s="86">
        <v>0</v>
      </c>
      <c r="O702" s="86">
        <v>0</v>
      </c>
      <c r="P702" s="86">
        <v>0</v>
      </c>
      <c r="Q702" s="87"/>
      <c r="R702" s="111"/>
    </row>
    <row r="703" spans="1:18" s="84" customFormat="1">
      <c r="A703" s="132"/>
      <c r="B703" s="128"/>
      <c r="C703" s="156"/>
      <c r="D703" s="115"/>
      <c r="E703" s="88"/>
      <c r="F703" s="88" t="s">
        <v>31</v>
      </c>
      <c r="G703" s="86">
        <f t="shared" si="126"/>
        <v>0</v>
      </c>
      <c r="H703" s="86">
        <f t="shared" si="126"/>
        <v>0</v>
      </c>
      <c r="I703" s="66">
        <v>0</v>
      </c>
      <c r="J703" s="66">
        <v>0</v>
      </c>
      <c r="K703" s="86">
        <v>0</v>
      </c>
      <c r="L703" s="86">
        <v>0</v>
      </c>
      <c r="M703" s="86">
        <v>0</v>
      </c>
      <c r="N703" s="86">
        <v>0</v>
      </c>
      <c r="O703" s="86">
        <v>0</v>
      </c>
      <c r="P703" s="86">
        <v>0</v>
      </c>
      <c r="Q703" s="87"/>
      <c r="R703" s="111"/>
    </row>
    <row r="704" spans="1:18" s="84" customFormat="1">
      <c r="A704" s="132"/>
      <c r="B704" s="128"/>
      <c r="C704" s="156"/>
      <c r="D704" s="115"/>
      <c r="E704" s="88"/>
      <c r="F704" s="88" t="s">
        <v>268</v>
      </c>
      <c r="G704" s="86">
        <f t="shared" si="126"/>
        <v>0</v>
      </c>
      <c r="H704" s="86">
        <f t="shared" si="126"/>
        <v>0</v>
      </c>
      <c r="I704" s="66">
        <v>0</v>
      </c>
      <c r="J704" s="66">
        <v>0</v>
      </c>
      <c r="K704" s="86">
        <v>0</v>
      </c>
      <c r="L704" s="86">
        <v>0</v>
      </c>
      <c r="M704" s="86">
        <v>0</v>
      </c>
      <c r="N704" s="86">
        <v>0</v>
      </c>
      <c r="O704" s="86">
        <v>0</v>
      </c>
      <c r="P704" s="86">
        <v>0</v>
      </c>
      <c r="Q704" s="87"/>
      <c r="R704" s="111"/>
    </row>
    <row r="705" spans="1:18" s="84" customFormat="1">
      <c r="A705" s="132"/>
      <c r="B705" s="128"/>
      <c r="C705" s="156"/>
      <c r="D705" s="115"/>
      <c r="E705" s="89"/>
      <c r="F705" s="88" t="s">
        <v>275</v>
      </c>
      <c r="G705" s="86">
        <f t="shared" si="126"/>
        <v>0</v>
      </c>
      <c r="H705" s="86">
        <f t="shared" si="126"/>
        <v>0</v>
      </c>
      <c r="I705" s="66">
        <v>0</v>
      </c>
      <c r="J705" s="66">
        <v>0</v>
      </c>
      <c r="K705" s="66">
        <v>0</v>
      </c>
      <c r="L705" s="86">
        <v>0</v>
      </c>
      <c r="M705" s="66">
        <v>0</v>
      </c>
      <c r="N705" s="66">
        <v>0</v>
      </c>
      <c r="O705" s="66">
        <v>0</v>
      </c>
      <c r="P705" s="86">
        <v>0</v>
      </c>
      <c r="Q705" s="87"/>
      <c r="R705" s="111"/>
    </row>
    <row r="706" spans="1:18" s="84" customFormat="1">
      <c r="A706" s="132"/>
      <c r="B706" s="128"/>
      <c r="C706" s="156"/>
      <c r="D706" s="115"/>
      <c r="E706" s="89"/>
      <c r="F706" s="88" t="s">
        <v>276</v>
      </c>
      <c r="G706" s="86">
        <f t="shared" si="126"/>
        <v>0</v>
      </c>
      <c r="H706" s="86">
        <f t="shared" si="126"/>
        <v>0</v>
      </c>
      <c r="I706" s="66">
        <v>0</v>
      </c>
      <c r="J706" s="66">
        <v>0</v>
      </c>
      <c r="K706" s="66">
        <v>0</v>
      </c>
      <c r="L706" s="86">
        <v>0</v>
      </c>
      <c r="M706" s="66">
        <v>0</v>
      </c>
      <c r="N706" s="66">
        <v>0</v>
      </c>
      <c r="O706" s="66">
        <v>0</v>
      </c>
      <c r="P706" s="86">
        <v>0</v>
      </c>
      <c r="Q706" s="87"/>
      <c r="R706" s="111"/>
    </row>
    <row r="707" spans="1:18" s="84" customFormat="1">
      <c r="A707" s="132"/>
      <c r="B707" s="128"/>
      <c r="C707" s="156"/>
      <c r="D707" s="115"/>
      <c r="E707" s="89"/>
      <c r="F707" s="88" t="s">
        <v>277</v>
      </c>
      <c r="G707" s="86">
        <f t="shared" si="126"/>
        <v>0</v>
      </c>
      <c r="H707" s="86">
        <f t="shared" si="126"/>
        <v>0</v>
      </c>
      <c r="I707" s="66">
        <v>0</v>
      </c>
      <c r="J707" s="66">
        <v>0</v>
      </c>
      <c r="K707" s="66">
        <v>0</v>
      </c>
      <c r="L707" s="86">
        <v>0</v>
      </c>
      <c r="M707" s="66">
        <v>0</v>
      </c>
      <c r="N707" s="66">
        <v>0</v>
      </c>
      <c r="O707" s="66">
        <v>0</v>
      </c>
      <c r="P707" s="86">
        <v>0</v>
      </c>
      <c r="Q707" s="87"/>
      <c r="R707" s="111"/>
    </row>
    <row r="708" spans="1:18" s="84" customFormat="1">
      <c r="A708" s="132"/>
      <c r="B708" s="128"/>
      <c r="C708" s="156"/>
      <c r="D708" s="115"/>
      <c r="E708" s="88" t="s">
        <v>220</v>
      </c>
      <c r="F708" s="88" t="s">
        <v>278</v>
      </c>
      <c r="G708" s="86">
        <f t="shared" si="126"/>
        <v>97.5</v>
      </c>
      <c r="H708" s="86">
        <f t="shared" si="126"/>
        <v>0</v>
      </c>
      <c r="I708" s="66">
        <v>97.5</v>
      </c>
      <c r="J708" s="66">
        <v>0</v>
      </c>
      <c r="K708" s="66">
        <v>0</v>
      </c>
      <c r="L708" s="86">
        <v>0</v>
      </c>
      <c r="M708" s="66">
        <v>0</v>
      </c>
      <c r="N708" s="66">
        <v>0</v>
      </c>
      <c r="O708" s="66">
        <v>0</v>
      </c>
      <c r="P708" s="86">
        <v>0</v>
      </c>
      <c r="Q708" s="87"/>
      <c r="R708" s="111"/>
    </row>
    <row r="709" spans="1:18" s="84" customFormat="1">
      <c r="A709" s="132"/>
      <c r="B709" s="128"/>
      <c r="C709" s="156"/>
      <c r="D709" s="115"/>
      <c r="E709" s="88" t="s">
        <v>26</v>
      </c>
      <c r="F709" s="88" t="s">
        <v>279</v>
      </c>
      <c r="G709" s="86">
        <f t="shared" si="126"/>
        <v>1950</v>
      </c>
      <c r="H709" s="86">
        <f t="shared" si="126"/>
        <v>0</v>
      </c>
      <c r="I709" s="66">
        <v>1950</v>
      </c>
      <c r="J709" s="66">
        <v>0</v>
      </c>
      <c r="K709" s="66">
        <v>0</v>
      </c>
      <c r="L709" s="86">
        <v>0</v>
      </c>
      <c r="M709" s="66">
        <v>0</v>
      </c>
      <c r="N709" s="66">
        <v>0</v>
      </c>
      <c r="O709" s="66">
        <v>0</v>
      </c>
      <c r="P709" s="86">
        <v>0</v>
      </c>
      <c r="Q709" s="87"/>
      <c r="R709" s="111"/>
    </row>
    <row r="710" spans="1:18" s="84" customFormat="1">
      <c r="A710" s="132" t="s">
        <v>471</v>
      </c>
      <c r="B710" s="128" t="s">
        <v>361</v>
      </c>
      <c r="C710" s="160">
        <v>170</v>
      </c>
      <c r="D710" s="115"/>
      <c r="E710" s="100"/>
      <c r="F710" s="106" t="s">
        <v>303</v>
      </c>
      <c r="G710" s="64">
        <f t="shared" ref="G710:P710" si="127">SUM(G711:G721)</f>
        <v>1160.25</v>
      </c>
      <c r="H710" s="64">
        <f t="shared" si="127"/>
        <v>0</v>
      </c>
      <c r="I710" s="64">
        <f t="shared" si="127"/>
        <v>1160.25</v>
      </c>
      <c r="J710" s="64">
        <f t="shared" si="127"/>
        <v>0</v>
      </c>
      <c r="K710" s="64">
        <f t="shared" si="127"/>
        <v>0</v>
      </c>
      <c r="L710" s="64">
        <f t="shared" si="127"/>
        <v>0</v>
      </c>
      <c r="M710" s="64">
        <f t="shared" si="127"/>
        <v>0</v>
      </c>
      <c r="N710" s="64">
        <f t="shared" si="127"/>
        <v>0</v>
      </c>
      <c r="O710" s="64">
        <f t="shared" si="127"/>
        <v>0</v>
      </c>
      <c r="P710" s="64">
        <f t="shared" si="127"/>
        <v>0</v>
      </c>
      <c r="Q710" s="83"/>
      <c r="R710" s="111"/>
    </row>
    <row r="711" spans="1:18" s="84" customFormat="1">
      <c r="A711" s="132"/>
      <c r="B711" s="128"/>
      <c r="C711" s="161"/>
      <c r="D711" s="115"/>
      <c r="E711" s="100"/>
      <c r="F711" s="88" t="s">
        <v>25</v>
      </c>
      <c r="G711" s="86">
        <f t="shared" ref="G711:H721" si="128">I711+K711+M711+O711</f>
        <v>0</v>
      </c>
      <c r="H711" s="86">
        <f t="shared" si="128"/>
        <v>0</v>
      </c>
      <c r="I711" s="66">
        <v>0</v>
      </c>
      <c r="J711" s="66">
        <v>0</v>
      </c>
      <c r="K711" s="86">
        <v>0</v>
      </c>
      <c r="L711" s="86">
        <v>0</v>
      </c>
      <c r="M711" s="86">
        <v>0</v>
      </c>
      <c r="N711" s="86">
        <v>0</v>
      </c>
      <c r="O711" s="86">
        <v>0</v>
      </c>
      <c r="P711" s="86">
        <v>0</v>
      </c>
      <c r="Q711" s="87"/>
      <c r="R711" s="111"/>
    </row>
    <row r="712" spans="1:18" s="84" customFormat="1">
      <c r="A712" s="132"/>
      <c r="B712" s="128"/>
      <c r="C712" s="161"/>
      <c r="D712" s="115"/>
      <c r="E712" s="89"/>
      <c r="F712" s="88" t="s">
        <v>28</v>
      </c>
      <c r="G712" s="86">
        <f t="shared" si="128"/>
        <v>0</v>
      </c>
      <c r="H712" s="86">
        <f t="shared" si="128"/>
        <v>0</v>
      </c>
      <c r="I712" s="66">
        <v>0</v>
      </c>
      <c r="J712" s="66">
        <v>0</v>
      </c>
      <c r="K712" s="86">
        <v>0</v>
      </c>
      <c r="L712" s="86">
        <v>0</v>
      </c>
      <c r="M712" s="86">
        <v>0</v>
      </c>
      <c r="N712" s="86">
        <v>0</v>
      </c>
      <c r="O712" s="86">
        <v>0</v>
      </c>
      <c r="P712" s="86">
        <v>0</v>
      </c>
      <c r="Q712" s="87"/>
      <c r="R712" s="111"/>
    </row>
    <row r="713" spans="1:18" s="84" customFormat="1">
      <c r="A713" s="132"/>
      <c r="B713" s="128"/>
      <c r="C713" s="161"/>
      <c r="D713" s="115"/>
      <c r="E713" s="119"/>
      <c r="F713" s="88" t="s">
        <v>29</v>
      </c>
      <c r="G713" s="86">
        <f t="shared" si="128"/>
        <v>0</v>
      </c>
      <c r="H713" s="86">
        <f t="shared" si="128"/>
        <v>0</v>
      </c>
      <c r="I713" s="66">
        <v>0</v>
      </c>
      <c r="J713" s="66">
        <v>0</v>
      </c>
      <c r="K713" s="86">
        <v>0</v>
      </c>
      <c r="L713" s="86">
        <v>0</v>
      </c>
      <c r="M713" s="86">
        <v>0</v>
      </c>
      <c r="N713" s="86">
        <v>0</v>
      </c>
      <c r="O713" s="86">
        <v>0</v>
      </c>
      <c r="P713" s="86">
        <v>0</v>
      </c>
      <c r="Q713" s="87"/>
      <c r="R713" s="111"/>
    </row>
    <row r="714" spans="1:18" s="84" customFormat="1">
      <c r="A714" s="132"/>
      <c r="B714" s="128"/>
      <c r="C714" s="161"/>
      <c r="D714" s="115"/>
      <c r="E714" s="119"/>
      <c r="F714" s="88" t="s">
        <v>305</v>
      </c>
      <c r="G714" s="86">
        <f t="shared" si="128"/>
        <v>0</v>
      </c>
      <c r="H714" s="86">
        <f t="shared" si="128"/>
        <v>0</v>
      </c>
      <c r="I714" s="66">
        <v>0</v>
      </c>
      <c r="J714" s="66">
        <v>0</v>
      </c>
      <c r="K714" s="86">
        <v>0</v>
      </c>
      <c r="L714" s="86">
        <v>0</v>
      </c>
      <c r="M714" s="86">
        <v>0</v>
      </c>
      <c r="N714" s="86">
        <v>0</v>
      </c>
      <c r="O714" s="86">
        <v>0</v>
      </c>
      <c r="P714" s="86">
        <v>0</v>
      </c>
      <c r="Q714" s="87"/>
      <c r="R714" s="111"/>
    </row>
    <row r="715" spans="1:18" s="84" customFormat="1">
      <c r="A715" s="132"/>
      <c r="B715" s="128"/>
      <c r="C715" s="161"/>
      <c r="D715" s="115"/>
      <c r="E715" s="88"/>
      <c r="F715" s="88" t="s">
        <v>31</v>
      </c>
      <c r="G715" s="86">
        <f t="shared" si="128"/>
        <v>0</v>
      </c>
      <c r="H715" s="86">
        <f t="shared" si="128"/>
        <v>0</v>
      </c>
      <c r="I715" s="66">
        <v>0</v>
      </c>
      <c r="J715" s="66">
        <v>0</v>
      </c>
      <c r="K715" s="86">
        <v>0</v>
      </c>
      <c r="L715" s="86">
        <v>0</v>
      </c>
      <c r="M715" s="86">
        <v>0</v>
      </c>
      <c r="N715" s="86">
        <v>0</v>
      </c>
      <c r="O715" s="86">
        <v>0</v>
      </c>
      <c r="P715" s="86">
        <v>0</v>
      </c>
      <c r="Q715" s="87"/>
      <c r="R715" s="111"/>
    </row>
    <row r="716" spans="1:18" s="84" customFormat="1">
      <c r="A716" s="132"/>
      <c r="B716" s="128"/>
      <c r="C716" s="161"/>
      <c r="D716" s="115"/>
      <c r="E716" s="88"/>
      <c r="F716" s="88" t="s">
        <v>268</v>
      </c>
      <c r="G716" s="86">
        <f t="shared" si="128"/>
        <v>0</v>
      </c>
      <c r="H716" s="86">
        <f t="shared" si="128"/>
        <v>0</v>
      </c>
      <c r="I716" s="66">
        <v>0</v>
      </c>
      <c r="J716" s="66">
        <v>0</v>
      </c>
      <c r="K716" s="86">
        <v>0</v>
      </c>
      <c r="L716" s="86">
        <v>0</v>
      </c>
      <c r="M716" s="86">
        <v>0</v>
      </c>
      <c r="N716" s="86">
        <v>0</v>
      </c>
      <c r="O716" s="86">
        <v>0</v>
      </c>
      <c r="P716" s="86">
        <v>0</v>
      </c>
      <c r="Q716" s="87"/>
      <c r="R716" s="111"/>
    </row>
    <row r="717" spans="1:18" s="84" customFormat="1">
      <c r="A717" s="132"/>
      <c r="B717" s="128"/>
      <c r="C717" s="161"/>
      <c r="D717" s="115"/>
      <c r="E717" s="89"/>
      <c r="F717" s="88" t="s">
        <v>275</v>
      </c>
      <c r="G717" s="86">
        <f t="shared" si="128"/>
        <v>0</v>
      </c>
      <c r="H717" s="86">
        <f t="shared" si="128"/>
        <v>0</v>
      </c>
      <c r="I717" s="66">
        <v>0</v>
      </c>
      <c r="J717" s="66">
        <v>0</v>
      </c>
      <c r="K717" s="66">
        <v>0</v>
      </c>
      <c r="L717" s="86">
        <v>0</v>
      </c>
      <c r="M717" s="66">
        <v>0</v>
      </c>
      <c r="N717" s="66">
        <v>0</v>
      </c>
      <c r="O717" s="66">
        <v>0</v>
      </c>
      <c r="P717" s="86">
        <v>0</v>
      </c>
      <c r="Q717" s="87"/>
      <c r="R717" s="111"/>
    </row>
    <row r="718" spans="1:18" s="84" customFormat="1">
      <c r="A718" s="132"/>
      <c r="B718" s="128"/>
      <c r="C718" s="161"/>
      <c r="D718" s="115"/>
      <c r="E718" s="89"/>
      <c r="F718" s="88" t="s">
        <v>276</v>
      </c>
      <c r="G718" s="86">
        <f t="shared" si="128"/>
        <v>0</v>
      </c>
      <c r="H718" s="86">
        <f t="shared" si="128"/>
        <v>0</v>
      </c>
      <c r="I718" s="66">
        <v>0</v>
      </c>
      <c r="J718" s="66">
        <v>0</v>
      </c>
      <c r="K718" s="66">
        <v>0</v>
      </c>
      <c r="L718" s="86">
        <v>0</v>
      </c>
      <c r="M718" s="66">
        <v>0</v>
      </c>
      <c r="N718" s="66">
        <v>0</v>
      </c>
      <c r="O718" s="66">
        <v>0</v>
      </c>
      <c r="P718" s="86">
        <v>0</v>
      </c>
      <c r="Q718" s="87"/>
      <c r="R718" s="111"/>
    </row>
    <row r="719" spans="1:18" s="84" customFormat="1">
      <c r="A719" s="132"/>
      <c r="B719" s="128"/>
      <c r="C719" s="161"/>
      <c r="D719" s="115"/>
      <c r="E719" s="89"/>
      <c r="F719" s="88" t="s">
        <v>277</v>
      </c>
      <c r="G719" s="86">
        <f t="shared" si="128"/>
        <v>0</v>
      </c>
      <c r="H719" s="86">
        <f t="shared" si="128"/>
        <v>0</v>
      </c>
      <c r="I719" s="66">
        <v>0</v>
      </c>
      <c r="J719" s="66">
        <v>0</v>
      </c>
      <c r="K719" s="66">
        <v>0</v>
      </c>
      <c r="L719" s="86">
        <v>0</v>
      </c>
      <c r="M719" s="66">
        <v>0</v>
      </c>
      <c r="N719" s="66">
        <v>0</v>
      </c>
      <c r="O719" s="66">
        <v>0</v>
      </c>
      <c r="P719" s="86">
        <v>0</v>
      </c>
      <c r="Q719" s="87"/>
      <c r="R719" s="111"/>
    </row>
    <row r="720" spans="1:18" s="84" customFormat="1">
      <c r="A720" s="132"/>
      <c r="B720" s="128"/>
      <c r="C720" s="161"/>
      <c r="D720" s="115"/>
      <c r="E720" s="88" t="s">
        <v>220</v>
      </c>
      <c r="F720" s="88" t="s">
        <v>278</v>
      </c>
      <c r="G720" s="86">
        <f t="shared" si="128"/>
        <v>55.25</v>
      </c>
      <c r="H720" s="86">
        <f t="shared" si="128"/>
        <v>0</v>
      </c>
      <c r="I720" s="66">
        <v>55.25</v>
      </c>
      <c r="J720" s="66">
        <v>0</v>
      </c>
      <c r="K720" s="66">
        <v>0</v>
      </c>
      <c r="L720" s="86">
        <v>0</v>
      </c>
      <c r="M720" s="66">
        <v>0</v>
      </c>
      <c r="N720" s="66">
        <v>0</v>
      </c>
      <c r="O720" s="66">
        <v>0</v>
      </c>
      <c r="P720" s="86">
        <v>0</v>
      </c>
      <c r="Q720" s="87"/>
      <c r="R720" s="111"/>
    </row>
    <row r="721" spans="1:18" s="84" customFormat="1">
      <c r="A721" s="132"/>
      <c r="B721" s="128"/>
      <c r="C721" s="162"/>
      <c r="D721" s="115"/>
      <c r="E721" s="88" t="s">
        <v>26</v>
      </c>
      <c r="F721" s="88" t="s">
        <v>279</v>
      </c>
      <c r="G721" s="86">
        <f t="shared" si="128"/>
        <v>1105</v>
      </c>
      <c r="H721" s="86">
        <f t="shared" si="128"/>
        <v>0</v>
      </c>
      <c r="I721" s="66">
        <v>1105</v>
      </c>
      <c r="J721" s="66">
        <v>0</v>
      </c>
      <c r="K721" s="66">
        <v>0</v>
      </c>
      <c r="L721" s="86">
        <v>0</v>
      </c>
      <c r="M721" s="66">
        <v>0</v>
      </c>
      <c r="N721" s="66">
        <v>0</v>
      </c>
      <c r="O721" s="66">
        <v>0</v>
      </c>
      <c r="P721" s="86">
        <v>0</v>
      </c>
      <c r="Q721" s="87"/>
      <c r="R721" s="111"/>
    </row>
    <row r="722" spans="1:18" s="84" customFormat="1">
      <c r="A722" s="132" t="s">
        <v>472</v>
      </c>
      <c r="B722" s="128" t="s">
        <v>362</v>
      </c>
      <c r="C722" s="156">
        <v>50</v>
      </c>
      <c r="D722" s="115"/>
      <c r="E722" s="100"/>
      <c r="F722" s="106" t="s">
        <v>303</v>
      </c>
      <c r="G722" s="64">
        <f t="shared" ref="G722:P722" si="129">SUM(G723:G733)</f>
        <v>341.25</v>
      </c>
      <c r="H722" s="64">
        <f t="shared" si="129"/>
        <v>0</v>
      </c>
      <c r="I722" s="64">
        <f t="shared" si="129"/>
        <v>341.25</v>
      </c>
      <c r="J722" s="64">
        <f t="shared" si="129"/>
        <v>0</v>
      </c>
      <c r="K722" s="64">
        <f t="shared" si="129"/>
        <v>0</v>
      </c>
      <c r="L722" s="64">
        <f t="shared" si="129"/>
        <v>0</v>
      </c>
      <c r="M722" s="64">
        <f t="shared" si="129"/>
        <v>0</v>
      </c>
      <c r="N722" s="64">
        <f t="shared" si="129"/>
        <v>0</v>
      </c>
      <c r="O722" s="64">
        <f t="shared" si="129"/>
        <v>0</v>
      </c>
      <c r="P722" s="64">
        <f t="shared" si="129"/>
        <v>0</v>
      </c>
      <c r="Q722" s="83"/>
      <c r="R722" s="111"/>
    </row>
    <row r="723" spans="1:18" s="84" customFormat="1">
      <c r="A723" s="132"/>
      <c r="B723" s="128"/>
      <c r="C723" s="156"/>
      <c r="D723" s="115"/>
      <c r="E723" s="100"/>
      <c r="F723" s="88" t="s">
        <v>25</v>
      </c>
      <c r="G723" s="86">
        <f t="shared" ref="G723:H733" si="130">I723+K723+M723+O723</f>
        <v>0</v>
      </c>
      <c r="H723" s="86">
        <f t="shared" si="130"/>
        <v>0</v>
      </c>
      <c r="I723" s="66">
        <v>0</v>
      </c>
      <c r="J723" s="66">
        <v>0</v>
      </c>
      <c r="K723" s="86">
        <v>0</v>
      </c>
      <c r="L723" s="86">
        <v>0</v>
      </c>
      <c r="M723" s="86">
        <v>0</v>
      </c>
      <c r="N723" s="86">
        <v>0</v>
      </c>
      <c r="O723" s="86">
        <v>0</v>
      </c>
      <c r="P723" s="86">
        <v>0</v>
      </c>
      <c r="Q723" s="87"/>
      <c r="R723" s="111"/>
    </row>
    <row r="724" spans="1:18" s="84" customFormat="1">
      <c r="A724" s="132"/>
      <c r="B724" s="128"/>
      <c r="C724" s="156"/>
      <c r="D724" s="115"/>
      <c r="E724" s="89"/>
      <c r="F724" s="88" t="s">
        <v>28</v>
      </c>
      <c r="G724" s="86">
        <f t="shared" si="130"/>
        <v>0</v>
      </c>
      <c r="H724" s="86">
        <f t="shared" si="130"/>
        <v>0</v>
      </c>
      <c r="I724" s="66">
        <v>0</v>
      </c>
      <c r="J724" s="66">
        <v>0</v>
      </c>
      <c r="K724" s="86">
        <v>0</v>
      </c>
      <c r="L724" s="86">
        <v>0</v>
      </c>
      <c r="M724" s="86">
        <v>0</v>
      </c>
      <c r="N724" s="86">
        <v>0</v>
      </c>
      <c r="O724" s="86">
        <v>0</v>
      </c>
      <c r="P724" s="86">
        <v>0</v>
      </c>
      <c r="Q724" s="87"/>
      <c r="R724" s="111"/>
    </row>
    <row r="725" spans="1:18" s="84" customFormat="1">
      <c r="A725" s="132"/>
      <c r="B725" s="128"/>
      <c r="C725" s="156"/>
      <c r="D725" s="115"/>
      <c r="E725" s="119"/>
      <c r="F725" s="88" t="s">
        <v>29</v>
      </c>
      <c r="G725" s="86">
        <f t="shared" si="130"/>
        <v>0</v>
      </c>
      <c r="H725" s="86">
        <f t="shared" si="130"/>
        <v>0</v>
      </c>
      <c r="I725" s="66">
        <v>0</v>
      </c>
      <c r="J725" s="66">
        <v>0</v>
      </c>
      <c r="K725" s="86">
        <v>0</v>
      </c>
      <c r="L725" s="86">
        <v>0</v>
      </c>
      <c r="M725" s="86">
        <v>0</v>
      </c>
      <c r="N725" s="86">
        <v>0</v>
      </c>
      <c r="O725" s="86">
        <v>0</v>
      </c>
      <c r="P725" s="86">
        <v>0</v>
      </c>
      <c r="Q725" s="87"/>
      <c r="R725" s="111"/>
    </row>
    <row r="726" spans="1:18" s="84" customFormat="1">
      <c r="A726" s="132"/>
      <c r="B726" s="128"/>
      <c r="C726" s="156"/>
      <c r="D726" s="115"/>
      <c r="E726" s="119"/>
      <c r="F726" s="88" t="s">
        <v>305</v>
      </c>
      <c r="G726" s="86">
        <f t="shared" si="130"/>
        <v>0</v>
      </c>
      <c r="H726" s="86">
        <f t="shared" si="130"/>
        <v>0</v>
      </c>
      <c r="I726" s="66">
        <v>0</v>
      </c>
      <c r="J726" s="66">
        <v>0</v>
      </c>
      <c r="K726" s="86">
        <v>0</v>
      </c>
      <c r="L726" s="86">
        <v>0</v>
      </c>
      <c r="M726" s="86">
        <v>0</v>
      </c>
      <c r="N726" s="86">
        <v>0</v>
      </c>
      <c r="O726" s="86">
        <v>0</v>
      </c>
      <c r="P726" s="86">
        <v>0</v>
      </c>
      <c r="Q726" s="87"/>
      <c r="R726" s="111"/>
    </row>
    <row r="727" spans="1:18" s="84" customFormat="1">
      <c r="A727" s="132"/>
      <c r="B727" s="128"/>
      <c r="C727" s="156"/>
      <c r="D727" s="115"/>
      <c r="E727" s="88"/>
      <c r="F727" s="88" t="s">
        <v>31</v>
      </c>
      <c r="G727" s="86">
        <f t="shared" si="130"/>
        <v>0</v>
      </c>
      <c r="H727" s="86">
        <f t="shared" si="130"/>
        <v>0</v>
      </c>
      <c r="I727" s="66">
        <v>0</v>
      </c>
      <c r="J727" s="66">
        <v>0</v>
      </c>
      <c r="K727" s="86">
        <v>0</v>
      </c>
      <c r="L727" s="86">
        <v>0</v>
      </c>
      <c r="M727" s="86">
        <v>0</v>
      </c>
      <c r="N727" s="86">
        <v>0</v>
      </c>
      <c r="O727" s="86">
        <v>0</v>
      </c>
      <c r="P727" s="86">
        <v>0</v>
      </c>
      <c r="Q727" s="87"/>
      <c r="R727" s="111"/>
    </row>
    <row r="728" spans="1:18" s="84" customFormat="1">
      <c r="A728" s="132"/>
      <c r="B728" s="128"/>
      <c r="C728" s="156"/>
      <c r="D728" s="115"/>
      <c r="E728" s="88"/>
      <c r="F728" s="88" t="s">
        <v>268</v>
      </c>
      <c r="G728" s="86">
        <f t="shared" si="130"/>
        <v>0</v>
      </c>
      <c r="H728" s="86">
        <f t="shared" si="130"/>
        <v>0</v>
      </c>
      <c r="I728" s="66">
        <v>0</v>
      </c>
      <c r="J728" s="66">
        <v>0</v>
      </c>
      <c r="K728" s="86">
        <v>0</v>
      </c>
      <c r="L728" s="86">
        <v>0</v>
      </c>
      <c r="M728" s="86">
        <v>0</v>
      </c>
      <c r="N728" s="86">
        <v>0</v>
      </c>
      <c r="O728" s="86">
        <v>0</v>
      </c>
      <c r="P728" s="86">
        <v>0</v>
      </c>
      <c r="Q728" s="87"/>
      <c r="R728" s="111"/>
    </row>
    <row r="729" spans="1:18" s="84" customFormat="1">
      <c r="A729" s="132"/>
      <c r="B729" s="128"/>
      <c r="C729" s="156"/>
      <c r="D729" s="115"/>
      <c r="E729" s="89"/>
      <c r="F729" s="88" t="s">
        <v>275</v>
      </c>
      <c r="G729" s="86">
        <f t="shared" si="130"/>
        <v>0</v>
      </c>
      <c r="H729" s="86">
        <f t="shared" si="130"/>
        <v>0</v>
      </c>
      <c r="I729" s="66">
        <v>0</v>
      </c>
      <c r="J729" s="66">
        <v>0</v>
      </c>
      <c r="K729" s="66">
        <v>0</v>
      </c>
      <c r="L729" s="86">
        <v>0</v>
      </c>
      <c r="M729" s="66">
        <v>0</v>
      </c>
      <c r="N729" s="66">
        <v>0</v>
      </c>
      <c r="O729" s="66">
        <v>0</v>
      </c>
      <c r="P729" s="86">
        <v>0</v>
      </c>
      <c r="Q729" s="87"/>
      <c r="R729" s="111"/>
    </row>
    <row r="730" spans="1:18" s="84" customFormat="1">
      <c r="A730" s="132"/>
      <c r="B730" s="128"/>
      <c r="C730" s="156"/>
      <c r="D730" s="115"/>
      <c r="E730" s="89"/>
      <c r="F730" s="88" t="s">
        <v>276</v>
      </c>
      <c r="G730" s="86">
        <f t="shared" si="130"/>
        <v>0</v>
      </c>
      <c r="H730" s="86">
        <f t="shared" si="130"/>
        <v>0</v>
      </c>
      <c r="I730" s="66">
        <v>0</v>
      </c>
      <c r="J730" s="66">
        <v>0</v>
      </c>
      <c r="K730" s="66">
        <v>0</v>
      </c>
      <c r="L730" s="86">
        <v>0</v>
      </c>
      <c r="M730" s="66">
        <v>0</v>
      </c>
      <c r="N730" s="66">
        <v>0</v>
      </c>
      <c r="O730" s="66">
        <v>0</v>
      </c>
      <c r="P730" s="86">
        <v>0</v>
      </c>
      <c r="Q730" s="87"/>
      <c r="R730" s="111"/>
    </row>
    <row r="731" spans="1:18" s="84" customFormat="1">
      <c r="A731" s="132"/>
      <c r="B731" s="128"/>
      <c r="C731" s="156"/>
      <c r="D731" s="115"/>
      <c r="E731" s="89"/>
      <c r="F731" s="88" t="s">
        <v>277</v>
      </c>
      <c r="G731" s="86">
        <f t="shared" si="130"/>
        <v>0</v>
      </c>
      <c r="H731" s="86">
        <f t="shared" si="130"/>
        <v>0</v>
      </c>
      <c r="I731" s="66">
        <v>0</v>
      </c>
      <c r="J731" s="66">
        <v>0</v>
      </c>
      <c r="K731" s="66">
        <v>0</v>
      </c>
      <c r="L731" s="86">
        <v>0</v>
      </c>
      <c r="M731" s="66">
        <v>0</v>
      </c>
      <c r="N731" s="66">
        <v>0</v>
      </c>
      <c r="O731" s="66">
        <v>0</v>
      </c>
      <c r="P731" s="86">
        <v>0</v>
      </c>
      <c r="Q731" s="87"/>
      <c r="R731" s="111"/>
    </row>
    <row r="732" spans="1:18" s="84" customFormat="1">
      <c r="A732" s="132"/>
      <c r="B732" s="128"/>
      <c r="C732" s="156"/>
      <c r="D732" s="115"/>
      <c r="E732" s="88" t="s">
        <v>220</v>
      </c>
      <c r="F732" s="88" t="s">
        <v>278</v>
      </c>
      <c r="G732" s="86">
        <f t="shared" si="130"/>
        <v>16.25</v>
      </c>
      <c r="H732" s="86">
        <f t="shared" si="130"/>
        <v>0</v>
      </c>
      <c r="I732" s="66">
        <v>16.25</v>
      </c>
      <c r="J732" s="66">
        <v>0</v>
      </c>
      <c r="K732" s="66">
        <v>0</v>
      </c>
      <c r="L732" s="86">
        <v>0</v>
      </c>
      <c r="M732" s="66">
        <v>0</v>
      </c>
      <c r="N732" s="66">
        <v>0</v>
      </c>
      <c r="O732" s="66">
        <v>0</v>
      </c>
      <c r="P732" s="86">
        <v>0</v>
      </c>
      <c r="Q732" s="87"/>
      <c r="R732" s="111"/>
    </row>
    <row r="733" spans="1:18" s="84" customFormat="1">
      <c r="A733" s="132"/>
      <c r="B733" s="128"/>
      <c r="C733" s="156"/>
      <c r="D733" s="115"/>
      <c r="E733" s="88" t="s">
        <v>26</v>
      </c>
      <c r="F733" s="88" t="s">
        <v>279</v>
      </c>
      <c r="G733" s="86">
        <f t="shared" si="130"/>
        <v>325</v>
      </c>
      <c r="H733" s="86">
        <f t="shared" si="130"/>
        <v>0</v>
      </c>
      <c r="I733" s="66">
        <v>325</v>
      </c>
      <c r="J733" s="66">
        <v>0</v>
      </c>
      <c r="K733" s="66">
        <v>0</v>
      </c>
      <c r="L733" s="86">
        <v>0</v>
      </c>
      <c r="M733" s="66">
        <v>0</v>
      </c>
      <c r="N733" s="66">
        <v>0</v>
      </c>
      <c r="O733" s="66">
        <v>0</v>
      </c>
      <c r="P733" s="86">
        <v>0</v>
      </c>
      <c r="Q733" s="87"/>
      <c r="R733" s="111"/>
    </row>
    <row r="734" spans="1:18" s="84" customFormat="1">
      <c r="A734" s="132" t="s">
        <v>473</v>
      </c>
      <c r="B734" s="128" t="s">
        <v>363</v>
      </c>
      <c r="C734" s="156">
        <v>60</v>
      </c>
      <c r="D734" s="115"/>
      <c r="E734" s="100"/>
      <c r="F734" s="106" t="s">
        <v>303</v>
      </c>
      <c r="G734" s="64">
        <f t="shared" ref="G734:P734" si="131">SUM(G735:G745)</f>
        <v>409.5</v>
      </c>
      <c r="H734" s="64">
        <f t="shared" si="131"/>
        <v>0</v>
      </c>
      <c r="I734" s="64">
        <f t="shared" si="131"/>
        <v>409.5</v>
      </c>
      <c r="J734" s="64">
        <f t="shared" si="131"/>
        <v>0</v>
      </c>
      <c r="K734" s="64">
        <f t="shared" si="131"/>
        <v>0</v>
      </c>
      <c r="L734" s="64">
        <f t="shared" si="131"/>
        <v>0</v>
      </c>
      <c r="M734" s="64">
        <f t="shared" si="131"/>
        <v>0</v>
      </c>
      <c r="N734" s="64">
        <f t="shared" si="131"/>
        <v>0</v>
      </c>
      <c r="O734" s="64">
        <f t="shared" si="131"/>
        <v>0</v>
      </c>
      <c r="P734" s="64">
        <f t="shared" si="131"/>
        <v>0</v>
      </c>
      <c r="Q734" s="83"/>
      <c r="R734" s="111"/>
    </row>
    <row r="735" spans="1:18" s="84" customFormat="1">
      <c r="A735" s="132"/>
      <c r="B735" s="128"/>
      <c r="C735" s="156"/>
      <c r="D735" s="115"/>
      <c r="E735" s="100"/>
      <c r="F735" s="88" t="s">
        <v>25</v>
      </c>
      <c r="G735" s="86">
        <f t="shared" ref="G735:H745" si="132">I735+K735+M735+O735</f>
        <v>0</v>
      </c>
      <c r="H735" s="86">
        <f t="shared" si="132"/>
        <v>0</v>
      </c>
      <c r="I735" s="66">
        <v>0</v>
      </c>
      <c r="J735" s="66">
        <v>0</v>
      </c>
      <c r="K735" s="86">
        <v>0</v>
      </c>
      <c r="L735" s="86">
        <v>0</v>
      </c>
      <c r="M735" s="86">
        <v>0</v>
      </c>
      <c r="N735" s="86">
        <v>0</v>
      </c>
      <c r="O735" s="86">
        <v>0</v>
      </c>
      <c r="P735" s="86">
        <v>0</v>
      </c>
      <c r="Q735" s="87"/>
      <c r="R735" s="111"/>
    </row>
    <row r="736" spans="1:18" s="84" customFormat="1">
      <c r="A736" s="132"/>
      <c r="B736" s="128"/>
      <c r="C736" s="156"/>
      <c r="D736" s="115"/>
      <c r="E736" s="89"/>
      <c r="F736" s="88" t="s">
        <v>28</v>
      </c>
      <c r="G736" s="86">
        <f t="shared" si="132"/>
        <v>0</v>
      </c>
      <c r="H736" s="86">
        <f t="shared" si="132"/>
        <v>0</v>
      </c>
      <c r="I736" s="66">
        <v>0</v>
      </c>
      <c r="J736" s="66">
        <v>0</v>
      </c>
      <c r="K736" s="86">
        <v>0</v>
      </c>
      <c r="L736" s="86">
        <v>0</v>
      </c>
      <c r="M736" s="86">
        <v>0</v>
      </c>
      <c r="N736" s="86">
        <v>0</v>
      </c>
      <c r="O736" s="86">
        <v>0</v>
      </c>
      <c r="P736" s="86">
        <v>0</v>
      </c>
      <c r="Q736" s="87"/>
      <c r="R736" s="111"/>
    </row>
    <row r="737" spans="1:18" s="84" customFormat="1">
      <c r="A737" s="132"/>
      <c r="B737" s="128"/>
      <c r="C737" s="156"/>
      <c r="D737" s="115"/>
      <c r="E737" s="119"/>
      <c r="F737" s="88" t="s">
        <v>29</v>
      </c>
      <c r="G737" s="86">
        <f t="shared" si="132"/>
        <v>0</v>
      </c>
      <c r="H737" s="86">
        <f t="shared" si="132"/>
        <v>0</v>
      </c>
      <c r="I737" s="66">
        <v>0</v>
      </c>
      <c r="J737" s="66">
        <v>0</v>
      </c>
      <c r="K737" s="86">
        <v>0</v>
      </c>
      <c r="L737" s="86">
        <v>0</v>
      </c>
      <c r="M737" s="86">
        <v>0</v>
      </c>
      <c r="N737" s="86">
        <v>0</v>
      </c>
      <c r="O737" s="86">
        <v>0</v>
      </c>
      <c r="P737" s="86">
        <v>0</v>
      </c>
      <c r="Q737" s="87"/>
      <c r="R737" s="111"/>
    </row>
    <row r="738" spans="1:18" s="84" customFormat="1">
      <c r="A738" s="132"/>
      <c r="B738" s="128"/>
      <c r="C738" s="156"/>
      <c r="D738" s="115"/>
      <c r="E738" s="119"/>
      <c r="F738" s="88" t="s">
        <v>305</v>
      </c>
      <c r="G738" s="86">
        <f t="shared" si="132"/>
        <v>0</v>
      </c>
      <c r="H738" s="86">
        <f t="shared" si="132"/>
        <v>0</v>
      </c>
      <c r="I738" s="66">
        <v>0</v>
      </c>
      <c r="J738" s="66">
        <v>0</v>
      </c>
      <c r="K738" s="86">
        <v>0</v>
      </c>
      <c r="L738" s="86">
        <v>0</v>
      </c>
      <c r="M738" s="86">
        <v>0</v>
      </c>
      <c r="N738" s="86">
        <v>0</v>
      </c>
      <c r="O738" s="86">
        <v>0</v>
      </c>
      <c r="P738" s="86">
        <v>0</v>
      </c>
      <c r="Q738" s="87"/>
      <c r="R738" s="111"/>
    </row>
    <row r="739" spans="1:18" s="84" customFormat="1">
      <c r="A739" s="132"/>
      <c r="B739" s="128"/>
      <c r="C739" s="156"/>
      <c r="D739" s="115"/>
      <c r="E739" s="88"/>
      <c r="F739" s="88" t="s">
        <v>31</v>
      </c>
      <c r="G739" s="86">
        <f t="shared" si="132"/>
        <v>0</v>
      </c>
      <c r="H739" s="86">
        <f t="shared" si="132"/>
        <v>0</v>
      </c>
      <c r="I739" s="66">
        <v>0</v>
      </c>
      <c r="J739" s="66">
        <v>0</v>
      </c>
      <c r="K739" s="86">
        <v>0</v>
      </c>
      <c r="L739" s="86">
        <v>0</v>
      </c>
      <c r="M739" s="86">
        <v>0</v>
      </c>
      <c r="N739" s="86">
        <v>0</v>
      </c>
      <c r="O739" s="86">
        <v>0</v>
      </c>
      <c r="P739" s="86">
        <v>0</v>
      </c>
      <c r="Q739" s="87"/>
      <c r="R739" s="111"/>
    </row>
    <row r="740" spans="1:18" s="84" customFormat="1">
      <c r="A740" s="132"/>
      <c r="B740" s="128"/>
      <c r="C740" s="156"/>
      <c r="D740" s="115"/>
      <c r="E740" s="88"/>
      <c r="F740" s="88" t="s">
        <v>268</v>
      </c>
      <c r="G740" s="86">
        <f t="shared" si="132"/>
        <v>0</v>
      </c>
      <c r="H740" s="86">
        <f t="shared" si="132"/>
        <v>0</v>
      </c>
      <c r="I740" s="66">
        <v>0</v>
      </c>
      <c r="J740" s="66">
        <v>0</v>
      </c>
      <c r="K740" s="86">
        <v>0</v>
      </c>
      <c r="L740" s="86">
        <v>0</v>
      </c>
      <c r="M740" s="86">
        <v>0</v>
      </c>
      <c r="N740" s="86">
        <v>0</v>
      </c>
      <c r="O740" s="86">
        <v>0</v>
      </c>
      <c r="P740" s="86">
        <v>0</v>
      </c>
      <c r="Q740" s="87"/>
      <c r="R740" s="111"/>
    </row>
    <row r="741" spans="1:18" s="84" customFormat="1">
      <c r="A741" s="132"/>
      <c r="B741" s="128"/>
      <c r="C741" s="156"/>
      <c r="D741" s="115"/>
      <c r="E741" s="89"/>
      <c r="F741" s="88" t="s">
        <v>275</v>
      </c>
      <c r="G741" s="86">
        <f t="shared" si="132"/>
        <v>0</v>
      </c>
      <c r="H741" s="86">
        <f t="shared" si="132"/>
        <v>0</v>
      </c>
      <c r="I741" s="66">
        <v>0</v>
      </c>
      <c r="J741" s="66">
        <v>0</v>
      </c>
      <c r="K741" s="66">
        <v>0</v>
      </c>
      <c r="L741" s="86">
        <v>0</v>
      </c>
      <c r="M741" s="66">
        <v>0</v>
      </c>
      <c r="N741" s="66">
        <v>0</v>
      </c>
      <c r="O741" s="66">
        <v>0</v>
      </c>
      <c r="P741" s="86">
        <v>0</v>
      </c>
      <c r="Q741" s="87"/>
      <c r="R741" s="111"/>
    </row>
    <row r="742" spans="1:18" s="84" customFormat="1">
      <c r="A742" s="132"/>
      <c r="B742" s="128"/>
      <c r="C742" s="156"/>
      <c r="D742" s="115"/>
      <c r="E742" s="89"/>
      <c r="F742" s="88" t="s">
        <v>276</v>
      </c>
      <c r="G742" s="86">
        <f t="shared" si="132"/>
        <v>0</v>
      </c>
      <c r="H742" s="86">
        <f t="shared" si="132"/>
        <v>0</v>
      </c>
      <c r="I742" s="66">
        <v>0</v>
      </c>
      <c r="J742" s="66">
        <v>0</v>
      </c>
      <c r="K742" s="66">
        <v>0</v>
      </c>
      <c r="L742" s="86">
        <v>0</v>
      </c>
      <c r="M742" s="66">
        <v>0</v>
      </c>
      <c r="N742" s="66">
        <v>0</v>
      </c>
      <c r="O742" s="66">
        <v>0</v>
      </c>
      <c r="P742" s="86">
        <v>0</v>
      </c>
      <c r="Q742" s="87"/>
      <c r="R742" s="111"/>
    </row>
    <row r="743" spans="1:18" s="84" customFormat="1">
      <c r="A743" s="132"/>
      <c r="B743" s="128"/>
      <c r="C743" s="156"/>
      <c r="D743" s="115"/>
      <c r="E743" s="88" t="s">
        <v>220</v>
      </c>
      <c r="F743" s="88" t="s">
        <v>277</v>
      </c>
      <c r="G743" s="86">
        <f t="shared" si="132"/>
        <v>19.5</v>
      </c>
      <c r="H743" s="86">
        <f t="shared" si="132"/>
        <v>0</v>
      </c>
      <c r="I743" s="66">
        <v>19.5</v>
      </c>
      <c r="J743" s="66">
        <v>0</v>
      </c>
      <c r="K743" s="66">
        <v>0</v>
      </c>
      <c r="L743" s="86">
        <v>0</v>
      </c>
      <c r="M743" s="66">
        <v>0</v>
      </c>
      <c r="N743" s="66">
        <v>0</v>
      </c>
      <c r="O743" s="66">
        <v>0</v>
      </c>
      <c r="P743" s="86">
        <v>0</v>
      </c>
      <c r="Q743" s="87"/>
      <c r="R743" s="111"/>
    </row>
    <row r="744" spans="1:18" s="84" customFormat="1">
      <c r="A744" s="132"/>
      <c r="B744" s="128"/>
      <c r="C744" s="156"/>
      <c r="D744" s="115"/>
      <c r="E744" s="88" t="s">
        <v>26</v>
      </c>
      <c r="F744" s="88" t="s">
        <v>278</v>
      </c>
      <c r="G744" s="86">
        <f t="shared" si="132"/>
        <v>390</v>
      </c>
      <c r="H744" s="86">
        <f t="shared" si="132"/>
        <v>0</v>
      </c>
      <c r="I744" s="66">
        <v>390</v>
      </c>
      <c r="J744" s="66">
        <v>0</v>
      </c>
      <c r="K744" s="66">
        <v>0</v>
      </c>
      <c r="L744" s="86">
        <v>0</v>
      </c>
      <c r="M744" s="66">
        <v>0</v>
      </c>
      <c r="N744" s="66">
        <v>0</v>
      </c>
      <c r="O744" s="66">
        <v>0</v>
      </c>
      <c r="P744" s="86">
        <v>0</v>
      </c>
      <c r="Q744" s="87"/>
      <c r="R744" s="111"/>
    </row>
    <row r="745" spans="1:18" s="84" customFormat="1">
      <c r="A745" s="132"/>
      <c r="B745" s="128"/>
      <c r="C745" s="156"/>
      <c r="D745" s="115"/>
      <c r="E745" s="89"/>
      <c r="F745" s="88" t="s">
        <v>279</v>
      </c>
      <c r="G745" s="86">
        <f t="shared" si="132"/>
        <v>0</v>
      </c>
      <c r="H745" s="86">
        <f t="shared" si="132"/>
        <v>0</v>
      </c>
      <c r="I745" s="66">
        <v>0</v>
      </c>
      <c r="J745" s="66">
        <v>0</v>
      </c>
      <c r="K745" s="66">
        <v>0</v>
      </c>
      <c r="L745" s="86">
        <v>0</v>
      </c>
      <c r="M745" s="66">
        <v>0</v>
      </c>
      <c r="N745" s="66">
        <v>0</v>
      </c>
      <c r="O745" s="66">
        <v>0</v>
      </c>
      <c r="P745" s="86">
        <v>0</v>
      </c>
      <c r="Q745" s="87"/>
      <c r="R745" s="111"/>
    </row>
    <row r="746" spans="1:18" s="84" customFormat="1" ht="12.75" customHeight="1">
      <c r="A746" s="132" t="s">
        <v>474</v>
      </c>
      <c r="B746" s="128" t="s">
        <v>364</v>
      </c>
      <c r="C746" s="156">
        <v>250</v>
      </c>
      <c r="D746" s="115"/>
      <c r="E746" s="100"/>
      <c r="F746" s="106" t="s">
        <v>303</v>
      </c>
      <c r="G746" s="64">
        <f t="shared" ref="G746:P746" si="133">SUM(G747:G757)</f>
        <v>1706.25</v>
      </c>
      <c r="H746" s="64">
        <f t="shared" si="133"/>
        <v>0</v>
      </c>
      <c r="I746" s="64">
        <f t="shared" si="133"/>
        <v>1706.25</v>
      </c>
      <c r="J746" s="64">
        <f t="shared" si="133"/>
        <v>0</v>
      </c>
      <c r="K746" s="64">
        <f t="shared" si="133"/>
        <v>0</v>
      </c>
      <c r="L746" s="64">
        <f t="shared" si="133"/>
        <v>0</v>
      </c>
      <c r="M746" s="64">
        <f t="shared" si="133"/>
        <v>0</v>
      </c>
      <c r="N746" s="64">
        <f t="shared" si="133"/>
        <v>0</v>
      </c>
      <c r="O746" s="64">
        <f t="shared" si="133"/>
        <v>0</v>
      </c>
      <c r="P746" s="64">
        <f t="shared" si="133"/>
        <v>0</v>
      </c>
      <c r="Q746" s="83"/>
      <c r="R746" s="111"/>
    </row>
    <row r="747" spans="1:18" s="84" customFormat="1">
      <c r="A747" s="132"/>
      <c r="B747" s="128"/>
      <c r="C747" s="156"/>
      <c r="D747" s="115"/>
      <c r="E747" s="100"/>
      <c r="F747" s="88" t="s">
        <v>25</v>
      </c>
      <c r="G747" s="86">
        <f t="shared" ref="G747:H757" si="134">I747+K747+M747+O747</f>
        <v>0</v>
      </c>
      <c r="H747" s="86">
        <f t="shared" si="134"/>
        <v>0</v>
      </c>
      <c r="I747" s="66">
        <v>0</v>
      </c>
      <c r="J747" s="66">
        <v>0</v>
      </c>
      <c r="K747" s="86">
        <v>0</v>
      </c>
      <c r="L747" s="86">
        <v>0</v>
      </c>
      <c r="M747" s="86">
        <v>0</v>
      </c>
      <c r="N747" s="86">
        <v>0</v>
      </c>
      <c r="O747" s="86">
        <v>0</v>
      </c>
      <c r="P747" s="86">
        <v>0</v>
      </c>
      <c r="Q747" s="87"/>
      <c r="R747" s="111"/>
    </row>
    <row r="748" spans="1:18" s="84" customFormat="1">
      <c r="A748" s="132"/>
      <c r="B748" s="128"/>
      <c r="C748" s="156"/>
      <c r="D748" s="115"/>
      <c r="E748" s="89"/>
      <c r="F748" s="88" t="s">
        <v>28</v>
      </c>
      <c r="G748" s="86">
        <f t="shared" si="134"/>
        <v>0</v>
      </c>
      <c r="H748" s="86">
        <f t="shared" si="134"/>
        <v>0</v>
      </c>
      <c r="I748" s="66">
        <v>0</v>
      </c>
      <c r="J748" s="66">
        <v>0</v>
      </c>
      <c r="K748" s="86">
        <v>0</v>
      </c>
      <c r="L748" s="86">
        <v>0</v>
      </c>
      <c r="M748" s="86">
        <v>0</v>
      </c>
      <c r="N748" s="86">
        <v>0</v>
      </c>
      <c r="O748" s="86">
        <v>0</v>
      </c>
      <c r="P748" s="86">
        <v>0</v>
      </c>
      <c r="Q748" s="87"/>
      <c r="R748" s="111"/>
    </row>
    <row r="749" spans="1:18" s="84" customFormat="1">
      <c r="A749" s="132"/>
      <c r="B749" s="128"/>
      <c r="C749" s="156"/>
      <c r="D749" s="115"/>
      <c r="E749" s="119"/>
      <c r="F749" s="88" t="s">
        <v>29</v>
      </c>
      <c r="G749" s="86">
        <f t="shared" si="134"/>
        <v>0</v>
      </c>
      <c r="H749" s="86">
        <f t="shared" si="134"/>
        <v>0</v>
      </c>
      <c r="I749" s="66">
        <v>0</v>
      </c>
      <c r="J749" s="66">
        <v>0</v>
      </c>
      <c r="K749" s="86">
        <v>0</v>
      </c>
      <c r="L749" s="86">
        <v>0</v>
      </c>
      <c r="M749" s="86">
        <v>0</v>
      </c>
      <c r="N749" s="86">
        <v>0</v>
      </c>
      <c r="O749" s="86">
        <v>0</v>
      </c>
      <c r="P749" s="86">
        <v>0</v>
      </c>
      <c r="Q749" s="87"/>
      <c r="R749" s="111"/>
    </row>
    <row r="750" spans="1:18" s="84" customFormat="1">
      <c r="A750" s="132"/>
      <c r="B750" s="128"/>
      <c r="C750" s="156"/>
      <c r="D750" s="115"/>
      <c r="E750" s="119"/>
      <c r="F750" s="88" t="s">
        <v>305</v>
      </c>
      <c r="G750" s="86">
        <f t="shared" si="134"/>
        <v>0</v>
      </c>
      <c r="H750" s="86">
        <f t="shared" si="134"/>
        <v>0</v>
      </c>
      <c r="I750" s="66">
        <v>0</v>
      </c>
      <c r="J750" s="66">
        <v>0</v>
      </c>
      <c r="K750" s="86">
        <v>0</v>
      </c>
      <c r="L750" s="86">
        <v>0</v>
      </c>
      <c r="M750" s="86">
        <v>0</v>
      </c>
      <c r="N750" s="86">
        <v>0</v>
      </c>
      <c r="O750" s="86">
        <v>0</v>
      </c>
      <c r="P750" s="86">
        <v>0</v>
      </c>
      <c r="Q750" s="87"/>
      <c r="R750" s="111"/>
    </row>
    <row r="751" spans="1:18" s="84" customFormat="1">
      <c r="A751" s="132"/>
      <c r="B751" s="128"/>
      <c r="C751" s="156"/>
      <c r="D751" s="115"/>
      <c r="E751" s="88"/>
      <c r="F751" s="88" t="s">
        <v>31</v>
      </c>
      <c r="G751" s="86">
        <f t="shared" si="134"/>
        <v>0</v>
      </c>
      <c r="H751" s="86">
        <f t="shared" si="134"/>
        <v>0</v>
      </c>
      <c r="I751" s="66">
        <v>0</v>
      </c>
      <c r="J751" s="66">
        <v>0</v>
      </c>
      <c r="K751" s="86">
        <v>0</v>
      </c>
      <c r="L751" s="86">
        <v>0</v>
      </c>
      <c r="M751" s="86">
        <v>0</v>
      </c>
      <c r="N751" s="86">
        <v>0</v>
      </c>
      <c r="O751" s="86">
        <v>0</v>
      </c>
      <c r="P751" s="86">
        <v>0</v>
      </c>
      <c r="Q751" s="87"/>
      <c r="R751" s="111"/>
    </row>
    <row r="752" spans="1:18" s="84" customFormat="1">
      <c r="A752" s="132"/>
      <c r="B752" s="128"/>
      <c r="C752" s="156"/>
      <c r="D752" s="115"/>
      <c r="E752" s="88"/>
      <c r="F752" s="88" t="s">
        <v>268</v>
      </c>
      <c r="G752" s="86">
        <f t="shared" si="134"/>
        <v>0</v>
      </c>
      <c r="H752" s="86">
        <f t="shared" si="134"/>
        <v>0</v>
      </c>
      <c r="I752" s="66">
        <v>0</v>
      </c>
      <c r="J752" s="66">
        <v>0</v>
      </c>
      <c r="K752" s="86">
        <v>0</v>
      </c>
      <c r="L752" s="86">
        <v>0</v>
      </c>
      <c r="M752" s="86">
        <v>0</v>
      </c>
      <c r="N752" s="86">
        <v>0</v>
      </c>
      <c r="O752" s="86">
        <v>0</v>
      </c>
      <c r="P752" s="86">
        <v>0</v>
      </c>
      <c r="Q752" s="87"/>
      <c r="R752" s="111"/>
    </row>
    <row r="753" spans="1:18" s="84" customFormat="1">
      <c r="A753" s="132"/>
      <c r="B753" s="128"/>
      <c r="C753" s="156"/>
      <c r="D753" s="115"/>
      <c r="E753" s="89"/>
      <c r="F753" s="88" t="s">
        <v>275</v>
      </c>
      <c r="G753" s="86">
        <f t="shared" si="134"/>
        <v>0</v>
      </c>
      <c r="H753" s="86">
        <f t="shared" si="134"/>
        <v>0</v>
      </c>
      <c r="I753" s="66">
        <v>0</v>
      </c>
      <c r="J753" s="66">
        <v>0</v>
      </c>
      <c r="K753" s="66">
        <v>0</v>
      </c>
      <c r="L753" s="86">
        <v>0</v>
      </c>
      <c r="M753" s="66">
        <v>0</v>
      </c>
      <c r="N753" s="66">
        <v>0</v>
      </c>
      <c r="O753" s="66">
        <v>0</v>
      </c>
      <c r="P753" s="86">
        <v>0</v>
      </c>
      <c r="Q753" s="87"/>
      <c r="R753" s="111"/>
    </row>
    <row r="754" spans="1:18" s="84" customFormat="1">
      <c r="A754" s="132"/>
      <c r="B754" s="128"/>
      <c r="C754" s="156"/>
      <c r="D754" s="115"/>
      <c r="E754" s="88" t="s">
        <v>220</v>
      </c>
      <c r="F754" s="88" t="s">
        <v>276</v>
      </c>
      <c r="G754" s="86">
        <f t="shared" si="134"/>
        <v>81.25</v>
      </c>
      <c r="H754" s="86">
        <f t="shared" si="134"/>
        <v>0</v>
      </c>
      <c r="I754" s="66">
        <v>81.25</v>
      </c>
      <c r="J754" s="66">
        <v>0</v>
      </c>
      <c r="K754" s="66">
        <v>0</v>
      </c>
      <c r="L754" s="86">
        <v>0</v>
      </c>
      <c r="M754" s="66">
        <v>0</v>
      </c>
      <c r="N754" s="66">
        <v>0</v>
      </c>
      <c r="O754" s="66">
        <v>0</v>
      </c>
      <c r="P754" s="86">
        <v>0</v>
      </c>
      <c r="Q754" s="87"/>
      <c r="R754" s="111"/>
    </row>
    <row r="755" spans="1:18" s="84" customFormat="1">
      <c r="A755" s="132"/>
      <c r="B755" s="128"/>
      <c r="C755" s="156"/>
      <c r="D755" s="115"/>
      <c r="E755" s="88" t="s">
        <v>26</v>
      </c>
      <c r="F755" s="88" t="s">
        <v>277</v>
      </c>
      <c r="G755" s="86">
        <f t="shared" si="134"/>
        <v>1625</v>
      </c>
      <c r="H755" s="86">
        <f t="shared" si="134"/>
        <v>0</v>
      </c>
      <c r="I755" s="66">
        <v>1625</v>
      </c>
      <c r="J755" s="66">
        <v>0</v>
      </c>
      <c r="K755" s="66">
        <v>0</v>
      </c>
      <c r="L755" s="86">
        <v>0</v>
      </c>
      <c r="M755" s="66">
        <v>0</v>
      </c>
      <c r="N755" s="66">
        <v>0</v>
      </c>
      <c r="O755" s="66">
        <v>0</v>
      </c>
      <c r="P755" s="86">
        <v>0</v>
      </c>
      <c r="Q755" s="87"/>
      <c r="R755" s="111"/>
    </row>
    <row r="756" spans="1:18" s="84" customFormat="1">
      <c r="A756" s="132"/>
      <c r="B756" s="128"/>
      <c r="C756" s="156"/>
      <c r="D756" s="115"/>
      <c r="E756" s="89"/>
      <c r="F756" s="88" t="s">
        <v>278</v>
      </c>
      <c r="G756" s="86">
        <f t="shared" si="134"/>
        <v>0</v>
      </c>
      <c r="H756" s="86">
        <f t="shared" si="134"/>
        <v>0</v>
      </c>
      <c r="I756" s="66">
        <v>0</v>
      </c>
      <c r="J756" s="66">
        <v>0</v>
      </c>
      <c r="K756" s="66">
        <v>0</v>
      </c>
      <c r="L756" s="86">
        <v>0</v>
      </c>
      <c r="M756" s="66">
        <v>0</v>
      </c>
      <c r="N756" s="66">
        <v>0</v>
      </c>
      <c r="O756" s="66">
        <v>0</v>
      </c>
      <c r="P756" s="86">
        <v>0</v>
      </c>
      <c r="Q756" s="87"/>
      <c r="R756" s="111"/>
    </row>
    <row r="757" spans="1:18" s="84" customFormat="1">
      <c r="A757" s="132"/>
      <c r="B757" s="128"/>
      <c r="C757" s="156"/>
      <c r="D757" s="115"/>
      <c r="E757" s="89"/>
      <c r="F757" s="88" t="s">
        <v>279</v>
      </c>
      <c r="G757" s="86">
        <f t="shared" si="134"/>
        <v>0</v>
      </c>
      <c r="H757" s="86">
        <f t="shared" si="134"/>
        <v>0</v>
      </c>
      <c r="I757" s="66">
        <v>0</v>
      </c>
      <c r="J757" s="66">
        <v>0</v>
      </c>
      <c r="K757" s="66">
        <v>0</v>
      </c>
      <c r="L757" s="86">
        <v>0</v>
      </c>
      <c r="M757" s="66">
        <v>0</v>
      </c>
      <c r="N757" s="66">
        <v>0</v>
      </c>
      <c r="O757" s="66">
        <v>0</v>
      </c>
      <c r="P757" s="86">
        <v>0</v>
      </c>
      <c r="Q757" s="87"/>
      <c r="R757" s="111"/>
    </row>
    <row r="758" spans="1:18" s="84" customFormat="1">
      <c r="A758" s="132" t="s">
        <v>475</v>
      </c>
      <c r="B758" s="128" t="s">
        <v>365</v>
      </c>
      <c r="C758" s="156">
        <v>70</v>
      </c>
      <c r="D758" s="115"/>
      <c r="E758" s="100"/>
      <c r="F758" s="106" t="s">
        <v>303</v>
      </c>
      <c r="G758" s="64">
        <f t="shared" ref="G758:P758" si="135">SUM(G759:G769)</f>
        <v>477.75</v>
      </c>
      <c r="H758" s="64">
        <f t="shared" si="135"/>
        <v>0</v>
      </c>
      <c r="I758" s="64">
        <f t="shared" si="135"/>
        <v>477.75</v>
      </c>
      <c r="J758" s="64">
        <f t="shared" si="135"/>
        <v>0</v>
      </c>
      <c r="K758" s="64">
        <f t="shared" si="135"/>
        <v>0</v>
      </c>
      <c r="L758" s="64">
        <f t="shared" si="135"/>
        <v>0</v>
      </c>
      <c r="M758" s="64">
        <f t="shared" si="135"/>
        <v>0</v>
      </c>
      <c r="N758" s="64">
        <f t="shared" si="135"/>
        <v>0</v>
      </c>
      <c r="O758" s="64">
        <f t="shared" si="135"/>
        <v>0</v>
      </c>
      <c r="P758" s="64">
        <f t="shared" si="135"/>
        <v>0</v>
      </c>
      <c r="Q758" s="83"/>
      <c r="R758" s="111"/>
    </row>
    <row r="759" spans="1:18" s="84" customFormat="1">
      <c r="A759" s="132"/>
      <c r="B759" s="128"/>
      <c r="C759" s="156"/>
      <c r="D759" s="115"/>
      <c r="E759" s="100"/>
      <c r="F759" s="88" t="s">
        <v>25</v>
      </c>
      <c r="G759" s="86">
        <f t="shared" ref="G759:H769" si="136">I759+K759+M759+O759</f>
        <v>0</v>
      </c>
      <c r="H759" s="86">
        <f t="shared" si="136"/>
        <v>0</v>
      </c>
      <c r="I759" s="66">
        <v>0</v>
      </c>
      <c r="J759" s="66">
        <v>0</v>
      </c>
      <c r="K759" s="86">
        <v>0</v>
      </c>
      <c r="L759" s="86">
        <v>0</v>
      </c>
      <c r="M759" s="86">
        <v>0</v>
      </c>
      <c r="N759" s="86">
        <v>0</v>
      </c>
      <c r="O759" s="86">
        <v>0</v>
      </c>
      <c r="P759" s="86">
        <v>0</v>
      </c>
      <c r="Q759" s="87"/>
      <c r="R759" s="111"/>
    </row>
    <row r="760" spans="1:18" s="84" customFormat="1">
      <c r="A760" s="132"/>
      <c r="B760" s="128"/>
      <c r="C760" s="156"/>
      <c r="D760" s="115"/>
      <c r="E760" s="89"/>
      <c r="F760" s="88" t="s">
        <v>28</v>
      </c>
      <c r="G760" s="86">
        <f t="shared" si="136"/>
        <v>0</v>
      </c>
      <c r="H760" s="86">
        <f t="shared" si="136"/>
        <v>0</v>
      </c>
      <c r="I760" s="66">
        <v>0</v>
      </c>
      <c r="J760" s="66">
        <v>0</v>
      </c>
      <c r="K760" s="86">
        <v>0</v>
      </c>
      <c r="L760" s="86">
        <v>0</v>
      </c>
      <c r="M760" s="86">
        <v>0</v>
      </c>
      <c r="N760" s="86">
        <v>0</v>
      </c>
      <c r="O760" s="86">
        <v>0</v>
      </c>
      <c r="P760" s="86">
        <v>0</v>
      </c>
      <c r="Q760" s="87"/>
      <c r="R760" s="111"/>
    </row>
    <row r="761" spans="1:18" s="84" customFormat="1">
      <c r="A761" s="132"/>
      <c r="B761" s="128"/>
      <c r="C761" s="156"/>
      <c r="D761" s="115"/>
      <c r="E761" s="119"/>
      <c r="F761" s="88" t="s">
        <v>29</v>
      </c>
      <c r="G761" s="86">
        <f t="shared" si="136"/>
        <v>0</v>
      </c>
      <c r="H761" s="86">
        <f t="shared" si="136"/>
        <v>0</v>
      </c>
      <c r="I761" s="66">
        <v>0</v>
      </c>
      <c r="J761" s="66">
        <v>0</v>
      </c>
      <c r="K761" s="86">
        <v>0</v>
      </c>
      <c r="L761" s="86">
        <v>0</v>
      </c>
      <c r="M761" s="86">
        <v>0</v>
      </c>
      <c r="N761" s="86">
        <v>0</v>
      </c>
      <c r="O761" s="86">
        <v>0</v>
      </c>
      <c r="P761" s="86">
        <v>0</v>
      </c>
      <c r="Q761" s="87"/>
      <c r="R761" s="111"/>
    </row>
    <row r="762" spans="1:18" s="84" customFormat="1">
      <c r="A762" s="132"/>
      <c r="B762" s="128"/>
      <c r="C762" s="156"/>
      <c r="D762" s="115"/>
      <c r="E762" s="119"/>
      <c r="F762" s="88" t="s">
        <v>305</v>
      </c>
      <c r="G762" s="86">
        <f t="shared" si="136"/>
        <v>0</v>
      </c>
      <c r="H762" s="86">
        <f t="shared" si="136"/>
        <v>0</v>
      </c>
      <c r="I762" s="66">
        <v>0</v>
      </c>
      <c r="J762" s="66">
        <v>0</v>
      </c>
      <c r="K762" s="86">
        <v>0</v>
      </c>
      <c r="L762" s="86">
        <v>0</v>
      </c>
      <c r="M762" s="86">
        <v>0</v>
      </c>
      <c r="N762" s="86">
        <v>0</v>
      </c>
      <c r="O762" s="86">
        <v>0</v>
      </c>
      <c r="P762" s="86">
        <v>0</v>
      </c>
      <c r="Q762" s="87"/>
      <c r="R762" s="111"/>
    </row>
    <row r="763" spans="1:18" s="84" customFormat="1">
      <c r="A763" s="132"/>
      <c r="B763" s="128"/>
      <c r="C763" s="156"/>
      <c r="D763" s="115"/>
      <c r="E763" s="88"/>
      <c r="F763" s="88" t="s">
        <v>31</v>
      </c>
      <c r="G763" s="86">
        <f t="shared" si="136"/>
        <v>0</v>
      </c>
      <c r="H763" s="86">
        <f t="shared" si="136"/>
        <v>0</v>
      </c>
      <c r="I763" s="66">
        <v>0</v>
      </c>
      <c r="J763" s="66">
        <v>0</v>
      </c>
      <c r="K763" s="86">
        <v>0</v>
      </c>
      <c r="L763" s="86">
        <v>0</v>
      </c>
      <c r="M763" s="86">
        <v>0</v>
      </c>
      <c r="N763" s="86">
        <v>0</v>
      </c>
      <c r="O763" s="86">
        <v>0</v>
      </c>
      <c r="P763" s="86">
        <v>0</v>
      </c>
      <c r="Q763" s="87"/>
      <c r="R763" s="111"/>
    </row>
    <row r="764" spans="1:18" s="84" customFormat="1">
      <c r="A764" s="132"/>
      <c r="B764" s="128"/>
      <c r="C764" s="156"/>
      <c r="D764" s="115"/>
      <c r="E764" s="88"/>
      <c r="F764" s="88" t="s">
        <v>268</v>
      </c>
      <c r="G764" s="86">
        <f t="shared" si="136"/>
        <v>0</v>
      </c>
      <c r="H764" s="86">
        <f t="shared" si="136"/>
        <v>0</v>
      </c>
      <c r="I764" s="66">
        <v>0</v>
      </c>
      <c r="J764" s="66">
        <v>0</v>
      </c>
      <c r="K764" s="86">
        <v>0</v>
      </c>
      <c r="L764" s="86">
        <v>0</v>
      </c>
      <c r="M764" s="86">
        <v>0</v>
      </c>
      <c r="N764" s="86">
        <v>0</v>
      </c>
      <c r="O764" s="86">
        <v>0</v>
      </c>
      <c r="P764" s="86">
        <v>0</v>
      </c>
      <c r="Q764" s="87"/>
      <c r="R764" s="111"/>
    </row>
    <row r="765" spans="1:18" s="84" customFormat="1">
      <c r="A765" s="132"/>
      <c r="B765" s="128"/>
      <c r="C765" s="156"/>
      <c r="D765" s="115"/>
      <c r="E765" s="89"/>
      <c r="F765" s="88" t="s">
        <v>275</v>
      </c>
      <c r="G765" s="86">
        <f t="shared" si="136"/>
        <v>0</v>
      </c>
      <c r="H765" s="86">
        <f t="shared" si="136"/>
        <v>0</v>
      </c>
      <c r="I765" s="66">
        <v>0</v>
      </c>
      <c r="J765" s="66">
        <v>0</v>
      </c>
      <c r="K765" s="66">
        <v>0</v>
      </c>
      <c r="L765" s="86">
        <v>0</v>
      </c>
      <c r="M765" s="66">
        <v>0</v>
      </c>
      <c r="N765" s="66">
        <v>0</v>
      </c>
      <c r="O765" s="66">
        <v>0</v>
      </c>
      <c r="P765" s="86">
        <v>0</v>
      </c>
      <c r="Q765" s="87"/>
      <c r="R765" s="111"/>
    </row>
    <row r="766" spans="1:18" s="84" customFormat="1">
      <c r="A766" s="132"/>
      <c r="B766" s="128"/>
      <c r="C766" s="156"/>
      <c r="D766" s="115"/>
      <c r="E766" s="89"/>
      <c r="F766" s="88" t="s">
        <v>276</v>
      </c>
      <c r="G766" s="86">
        <f t="shared" si="136"/>
        <v>0</v>
      </c>
      <c r="H766" s="86">
        <f t="shared" si="136"/>
        <v>0</v>
      </c>
      <c r="I766" s="66">
        <v>0</v>
      </c>
      <c r="J766" s="66">
        <v>0</v>
      </c>
      <c r="K766" s="66">
        <v>0</v>
      </c>
      <c r="L766" s="86">
        <v>0</v>
      </c>
      <c r="M766" s="66">
        <v>0</v>
      </c>
      <c r="N766" s="66">
        <v>0</v>
      </c>
      <c r="O766" s="66">
        <v>0</v>
      </c>
      <c r="P766" s="86">
        <v>0</v>
      </c>
      <c r="Q766" s="87"/>
      <c r="R766" s="111"/>
    </row>
    <row r="767" spans="1:18" s="84" customFormat="1">
      <c r="A767" s="132"/>
      <c r="B767" s="128"/>
      <c r="C767" s="156"/>
      <c r="D767" s="115"/>
      <c r="E767" s="89"/>
      <c r="F767" s="88" t="s">
        <v>277</v>
      </c>
      <c r="G767" s="86">
        <f t="shared" si="136"/>
        <v>0</v>
      </c>
      <c r="H767" s="86">
        <f t="shared" si="136"/>
        <v>0</v>
      </c>
      <c r="I767" s="66">
        <v>0</v>
      </c>
      <c r="J767" s="66">
        <v>0</v>
      </c>
      <c r="K767" s="66">
        <v>0</v>
      </c>
      <c r="L767" s="86">
        <v>0</v>
      </c>
      <c r="M767" s="66">
        <v>0</v>
      </c>
      <c r="N767" s="66">
        <v>0</v>
      </c>
      <c r="O767" s="66">
        <v>0</v>
      </c>
      <c r="P767" s="86">
        <v>0</v>
      </c>
      <c r="Q767" s="87"/>
      <c r="R767" s="111"/>
    </row>
    <row r="768" spans="1:18" s="84" customFormat="1">
      <c r="A768" s="132"/>
      <c r="B768" s="128"/>
      <c r="C768" s="156"/>
      <c r="D768" s="115"/>
      <c r="E768" s="88" t="s">
        <v>220</v>
      </c>
      <c r="F768" s="88" t="s">
        <v>278</v>
      </c>
      <c r="G768" s="86">
        <f t="shared" si="136"/>
        <v>22.75</v>
      </c>
      <c r="H768" s="86">
        <f t="shared" si="136"/>
        <v>0</v>
      </c>
      <c r="I768" s="66">
        <v>22.75</v>
      </c>
      <c r="J768" s="66">
        <v>0</v>
      </c>
      <c r="K768" s="66">
        <v>0</v>
      </c>
      <c r="L768" s="86">
        <v>0</v>
      </c>
      <c r="M768" s="66">
        <v>0</v>
      </c>
      <c r="N768" s="66">
        <v>0</v>
      </c>
      <c r="O768" s="66">
        <v>0</v>
      </c>
      <c r="P768" s="86">
        <v>0</v>
      </c>
      <c r="Q768" s="87"/>
      <c r="R768" s="111"/>
    </row>
    <row r="769" spans="1:18" s="84" customFormat="1">
      <c r="A769" s="132"/>
      <c r="B769" s="128"/>
      <c r="C769" s="156"/>
      <c r="D769" s="115"/>
      <c r="E769" s="88" t="s">
        <v>26</v>
      </c>
      <c r="F769" s="88" t="s">
        <v>279</v>
      </c>
      <c r="G769" s="86">
        <f t="shared" si="136"/>
        <v>455</v>
      </c>
      <c r="H769" s="86">
        <f t="shared" si="136"/>
        <v>0</v>
      </c>
      <c r="I769" s="66">
        <v>455</v>
      </c>
      <c r="J769" s="66">
        <v>0</v>
      </c>
      <c r="K769" s="66">
        <v>0</v>
      </c>
      <c r="L769" s="86">
        <v>0</v>
      </c>
      <c r="M769" s="66">
        <v>0</v>
      </c>
      <c r="N769" s="66">
        <v>0</v>
      </c>
      <c r="O769" s="66">
        <v>0</v>
      </c>
      <c r="P769" s="86">
        <v>0</v>
      </c>
      <c r="Q769" s="87"/>
      <c r="R769" s="111"/>
    </row>
    <row r="770" spans="1:18" s="84" customFormat="1">
      <c r="A770" s="132" t="s">
        <v>476</v>
      </c>
      <c r="B770" s="128" t="s">
        <v>366</v>
      </c>
      <c r="C770" s="156">
        <v>70</v>
      </c>
      <c r="D770" s="115"/>
      <c r="E770" s="100"/>
      <c r="F770" s="106" t="s">
        <v>303</v>
      </c>
      <c r="G770" s="64">
        <f t="shared" ref="G770:P770" si="137">SUM(G771:G781)</f>
        <v>477.75</v>
      </c>
      <c r="H770" s="64">
        <f t="shared" si="137"/>
        <v>0</v>
      </c>
      <c r="I770" s="64">
        <f t="shared" si="137"/>
        <v>477.75</v>
      </c>
      <c r="J770" s="64">
        <f t="shared" si="137"/>
        <v>0</v>
      </c>
      <c r="K770" s="64">
        <f t="shared" si="137"/>
        <v>0</v>
      </c>
      <c r="L770" s="64">
        <f t="shared" si="137"/>
        <v>0</v>
      </c>
      <c r="M770" s="64">
        <f t="shared" si="137"/>
        <v>0</v>
      </c>
      <c r="N770" s="64">
        <f t="shared" si="137"/>
        <v>0</v>
      </c>
      <c r="O770" s="64">
        <f t="shared" si="137"/>
        <v>0</v>
      </c>
      <c r="P770" s="64">
        <f t="shared" si="137"/>
        <v>0</v>
      </c>
      <c r="Q770" s="83"/>
      <c r="R770" s="111"/>
    </row>
    <row r="771" spans="1:18" s="84" customFormat="1">
      <c r="A771" s="132"/>
      <c r="B771" s="128"/>
      <c r="C771" s="156"/>
      <c r="D771" s="115"/>
      <c r="E771" s="100"/>
      <c r="F771" s="88" t="s">
        <v>25</v>
      </c>
      <c r="G771" s="86">
        <f t="shared" ref="G771:H781" si="138">I771+K771+M771+O771</f>
        <v>0</v>
      </c>
      <c r="H771" s="86">
        <f t="shared" si="138"/>
        <v>0</v>
      </c>
      <c r="I771" s="66">
        <v>0</v>
      </c>
      <c r="J771" s="66">
        <v>0</v>
      </c>
      <c r="K771" s="86">
        <v>0</v>
      </c>
      <c r="L771" s="86">
        <v>0</v>
      </c>
      <c r="M771" s="86">
        <v>0</v>
      </c>
      <c r="N771" s="86">
        <v>0</v>
      </c>
      <c r="O771" s="86">
        <v>0</v>
      </c>
      <c r="P771" s="86">
        <v>0</v>
      </c>
      <c r="Q771" s="87"/>
      <c r="R771" s="111"/>
    </row>
    <row r="772" spans="1:18" s="84" customFormat="1">
      <c r="A772" s="132"/>
      <c r="B772" s="128"/>
      <c r="C772" s="156"/>
      <c r="D772" s="115"/>
      <c r="E772" s="89"/>
      <c r="F772" s="88" t="s">
        <v>28</v>
      </c>
      <c r="G772" s="86">
        <f t="shared" si="138"/>
        <v>0</v>
      </c>
      <c r="H772" s="86">
        <f t="shared" si="138"/>
        <v>0</v>
      </c>
      <c r="I772" s="66">
        <v>0</v>
      </c>
      <c r="J772" s="66">
        <v>0</v>
      </c>
      <c r="K772" s="86">
        <v>0</v>
      </c>
      <c r="L772" s="86">
        <v>0</v>
      </c>
      <c r="M772" s="86">
        <v>0</v>
      </c>
      <c r="N772" s="86">
        <v>0</v>
      </c>
      <c r="O772" s="86">
        <v>0</v>
      </c>
      <c r="P772" s="86">
        <v>0</v>
      </c>
      <c r="Q772" s="87"/>
      <c r="R772" s="111"/>
    </row>
    <row r="773" spans="1:18" s="84" customFormat="1">
      <c r="A773" s="132"/>
      <c r="B773" s="128"/>
      <c r="C773" s="156"/>
      <c r="D773" s="115"/>
      <c r="E773" s="119"/>
      <c r="F773" s="88" t="s">
        <v>29</v>
      </c>
      <c r="G773" s="86">
        <f t="shared" si="138"/>
        <v>0</v>
      </c>
      <c r="H773" s="86">
        <f t="shared" si="138"/>
        <v>0</v>
      </c>
      <c r="I773" s="66">
        <v>0</v>
      </c>
      <c r="J773" s="66">
        <v>0</v>
      </c>
      <c r="K773" s="86">
        <v>0</v>
      </c>
      <c r="L773" s="86">
        <v>0</v>
      </c>
      <c r="M773" s="86">
        <v>0</v>
      </c>
      <c r="N773" s="86">
        <v>0</v>
      </c>
      <c r="O773" s="86">
        <v>0</v>
      </c>
      <c r="P773" s="86">
        <v>0</v>
      </c>
      <c r="Q773" s="87"/>
      <c r="R773" s="111"/>
    </row>
    <row r="774" spans="1:18" s="84" customFormat="1">
      <c r="A774" s="132"/>
      <c r="B774" s="128"/>
      <c r="C774" s="156"/>
      <c r="D774" s="115"/>
      <c r="E774" s="119"/>
      <c r="F774" s="88" t="s">
        <v>305</v>
      </c>
      <c r="G774" s="86">
        <f t="shared" si="138"/>
        <v>0</v>
      </c>
      <c r="H774" s="86">
        <f t="shared" si="138"/>
        <v>0</v>
      </c>
      <c r="I774" s="66">
        <v>0</v>
      </c>
      <c r="J774" s="66">
        <v>0</v>
      </c>
      <c r="K774" s="86">
        <v>0</v>
      </c>
      <c r="L774" s="86">
        <v>0</v>
      </c>
      <c r="M774" s="86">
        <v>0</v>
      </c>
      <c r="N774" s="86">
        <v>0</v>
      </c>
      <c r="O774" s="86">
        <v>0</v>
      </c>
      <c r="P774" s="86">
        <v>0</v>
      </c>
      <c r="Q774" s="87"/>
      <c r="R774" s="111"/>
    </row>
    <row r="775" spans="1:18" s="84" customFormat="1">
      <c r="A775" s="132"/>
      <c r="B775" s="128"/>
      <c r="C775" s="156"/>
      <c r="D775" s="115"/>
      <c r="E775" s="88"/>
      <c r="F775" s="88" t="s">
        <v>31</v>
      </c>
      <c r="G775" s="86">
        <f t="shared" si="138"/>
        <v>0</v>
      </c>
      <c r="H775" s="86">
        <f t="shared" si="138"/>
        <v>0</v>
      </c>
      <c r="I775" s="66">
        <v>0</v>
      </c>
      <c r="J775" s="66">
        <v>0</v>
      </c>
      <c r="K775" s="86">
        <v>0</v>
      </c>
      <c r="L775" s="86">
        <v>0</v>
      </c>
      <c r="M775" s="86">
        <v>0</v>
      </c>
      <c r="N775" s="86">
        <v>0</v>
      </c>
      <c r="O775" s="86">
        <v>0</v>
      </c>
      <c r="P775" s="86">
        <v>0</v>
      </c>
      <c r="Q775" s="87"/>
      <c r="R775" s="111"/>
    </row>
    <row r="776" spans="1:18" s="84" customFormat="1">
      <c r="A776" s="132"/>
      <c r="B776" s="128"/>
      <c r="C776" s="156"/>
      <c r="D776" s="115"/>
      <c r="E776" s="88"/>
      <c r="F776" s="88" t="s">
        <v>268</v>
      </c>
      <c r="G776" s="86">
        <f t="shared" si="138"/>
        <v>0</v>
      </c>
      <c r="H776" s="86">
        <f t="shared" si="138"/>
        <v>0</v>
      </c>
      <c r="I776" s="66">
        <v>0</v>
      </c>
      <c r="J776" s="66">
        <v>0</v>
      </c>
      <c r="K776" s="86">
        <v>0</v>
      </c>
      <c r="L776" s="86">
        <v>0</v>
      </c>
      <c r="M776" s="86">
        <v>0</v>
      </c>
      <c r="N776" s="86">
        <v>0</v>
      </c>
      <c r="O776" s="86">
        <v>0</v>
      </c>
      <c r="P776" s="86">
        <v>0</v>
      </c>
      <c r="Q776" s="87"/>
      <c r="R776" s="111"/>
    </row>
    <row r="777" spans="1:18" s="84" customFormat="1">
      <c r="A777" s="132"/>
      <c r="B777" s="128"/>
      <c r="C777" s="156"/>
      <c r="D777" s="115"/>
      <c r="E777" s="89"/>
      <c r="F777" s="88" t="s">
        <v>275</v>
      </c>
      <c r="G777" s="86">
        <f t="shared" si="138"/>
        <v>0</v>
      </c>
      <c r="H777" s="86">
        <f t="shared" si="138"/>
        <v>0</v>
      </c>
      <c r="I777" s="66">
        <v>0</v>
      </c>
      <c r="J777" s="66">
        <v>0</v>
      </c>
      <c r="K777" s="66">
        <v>0</v>
      </c>
      <c r="L777" s="86">
        <v>0</v>
      </c>
      <c r="M777" s="66">
        <v>0</v>
      </c>
      <c r="N777" s="66">
        <v>0</v>
      </c>
      <c r="O777" s="66">
        <v>0</v>
      </c>
      <c r="P777" s="86">
        <v>0</v>
      </c>
      <c r="Q777" s="87"/>
      <c r="R777" s="111"/>
    </row>
    <row r="778" spans="1:18" s="84" customFormat="1">
      <c r="A778" s="132"/>
      <c r="B778" s="128"/>
      <c r="C778" s="156"/>
      <c r="D778" s="115"/>
      <c r="E778" s="89"/>
      <c r="F778" s="88" t="s">
        <v>276</v>
      </c>
      <c r="G778" s="86">
        <f t="shared" si="138"/>
        <v>0</v>
      </c>
      <c r="H778" s="86">
        <f t="shared" si="138"/>
        <v>0</v>
      </c>
      <c r="I778" s="66">
        <v>0</v>
      </c>
      <c r="J778" s="66">
        <v>0</v>
      </c>
      <c r="K778" s="66">
        <v>0</v>
      </c>
      <c r="L778" s="86">
        <v>0</v>
      </c>
      <c r="M778" s="66">
        <v>0</v>
      </c>
      <c r="N778" s="66">
        <v>0</v>
      </c>
      <c r="O778" s="66">
        <v>0</v>
      </c>
      <c r="P778" s="86">
        <v>0</v>
      </c>
      <c r="Q778" s="87"/>
      <c r="R778" s="111"/>
    </row>
    <row r="779" spans="1:18" s="84" customFormat="1">
      <c r="A779" s="132"/>
      <c r="B779" s="128"/>
      <c r="C779" s="156"/>
      <c r="D779" s="115"/>
      <c r="E779" s="88" t="s">
        <v>220</v>
      </c>
      <c r="F779" s="88" t="s">
        <v>277</v>
      </c>
      <c r="G779" s="86">
        <f t="shared" si="138"/>
        <v>22.75</v>
      </c>
      <c r="H779" s="86">
        <f t="shared" si="138"/>
        <v>0</v>
      </c>
      <c r="I779" s="66">
        <v>22.75</v>
      </c>
      <c r="J779" s="66">
        <v>0</v>
      </c>
      <c r="K779" s="66">
        <v>0</v>
      </c>
      <c r="L779" s="86">
        <v>0</v>
      </c>
      <c r="M779" s="66">
        <v>0</v>
      </c>
      <c r="N779" s="66">
        <v>0</v>
      </c>
      <c r="O779" s="66">
        <v>0</v>
      </c>
      <c r="P779" s="86">
        <v>0</v>
      </c>
      <c r="Q779" s="87"/>
      <c r="R779" s="111"/>
    </row>
    <row r="780" spans="1:18" s="84" customFormat="1">
      <c r="A780" s="132"/>
      <c r="B780" s="128"/>
      <c r="C780" s="156"/>
      <c r="D780" s="115"/>
      <c r="E780" s="88" t="s">
        <v>26</v>
      </c>
      <c r="F780" s="88" t="s">
        <v>278</v>
      </c>
      <c r="G780" s="86">
        <f t="shared" si="138"/>
        <v>455</v>
      </c>
      <c r="H780" s="86">
        <f t="shared" si="138"/>
        <v>0</v>
      </c>
      <c r="I780" s="66">
        <v>455</v>
      </c>
      <c r="J780" s="66">
        <v>0</v>
      </c>
      <c r="K780" s="66">
        <v>0</v>
      </c>
      <c r="L780" s="86">
        <v>0</v>
      </c>
      <c r="M780" s="66">
        <v>0</v>
      </c>
      <c r="N780" s="66">
        <v>0</v>
      </c>
      <c r="O780" s="66">
        <v>0</v>
      </c>
      <c r="P780" s="86">
        <v>0</v>
      </c>
      <c r="Q780" s="87"/>
      <c r="R780" s="111"/>
    </row>
    <row r="781" spans="1:18" s="84" customFormat="1">
      <c r="A781" s="132"/>
      <c r="B781" s="128"/>
      <c r="C781" s="156"/>
      <c r="D781" s="115"/>
      <c r="E781" s="89"/>
      <c r="F781" s="88" t="s">
        <v>279</v>
      </c>
      <c r="G781" s="86">
        <f t="shared" si="138"/>
        <v>0</v>
      </c>
      <c r="H781" s="86">
        <f t="shared" si="138"/>
        <v>0</v>
      </c>
      <c r="I781" s="66">
        <v>0</v>
      </c>
      <c r="J781" s="66">
        <v>0</v>
      </c>
      <c r="K781" s="66">
        <v>0</v>
      </c>
      <c r="L781" s="86">
        <v>0</v>
      </c>
      <c r="M781" s="66">
        <v>0</v>
      </c>
      <c r="N781" s="66">
        <v>0</v>
      </c>
      <c r="O781" s="66">
        <v>0</v>
      </c>
      <c r="P781" s="86">
        <v>0</v>
      </c>
      <c r="Q781" s="87"/>
      <c r="R781" s="111"/>
    </row>
    <row r="782" spans="1:18" s="84" customFormat="1">
      <c r="A782" s="132" t="s">
        <v>477</v>
      </c>
      <c r="B782" s="128" t="s">
        <v>367</v>
      </c>
      <c r="C782" s="156">
        <v>50</v>
      </c>
      <c r="D782" s="115"/>
      <c r="E782" s="100"/>
      <c r="F782" s="106" t="s">
        <v>303</v>
      </c>
      <c r="G782" s="64">
        <f t="shared" ref="G782:P782" si="139">SUM(G783:G793)</f>
        <v>341.25</v>
      </c>
      <c r="H782" s="64">
        <f t="shared" si="139"/>
        <v>0</v>
      </c>
      <c r="I782" s="64">
        <f t="shared" si="139"/>
        <v>341.25</v>
      </c>
      <c r="J782" s="64">
        <f t="shared" si="139"/>
        <v>0</v>
      </c>
      <c r="K782" s="64">
        <f t="shared" si="139"/>
        <v>0</v>
      </c>
      <c r="L782" s="64">
        <f t="shared" si="139"/>
        <v>0</v>
      </c>
      <c r="M782" s="64">
        <f t="shared" si="139"/>
        <v>0</v>
      </c>
      <c r="N782" s="64">
        <f t="shared" si="139"/>
        <v>0</v>
      </c>
      <c r="O782" s="64">
        <f t="shared" si="139"/>
        <v>0</v>
      </c>
      <c r="P782" s="64">
        <f t="shared" si="139"/>
        <v>0</v>
      </c>
      <c r="Q782" s="83"/>
      <c r="R782" s="111"/>
    </row>
    <row r="783" spans="1:18" s="84" customFormat="1">
      <c r="A783" s="132"/>
      <c r="B783" s="128"/>
      <c r="C783" s="156"/>
      <c r="D783" s="115"/>
      <c r="E783" s="100"/>
      <c r="F783" s="88" t="s">
        <v>25</v>
      </c>
      <c r="G783" s="86">
        <f t="shared" ref="G783:H793" si="140">I783+K783+M783+O783</f>
        <v>0</v>
      </c>
      <c r="H783" s="86">
        <f t="shared" si="140"/>
        <v>0</v>
      </c>
      <c r="I783" s="66">
        <v>0</v>
      </c>
      <c r="J783" s="66">
        <v>0</v>
      </c>
      <c r="K783" s="86">
        <v>0</v>
      </c>
      <c r="L783" s="86">
        <v>0</v>
      </c>
      <c r="M783" s="86">
        <v>0</v>
      </c>
      <c r="N783" s="86">
        <v>0</v>
      </c>
      <c r="O783" s="86">
        <v>0</v>
      </c>
      <c r="P783" s="86">
        <v>0</v>
      </c>
      <c r="Q783" s="87"/>
      <c r="R783" s="111"/>
    </row>
    <row r="784" spans="1:18" s="84" customFormat="1">
      <c r="A784" s="132"/>
      <c r="B784" s="128"/>
      <c r="C784" s="156"/>
      <c r="D784" s="115"/>
      <c r="E784" s="89"/>
      <c r="F784" s="88" t="s">
        <v>28</v>
      </c>
      <c r="G784" s="86">
        <f t="shared" si="140"/>
        <v>0</v>
      </c>
      <c r="H784" s="86">
        <f t="shared" si="140"/>
        <v>0</v>
      </c>
      <c r="I784" s="66">
        <v>0</v>
      </c>
      <c r="J784" s="66">
        <v>0</v>
      </c>
      <c r="K784" s="86">
        <v>0</v>
      </c>
      <c r="L784" s="86">
        <v>0</v>
      </c>
      <c r="M784" s="86">
        <v>0</v>
      </c>
      <c r="N784" s="86">
        <v>0</v>
      </c>
      <c r="O784" s="86">
        <v>0</v>
      </c>
      <c r="P784" s="86">
        <v>0</v>
      </c>
      <c r="Q784" s="87"/>
      <c r="R784" s="111"/>
    </row>
    <row r="785" spans="1:18" s="84" customFormat="1">
      <c r="A785" s="132"/>
      <c r="B785" s="128"/>
      <c r="C785" s="156"/>
      <c r="D785" s="115"/>
      <c r="E785" s="119"/>
      <c r="F785" s="88" t="s">
        <v>29</v>
      </c>
      <c r="G785" s="86">
        <f t="shared" si="140"/>
        <v>0</v>
      </c>
      <c r="H785" s="86">
        <f t="shared" si="140"/>
        <v>0</v>
      </c>
      <c r="I785" s="66">
        <v>0</v>
      </c>
      <c r="J785" s="66">
        <v>0</v>
      </c>
      <c r="K785" s="86">
        <v>0</v>
      </c>
      <c r="L785" s="86">
        <v>0</v>
      </c>
      <c r="M785" s="86">
        <v>0</v>
      </c>
      <c r="N785" s="86">
        <v>0</v>
      </c>
      <c r="O785" s="86">
        <v>0</v>
      </c>
      <c r="P785" s="86">
        <v>0</v>
      </c>
      <c r="Q785" s="87"/>
      <c r="R785" s="111"/>
    </row>
    <row r="786" spans="1:18" s="84" customFormat="1">
      <c r="A786" s="132"/>
      <c r="B786" s="128"/>
      <c r="C786" s="156"/>
      <c r="D786" s="115"/>
      <c r="E786" s="119"/>
      <c r="F786" s="88" t="s">
        <v>305</v>
      </c>
      <c r="G786" s="86">
        <f t="shared" si="140"/>
        <v>0</v>
      </c>
      <c r="H786" s="86">
        <f t="shared" si="140"/>
        <v>0</v>
      </c>
      <c r="I786" s="66">
        <v>0</v>
      </c>
      <c r="J786" s="66">
        <v>0</v>
      </c>
      <c r="K786" s="86">
        <v>0</v>
      </c>
      <c r="L786" s="86">
        <v>0</v>
      </c>
      <c r="M786" s="86">
        <v>0</v>
      </c>
      <c r="N786" s="86">
        <v>0</v>
      </c>
      <c r="O786" s="86">
        <v>0</v>
      </c>
      <c r="P786" s="86">
        <v>0</v>
      </c>
      <c r="Q786" s="87"/>
      <c r="R786" s="111"/>
    </row>
    <row r="787" spans="1:18" s="84" customFormat="1">
      <c r="A787" s="132"/>
      <c r="B787" s="128"/>
      <c r="C787" s="156"/>
      <c r="D787" s="115"/>
      <c r="E787" s="88"/>
      <c r="F787" s="88" t="s">
        <v>31</v>
      </c>
      <c r="G787" s="86">
        <f t="shared" si="140"/>
        <v>0</v>
      </c>
      <c r="H787" s="86">
        <f t="shared" si="140"/>
        <v>0</v>
      </c>
      <c r="I787" s="66">
        <v>0</v>
      </c>
      <c r="J787" s="66">
        <v>0</v>
      </c>
      <c r="K787" s="86">
        <v>0</v>
      </c>
      <c r="L787" s="86">
        <v>0</v>
      </c>
      <c r="M787" s="86">
        <v>0</v>
      </c>
      <c r="N787" s="86">
        <v>0</v>
      </c>
      <c r="O787" s="86">
        <v>0</v>
      </c>
      <c r="P787" s="86">
        <v>0</v>
      </c>
      <c r="Q787" s="87"/>
      <c r="R787" s="111"/>
    </row>
    <row r="788" spans="1:18" s="84" customFormat="1">
      <c r="A788" s="132"/>
      <c r="B788" s="128"/>
      <c r="C788" s="156"/>
      <c r="D788" s="115"/>
      <c r="E788" s="88"/>
      <c r="F788" s="88" t="s">
        <v>268</v>
      </c>
      <c r="G788" s="86">
        <f t="shared" si="140"/>
        <v>0</v>
      </c>
      <c r="H788" s="86">
        <f t="shared" si="140"/>
        <v>0</v>
      </c>
      <c r="I788" s="66">
        <v>0</v>
      </c>
      <c r="J788" s="66">
        <v>0</v>
      </c>
      <c r="K788" s="86">
        <v>0</v>
      </c>
      <c r="L788" s="86">
        <v>0</v>
      </c>
      <c r="M788" s="86">
        <v>0</v>
      </c>
      <c r="N788" s="86">
        <v>0</v>
      </c>
      <c r="O788" s="86">
        <v>0</v>
      </c>
      <c r="P788" s="86">
        <v>0</v>
      </c>
      <c r="Q788" s="87"/>
      <c r="R788" s="111"/>
    </row>
    <row r="789" spans="1:18" s="84" customFormat="1">
      <c r="A789" s="132"/>
      <c r="B789" s="128"/>
      <c r="C789" s="156"/>
      <c r="D789" s="115"/>
      <c r="E789" s="89"/>
      <c r="F789" s="88" t="s">
        <v>275</v>
      </c>
      <c r="G789" s="86">
        <f t="shared" si="140"/>
        <v>0</v>
      </c>
      <c r="H789" s="86">
        <f t="shared" si="140"/>
        <v>0</v>
      </c>
      <c r="I789" s="66">
        <v>0</v>
      </c>
      <c r="J789" s="66">
        <v>0</v>
      </c>
      <c r="K789" s="66">
        <v>0</v>
      </c>
      <c r="L789" s="86">
        <v>0</v>
      </c>
      <c r="M789" s="66">
        <v>0</v>
      </c>
      <c r="N789" s="66">
        <v>0</v>
      </c>
      <c r="O789" s="66">
        <v>0</v>
      </c>
      <c r="P789" s="86">
        <v>0</v>
      </c>
      <c r="Q789" s="87"/>
      <c r="R789" s="111"/>
    </row>
    <row r="790" spans="1:18" s="84" customFormat="1">
      <c r="A790" s="132"/>
      <c r="B790" s="128"/>
      <c r="C790" s="156"/>
      <c r="D790" s="115"/>
      <c r="E790" s="89"/>
      <c r="F790" s="88" t="s">
        <v>276</v>
      </c>
      <c r="G790" s="86">
        <f t="shared" si="140"/>
        <v>0</v>
      </c>
      <c r="H790" s="86">
        <f t="shared" si="140"/>
        <v>0</v>
      </c>
      <c r="I790" s="66">
        <v>0</v>
      </c>
      <c r="J790" s="66">
        <v>0</v>
      </c>
      <c r="K790" s="66">
        <v>0</v>
      </c>
      <c r="L790" s="86">
        <v>0</v>
      </c>
      <c r="M790" s="66">
        <v>0</v>
      </c>
      <c r="N790" s="66">
        <v>0</v>
      </c>
      <c r="O790" s="66">
        <v>0</v>
      </c>
      <c r="P790" s="86">
        <v>0</v>
      </c>
      <c r="Q790" s="87"/>
      <c r="R790" s="111"/>
    </row>
    <row r="791" spans="1:18" s="84" customFormat="1">
      <c r="A791" s="132"/>
      <c r="B791" s="128"/>
      <c r="C791" s="156"/>
      <c r="D791" s="115"/>
      <c r="E791" s="88" t="s">
        <v>220</v>
      </c>
      <c r="F791" s="88" t="s">
        <v>277</v>
      </c>
      <c r="G791" s="86">
        <f t="shared" si="140"/>
        <v>16.25</v>
      </c>
      <c r="H791" s="86">
        <f t="shared" si="140"/>
        <v>0</v>
      </c>
      <c r="I791" s="66">
        <v>16.25</v>
      </c>
      <c r="J791" s="66">
        <v>0</v>
      </c>
      <c r="K791" s="66">
        <v>0</v>
      </c>
      <c r="L791" s="86">
        <v>0</v>
      </c>
      <c r="M791" s="66">
        <v>0</v>
      </c>
      <c r="N791" s="66">
        <v>0</v>
      </c>
      <c r="O791" s="66">
        <v>0</v>
      </c>
      <c r="P791" s="86">
        <v>0</v>
      </c>
      <c r="Q791" s="87"/>
      <c r="R791" s="111"/>
    </row>
    <row r="792" spans="1:18" s="84" customFormat="1">
      <c r="A792" s="132"/>
      <c r="B792" s="128"/>
      <c r="C792" s="156"/>
      <c r="D792" s="115"/>
      <c r="E792" s="88" t="s">
        <v>26</v>
      </c>
      <c r="F792" s="88" t="s">
        <v>278</v>
      </c>
      <c r="G792" s="86">
        <f t="shared" si="140"/>
        <v>325</v>
      </c>
      <c r="H792" s="86">
        <f t="shared" si="140"/>
        <v>0</v>
      </c>
      <c r="I792" s="66">
        <v>325</v>
      </c>
      <c r="J792" s="66">
        <v>0</v>
      </c>
      <c r="K792" s="66">
        <v>0</v>
      </c>
      <c r="L792" s="86">
        <v>0</v>
      </c>
      <c r="M792" s="66">
        <v>0</v>
      </c>
      <c r="N792" s="66">
        <v>0</v>
      </c>
      <c r="O792" s="66">
        <v>0</v>
      </c>
      <c r="P792" s="86">
        <v>0</v>
      </c>
      <c r="Q792" s="87"/>
      <c r="R792" s="111"/>
    </row>
    <row r="793" spans="1:18" s="84" customFormat="1">
      <c r="A793" s="132"/>
      <c r="B793" s="128"/>
      <c r="C793" s="156"/>
      <c r="D793" s="115"/>
      <c r="E793" s="89"/>
      <c r="F793" s="88" t="s">
        <v>279</v>
      </c>
      <c r="G793" s="86">
        <f t="shared" si="140"/>
        <v>0</v>
      </c>
      <c r="H793" s="86">
        <f t="shared" si="140"/>
        <v>0</v>
      </c>
      <c r="I793" s="66">
        <v>0</v>
      </c>
      <c r="J793" s="66">
        <v>0</v>
      </c>
      <c r="K793" s="66">
        <v>0</v>
      </c>
      <c r="L793" s="86">
        <v>0</v>
      </c>
      <c r="M793" s="66">
        <v>0</v>
      </c>
      <c r="N793" s="66">
        <v>0</v>
      </c>
      <c r="O793" s="66">
        <v>0</v>
      </c>
      <c r="P793" s="86">
        <v>0</v>
      </c>
      <c r="Q793" s="87"/>
      <c r="R793" s="111"/>
    </row>
    <row r="794" spans="1:18" s="84" customFormat="1">
      <c r="A794" s="132" t="s">
        <v>478</v>
      </c>
      <c r="B794" s="128" t="s">
        <v>368</v>
      </c>
      <c r="C794" s="156">
        <v>60</v>
      </c>
      <c r="D794" s="129"/>
      <c r="E794" s="100"/>
      <c r="F794" s="106" t="s">
        <v>303</v>
      </c>
      <c r="G794" s="64">
        <f t="shared" ref="G794:P794" si="141">SUM(G795:G805)</f>
        <v>409.5</v>
      </c>
      <c r="H794" s="64">
        <f t="shared" si="141"/>
        <v>0</v>
      </c>
      <c r="I794" s="64">
        <f t="shared" si="141"/>
        <v>409.5</v>
      </c>
      <c r="J794" s="64">
        <f t="shared" si="141"/>
        <v>0</v>
      </c>
      <c r="K794" s="64">
        <f t="shared" si="141"/>
        <v>0</v>
      </c>
      <c r="L794" s="64">
        <f t="shared" si="141"/>
        <v>0</v>
      </c>
      <c r="M794" s="64">
        <f t="shared" si="141"/>
        <v>0</v>
      </c>
      <c r="N794" s="64">
        <f t="shared" si="141"/>
        <v>0</v>
      </c>
      <c r="O794" s="64">
        <f t="shared" si="141"/>
        <v>0</v>
      </c>
      <c r="P794" s="64">
        <f t="shared" si="141"/>
        <v>0</v>
      </c>
      <c r="Q794" s="83"/>
      <c r="R794" s="111"/>
    </row>
    <row r="795" spans="1:18" s="84" customFormat="1">
      <c r="A795" s="132"/>
      <c r="B795" s="128"/>
      <c r="C795" s="156"/>
      <c r="D795" s="129"/>
      <c r="E795" s="100"/>
      <c r="F795" s="88" t="s">
        <v>25</v>
      </c>
      <c r="G795" s="86">
        <f t="shared" ref="G795:H805" si="142">I795+K795+M795+O795</f>
        <v>0</v>
      </c>
      <c r="H795" s="86">
        <f t="shared" si="142"/>
        <v>0</v>
      </c>
      <c r="I795" s="86">
        <v>0</v>
      </c>
      <c r="J795" s="86">
        <v>0</v>
      </c>
      <c r="K795" s="86">
        <v>0</v>
      </c>
      <c r="L795" s="86">
        <v>0</v>
      </c>
      <c r="M795" s="86">
        <v>0</v>
      </c>
      <c r="N795" s="86">
        <v>0</v>
      </c>
      <c r="O795" s="86">
        <v>0</v>
      </c>
      <c r="P795" s="86">
        <v>0</v>
      </c>
      <c r="Q795" s="87"/>
      <c r="R795" s="111"/>
    </row>
    <row r="796" spans="1:18" s="84" customFormat="1">
      <c r="A796" s="132"/>
      <c r="B796" s="128"/>
      <c r="C796" s="156"/>
      <c r="D796" s="129"/>
      <c r="E796" s="89"/>
      <c r="F796" s="88" t="s">
        <v>28</v>
      </c>
      <c r="G796" s="86">
        <f t="shared" si="142"/>
        <v>0</v>
      </c>
      <c r="H796" s="86">
        <f t="shared" si="142"/>
        <v>0</v>
      </c>
      <c r="I796" s="86">
        <v>0</v>
      </c>
      <c r="J796" s="86">
        <v>0</v>
      </c>
      <c r="K796" s="86">
        <v>0</v>
      </c>
      <c r="L796" s="86">
        <v>0</v>
      </c>
      <c r="M796" s="86">
        <v>0</v>
      </c>
      <c r="N796" s="86">
        <v>0</v>
      </c>
      <c r="O796" s="86">
        <v>0</v>
      </c>
      <c r="P796" s="86">
        <v>0</v>
      </c>
      <c r="Q796" s="87"/>
      <c r="R796" s="111"/>
    </row>
    <row r="797" spans="1:18" s="84" customFormat="1">
      <c r="A797" s="132"/>
      <c r="B797" s="128"/>
      <c r="C797" s="156"/>
      <c r="D797" s="129"/>
      <c r="E797" s="119"/>
      <c r="F797" s="88" t="s">
        <v>29</v>
      </c>
      <c r="G797" s="86">
        <f t="shared" si="142"/>
        <v>0</v>
      </c>
      <c r="H797" s="86">
        <f t="shared" si="142"/>
        <v>0</v>
      </c>
      <c r="I797" s="86">
        <v>0</v>
      </c>
      <c r="J797" s="86">
        <v>0</v>
      </c>
      <c r="K797" s="86">
        <v>0</v>
      </c>
      <c r="L797" s="86">
        <v>0</v>
      </c>
      <c r="M797" s="86">
        <v>0</v>
      </c>
      <c r="N797" s="86">
        <v>0</v>
      </c>
      <c r="O797" s="86">
        <v>0</v>
      </c>
      <c r="P797" s="86">
        <v>0</v>
      </c>
      <c r="Q797" s="87"/>
      <c r="R797" s="111"/>
    </row>
    <row r="798" spans="1:18" s="84" customFormat="1">
      <c r="A798" s="132"/>
      <c r="B798" s="128"/>
      <c r="C798" s="156"/>
      <c r="D798" s="129"/>
      <c r="E798" s="119"/>
      <c r="F798" s="88" t="s">
        <v>305</v>
      </c>
      <c r="G798" s="86">
        <f t="shared" si="142"/>
        <v>0</v>
      </c>
      <c r="H798" s="86">
        <f t="shared" si="142"/>
        <v>0</v>
      </c>
      <c r="I798" s="86">
        <v>0</v>
      </c>
      <c r="J798" s="86">
        <v>0</v>
      </c>
      <c r="K798" s="86">
        <v>0</v>
      </c>
      <c r="L798" s="86">
        <v>0</v>
      </c>
      <c r="M798" s="86">
        <v>0</v>
      </c>
      <c r="N798" s="86">
        <v>0</v>
      </c>
      <c r="O798" s="86">
        <v>0</v>
      </c>
      <c r="P798" s="86">
        <v>0</v>
      </c>
      <c r="Q798" s="87"/>
      <c r="R798" s="111"/>
    </row>
    <row r="799" spans="1:18" s="84" customFormat="1">
      <c r="A799" s="132"/>
      <c r="B799" s="128"/>
      <c r="C799" s="156"/>
      <c r="D799" s="129"/>
      <c r="E799" s="88"/>
      <c r="F799" s="88" t="s">
        <v>31</v>
      </c>
      <c r="G799" s="86">
        <f t="shared" si="142"/>
        <v>0</v>
      </c>
      <c r="H799" s="86">
        <f t="shared" si="142"/>
        <v>0</v>
      </c>
      <c r="I799" s="66">
        <v>0</v>
      </c>
      <c r="J799" s="66">
        <v>0</v>
      </c>
      <c r="K799" s="86">
        <v>0</v>
      </c>
      <c r="L799" s="86">
        <v>0</v>
      </c>
      <c r="M799" s="86">
        <v>0</v>
      </c>
      <c r="N799" s="86">
        <v>0</v>
      </c>
      <c r="O799" s="86">
        <v>0</v>
      </c>
      <c r="P799" s="86">
        <v>0</v>
      </c>
      <c r="Q799" s="87"/>
      <c r="R799" s="111"/>
    </row>
    <row r="800" spans="1:18" s="84" customFormat="1">
      <c r="A800" s="132"/>
      <c r="B800" s="128"/>
      <c r="C800" s="156"/>
      <c r="D800" s="129"/>
      <c r="E800" s="88"/>
      <c r="F800" s="88" t="s">
        <v>268</v>
      </c>
      <c r="G800" s="86">
        <f t="shared" si="142"/>
        <v>0</v>
      </c>
      <c r="H800" s="86">
        <f t="shared" si="142"/>
        <v>0</v>
      </c>
      <c r="I800" s="66">
        <v>0</v>
      </c>
      <c r="J800" s="66">
        <v>0</v>
      </c>
      <c r="K800" s="86">
        <v>0</v>
      </c>
      <c r="L800" s="86">
        <v>0</v>
      </c>
      <c r="M800" s="86">
        <v>0</v>
      </c>
      <c r="N800" s="86">
        <v>0</v>
      </c>
      <c r="O800" s="86">
        <v>0</v>
      </c>
      <c r="P800" s="86">
        <v>0</v>
      </c>
      <c r="Q800" s="87"/>
      <c r="R800" s="111"/>
    </row>
    <row r="801" spans="1:18" s="84" customFormat="1">
      <c r="A801" s="132"/>
      <c r="B801" s="128"/>
      <c r="C801" s="156"/>
      <c r="D801" s="129"/>
      <c r="E801" s="89"/>
      <c r="F801" s="88" t="s">
        <v>275</v>
      </c>
      <c r="G801" s="86">
        <f t="shared" si="142"/>
        <v>0</v>
      </c>
      <c r="H801" s="86">
        <f t="shared" si="142"/>
        <v>0</v>
      </c>
      <c r="I801" s="66">
        <v>0</v>
      </c>
      <c r="J801" s="66">
        <v>0</v>
      </c>
      <c r="K801" s="66">
        <v>0</v>
      </c>
      <c r="L801" s="86">
        <v>0</v>
      </c>
      <c r="M801" s="66">
        <v>0</v>
      </c>
      <c r="N801" s="66">
        <v>0</v>
      </c>
      <c r="O801" s="66">
        <v>0</v>
      </c>
      <c r="P801" s="86">
        <v>0</v>
      </c>
      <c r="Q801" s="87"/>
      <c r="R801" s="111"/>
    </row>
    <row r="802" spans="1:18" s="84" customFormat="1">
      <c r="A802" s="132"/>
      <c r="B802" s="128"/>
      <c r="C802" s="156"/>
      <c r="D802" s="129"/>
      <c r="E802" s="89"/>
      <c r="F802" s="88" t="s">
        <v>276</v>
      </c>
      <c r="G802" s="86">
        <f t="shared" si="142"/>
        <v>0</v>
      </c>
      <c r="H802" s="86">
        <f t="shared" si="142"/>
        <v>0</v>
      </c>
      <c r="I802" s="66">
        <v>0</v>
      </c>
      <c r="J802" s="66">
        <v>0</v>
      </c>
      <c r="K802" s="66">
        <v>0</v>
      </c>
      <c r="L802" s="86">
        <v>0</v>
      </c>
      <c r="M802" s="66">
        <v>0</v>
      </c>
      <c r="N802" s="66">
        <v>0</v>
      </c>
      <c r="O802" s="66">
        <v>0</v>
      </c>
      <c r="P802" s="86">
        <v>0</v>
      </c>
      <c r="Q802" s="87"/>
      <c r="R802" s="111"/>
    </row>
    <row r="803" spans="1:18" s="84" customFormat="1">
      <c r="A803" s="132"/>
      <c r="B803" s="128"/>
      <c r="C803" s="156"/>
      <c r="D803" s="129"/>
      <c r="E803" s="88" t="s">
        <v>220</v>
      </c>
      <c r="F803" s="88" t="s">
        <v>277</v>
      </c>
      <c r="G803" s="86">
        <f t="shared" si="142"/>
        <v>19.5</v>
      </c>
      <c r="H803" s="86">
        <f t="shared" si="142"/>
        <v>0</v>
      </c>
      <c r="I803" s="66">
        <v>19.5</v>
      </c>
      <c r="J803" s="66">
        <v>0</v>
      </c>
      <c r="K803" s="66">
        <v>0</v>
      </c>
      <c r="L803" s="86">
        <v>0</v>
      </c>
      <c r="M803" s="66">
        <v>0</v>
      </c>
      <c r="N803" s="66">
        <v>0</v>
      </c>
      <c r="O803" s="66">
        <v>0</v>
      </c>
      <c r="P803" s="86">
        <v>0</v>
      </c>
      <c r="Q803" s="87"/>
      <c r="R803" s="111"/>
    </row>
    <row r="804" spans="1:18" s="84" customFormat="1">
      <c r="A804" s="132"/>
      <c r="B804" s="128"/>
      <c r="C804" s="156"/>
      <c r="D804" s="129"/>
      <c r="E804" s="88" t="s">
        <v>26</v>
      </c>
      <c r="F804" s="88" t="s">
        <v>278</v>
      </c>
      <c r="G804" s="86">
        <f t="shared" si="142"/>
        <v>390</v>
      </c>
      <c r="H804" s="86">
        <f t="shared" si="142"/>
        <v>0</v>
      </c>
      <c r="I804" s="66">
        <v>390</v>
      </c>
      <c r="J804" s="66">
        <v>0</v>
      </c>
      <c r="K804" s="66">
        <v>0</v>
      </c>
      <c r="L804" s="86">
        <v>0</v>
      </c>
      <c r="M804" s="66">
        <v>0</v>
      </c>
      <c r="N804" s="66">
        <v>0</v>
      </c>
      <c r="O804" s="66">
        <v>0</v>
      </c>
      <c r="P804" s="86">
        <v>0</v>
      </c>
      <c r="Q804" s="87"/>
      <c r="R804" s="111"/>
    </row>
    <row r="805" spans="1:18" s="84" customFormat="1">
      <c r="A805" s="132"/>
      <c r="B805" s="128"/>
      <c r="C805" s="156"/>
      <c r="D805" s="129"/>
      <c r="E805" s="89"/>
      <c r="F805" s="88" t="s">
        <v>279</v>
      </c>
      <c r="G805" s="86">
        <f t="shared" si="142"/>
        <v>0</v>
      </c>
      <c r="H805" s="86">
        <f t="shared" si="142"/>
        <v>0</v>
      </c>
      <c r="I805" s="66">
        <v>0</v>
      </c>
      <c r="J805" s="66">
        <v>0</v>
      </c>
      <c r="K805" s="66">
        <v>0</v>
      </c>
      <c r="L805" s="86">
        <v>0</v>
      </c>
      <c r="M805" s="66">
        <v>0</v>
      </c>
      <c r="N805" s="66">
        <v>0</v>
      </c>
      <c r="O805" s="66">
        <v>0</v>
      </c>
      <c r="P805" s="86">
        <v>0</v>
      </c>
      <c r="Q805" s="87"/>
      <c r="R805" s="111"/>
    </row>
    <row r="806" spans="1:18" s="84" customFormat="1">
      <c r="A806" s="132" t="s">
        <v>479</v>
      </c>
      <c r="B806" s="128" t="s">
        <v>369</v>
      </c>
      <c r="C806" s="156">
        <v>60</v>
      </c>
      <c r="D806" s="115"/>
      <c r="E806" s="100"/>
      <c r="F806" s="106" t="s">
        <v>303</v>
      </c>
      <c r="G806" s="64">
        <f t="shared" ref="G806:P806" si="143">SUM(G807:G817)</f>
        <v>409.5</v>
      </c>
      <c r="H806" s="64">
        <f t="shared" si="143"/>
        <v>0</v>
      </c>
      <c r="I806" s="64">
        <f t="shared" si="143"/>
        <v>409.5</v>
      </c>
      <c r="J806" s="64">
        <f t="shared" si="143"/>
        <v>0</v>
      </c>
      <c r="K806" s="64">
        <f t="shared" si="143"/>
        <v>0</v>
      </c>
      <c r="L806" s="64">
        <f t="shared" si="143"/>
        <v>0</v>
      </c>
      <c r="M806" s="64">
        <f t="shared" si="143"/>
        <v>0</v>
      </c>
      <c r="N806" s="64">
        <f t="shared" si="143"/>
        <v>0</v>
      </c>
      <c r="O806" s="64">
        <f t="shared" si="143"/>
        <v>0</v>
      </c>
      <c r="P806" s="64">
        <f t="shared" si="143"/>
        <v>0</v>
      </c>
      <c r="Q806" s="83"/>
      <c r="R806" s="111"/>
    </row>
    <row r="807" spans="1:18" s="84" customFormat="1">
      <c r="A807" s="132"/>
      <c r="B807" s="128"/>
      <c r="C807" s="156"/>
      <c r="D807" s="115"/>
      <c r="E807" s="100"/>
      <c r="F807" s="88" t="s">
        <v>25</v>
      </c>
      <c r="G807" s="86">
        <f t="shared" ref="G807:H817" si="144">I807+K807+M807+O807</f>
        <v>0</v>
      </c>
      <c r="H807" s="86">
        <f t="shared" si="144"/>
        <v>0</v>
      </c>
      <c r="I807" s="86">
        <v>0</v>
      </c>
      <c r="J807" s="86">
        <v>0</v>
      </c>
      <c r="K807" s="86">
        <v>0</v>
      </c>
      <c r="L807" s="86">
        <v>0</v>
      </c>
      <c r="M807" s="86">
        <v>0</v>
      </c>
      <c r="N807" s="86">
        <v>0</v>
      </c>
      <c r="O807" s="86">
        <v>0</v>
      </c>
      <c r="P807" s="86">
        <v>0</v>
      </c>
      <c r="Q807" s="87"/>
      <c r="R807" s="111"/>
    </row>
    <row r="808" spans="1:18" s="84" customFormat="1">
      <c r="A808" s="132"/>
      <c r="B808" s="128"/>
      <c r="C808" s="156"/>
      <c r="D808" s="115"/>
      <c r="E808" s="89"/>
      <c r="F808" s="88" t="s">
        <v>28</v>
      </c>
      <c r="G808" s="86">
        <f t="shared" si="144"/>
        <v>0</v>
      </c>
      <c r="H808" s="86">
        <f t="shared" si="144"/>
        <v>0</v>
      </c>
      <c r="I808" s="86">
        <v>0</v>
      </c>
      <c r="J808" s="86">
        <v>0</v>
      </c>
      <c r="K808" s="86">
        <v>0</v>
      </c>
      <c r="L808" s="86">
        <v>0</v>
      </c>
      <c r="M808" s="86">
        <v>0</v>
      </c>
      <c r="N808" s="86">
        <v>0</v>
      </c>
      <c r="O808" s="86">
        <v>0</v>
      </c>
      <c r="P808" s="86">
        <v>0</v>
      </c>
      <c r="Q808" s="87"/>
      <c r="R808" s="111"/>
    </row>
    <row r="809" spans="1:18" s="84" customFormat="1">
      <c r="A809" s="132"/>
      <c r="B809" s="128"/>
      <c r="C809" s="156"/>
      <c r="D809" s="115"/>
      <c r="E809" s="119"/>
      <c r="F809" s="88" t="s">
        <v>29</v>
      </c>
      <c r="G809" s="86">
        <f t="shared" si="144"/>
        <v>0</v>
      </c>
      <c r="H809" s="86">
        <f t="shared" si="144"/>
        <v>0</v>
      </c>
      <c r="I809" s="86">
        <v>0</v>
      </c>
      <c r="J809" s="86">
        <v>0</v>
      </c>
      <c r="K809" s="86">
        <v>0</v>
      </c>
      <c r="L809" s="86">
        <v>0</v>
      </c>
      <c r="M809" s="86">
        <v>0</v>
      </c>
      <c r="N809" s="86">
        <v>0</v>
      </c>
      <c r="O809" s="86">
        <v>0</v>
      </c>
      <c r="P809" s="86">
        <v>0</v>
      </c>
      <c r="Q809" s="87"/>
      <c r="R809" s="111"/>
    </row>
    <row r="810" spans="1:18" s="84" customFormat="1">
      <c r="A810" s="132"/>
      <c r="B810" s="128"/>
      <c r="C810" s="156"/>
      <c r="D810" s="115"/>
      <c r="E810" s="119"/>
      <c r="F810" s="88" t="s">
        <v>305</v>
      </c>
      <c r="G810" s="86">
        <f t="shared" si="144"/>
        <v>0</v>
      </c>
      <c r="H810" s="86">
        <f t="shared" si="144"/>
        <v>0</v>
      </c>
      <c r="I810" s="86">
        <v>0</v>
      </c>
      <c r="J810" s="86">
        <v>0</v>
      </c>
      <c r="K810" s="86">
        <v>0</v>
      </c>
      <c r="L810" s="86">
        <v>0</v>
      </c>
      <c r="M810" s="86">
        <v>0</v>
      </c>
      <c r="N810" s="86">
        <v>0</v>
      </c>
      <c r="O810" s="86">
        <v>0</v>
      </c>
      <c r="P810" s="86">
        <v>0</v>
      </c>
      <c r="Q810" s="87"/>
      <c r="R810" s="111"/>
    </row>
    <row r="811" spans="1:18" s="84" customFormat="1">
      <c r="A811" s="132"/>
      <c r="B811" s="128"/>
      <c r="C811" s="156"/>
      <c r="D811" s="115"/>
      <c r="E811" s="88"/>
      <c r="F811" s="88" t="s">
        <v>31</v>
      </c>
      <c r="G811" s="86">
        <f t="shared" si="144"/>
        <v>0</v>
      </c>
      <c r="H811" s="86">
        <f t="shared" si="144"/>
        <v>0</v>
      </c>
      <c r="I811" s="66">
        <v>0</v>
      </c>
      <c r="J811" s="66">
        <v>0</v>
      </c>
      <c r="K811" s="86">
        <v>0</v>
      </c>
      <c r="L811" s="86">
        <v>0</v>
      </c>
      <c r="M811" s="86">
        <v>0</v>
      </c>
      <c r="N811" s="86">
        <v>0</v>
      </c>
      <c r="O811" s="86">
        <v>0</v>
      </c>
      <c r="P811" s="86">
        <v>0</v>
      </c>
      <c r="Q811" s="87"/>
      <c r="R811" s="111"/>
    </row>
    <row r="812" spans="1:18" s="84" customFormat="1">
      <c r="A812" s="132"/>
      <c r="B812" s="128"/>
      <c r="C812" s="156"/>
      <c r="D812" s="115"/>
      <c r="E812" s="88"/>
      <c r="F812" s="88" t="s">
        <v>268</v>
      </c>
      <c r="G812" s="86">
        <f t="shared" si="144"/>
        <v>0</v>
      </c>
      <c r="H812" s="86">
        <f t="shared" si="144"/>
        <v>0</v>
      </c>
      <c r="I812" s="66">
        <v>0</v>
      </c>
      <c r="J812" s="66">
        <v>0</v>
      </c>
      <c r="K812" s="86">
        <v>0</v>
      </c>
      <c r="L812" s="86">
        <v>0</v>
      </c>
      <c r="M812" s="86">
        <v>0</v>
      </c>
      <c r="N812" s="86">
        <v>0</v>
      </c>
      <c r="O812" s="86">
        <v>0</v>
      </c>
      <c r="P812" s="86">
        <v>0</v>
      </c>
      <c r="Q812" s="87"/>
      <c r="R812" s="111"/>
    </row>
    <row r="813" spans="1:18" s="84" customFormat="1">
      <c r="A813" s="132"/>
      <c r="B813" s="128"/>
      <c r="C813" s="156"/>
      <c r="D813" s="115"/>
      <c r="E813" s="89"/>
      <c r="F813" s="88" t="s">
        <v>275</v>
      </c>
      <c r="G813" s="86">
        <f t="shared" si="144"/>
        <v>0</v>
      </c>
      <c r="H813" s="86">
        <f t="shared" si="144"/>
        <v>0</v>
      </c>
      <c r="I813" s="66">
        <v>0</v>
      </c>
      <c r="J813" s="66">
        <v>0</v>
      </c>
      <c r="K813" s="66">
        <v>0</v>
      </c>
      <c r="L813" s="86">
        <v>0</v>
      </c>
      <c r="M813" s="66">
        <v>0</v>
      </c>
      <c r="N813" s="66">
        <v>0</v>
      </c>
      <c r="O813" s="66">
        <v>0</v>
      </c>
      <c r="P813" s="86">
        <v>0</v>
      </c>
      <c r="Q813" s="87"/>
      <c r="R813" s="111"/>
    </row>
    <row r="814" spans="1:18" s="84" customFormat="1">
      <c r="A814" s="132"/>
      <c r="B814" s="128"/>
      <c r="C814" s="156"/>
      <c r="D814" s="115"/>
      <c r="E814" s="88" t="s">
        <v>220</v>
      </c>
      <c r="F814" s="88" t="s">
        <v>276</v>
      </c>
      <c r="G814" s="86">
        <f t="shared" si="144"/>
        <v>19.5</v>
      </c>
      <c r="H814" s="86">
        <f t="shared" si="144"/>
        <v>0</v>
      </c>
      <c r="I814" s="66">
        <v>19.5</v>
      </c>
      <c r="J814" s="66">
        <v>0</v>
      </c>
      <c r="K814" s="66">
        <v>0</v>
      </c>
      <c r="L814" s="86">
        <v>0</v>
      </c>
      <c r="M814" s="66">
        <v>0</v>
      </c>
      <c r="N814" s="66">
        <v>0</v>
      </c>
      <c r="O814" s="66">
        <v>0</v>
      </c>
      <c r="P814" s="86">
        <v>0</v>
      </c>
      <c r="Q814" s="87"/>
      <c r="R814" s="111"/>
    </row>
    <row r="815" spans="1:18" s="84" customFormat="1">
      <c r="A815" s="132"/>
      <c r="B815" s="128"/>
      <c r="C815" s="156"/>
      <c r="D815" s="115"/>
      <c r="E815" s="88" t="s">
        <v>26</v>
      </c>
      <c r="F815" s="88" t="s">
        <v>277</v>
      </c>
      <c r="G815" s="86">
        <f t="shared" si="144"/>
        <v>390</v>
      </c>
      <c r="H815" s="86">
        <f t="shared" si="144"/>
        <v>0</v>
      </c>
      <c r="I815" s="66">
        <v>390</v>
      </c>
      <c r="J815" s="66">
        <v>0</v>
      </c>
      <c r="K815" s="66">
        <v>0</v>
      </c>
      <c r="L815" s="86">
        <v>0</v>
      </c>
      <c r="M815" s="66">
        <v>0</v>
      </c>
      <c r="N815" s="66">
        <v>0</v>
      </c>
      <c r="O815" s="66">
        <v>0</v>
      </c>
      <c r="P815" s="86">
        <v>0</v>
      </c>
      <c r="Q815" s="87"/>
      <c r="R815" s="111"/>
    </row>
    <row r="816" spans="1:18" s="84" customFormat="1">
      <c r="A816" s="132"/>
      <c r="B816" s="128"/>
      <c r="C816" s="156"/>
      <c r="D816" s="115"/>
      <c r="E816" s="89"/>
      <c r="F816" s="88" t="s">
        <v>278</v>
      </c>
      <c r="G816" s="86">
        <f t="shared" si="144"/>
        <v>0</v>
      </c>
      <c r="H816" s="86">
        <f t="shared" si="144"/>
        <v>0</v>
      </c>
      <c r="I816" s="66">
        <v>0</v>
      </c>
      <c r="J816" s="66">
        <v>0</v>
      </c>
      <c r="K816" s="66">
        <v>0</v>
      </c>
      <c r="L816" s="86">
        <v>0</v>
      </c>
      <c r="M816" s="66">
        <v>0</v>
      </c>
      <c r="N816" s="66">
        <v>0</v>
      </c>
      <c r="O816" s="66">
        <v>0</v>
      </c>
      <c r="P816" s="86">
        <v>0</v>
      </c>
      <c r="Q816" s="87"/>
      <c r="R816" s="111"/>
    </row>
    <row r="817" spans="1:18" s="84" customFormat="1">
      <c r="A817" s="132"/>
      <c r="B817" s="128"/>
      <c r="C817" s="156"/>
      <c r="D817" s="115"/>
      <c r="E817" s="89"/>
      <c r="F817" s="88" t="s">
        <v>279</v>
      </c>
      <c r="G817" s="86">
        <f t="shared" si="144"/>
        <v>0</v>
      </c>
      <c r="H817" s="86">
        <f t="shared" si="144"/>
        <v>0</v>
      </c>
      <c r="I817" s="66">
        <v>0</v>
      </c>
      <c r="J817" s="66">
        <v>0</v>
      </c>
      <c r="K817" s="66">
        <v>0</v>
      </c>
      <c r="L817" s="86">
        <v>0</v>
      </c>
      <c r="M817" s="66">
        <v>0</v>
      </c>
      <c r="N817" s="66">
        <v>0</v>
      </c>
      <c r="O817" s="66">
        <v>0</v>
      </c>
      <c r="P817" s="86">
        <v>0</v>
      </c>
      <c r="Q817" s="87"/>
      <c r="R817" s="111"/>
    </row>
    <row r="818" spans="1:18" s="84" customFormat="1">
      <c r="A818" s="132" t="s">
        <v>480</v>
      </c>
      <c r="B818" s="128" t="s">
        <v>370</v>
      </c>
      <c r="C818" s="156">
        <v>50</v>
      </c>
      <c r="D818" s="115"/>
      <c r="E818" s="100"/>
      <c r="F818" s="106" t="s">
        <v>303</v>
      </c>
      <c r="G818" s="64">
        <f t="shared" ref="G818:P818" si="145">SUM(G819:G829)</f>
        <v>341.25</v>
      </c>
      <c r="H818" s="64">
        <f t="shared" si="145"/>
        <v>0</v>
      </c>
      <c r="I818" s="64">
        <f t="shared" si="145"/>
        <v>341.25</v>
      </c>
      <c r="J818" s="64">
        <f t="shared" si="145"/>
        <v>0</v>
      </c>
      <c r="K818" s="64">
        <f t="shared" si="145"/>
        <v>0</v>
      </c>
      <c r="L818" s="64">
        <f t="shared" si="145"/>
        <v>0</v>
      </c>
      <c r="M818" s="64">
        <f t="shared" si="145"/>
        <v>0</v>
      </c>
      <c r="N818" s="64">
        <f t="shared" si="145"/>
        <v>0</v>
      </c>
      <c r="O818" s="64">
        <f t="shared" si="145"/>
        <v>0</v>
      </c>
      <c r="P818" s="64">
        <f t="shared" si="145"/>
        <v>0</v>
      </c>
      <c r="Q818" s="83"/>
      <c r="R818" s="111"/>
    </row>
    <row r="819" spans="1:18" s="84" customFormat="1">
      <c r="A819" s="132"/>
      <c r="B819" s="128"/>
      <c r="C819" s="156"/>
      <c r="D819" s="115"/>
      <c r="E819" s="100"/>
      <c r="F819" s="88" t="s">
        <v>25</v>
      </c>
      <c r="G819" s="86">
        <f t="shared" ref="G819:H829" si="146">I819+K819+M819+O819</f>
        <v>0</v>
      </c>
      <c r="H819" s="86">
        <f t="shared" si="146"/>
        <v>0</v>
      </c>
      <c r="I819" s="86">
        <v>0</v>
      </c>
      <c r="J819" s="86">
        <v>0</v>
      </c>
      <c r="K819" s="86">
        <v>0</v>
      </c>
      <c r="L819" s="86">
        <v>0</v>
      </c>
      <c r="M819" s="86">
        <v>0</v>
      </c>
      <c r="N819" s="86">
        <v>0</v>
      </c>
      <c r="O819" s="86">
        <v>0</v>
      </c>
      <c r="P819" s="86">
        <v>0</v>
      </c>
      <c r="Q819" s="87"/>
      <c r="R819" s="111"/>
    </row>
    <row r="820" spans="1:18" s="84" customFormat="1">
      <c r="A820" s="132"/>
      <c r="B820" s="128"/>
      <c r="C820" s="156"/>
      <c r="D820" s="115"/>
      <c r="E820" s="89"/>
      <c r="F820" s="88" t="s">
        <v>28</v>
      </c>
      <c r="G820" s="86">
        <f t="shared" si="146"/>
        <v>0</v>
      </c>
      <c r="H820" s="86">
        <f t="shared" si="146"/>
        <v>0</v>
      </c>
      <c r="I820" s="86">
        <v>0</v>
      </c>
      <c r="J820" s="86">
        <v>0</v>
      </c>
      <c r="K820" s="86">
        <v>0</v>
      </c>
      <c r="L820" s="86">
        <v>0</v>
      </c>
      <c r="M820" s="86">
        <v>0</v>
      </c>
      <c r="N820" s="86">
        <v>0</v>
      </c>
      <c r="O820" s="86">
        <v>0</v>
      </c>
      <c r="P820" s="86">
        <v>0</v>
      </c>
      <c r="Q820" s="87"/>
      <c r="R820" s="111"/>
    </row>
    <row r="821" spans="1:18" s="84" customFormat="1">
      <c r="A821" s="132"/>
      <c r="B821" s="128"/>
      <c r="C821" s="156"/>
      <c r="D821" s="115"/>
      <c r="E821" s="119"/>
      <c r="F821" s="88" t="s">
        <v>29</v>
      </c>
      <c r="G821" s="86">
        <f t="shared" si="146"/>
        <v>0</v>
      </c>
      <c r="H821" s="86">
        <f t="shared" si="146"/>
        <v>0</v>
      </c>
      <c r="I821" s="86">
        <v>0</v>
      </c>
      <c r="J821" s="86">
        <v>0</v>
      </c>
      <c r="K821" s="86">
        <v>0</v>
      </c>
      <c r="L821" s="86">
        <v>0</v>
      </c>
      <c r="M821" s="86">
        <v>0</v>
      </c>
      <c r="N821" s="86">
        <v>0</v>
      </c>
      <c r="O821" s="86">
        <v>0</v>
      </c>
      <c r="P821" s="86">
        <v>0</v>
      </c>
      <c r="Q821" s="87"/>
      <c r="R821" s="111"/>
    </row>
    <row r="822" spans="1:18" s="84" customFormat="1">
      <c r="A822" s="132"/>
      <c r="B822" s="128"/>
      <c r="C822" s="156"/>
      <c r="D822" s="115"/>
      <c r="E822" s="119"/>
      <c r="F822" s="88" t="s">
        <v>305</v>
      </c>
      <c r="G822" s="86">
        <f t="shared" si="146"/>
        <v>0</v>
      </c>
      <c r="H822" s="86">
        <f t="shared" si="146"/>
        <v>0</v>
      </c>
      <c r="I822" s="86">
        <v>0</v>
      </c>
      <c r="J822" s="86">
        <v>0</v>
      </c>
      <c r="K822" s="86">
        <v>0</v>
      </c>
      <c r="L822" s="86">
        <v>0</v>
      </c>
      <c r="M822" s="86">
        <v>0</v>
      </c>
      <c r="N822" s="86">
        <v>0</v>
      </c>
      <c r="O822" s="86">
        <v>0</v>
      </c>
      <c r="P822" s="86">
        <v>0</v>
      </c>
      <c r="Q822" s="87"/>
      <c r="R822" s="111"/>
    </row>
    <row r="823" spans="1:18" s="84" customFormat="1">
      <c r="A823" s="132"/>
      <c r="B823" s="128"/>
      <c r="C823" s="156"/>
      <c r="D823" s="115"/>
      <c r="E823" s="88"/>
      <c r="F823" s="88" t="s">
        <v>31</v>
      </c>
      <c r="G823" s="86">
        <f t="shared" si="146"/>
        <v>0</v>
      </c>
      <c r="H823" s="86">
        <f t="shared" si="146"/>
        <v>0</v>
      </c>
      <c r="I823" s="66">
        <v>0</v>
      </c>
      <c r="J823" s="66">
        <v>0</v>
      </c>
      <c r="K823" s="86">
        <v>0</v>
      </c>
      <c r="L823" s="86">
        <v>0</v>
      </c>
      <c r="M823" s="86">
        <v>0</v>
      </c>
      <c r="N823" s="86">
        <v>0</v>
      </c>
      <c r="O823" s="86">
        <v>0</v>
      </c>
      <c r="P823" s="86">
        <v>0</v>
      </c>
      <c r="Q823" s="87"/>
      <c r="R823" s="111"/>
    </row>
    <row r="824" spans="1:18" s="84" customFormat="1">
      <c r="A824" s="132"/>
      <c r="B824" s="128"/>
      <c r="C824" s="156"/>
      <c r="D824" s="115"/>
      <c r="E824" s="88"/>
      <c r="F824" s="88" t="s">
        <v>268</v>
      </c>
      <c r="G824" s="86">
        <f t="shared" si="146"/>
        <v>0</v>
      </c>
      <c r="H824" s="86">
        <f t="shared" si="146"/>
        <v>0</v>
      </c>
      <c r="I824" s="66">
        <v>0</v>
      </c>
      <c r="J824" s="66">
        <v>0</v>
      </c>
      <c r="K824" s="86">
        <v>0</v>
      </c>
      <c r="L824" s="86">
        <v>0</v>
      </c>
      <c r="M824" s="86">
        <v>0</v>
      </c>
      <c r="N824" s="86">
        <v>0</v>
      </c>
      <c r="O824" s="86">
        <v>0</v>
      </c>
      <c r="P824" s="86">
        <v>0</v>
      </c>
      <c r="Q824" s="87"/>
      <c r="R824" s="111"/>
    </row>
    <row r="825" spans="1:18" s="84" customFormat="1">
      <c r="A825" s="132"/>
      <c r="B825" s="128"/>
      <c r="C825" s="156"/>
      <c r="D825" s="115"/>
      <c r="E825" s="88" t="s">
        <v>220</v>
      </c>
      <c r="F825" s="88" t="s">
        <v>275</v>
      </c>
      <c r="G825" s="86">
        <f t="shared" si="146"/>
        <v>16.25</v>
      </c>
      <c r="H825" s="86">
        <f t="shared" si="146"/>
        <v>0</v>
      </c>
      <c r="I825" s="66">
        <v>16.25</v>
      </c>
      <c r="J825" s="66">
        <v>0</v>
      </c>
      <c r="K825" s="66">
        <v>0</v>
      </c>
      <c r="L825" s="86">
        <v>0</v>
      </c>
      <c r="M825" s="66">
        <v>0</v>
      </c>
      <c r="N825" s="66">
        <v>0</v>
      </c>
      <c r="O825" s="66">
        <v>0</v>
      </c>
      <c r="P825" s="86">
        <v>0</v>
      </c>
      <c r="Q825" s="87"/>
      <c r="R825" s="111"/>
    </row>
    <row r="826" spans="1:18" s="84" customFormat="1">
      <c r="A826" s="132"/>
      <c r="B826" s="128"/>
      <c r="C826" s="156"/>
      <c r="D826" s="115"/>
      <c r="E826" s="88" t="s">
        <v>26</v>
      </c>
      <c r="F826" s="88" t="s">
        <v>276</v>
      </c>
      <c r="G826" s="86">
        <f t="shared" si="146"/>
        <v>325</v>
      </c>
      <c r="H826" s="86">
        <f t="shared" si="146"/>
        <v>0</v>
      </c>
      <c r="I826" s="66">
        <v>325</v>
      </c>
      <c r="J826" s="66">
        <v>0</v>
      </c>
      <c r="K826" s="66">
        <v>0</v>
      </c>
      <c r="L826" s="86">
        <v>0</v>
      </c>
      <c r="M826" s="66">
        <v>0</v>
      </c>
      <c r="N826" s="66">
        <v>0</v>
      </c>
      <c r="O826" s="66">
        <v>0</v>
      </c>
      <c r="P826" s="86">
        <v>0</v>
      </c>
      <c r="Q826" s="87"/>
      <c r="R826" s="111"/>
    </row>
    <row r="827" spans="1:18" s="84" customFormat="1">
      <c r="A827" s="132"/>
      <c r="B827" s="128"/>
      <c r="C827" s="156"/>
      <c r="D827" s="115"/>
      <c r="E827" s="89"/>
      <c r="F827" s="88" t="s">
        <v>277</v>
      </c>
      <c r="G827" s="86">
        <f t="shared" si="146"/>
        <v>0</v>
      </c>
      <c r="H827" s="86">
        <f t="shared" si="146"/>
        <v>0</v>
      </c>
      <c r="I827" s="66">
        <v>0</v>
      </c>
      <c r="J827" s="66">
        <v>0</v>
      </c>
      <c r="K827" s="66">
        <v>0</v>
      </c>
      <c r="L827" s="86">
        <v>0</v>
      </c>
      <c r="M827" s="66">
        <v>0</v>
      </c>
      <c r="N827" s="66">
        <v>0</v>
      </c>
      <c r="O827" s="66">
        <v>0</v>
      </c>
      <c r="P827" s="86">
        <v>0</v>
      </c>
      <c r="Q827" s="87"/>
      <c r="R827" s="111"/>
    </row>
    <row r="828" spans="1:18" s="84" customFormat="1">
      <c r="A828" s="132"/>
      <c r="B828" s="128"/>
      <c r="C828" s="156"/>
      <c r="D828" s="115"/>
      <c r="E828" s="89"/>
      <c r="F828" s="88" t="s">
        <v>278</v>
      </c>
      <c r="G828" s="86">
        <f t="shared" si="146"/>
        <v>0</v>
      </c>
      <c r="H828" s="86">
        <f t="shared" si="146"/>
        <v>0</v>
      </c>
      <c r="I828" s="66">
        <v>0</v>
      </c>
      <c r="J828" s="66">
        <v>0</v>
      </c>
      <c r="K828" s="66">
        <v>0</v>
      </c>
      <c r="L828" s="86">
        <v>0</v>
      </c>
      <c r="M828" s="66">
        <v>0</v>
      </c>
      <c r="N828" s="66">
        <v>0</v>
      </c>
      <c r="O828" s="66">
        <v>0</v>
      </c>
      <c r="P828" s="86">
        <v>0</v>
      </c>
      <c r="Q828" s="87"/>
      <c r="R828" s="111"/>
    </row>
    <row r="829" spans="1:18" s="84" customFormat="1">
      <c r="A829" s="132"/>
      <c r="B829" s="128"/>
      <c r="C829" s="156"/>
      <c r="D829" s="115"/>
      <c r="E829" s="89"/>
      <c r="F829" s="88" t="s">
        <v>279</v>
      </c>
      <c r="G829" s="86">
        <f t="shared" si="146"/>
        <v>0</v>
      </c>
      <c r="H829" s="86">
        <f t="shared" si="146"/>
        <v>0</v>
      </c>
      <c r="I829" s="66">
        <v>0</v>
      </c>
      <c r="J829" s="66">
        <v>0</v>
      </c>
      <c r="K829" s="66">
        <v>0</v>
      </c>
      <c r="L829" s="86">
        <v>0</v>
      </c>
      <c r="M829" s="66">
        <v>0</v>
      </c>
      <c r="N829" s="66">
        <v>0</v>
      </c>
      <c r="O829" s="66">
        <v>0</v>
      </c>
      <c r="P829" s="86">
        <v>0</v>
      </c>
      <c r="Q829" s="87"/>
      <c r="R829" s="111"/>
    </row>
    <row r="830" spans="1:18" s="84" customFormat="1">
      <c r="A830" s="132" t="s">
        <v>481</v>
      </c>
      <c r="B830" s="128" t="s">
        <v>371</v>
      </c>
      <c r="C830" s="156">
        <v>50</v>
      </c>
      <c r="D830" s="115"/>
      <c r="E830" s="100"/>
      <c r="F830" s="106" t="s">
        <v>303</v>
      </c>
      <c r="G830" s="64">
        <f t="shared" ref="G830:P830" si="147">SUM(G831:G841)</f>
        <v>341.25</v>
      </c>
      <c r="H830" s="64">
        <f t="shared" si="147"/>
        <v>0</v>
      </c>
      <c r="I830" s="64">
        <f t="shared" si="147"/>
        <v>341.25</v>
      </c>
      <c r="J830" s="64">
        <f t="shared" si="147"/>
        <v>0</v>
      </c>
      <c r="K830" s="64">
        <f t="shared" si="147"/>
        <v>0</v>
      </c>
      <c r="L830" s="64">
        <f t="shared" si="147"/>
        <v>0</v>
      </c>
      <c r="M830" s="64">
        <f t="shared" si="147"/>
        <v>0</v>
      </c>
      <c r="N830" s="64">
        <f t="shared" si="147"/>
        <v>0</v>
      </c>
      <c r="O830" s="64">
        <f t="shared" si="147"/>
        <v>0</v>
      </c>
      <c r="P830" s="64">
        <f t="shared" si="147"/>
        <v>0</v>
      </c>
      <c r="Q830" s="83"/>
      <c r="R830" s="111"/>
    </row>
    <row r="831" spans="1:18" s="84" customFormat="1">
      <c r="A831" s="132"/>
      <c r="B831" s="128"/>
      <c r="C831" s="156"/>
      <c r="D831" s="115"/>
      <c r="E831" s="100"/>
      <c r="F831" s="88" t="s">
        <v>25</v>
      </c>
      <c r="G831" s="86">
        <f t="shared" ref="G831:H841" si="148">I831+K831+M831+O831</f>
        <v>0</v>
      </c>
      <c r="H831" s="86">
        <f t="shared" si="148"/>
        <v>0</v>
      </c>
      <c r="I831" s="86">
        <v>0</v>
      </c>
      <c r="J831" s="86">
        <v>0</v>
      </c>
      <c r="K831" s="86">
        <v>0</v>
      </c>
      <c r="L831" s="86">
        <v>0</v>
      </c>
      <c r="M831" s="86">
        <v>0</v>
      </c>
      <c r="N831" s="86">
        <v>0</v>
      </c>
      <c r="O831" s="86">
        <v>0</v>
      </c>
      <c r="P831" s="86">
        <v>0</v>
      </c>
      <c r="Q831" s="87"/>
      <c r="R831" s="111"/>
    </row>
    <row r="832" spans="1:18" s="84" customFormat="1">
      <c r="A832" s="132"/>
      <c r="B832" s="128"/>
      <c r="C832" s="156"/>
      <c r="D832" s="115"/>
      <c r="E832" s="89"/>
      <c r="F832" s="88" t="s">
        <v>28</v>
      </c>
      <c r="G832" s="86">
        <f t="shared" si="148"/>
        <v>0</v>
      </c>
      <c r="H832" s="86">
        <f t="shared" si="148"/>
        <v>0</v>
      </c>
      <c r="I832" s="86">
        <v>0</v>
      </c>
      <c r="J832" s="86">
        <v>0</v>
      </c>
      <c r="K832" s="86">
        <v>0</v>
      </c>
      <c r="L832" s="86">
        <v>0</v>
      </c>
      <c r="M832" s="86">
        <v>0</v>
      </c>
      <c r="N832" s="86">
        <v>0</v>
      </c>
      <c r="O832" s="86">
        <v>0</v>
      </c>
      <c r="P832" s="86">
        <v>0</v>
      </c>
      <c r="Q832" s="87"/>
      <c r="R832" s="111"/>
    </row>
    <row r="833" spans="1:18" s="84" customFormat="1">
      <c r="A833" s="132"/>
      <c r="B833" s="128"/>
      <c r="C833" s="156"/>
      <c r="D833" s="115"/>
      <c r="E833" s="119"/>
      <c r="F833" s="88" t="s">
        <v>29</v>
      </c>
      <c r="G833" s="86">
        <f t="shared" si="148"/>
        <v>0</v>
      </c>
      <c r="H833" s="86">
        <f t="shared" si="148"/>
        <v>0</v>
      </c>
      <c r="I833" s="86">
        <v>0</v>
      </c>
      <c r="J833" s="86">
        <v>0</v>
      </c>
      <c r="K833" s="86">
        <v>0</v>
      </c>
      <c r="L833" s="86">
        <v>0</v>
      </c>
      <c r="M833" s="86">
        <v>0</v>
      </c>
      <c r="N833" s="86">
        <v>0</v>
      </c>
      <c r="O833" s="86">
        <v>0</v>
      </c>
      <c r="P833" s="86">
        <v>0</v>
      </c>
      <c r="Q833" s="87"/>
      <c r="R833" s="111"/>
    </row>
    <row r="834" spans="1:18" s="84" customFormat="1">
      <c r="A834" s="132"/>
      <c r="B834" s="128"/>
      <c r="C834" s="156"/>
      <c r="D834" s="115"/>
      <c r="E834" s="119"/>
      <c r="F834" s="88" t="s">
        <v>305</v>
      </c>
      <c r="G834" s="86">
        <f t="shared" si="148"/>
        <v>0</v>
      </c>
      <c r="H834" s="86">
        <f t="shared" si="148"/>
        <v>0</v>
      </c>
      <c r="I834" s="86">
        <v>0</v>
      </c>
      <c r="J834" s="86">
        <v>0</v>
      </c>
      <c r="K834" s="86">
        <v>0</v>
      </c>
      <c r="L834" s="86">
        <v>0</v>
      </c>
      <c r="M834" s="86">
        <v>0</v>
      </c>
      <c r="N834" s="86">
        <v>0</v>
      </c>
      <c r="O834" s="86">
        <v>0</v>
      </c>
      <c r="P834" s="86">
        <v>0</v>
      </c>
      <c r="Q834" s="87"/>
      <c r="R834" s="111"/>
    </row>
    <row r="835" spans="1:18" s="84" customFormat="1">
      <c r="A835" s="132"/>
      <c r="B835" s="128"/>
      <c r="C835" s="156"/>
      <c r="D835" s="115"/>
      <c r="E835" s="88"/>
      <c r="F835" s="88" t="s">
        <v>31</v>
      </c>
      <c r="G835" s="86">
        <f t="shared" si="148"/>
        <v>0</v>
      </c>
      <c r="H835" s="86">
        <f t="shared" si="148"/>
        <v>0</v>
      </c>
      <c r="I835" s="66">
        <v>0</v>
      </c>
      <c r="J835" s="66">
        <v>0</v>
      </c>
      <c r="K835" s="86">
        <v>0</v>
      </c>
      <c r="L835" s="86">
        <v>0</v>
      </c>
      <c r="M835" s="86">
        <v>0</v>
      </c>
      <c r="N835" s="86">
        <v>0</v>
      </c>
      <c r="O835" s="86">
        <v>0</v>
      </c>
      <c r="P835" s="86">
        <v>0</v>
      </c>
      <c r="Q835" s="87"/>
      <c r="R835" s="111"/>
    </row>
    <row r="836" spans="1:18" s="84" customFormat="1">
      <c r="A836" s="132"/>
      <c r="B836" s="128"/>
      <c r="C836" s="156"/>
      <c r="D836" s="115"/>
      <c r="E836" s="88"/>
      <c r="F836" s="88" t="s">
        <v>268</v>
      </c>
      <c r="G836" s="86">
        <f t="shared" si="148"/>
        <v>0</v>
      </c>
      <c r="H836" s="86">
        <f t="shared" si="148"/>
        <v>0</v>
      </c>
      <c r="I836" s="66">
        <v>0</v>
      </c>
      <c r="J836" s="66">
        <v>0</v>
      </c>
      <c r="K836" s="86">
        <v>0</v>
      </c>
      <c r="L836" s="86">
        <v>0</v>
      </c>
      <c r="M836" s="86">
        <v>0</v>
      </c>
      <c r="N836" s="86">
        <v>0</v>
      </c>
      <c r="O836" s="86">
        <v>0</v>
      </c>
      <c r="P836" s="86">
        <v>0</v>
      </c>
      <c r="Q836" s="87"/>
      <c r="R836" s="111"/>
    </row>
    <row r="837" spans="1:18" s="84" customFormat="1">
      <c r="A837" s="132"/>
      <c r="B837" s="128"/>
      <c r="C837" s="156"/>
      <c r="D837" s="115"/>
      <c r="E837" s="88" t="s">
        <v>220</v>
      </c>
      <c r="F837" s="88" t="s">
        <v>275</v>
      </c>
      <c r="G837" s="86">
        <f t="shared" si="148"/>
        <v>16.25</v>
      </c>
      <c r="H837" s="86">
        <f t="shared" si="148"/>
        <v>0</v>
      </c>
      <c r="I837" s="66">
        <v>16.25</v>
      </c>
      <c r="J837" s="66">
        <v>0</v>
      </c>
      <c r="K837" s="66">
        <v>0</v>
      </c>
      <c r="L837" s="86">
        <v>0</v>
      </c>
      <c r="M837" s="66">
        <v>0</v>
      </c>
      <c r="N837" s="66">
        <v>0</v>
      </c>
      <c r="O837" s="66">
        <v>0</v>
      </c>
      <c r="P837" s="86">
        <v>0</v>
      </c>
      <c r="Q837" s="87"/>
      <c r="R837" s="111"/>
    </row>
    <row r="838" spans="1:18" s="84" customFormat="1">
      <c r="A838" s="132"/>
      <c r="B838" s="128"/>
      <c r="C838" s="156"/>
      <c r="D838" s="115"/>
      <c r="E838" s="88" t="s">
        <v>26</v>
      </c>
      <c r="F838" s="88" t="s">
        <v>276</v>
      </c>
      <c r="G838" s="86">
        <f t="shared" si="148"/>
        <v>325</v>
      </c>
      <c r="H838" s="86">
        <f t="shared" si="148"/>
        <v>0</v>
      </c>
      <c r="I838" s="66">
        <v>325</v>
      </c>
      <c r="J838" s="66">
        <v>0</v>
      </c>
      <c r="K838" s="66">
        <v>0</v>
      </c>
      <c r="L838" s="86">
        <v>0</v>
      </c>
      <c r="M838" s="66">
        <v>0</v>
      </c>
      <c r="N838" s="66">
        <v>0</v>
      </c>
      <c r="O838" s="66">
        <v>0</v>
      </c>
      <c r="P838" s="86">
        <v>0</v>
      </c>
      <c r="Q838" s="87"/>
      <c r="R838" s="111"/>
    </row>
    <row r="839" spans="1:18" s="84" customFormat="1">
      <c r="A839" s="132"/>
      <c r="B839" s="128"/>
      <c r="C839" s="156"/>
      <c r="D839" s="115"/>
      <c r="E839" s="89"/>
      <c r="F839" s="88" t="s">
        <v>277</v>
      </c>
      <c r="G839" s="86">
        <f t="shared" si="148"/>
        <v>0</v>
      </c>
      <c r="H839" s="86">
        <f t="shared" si="148"/>
        <v>0</v>
      </c>
      <c r="I839" s="66">
        <v>0</v>
      </c>
      <c r="J839" s="66">
        <v>0</v>
      </c>
      <c r="K839" s="66">
        <v>0</v>
      </c>
      <c r="L839" s="86">
        <v>0</v>
      </c>
      <c r="M839" s="66">
        <v>0</v>
      </c>
      <c r="N839" s="66">
        <v>0</v>
      </c>
      <c r="O839" s="66">
        <v>0</v>
      </c>
      <c r="P839" s="86">
        <v>0</v>
      </c>
      <c r="Q839" s="87"/>
      <c r="R839" s="111"/>
    </row>
    <row r="840" spans="1:18" s="84" customFormat="1">
      <c r="A840" s="132"/>
      <c r="B840" s="128"/>
      <c r="C840" s="156"/>
      <c r="D840" s="115"/>
      <c r="E840" s="89"/>
      <c r="F840" s="88" t="s">
        <v>278</v>
      </c>
      <c r="G840" s="86">
        <f t="shared" si="148"/>
        <v>0</v>
      </c>
      <c r="H840" s="86">
        <f t="shared" si="148"/>
        <v>0</v>
      </c>
      <c r="I840" s="66">
        <v>0</v>
      </c>
      <c r="J840" s="66">
        <v>0</v>
      </c>
      <c r="K840" s="66">
        <v>0</v>
      </c>
      <c r="L840" s="86">
        <v>0</v>
      </c>
      <c r="M840" s="66">
        <v>0</v>
      </c>
      <c r="N840" s="66">
        <v>0</v>
      </c>
      <c r="O840" s="66">
        <v>0</v>
      </c>
      <c r="P840" s="86">
        <v>0</v>
      </c>
      <c r="Q840" s="87"/>
      <c r="R840" s="111"/>
    </row>
    <row r="841" spans="1:18" s="84" customFormat="1">
      <c r="A841" s="132"/>
      <c r="B841" s="128"/>
      <c r="C841" s="156"/>
      <c r="D841" s="115"/>
      <c r="E841" s="89"/>
      <c r="F841" s="88" t="s">
        <v>279</v>
      </c>
      <c r="G841" s="86">
        <f t="shared" si="148"/>
        <v>0</v>
      </c>
      <c r="H841" s="86">
        <f t="shared" si="148"/>
        <v>0</v>
      </c>
      <c r="I841" s="66">
        <v>0</v>
      </c>
      <c r="J841" s="66">
        <v>0</v>
      </c>
      <c r="K841" s="66">
        <v>0</v>
      </c>
      <c r="L841" s="86">
        <v>0</v>
      </c>
      <c r="M841" s="66">
        <v>0</v>
      </c>
      <c r="N841" s="66">
        <v>0</v>
      </c>
      <c r="O841" s="66">
        <v>0</v>
      </c>
      <c r="P841" s="86">
        <v>0</v>
      </c>
      <c r="Q841" s="87"/>
      <c r="R841" s="111"/>
    </row>
    <row r="842" spans="1:18" s="84" customFormat="1" ht="12.75" customHeight="1">
      <c r="A842" s="132" t="s">
        <v>482</v>
      </c>
      <c r="B842" s="128" t="s">
        <v>372</v>
      </c>
      <c r="C842" s="156">
        <v>60</v>
      </c>
      <c r="D842" s="115"/>
      <c r="E842" s="100"/>
      <c r="F842" s="106" t="s">
        <v>303</v>
      </c>
      <c r="G842" s="64">
        <f t="shared" ref="G842:P842" si="149">SUM(G843:G853)</f>
        <v>409.5</v>
      </c>
      <c r="H842" s="64">
        <f t="shared" si="149"/>
        <v>0</v>
      </c>
      <c r="I842" s="64">
        <f t="shared" si="149"/>
        <v>409.5</v>
      </c>
      <c r="J842" s="64">
        <f t="shared" si="149"/>
        <v>0</v>
      </c>
      <c r="K842" s="64">
        <f t="shared" si="149"/>
        <v>0</v>
      </c>
      <c r="L842" s="64">
        <f t="shared" si="149"/>
        <v>0</v>
      </c>
      <c r="M842" s="64">
        <f t="shared" si="149"/>
        <v>0</v>
      </c>
      <c r="N842" s="64">
        <f t="shared" si="149"/>
        <v>0</v>
      </c>
      <c r="O842" s="64">
        <f t="shared" si="149"/>
        <v>0</v>
      </c>
      <c r="P842" s="64">
        <f t="shared" si="149"/>
        <v>0</v>
      </c>
      <c r="Q842" s="83"/>
      <c r="R842" s="111"/>
    </row>
    <row r="843" spans="1:18" s="84" customFormat="1">
      <c r="A843" s="132"/>
      <c r="B843" s="128"/>
      <c r="C843" s="156"/>
      <c r="D843" s="115"/>
      <c r="E843" s="100"/>
      <c r="F843" s="88" t="s">
        <v>25</v>
      </c>
      <c r="G843" s="86">
        <f t="shared" ref="G843:H853" si="150">I843+K843+M843+O843</f>
        <v>0</v>
      </c>
      <c r="H843" s="86">
        <f t="shared" si="150"/>
        <v>0</v>
      </c>
      <c r="I843" s="86">
        <v>0</v>
      </c>
      <c r="J843" s="86">
        <v>0</v>
      </c>
      <c r="K843" s="86">
        <v>0</v>
      </c>
      <c r="L843" s="86">
        <v>0</v>
      </c>
      <c r="M843" s="86">
        <v>0</v>
      </c>
      <c r="N843" s="86">
        <v>0</v>
      </c>
      <c r="O843" s="86">
        <v>0</v>
      </c>
      <c r="P843" s="86">
        <v>0</v>
      </c>
      <c r="Q843" s="87"/>
      <c r="R843" s="111"/>
    </row>
    <row r="844" spans="1:18" s="84" customFormat="1">
      <c r="A844" s="132"/>
      <c r="B844" s="128"/>
      <c r="C844" s="156"/>
      <c r="D844" s="115"/>
      <c r="E844" s="89"/>
      <c r="F844" s="88" t="s">
        <v>28</v>
      </c>
      <c r="G844" s="86">
        <f t="shared" si="150"/>
        <v>0</v>
      </c>
      <c r="H844" s="86">
        <f t="shared" si="150"/>
        <v>0</v>
      </c>
      <c r="I844" s="86">
        <v>0</v>
      </c>
      <c r="J844" s="86">
        <v>0</v>
      </c>
      <c r="K844" s="86">
        <v>0</v>
      </c>
      <c r="L844" s="86">
        <v>0</v>
      </c>
      <c r="M844" s="86">
        <v>0</v>
      </c>
      <c r="N844" s="86">
        <v>0</v>
      </c>
      <c r="O844" s="86">
        <v>0</v>
      </c>
      <c r="P844" s="86">
        <v>0</v>
      </c>
      <c r="Q844" s="87"/>
      <c r="R844" s="111"/>
    </row>
    <row r="845" spans="1:18" s="84" customFormat="1">
      <c r="A845" s="132"/>
      <c r="B845" s="128"/>
      <c r="C845" s="156"/>
      <c r="D845" s="115"/>
      <c r="E845" s="119"/>
      <c r="F845" s="88" t="s">
        <v>29</v>
      </c>
      <c r="G845" s="86">
        <f t="shared" si="150"/>
        <v>0</v>
      </c>
      <c r="H845" s="86">
        <f t="shared" si="150"/>
        <v>0</v>
      </c>
      <c r="I845" s="86">
        <v>0</v>
      </c>
      <c r="J845" s="86">
        <v>0</v>
      </c>
      <c r="K845" s="86">
        <v>0</v>
      </c>
      <c r="L845" s="86">
        <v>0</v>
      </c>
      <c r="M845" s="86">
        <v>0</v>
      </c>
      <c r="N845" s="86">
        <v>0</v>
      </c>
      <c r="O845" s="86">
        <v>0</v>
      </c>
      <c r="P845" s="86">
        <v>0</v>
      </c>
      <c r="Q845" s="87"/>
      <c r="R845" s="111"/>
    </row>
    <row r="846" spans="1:18" s="84" customFormat="1">
      <c r="A846" s="132"/>
      <c r="B846" s="128"/>
      <c r="C846" s="156"/>
      <c r="D846" s="115"/>
      <c r="E846" s="119"/>
      <c r="F846" s="88" t="s">
        <v>305</v>
      </c>
      <c r="G846" s="86">
        <f t="shared" si="150"/>
        <v>0</v>
      </c>
      <c r="H846" s="86">
        <f t="shared" si="150"/>
        <v>0</v>
      </c>
      <c r="I846" s="86">
        <v>0</v>
      </c>
      <c r="J846" s="86">
        <v>0</v>
      </c>
      <c r="K846" s="86">
        <v>0</v>
      </c>
      <c r="L846" s="86">
        <v>0</v>
      </c>
      <c r="M846" s="86">
        <v>0</v>
      </c>
      <c r="N846" s="86">
        <v>0</v>
      </c>
      <c r="O846" s="86">
        <v>0</v>
      </c>
      <c r="P846" s="86">
        <v>0</v>
      </c>
      <c r="Q846" s="87"/>
      <c r="R846" s="111"/>
    </row>
    <row r="847" spans="1:18" s="84" customFormat="1">
      <c r="A847" s="132"/>
      <c r="B847" s="128"/>
      <c r="C847" s="156"/>
      <c r="D847" s="115"/>
      <c r="E847" s="88"/>
      <c r="F847" s="88" t="s">
        <v>31</v>
      </c>
      <c r="G847" s="86">
        <f t="shared" si="150"/>
        <v>0</v>
      </c>
      <c r="H847" s="86">
        <f t="shared" si="150"/>
        <v>0</v>
      </c>
      <c r="I847" s="66">
        <v>0</v>
      </c>
      <c r="J847" s="66">
        <v>0</v>
      </c>
      <c r="K847" s="86">
        <v>0</v>
      </c>
      <c r="L847" s="86">
        <v>0</v>
      </c>
      <c r="M847" s="86">
        <v>0</v>
      </c>
      <c r="N847" s="86">
        <v>0</v>
      </c>
      <c r="O847" s="86">
        <v>0</v>
      </c>
      <c r="P847" s="86">
        <v>0</v>
      </c>
      <c r="Q847" s="87"/>
      <c r="R847" s="111"/>
    </row>
    <row r="848" spans="1:18" s="84" customFormat="1">
      <c r="A848" s="132"/>
      <c r="B848" s="128"/>
      <c r="C848" s="156"/>
      <c r="D848" s="115"/>
      <c r="E848" s="88"/>
      <c r="F848" s="88" t="s">
        <v>268</v>
      </c>
      <c r="G848" s="86">
        <f t="shared" si="150"/>
        <v>0</v>
      </c>
      <c r="H848" s="86">
        <f t="shared" si="150"/>
        <v>0</v>
      </c>
      <c r="I848" s="66">
        <v>0</v>
      </c>
      <c r="J848" s="66">
        <v>0</v>
      </c>
      <c r="K848" s="86">
        <v>0</v>
      </c>
      <c r="L848" s="86">
        <v>0</v>
      </c>
      <c r="M848" s="86">
        <v>0</v>
      </c>
      <c r="N848" s="86">
        <v>0</v>
      </c>
      <c r="O848" s="86">
        <v>0</v>
      </c>
      <c r="P848" s="86">
        <v>0</v>
      </c>
      <c r="Q848" s="87"/>
      <c r="R848" s="111"/>
    </row>
    <row r="849" spans="1:18" s="84" customFormat="1">
      <c r="A849" s="132"/>
      <c r="B849" s="128"/>
      <c r="C849" s="156"/>
      <c r="D849" s="115"/>
      <c r="E849" s="89"/>
      <c r="F849" s="88" t="s">
        <v>275</v>
      </c>
      <c r="G849" s="86">
        <f t="shared" si="150"/>
        <v>0</v>
      </c>
      <c r="H849" s="86">
        <f t="shared" si="150"/>
        <v>0</v>
      </c>
      <c r="I849" s="66">
        <v>0</v>
      </c>
      <c r="J849" s="66">
        <v>0</v>
      </c>
      <c r="K849" s="66">
        <v>0</v>
      </c>
      <c r="L849" s="86">
        <v>0</v>
      </c>
      <c r="M849" s="66">
        <v>0</v>
      </c>
      <c r="N849" s="66">
        <v>0</v>
      </c>
      <c r="O849" s="66">
        <v>0</v>
      </c>
      <c r="P849" s="86">
        <v>0</v>
      </c>
      <c r="Q849" s="87"/>
      <c r="R849" s="111"/>
    </row>
    <row r="850" spans="1:18" s="84" customFormat="1">
      <c r="A850" s="132"/>
      <c r="B850" s="128"/>
      <c r="C850" s="156"/>
      <c r="D850" s="115"/>
      <c r="E850" s="88" t="s">
        <v>220</v>
      </c>
      <c r="F850" s="88" t="s">
        <v>276</v>
      </c>
      <c r="G850" s="86">
        <f t="shared" si="150"/>
        <v>19.5</v>
      </c>
      <c r="H850" s="86">
        <f t="shared" si="150"/>
        <v>0</v>
      </c>
      <c r="I850" s="66">
        <v>19.5</v>
      </c>
      <c r="J850" s="66">
        <v>0</v>
      </c>
      <c r="K850" s="66">
        <v>0</v>
      </c>
      <c r="L850" s="86">
        <v>0</v>
      </c>
      <c r="M850" s="66">
        <v>0</v>
      </c>
      <c r="N850" s="66">
        <v>0</v>
      </c>
      <c r="O850" s="66">
        <v>0</v>
      </c>
      <c r="P850" s="86">
        <v>0</v>
      </c>
      <c r="Q850" s="87"/>
      <c r="R850" s="111"/>
    </row>
    <row r="851" spans="1:18" s="84" customFormat="1">
      <c r="A851" s="132"/>
      <c r="B851" s="128"/>
      <c r="C851" s="156"/>
      <c r="D851" s="115"/>
      <c r="E851" s="88" t="s">
        <v>26</v>
      </c>
      <c r="F851" s="88" t="s">
        <v>277</v>
      </c>
      <c r="G851" s="86">
        <f t="shared" si="150"/>
        <v>390</v>
      </c>
      <c r="H851" s="86">
        <f t="shared" si="150"/>
        <v>0</v>
      </c>
      <c r="I851" s="66">
        <v>390</v>
      </c>
      <c r="J851" s="66">
        <v>0</v>
      </c>
      <c r="K851" s="66">
        <v>0</v>
      </c>
      <c r="L851" s="86">
        <v>0</v>
      </c>
      <c r="M851" s="66">
        <v>0</v>
      </c>
      <c r="N851" s="66">
        <v>0</v>
      </c>
      <c r="O851" s="66">
        <v>0</v>
      </c>
      <c r="P851" s="86">
        <v>0</v>
      </c>
      <c r="Q851" s="87"/>
      <c r="R851" s="111"/>
    </row>
    <row r="852" spans="1:18" s="84" customFormat="1">
      <c r="A852" s="132"/>
      <c r="B852" s="128"/>
      <c r="C852" s="156"/>
      <c r="D852" s="115"/>
      <c r="E852" s="89"/>
      <c r="F852" s="88" t="s">
        <v>278</v>
      </c>
      <c r="G852" s="86">
        <f t="shared" si="150"/>
        <v>0</v>
      </c>
      <c r="H852" s="86">
        <f t="shared" si="150"/>
        <v>0</v>
      </c>
      <c r="I852" s="66">
        <v>0</v>
      </c>
      <c r="J852" s="66">
        <v>0</v>
      </c>
      <c r="K852" s="66">
        <v>0</v>
      </c>
      <c r="L852" s="86">
        <v>0</v>
      </c>
      <c r="M852" s="66">
        <v>0</v>
      </c>
      <c r="N852" s="66">
        <v>0</v>
      </c>
      <c r="O852" s="66">
        <v>0</v>
      </c>
      <c r="P852" s="86">
        <v>0</v>
      </c>
      <c r="Q852" s="87"/>
      <c r="R852" s="111"/>
    </row>
    <row r="853" spans="1:18" s="84" customFormat="1">
      <c r="A853" s="132"/>
      <c r="B853" s="128"/>
      <c r="C853" s="156"/>
      <c r="D853" s="115"/>
      <c r="E853" s="89"/>
      <c r="F853" s="88" t="s">
        <v>279</v>
      </c>
      <c r="G853" s="86">
        <f t="shared" si="150"/>
        <v>0</v>
      </c>
      <c r="H853" s="86">
        <f t="shared" si="150"/>
        <v>0</v>
      </c>
      <c r="I853" s="66">
        <v>0</v>
      </c>
      <c r="J853" s="66">
        <v>0</v>
      </c>
      <c r="K853" s="66">
        <v>0</v>
      </c>
      <c r="L853" s="86">
        <v>0</v>
      </c>
      <c r="M853" s="66">
        <v>0</v>
      </c>
      <c r="N853" s="66">
        <v>0</v>
      </c>
      <c r="O853" s="66">
        <v>0</v>
      </c>
      <c r="P853" s="86">
        <v>0</v>
      </c>
      <c r="Q853" s="87"/>
      <c r="R853" s="111"/>
    </row>
    <row r="854" spans="1:18" s="84" customFormat="1">
      <c r="A854" s="132" t="s">
        <v>483</v>
      </c>
      <c r="B854" s="128" t="s">
        <v>373</v>
      </c>
      <c r="C854" s="156">
        <v>70</v>
      </c>
      <c r="D854" s="115"/>
      <c r="E854" s="100"/>
      <c r="F854" s="106" t="s">
        <v>303</v>
      </c>
      <c r="G854" s="64">
        <f t="shared" ref="G854:P854" si="151">SUM(G855:G865)</f>
        <v>477.75</v>
      </c>
      <c r="H854" s="64">
        <f t="shared" si="151"/>
        <v>0</v>
      </c>
      <c r="I854" s="64">
        <f t="shared" si="151"/>
        <v>477.75</v>
      </c>
      <c r="J854" s="64">
        <f t="shared" si="151"/>
        <v>0</v>
      </c>
      <c r="K854" s="64">
        <f t="shared" si="151"/>
        <v>0</v>
      </c>
      <c r="L854" s="64">
        <f t="shared" si="151"/>
        <v>0</v>
      </c>
      <c r="M854" s="64">
        <f t="shared" si="151"/>
        <v>0</v>
      </c>
      <c r="N854" s="64">
        <f t="shared" si="151"/>
        <v>0</v>
      </c>
      <c r="O854" s="64">
        <f t="shared" si="151"/>
        <v>0</v>
      </c>
      <c r="P854" s="64">
        <f t="shared" si="151"/>
        <v>0</v>
      </c>
      <c r="Q854" s="83"/>
      <c r="R854" s="111"/>
    </row>
    <row r="855" spans="1:18" s="84" customFormat="1">
      <c r="A855" s="132"/>
      <c r="B855" s="128"/>
      <c r="C855" s="156"/>
      <c r="D855" s="115"/>
      <c r="E855" s="100"/>
      <c r="F855" s="88" t="s">
        <v>25</v>
      </c>
      <c r="G855" s="86">
        <f t="shared" ref="G855:H865" si="152">I855+K855+M855+O855</f>
        <v>0</v>
      </c>
      <c r="H855" s="86">
        <f t="shared" si="152"/>
        <v>0</v>
      </c>
      <c r="I855" s="86">
        <v>0</v>
      </c>
      <c r="J855" s="86">
        <v>0</v>
      </c>
      <c r="K855" s="86">
        <v>0</v>
      </c>
      <c r="L855" s="86">
        <v>0</v>
      </c>
      <c r="M855" s="86">
        <v>0</v>
      </c>
      <c r="N855" s="86">
        <v>0</v>
      </c>
      <c r="O855" s="86">
        <v>0</v>
      </c>
      <c r="P855" s="86">
        <v>0</v>
      </c>
      <c r="Q855" s="87"/>
      <c r="R855" s="111"/>
    </row>
    <row r="856" spans="1:18" s="84" customFormat="1">
      <c r="A856" s="132"/>
      <c r="B856" s="128"/>
      <c r="C856" s="156"/>
      <c r="D856" s="115"/>
      <c r="E856" s="89"/>
      <c r="F856" s="88" t="s">
        <v>28</v>
      </c>
      <c r="G856" s="86">
        <f t="shared" si="152"/>
        <v>0</v>
      </c>
      <c r="H856" s="86">
        <f t="shared" si="152"/>
        <v>0</v>
      </c>
      <c r="I856" s="86">
        <v>0</v>
      </c>
      <c r="J856" s="86">
        <v>0</v>
      </c>
      <c r="K856" s="86">
        <v>0</v>
      </c>
      <c r="L856" s="86">
        <v>0</v>
      </c>
      <c r="M856" s="86">
        <v>0</v>
      </c>
      <c r="N856" s="86">
        <v>0</v>
      </c>
      <c r="O856" s="86">
        <v>0</v>
      </c>
      <c r="P856" s="86">
        <v>0</v>
      </c>
      <c r="Q856" s="87"/>
      <c r="R856" s="111"/>
    </row>
    <row r="857" spans="1:18" s="84" customFormat="1">
      <c r="A857" s="132"/>
      <c r="B857" s="128"/>
      <c r="C857" s="156"/>
      <c r="D857" s="115"/>
      <c r="E857" s="119"/>
      <c r="F857" s="88" t="s">
        <v>29</v>
      </c>
      <c r="G857" s="86">
        <f t="shared" si="152"/>
        <v>0</v>
      </c>
      <c r="H857" s="86">
        <f t="shared" si="152"/>
        <v>0</v>
      </c>
      <c r="I857" s="86">
        <v>0</v>
      </c>
      <c r="J857" s="86">
        <v>0</v>
      </c>
      <c r="K857" s="86">
        <v>0</v>
      </c>
      <c r="L857" s="86">
        <v>0</v>
      </c>
      <c r="M857" s="86">
        <v>0</v>
      </c>
      <c r="N857" s="86">
        <v>0</v>
      </c>
      <c r="O857" s="86">
        <v>0</v>
      </c>
      <c r="P857" s="86">
        <v>0</v>
      </c>
      <c r="Q857" s="87"/>
      <c r="R857" s="111"/>
    </row>
    <row r="858" spans="1:18" s="84" customFormat="1">
      <c r="A858" s="132"/>
      <c r="B858" s="128"/>
      <c r="C858" s="156"/>
      <c r="D858" s="115"/>
      <c r="E858" s="119"/>
      <c r="F858" s="88" t="s">
        <v>305</v>
      </c>
      <c r="G858" s="86">
        <f t="shared" si="152"/>
        <v>0</v>
      </c>
      <c r="H858" s="86">
        <f t="shared" si="152"/>
        <v>0</v>
      </c>
      <c r="I858" s="86">
        <v>0</v>
      </c>
      <c r="J858" s="86">
        <v>0</v>
      </c>
      <c r="K858" s="86">
        <v>0</v>
      </c>
      <c r="L858" s="86">
        <v>0</v>
      </c>
      <c r="M858" s="86">
        <v>0</v>
      </c>
      <c r="N858" s="86">
        <v>0</v>
      </c>
      <c r="O858" s="86">
        <v>0</v>
      </c>
      <c r="P858" s="86">
        <v>0</v>
      </c>
      <c r="Q858" s="87"/>
      <c r="R858" s="111"/>
    </row>
    <row r="859" spans="1:18" s="84" customFormat="1">
      <c r="A859" s="132"/>
      <c r="B859" s="128"/>
      <c r="C859" s="156"/>
      <c r="D859" s="115"/>
      <c r="E859" s="88"/>
      <c r="F859" s="88" t="s">
        <v>31</v>
      </c>
      <c r="G859" s="86">
        <f t="shared" si="152"/>
        <v>0</v>
      </c>
      <c r="H859" s="86">
        <f t="shared" si="152"/>
        <v>0</v>
      </c>
      <c r="I859" s="66">
        <v>0</v>
      </c>
      <c r="J859" s="66">
        <v>0</v>
      </c>
      <c r="K859" s="86">
        <v>0</v>
      </c>
      <c r="L859" s="86">
        <v>0</v>
      </c>
      <c r="M859" s="86">
        <v>0</v>
      </c>
      <c r="N859" s="86">
        <v>0</v>
      </c>
      <c r="O859" s="86">
        <v>0</v>
      </c>
      <c r="P859" s="86">
        <v>0</v>
      </c>
      <c r="Q859" s="87"/>
      <c r="R859" s="111"/>
    </row>
    <row r="860" spans="1:18" s="84" customFormat="1">
      <c r="A860" s="132"/>
      <c r="B860" s="128"/>
      <c r="C860" s="156"/>
      <c r="D860" s="115"/>
      <c r="E860" s="88"/>
      <c r="F860" s="88" t="s">
        <v>268</v>
      </c>
      <c r="G860" s="86">
        <f t="shared" si="152"/>
        <v>0</v>
      </c>
      <c r="H860" s="86">
        <f t="shared" si="152"/>
        <v>0</v>
      </c>
      <c r="I860" s="66">
        <v>0</v>
      </c>
      <c r="J860" s="66">
        <v>0</v>
      </c>
      <c r="K860" s="86">
        <v>0</v>
      </c>
      <c r="L860" s="86">
        <v>0</v>
      </c>
      <c r="M860" s="86">
        <v>0</v>
      </c>
      <c r="N860" s="86">
        <v>0</v>
      </c>
      <c r="O860" s="86">
        <v>0</v>
      </c>
      <c r="P860" s="86">
        <v>0</v>
      </c>
      <c r="Q860" s="87"/>
      <c r="R860" s="111"/>
    </row>
    <row r="861" spans="1:18" s="84" customFormat="1">
      <c r="A861" s="132"/>
      <c r="B861" s="128"/>
      <c r="C861" s="156"/>
      <c r="D861" s="115"/>
      <c r="E861" s="89"/>
      <c r="F861" s="88" t="s">
        <v>275</v>
      </c>
      <c r="G861" s="86">
        <f t="shared" si="152"/>
        <v>0</v>
      </c>
      <c r="H861" s="86">
        <f t="shared" si="152"/>
        <v>0</v>
      </c>
      <c r="I861" s="66">
        <v>0</v>
      </c>
      <c r="J861" s="66">
        <v>0</v>
      </c>
      <c r="K861" s="66">
        <v>0</v>
      </c>
      <c r="L861" s="86">
        <v>0</v>
      </c>
      <c r="M861" s="66">
        <v>0</v>
      </c>
      <c r="N861" s="66">
        <v>0</v>
      </c>
      <c r="O861" s="66">
        <v>0</v>
      </c>
      <c r="P861" s="86">
        <v>0</v>
      </c>
      <c r="Q861" s="87"/>
      <c r="R861" s="111"/>
    </row>
    <row r="862" spans="1:18" s="84" customFormat="1">
      <c r="A862" s="132"/>
      <c r="B862" s="128"/>
      <c r="C862" s="156"/>
      <c r="D862" s="115"/>
      <c r="E862" s="88" t="s">
        <v>220</v>
      </c>
      <c r="F862" s="88" t="s">
        <v>276</v>
      </c>
      <c r="G862" s="86">
        <f t="shared" si="152"/>
        <v>22.75</v>
      </c>
      <c r="H862" s="86">
        <f t="shared" si="152"/>
        <v>0</v>
      </c>
      <c r="I862" s="66">
        <v>22.75</v>
      </c>
      <c r="J862" s="66">
        <v>0</v>
      </c>
      <c r="K862" s="66">
        <v>0</v>
      </c>
      <c r="L862" s="86">
        <v>0</v>
      </c>
      <c r="M862" s="66">
        <v>0</v>
      </c>
      <c r="N862" s="66">
        <v>0</v>
      </c>
      <c r="O862" s="66">
        <v>0</v>
      </c>
      <c r="P862" s="86">
        <v>0</v>
      </c>
      <c r="Q862" s="87"/>
      <c r="R862" s="111"/>
    </row>
    <row r="863" spans="1:18" s="84" customFormat="1">
      <c r="A863" s="132"/>
      <c r="B863" s="128"/>
      <c r="C863" s="156"/>
      <c r="D863" s="115"/>
      <c r="E863" s="88" t="s">
        <v>26</v>
      </c>
      <c r="F863" s="88" t="s">
        <v>277</v>
      </c>
      <c r="G863" s="86">
        <f t="shared" si="152"/>
        <v>455</v>
      </c>
      <c r="H863" s="86">
        <f t="shared" si="152"/>
        <v>0</v>
      </c>
      <c r="I863" s="66">
        <v>455</v>
      </c>
      <c r="J863" s="66">
        <v>0</v>
      </c>
      <c r="K863" s="66">
        <v>0</v>
      </c>
      <c r="L863" s="86">
        <v>0</v>
      </c>
      <c r="M863" s="66">
        <v>0</v>
      </c>
      <c r="N863" s="66">
        <v>0</v>
      </c>
      <c r="O863" s="66">
        <v>0</v>
      </c>
      <c r="P863" s="86">
        <v>0</v>
      </c>
      <c r="Q863" s="87"/>
      <c r="R863" s="111"/>
    </row>
    <row r="864" spans="1:18" s="84" customFormat="1">
      <c r="A864" s="132"/>
      <c r="B864" s="128"/>
      <c r="C864" s="156"/>
      <c r="D864" s="115"/>
      <c r="E864" s="89"/>
      <c r="F864" s="88" t="s">
        <v>278</v>
      </c>
      <c r="G864" s="86">
        <f t="shared" si="152"/>
        <v>0</v>
      </c>
      <c r="H864" s="86">
        <f t="shared" si="152"/>
        <v>0</v>
      </c>
      <c r="I864" s="66">
        <v>0</v>
      </c>
      <c r="J864" s="66">
        <v>0</v>
      </c>
      <c r="K864" s="66">
        <v>0</v>
      </c>
      <c r="L864" s="86">
        <v>0</v>
      </c>
      <c r="M864" s="66">
        <v>0</v>
      </c>
      <c r="N864" s="66">
        <v>0</v>
      </c>
      <c r="O864" s="66">
        <v>0</v>
      </c>
      <c r="P864" s="86">
        <v>0</v>
      </c>
      <c r="Q864" s="87"/>
      <c r="R864" s="111"/>
    </row>
    <row r="865" spans="1:18" s="84" customFormat="1">
      <c r="A865" s="132"/>
      <c r="B865" s="128"/>
      <c r="C865" s="156"/>
      <c r="D865" s="115"/>
      <c r="E865" s="89"/>
      <c r="F865" s="88" t="s">
        <v>279</v>
      </c>
      <c r="G865" s="86">
        <f t="shared" si="152"/>
        <v>0</v>
      </c>
      <c r="H865" s="86">
        <f t="shared" si="152"/>
        <v>0</v>
      </c>
      <c r="I865" s="66">
        <v>0</v>
      </c>
      <c r="J865" s="66">
        <v>0</v>
      </c>
      <c r="K865" s="66">
        <v>0</v>
      </c>
      <c r="L865" s="86">
        <v>0</v>
      </c>
      <c r="M865" s="66">
        <v>0</v>
      </c>
      <c r="N865" s="66">
        <v>0</v>
      </c>
      <c r="O865" s="66">
        <v>0</v>
      </c>
      <c r="P865" s="86">
        <v>0</v>
      </c>
      <c r="Q865" s="87"/>
      <c r="R865" s="111"/>
    </row>
    <row r="866" spans="1:18" s="84" customFormat="1">
      <c r="A866" s="132" t="s">
        <v>484</v>
      </c>
      <c r="B866" s="128" t="s">
        <v>374</v>
      </c>
      <c r="C866" s="156">
        <v>50</v>
      </c>
      <c r="D866" s="115"/>
      <c r="E866" s="100"/>
      <c r="F866" s="106" t="s">
        <v>303</v>
      </c>
      <c r="G866" s="64">
        <f t="shared" ref="G866:P866" si="153">SUM(G867:G877)</f>
        <v>341.25</v>
      </c>
      <c r="H866" s="64">
        <f t="shared" si="153"/>
        <v>0</v>
      </c>
      <c r="I866" s="64">
        <f t="shared" si="153"/>
        <v>341.25</v>
      </c>
      <c r="J866" s="64">
        <f t="shared" si="153"/>
        <v>0</v>
      </c>
      <c r="K866" s="64">
        <f t="shared" si="153"/>
        <v>0</v>
      </c>
      <c r="L866" s="64">
        <f t="shared" si="153"/>
        <v>0</v>
      </c>
      <c r="M866" s="64">
        <f t="shared" si="153"/>
        <v>0</v>
      </c>
      <c r="N866" s="64">
        <f t="shared" si="153"/>
        <v>0</v>
      </c>
      <c r="O866" s="64">
        <f t="shared" si="153"/>
        <v>0</v>
      </c>
      <c r="P866" s="64">
        <f t="shared" si="153"/>
        <v>0</v>
      </c>
      <c r="Q866" s="83"/>
      <c r="R866" s="111"/>
    </row>
    <row r="867" spans="1:18" s="84" customFormat="1">
      <c r="A867" s="132"/>
      <c r="B867" s="128"/>
      <c r="C867" s="156"/>
      <c r="D867" s="115"/>
      <c r="E867" s="100"/>
      <c r="F867" s="88" t="s">
        <v>25</v>
      </c>
      <c r="G867" s="86">
        <f t="shared" ref="G867:H877" si="154">I867+K867+M867+O867</f>
        <v>0</v>
      </c>
      <c r="H867" s="86">
        <f t="shared" si="154"/>
        <v>0</v>
      </c>
      <c r="I867" s="86">
        <v>0</v>
      </c>
      <c r="J867" s="86">
        <v>0</v>
      </c>
      <c r="K867" s="86">
        <v>0</v>
      </c>
      <c r="L867" s="86">
        <v>0</v>
      </c>
      <c r="M867" s="86">
        <v>0</v>
      </c>
      <c r="N867" s="86">
        <v>0</v>
      </c>
      <c r="O867" s="86">
        <v>0</v>
      </c>
      <c r="P867" s="86">
        <v>0</v>
      </c>
      <c r="Q867" s="87"/>
      <c r="R867" s="111"/>
    </row>
    <row r="868" spans="1:18" s="84" customFormat="1">
      <c r="A868" s="132"/>
      <c r="B868" s="128"/>
      <c r="C868" s="156"/>
      <c r="D868" s="115"/>
      <c r="E868" s="89"/>
      <c r="F868" s="88" t="s">
        <v>28</v>
      </c>
      <c r="G868" s="86">
        <f t="shared" si="154"/>
        <v>0</v>
      </c>
      <c r="H868" s="86">
        <f t="shared" si="154"/>
        <v>0</v>
      </c>
      <c r="I868" s="86">
        <v>0</v>
      </c>
      <c r="J868" s="86">
        <v>0</v>
      </c>
      <c r="K868" s="86">
        <v>0</v>
      </c>
      <c r="L868" s="86">
        <v>0</v>
      </c>
      <c r="M868" s="86">
        <v>0</v>
      </c>
      <c r="N868" s="86">
        <v>0</v>
      </c>
      <c r="O868" s="86">
        <v>0</v>
      </c>
      <c r="P868" s="86">
        <v>0</v>
      </c>
      <c r="Q868" s="87"/>
      <c r="R868" s="111"/>
    </row>
    <row r="869" spans="1:18" s="84" customFormat="1">
      <c r="A869" s="132"/>
      <c r="B869" s="128"/>
      <c r="C869" s="156"/>
      <c r="D869" s="115"/>
      <c r="E869" s="119"/>
      <c r="F869" s="88" t="s">
        <v>29</v>
      </c>
      <c r="G869" s="86">
        <f t="shared" si="154"/>
        <v>0</v>
      </c>
      <c r="H869" s="86">
        <f t="shared" si="154"/>
        <v>0</v>
      </c>
      <c r="I869" s="86">
        <v>0</v>
      </c>
      <c r="J869" s="86">
        <v>0</v>
      </c>
      <c r="K869" s="86">
        <v>0</v>
      </c>
      <c r="L869" s="86">
        <v>0</v>
      </c>
      <c r="M869" s="86">
        <v>0</v>
      </c>
      <c r="N869" s="86">
        <v>0</v>
      </c>
      <c r="O869" s="86">
        <v>0</v>
      </c>
      <c r="P869" s="86">
        <v>0</v>
      </c>
      <c r="Q869" s="87"/>
      <c r="R869" s="111"/>
    </row>
    <row r="870" spans="1:18" s="84" customFormat="1">
      <c r="A870" s="132"/>
      <c r="B870" s="128"/>
      <c r="C870" s="156"/>
      <c r="D870" s="115"/>
      <c r="E870" s="119"/>
      <c r="F870" s="88" t="s">
        <v>305</v>
      </c>
      <c r="G870" s="86">
        <f t="shared" si="154"/>
        <v>0</v>
      </c>
      <c r="H870" s="86">
        <f t="shared" si="154"/>
        <v>0</v>
      </c>
      <c r="I870" s="86">
        <v>0</v>
      </c>
      <c r="J870" s="86">
        <v>0</v>
      </c>
      <c r="K870" s="86">
        <v>0</v>
      </c>
      <c r="L870" s="86">
        <v>0</v>
      </c>
      <c r="M870" s="86">
        <v>0</v>
      </c>
      <c r="N870" s="86">
        <v>0</v>
      </c>
      <c r="O870" s="86">
        <v>0</v>
      </c>
      <c r="P870" s="86">
        <v>0</v>
      </c>
      <c r="Q870" s="87"/>
      <c r="R870" s="111"/>
    </row>
    <row r="871" spans="1:18" s="84" customFormat="1">
      <c r="A871" s="132"/>
      <c r="B871" s="128"/>
      <c r="C871" s="156"/>
      <c r="D871" s="115"/>
      <c r="E871" s="88"/>
      <c r="F871" s="88" t="s">
        <v>31</v>
      </c>
      <c r="G871" s="86">
        <f t="shared" si="154"/>
        <v>0</v>
      </c>
      <c r="H871" s="86">
        <f t="shared" si="154"/>
        <v>0</v>
      </c>
      <c r="I871" s="66">
        <v>0</v>
      </c>
      <c r="J871" s="66">
        <v>0</v>
      </c>
      <c r="K871" s="86">
        <v>0</v>
      </c>
      <c r="L871" s="86">
        <v>0</v>
      </c>
      <c r="M871" s="86">
        <v>0</v>
      </c>
      <c r="N871" s="86">
        <v>0</v>
      </c>
      <c r="O871" s="86">
        <v>0</v>
      </c>
      <c r="P871" s="86">
        <v>0</v>
      </c>
      <c r="Q871" s="87"/>
      <c r="R871" s="111"/>
    </row>
    <row r="872" spans="1:18" s="84" customFormat="1">
      <c r="A872" s="132"/>
      <c r="B872" s="128"/>
      <c r="C872" s="156"/>
      <c r="D872" s="115"/>
      <c r="E872" s="88"/>
      <c r="F872" s="88" t="s">
        <v>268</v>
      </c>
      <c r="G872" s="86">
        <f t="shared" si="154"/>
        <v>0</v>
      </c>
      <c r="H872" s="86">
        <f t="shared" si="154"/>
        <v>0</v>
      </c>
      <c r="I872" s="66">
        <v>0</v>
      </c>
      <c r="J872" s="66">
        <v>0</v>
      </c>
      <c r="K872" s="86">
        <v>0</v>
      </c>
      <c r="L872" s="86">
        <v>0</v>
      </c>
      <c r="M872" s="86">
        <v>0</v>
      </c>
      <c r="N872" s="86">
        <v>0</v>
      </c>
      <c r="O872" s="86">
        <v>0</v>
      </c>
      <c r="P872" s="86">
        <v>0</v>
      </c>
      <c r="Q872" s="87"/>
      <c r="R872" s="111"/>
    </row>
    <row r="873" spans="1:18" s="84" customFormat="1">
      <c r="A873" s="132"/>
      <c r="B873" s="128"/>
      <c r="C873" s="156"/>
      <c r="D873" s="115"/>
      <c r="E873" s="89"/>
      <c r="F873" s="88" t="s">
        <v>275</v>
      </c>
      <c r="G873" s="86">
        <f t="shared" si="154"/>
        <v>0</v>
      </c>
      <c r="H873" s="86">
        <f t="shared" si="154"/>
        <v>0</v>
      </c>
      <c r="I873" s="66">
        <v>0</v>
      </c>
      <c r="J873" s="66">
        <v>0</v>
      </c>
      <c r="K873" s="66">
        <v>0</v>
      </c>
      <c r="L873" s="86">
        <v>0</v>
      </c>
      <c r="M873" s="66">
        <v>0</v>
      </c>
      <c r="N873" s="66">
        <v>0</v>
      </c>
      <c r="O873" s="66">
        <v>0</v>
      </c>
      <c r="P873" s="86">
        <v>0</v>
      </c>
      <c r="Q873" s="87"/>
      <c r="R873" s="111"/>
    </row>
    <row r="874" spans="1:18" s="84" customFormat="1">
      <c r="A874" s="132"/>
      <c r="B874" s="128"/>
      <c r="C874" s="156"/>
      <c r="D874" s="115"/>
      <c r="E874" s="89"/>
      <c r="F874" s="88" t="s">
        <v>276</v>
      </c>
      <c r="G874" s="86">
        <f t="shared" si="154"/>
        <v>0</v>
      </c>
      <c r="H874" s="86">
        <f t="shared" si="154"/>
        <v>0</v>
      </c>
      <c r="I874" s="66">
        <v>0</v>
      </c>
      <c r="J874" s="66">
        <v>0</v>
      </c>
      <c r="K874" s="66">
        <v>0</v>
      </c>
      <c r="L874" s="86">
        <v>0</v>
      </c>
      <c r="M874" s="66">
        <v>0</v>
      </c>
      <c r="N874" s="66">
        <v>0</v>
      </c>
      <c r="O874" s="66">
        <v>0</v>
      </c>
      <c r="P874" s="86">
        <v>0</v>
      </c>
      <c r="Q874" s="87"/>
      <c r="R874" s="111"/>
    </row>
    <row r="875" spans="1:18" s="84" customFormat="1">
      <c r="A875" s="132"/>
      <c r="B875" s="128"/>
      <c r="C875" s="156"/>
      <c r="D875" s="115"/>
      <c r="E875" s="89"/>
      <c r="F875" s="88" t="s">
        <v>277</v>
      </c>
      <c r="G875" s="86">
        <f t="shared" si="154"/>
        <v>0</v>
      </c>
      <c r="H875" s="86">
        <f t="shared" si="154"/>
        <v>0</v>
      </c>
      <c r="I875" s="66">
        <v>0</v>
      </c>
      <c r="J875" s="66">
        <v>0</v>
      </c>
      <c r="K875" s="66">
        <v>0</v>
      </c>
      <c r="L875" s="86">
        <v>0</v>
      </c>
      <c r="M875" s="66">
        <v>0</v>
      </c>
      <c r="N875" s="66">
        <v>0</v>
      </c>
      <c r="O875" s="66">
        <v>0</v>
      </c>
      <c r="P875" s="86">
        <v>0</v>
      </c>
      <c r="Q875" s="87"/>
      <c r="R875" s="111"/>
    </row>
    <row r="876" spans="1:18" s="84" customFormat="1">
      <c r="A876" s="132"/>
      <c r="B876" s="128"/>
      <c r="C876" s="156"/>
      <c r="D876" s="115"/>
      <c r="E876" s="88" t="s">
        <v>220</v>
      </c>
      <c r="F876" s="88" t="s">
        <v>278</v>
      </c>
      <c r="G876" s="86">
        <f t="shared" si="154"/>
        <v>16.25</v>
      </c>
      <c r="H876" s="86">
        <f t="shared" si="154"/>
        <v>0</v>
      </c>
      <c r="I876" s="66">
        <v>16.25</v>
      </c>
      <c r="J876" s="66">
        <v>0</v>
      </c>
      <c r="K876" s="66">
        <v>0</v>
      </c>
      <c r="L876" s="86">
        <v>0</v>
      </c>
      <c r="M876" s="66">
        <v>0</v>
      </c>
      <c r="N876" s="66">
        <v>0</v>
      </c>
      <c r="O876" s="66">
        <v>0</v>
      </c>
      <c r="P876" s="86">
        <v>0</v>
      </c>
      <c r="Q876" s="87"/>
      <c r="R876" s="111"/>
    </row>
    <row r="877" spans="1:18" s="84" customFormat="1">
      <c r="A877" s="132"/>
      <c r="B877" s="128"/>
      <c r="C877" s="156"/>
      <c r="D877" s="115"/>
      <c r="E877" s="88" t="s">
        <v>26</v>
      </c>
      <c r="F877" s="88" t="s">
        <v>279</v>
      </c>
      <c r="G877" s="86">
        <f t="shared" si="154"/>
        <v>325</v>
      </c>
      <c r="H877" s="86">
        <f t="shared" si="154"/>
        <v>0</v>
      </c>
      <c r="I877" s="66">
        <v>325</v>
      </c>
      <c r="J877" s="66">
        <v>0</v>
      </c>
      <c r="K877" s="66">
        <v>0</v>
      </c>
      <c r="L877" s="86">
        <v>0</v>
      </c>
      <c r="M877" s="66">
        <v>0</v>
      </c>
      <c r="N877" s="66">
        <v>0</v>
      </c>
      <c r="O877" s="66">
        <v>0</v>
      </c>
      <c r="P877" s="86">
        <v>0</v>
      </c>
      <c r="Q877" s="87"/>
      <c r="R877" s="111"/>
    </row>
    <row r="878" spans="1:18" s="84" customFormat="1">
      <c r="A878" s="132" t="s">
        <v>485</v>
      </c>
      <c r="B878" s="128" t="s">
        <v>375</v>
      </c>
      <c r="C878" s="156">
        <v>100</v>
      </c>
      <c r="D878" s="115"/>
      <c r="E878" s="100"/>
      <c r="F878" s="106" t="s">
        <v>303</v>
      </c>
      <c r="G878" s="64">
        <f t="shared" ref="G878:P878" si="155">SUM(G879:G889)</f>
        <v>682.5</v>
      </c>
      <c r="H878" s="64">
        <f t="shared" si="155"/>
        <v>0</v>
      </c>
      <c r="I878" s="64">
        <f t="shared" si="155"/>
        <v>682.5</v>
      </c>
      <c r="J878" s="64">
        <f t="shared" si="155"/>
        <v>0</v>
      </c>
      <c r="K878" s="64">
        <f t="shared" si="155"/>
        <v>0</v>
      </c>
      <c r="L878" s="64">
        <f t="shared" si="155"/>
        <v>0</v>
      </c>
      <c r="M878" s="64">
        <f t="shared" si="155"/>
        <v>0</v>
      </c>
      <c r="N878" s="64">
        <f t="shared" si="155"/>
        <v>0</v>
      </c>
      <c r="O878" s="64">
        <f t="shared" si="155"/>
        <v>0</v>
      </c>
      <c r="P878" s="64">
        <f t="shared" si="155"/>
        <v>0</v>
      </c>
      <c r="Q878" s="83"/>
      <c r="R878" s="111"/>
    </row>
    <row r="879" spans="1:18" s="84" customFormat="1">
      <c r="A879" s="132"/>
      <c r="B879" s="128"/>
      <c r="C879" s="156"/>
      <c r="D879" s="115"/>
      <c r="E879" s="100"/>
      <c r="F879" s="88" t="s">
        <v>25</v>
      </c>
      <c r="G879" s="86">
        <f t="shared" ref="G879:H889" si="156">I879+K879+M879+O879</f>
        <v>0</v>
      </c>
      <c r="H879" s="86">
        <f t="shared" si="156"/>
        <v>0</v>
      </c>
      <c r="I879" s="86">
        <v>0</v>
      </c>
      <c r="J879" s="86">
        <v>0</v>
      </c>
      <c r="K879" s="86">
        <v>0</v>
      </c>
      <c r="L879" s="86">
        <v>0</v>
      </c>
      <c r="M879" s="86">
        <v>0</v>
      </c>
      <c r="N879" s="86">
        <v>0</v>
      </c>
      <c r="O879" s="86">
        <v>0</v>
      </c>
      <c r="P879" s="86">
        <v>0</v>
      </c>
      <c r="Q879" s="87"/>
      <c r="R879" s="111"/>
    </row>
    <row r="880" spans="1:18" s="84" customFormat="1">
      <c r="A880" s="132"/>
      <c r="B880" s="128"/>
      <c r="C880" s="156"/>
      <c r="D880" s="115"/>
      <c r="E880" s="89"/>
      <c r="F880" s="88" t="s">
        <v>28</v>
      </c>
      <c r="G880" s="86">
        <f t="shared" si="156"/>
        <v>0</v>
      </c>
      <c r="H880" s="86">
        <f t="shared" si="156"/>
        <v>0</v>
      </c>
      <c r="I880" s="86">
        <v>0</v>
      </c>
      <c r="J880" s="86">
        <v>0</v>
      </c>
      <c r="K880" s="86">
        <v>0</v>
      </c>
      <c r="L880" s="86">
        <v>0</v>
      </c>
      <c r="M880" s="86">
        <v>0</v>
      </c>
      <c r="N880" s="86">
        <v>0</v>
      </c>
      <c r="O880" s="86">
        <v>0</v>
      </c>
      <c r="P880" s="86">
        <v>0</v>
      </c>
      <c r="Q880" s="87"/>
      <c r="R880" s="111"/>
    </row>
    <row r="881" spans="1:18" s="84" customFormat="1">
      <c r="A881" s="132"/>
      <c r="B881" s="128"/>
      <c r="C881" s="156"/>
      <c r="D881" s="115"/>
      <c r="E881" s="119"/>
      <c r="F881" s="88" t="s">
        <v>29</v>
      </c>
      <c r="G881" s="86">
        <f t="shared" si="156"/>
        <v>0</v>
      </c>
      <c r="H881" s="86">
        <f t="shared" si="156"/>
        <v>0</v>
      </c>
      <c r="I881" s="86">
        <v>0</v>
      </c>
      <c r="J881" s="86">
        <v>0</v>
      </c>
      <c r="K881" s="86">
        <v>0</v>
      </c>
      <c r="L881" s="86">
        <v>0</v>
      </c>
      <c r="M881" s="86">
        <v>0</v>
      </c>
      <c r="N881" s="86">
        <v>0</v>
      </c>
      <c r="O881" s="86">
        <v>0</v>
      </c>
      <c r="P881" s="86">
        <v>0</v>
      </c>
      <c r="Q881" s="87"/>
      <c r="R881" s="111"/>
    </row>
    <row r="882" spans="1:18" s="84" customFormat="1">
      <c r="A882" s="132"/>
      <c r="B882" s="128"/>
      <c r="C882" s="156"/>
      <c r="D882" s="115"/>
      <c r="E882" s="119"/>
      <c r="F882" s="88" t="s">
        <v>305</v>
      </c>
      <c r="G882" s="86">
        <f t="shared" si="156"/>
        <v>0</v>
      </c>
      <c r="H882" s="86">
        <f t="shared" si="156"/>
        <v>0</v>
      </c>
      <c r="I882" s="86">
        <v>0</v>
      </c>
      <c r="J882" s="86">
        <v>0</v>
      </c>
      <c r="K882" s="86">
        <v>0</v>
      </c>
      <c r="L882" s="86">
        <v>0</v>
      </c>
      <c r="M882" s="86">
        <v>0</v>
      </c>
      <c r="N882" s="86">
        <v>0</v>
      </c>
      <c r="O882" s="86">
        <v>0</v>
      </c>
      <c r="P882" s="86">
        <v>0</v>
      </c>
      <c r="Q882" s="87"/>
      <c r="R882" s="111"/>
    </row>
    <row r="883" spans="1:18" s="84" customFormat="1">
      <c r="A883" s="132"/>
      <c r="B883" s="128"/>
      <c r="C883" s="156"/>
      <c r="D883" s="115"/>
      <c r="E883" s="88"/>
      <c r="F883" s="88" t="s">
        <v>31</v>
      </c>
      <c r="G883" s="86">
        <f t="shared" si="156"/>
        <v>0</v>
      </c>
      <c r="H883" s="86">
        <f t="shared" si="156"/>
        <v>0</v>
      </c>
      <c r="I883" s="66">
        <v>0</v>
      </c>
      <c r="J883" s="66">
        <v>0</v>
      </c>
      <c r="K883" s="86">
        <v>0</v>
      </c>
      <c r="L883" s="86">
        <v>0</v>
      </c>
      <c r="M883" s="86">
        <v>0</v>
      </c>
      <c r="N883" s="86">
        <v>0</v>
      </c>
      <c r="O883" s="86">
        <v>0</v>
      </c>
      <c r="P883" s="86">
        <v>0</v>
      </c>
      <c r="Q883" s="87"/>
      <c r="R883" s="111"/>
    </row>
    <row r="884" spans="1:18" s="84" customFormat="1">
      <c r="A884" s="132"/>
      <c r="B884" s="128"/>
      <c r="C884" s="156"/>
      <c r="D884" s="115"/>
      <c r="E884" s="88"/>
      <c r="F884" s="88" t="s">
        <v>268</v>
      </c>
      <c r="G884" s="86">
        <f t="shared" si="156"/>
        <v>0</v>
      </c>
      <c r="H884" s="86">
        <f t="shared" si="156"/>
        <v>0</v>
      </c>
      <c r="I884" s="66">
        <v>0</v>
      </c>
      <c r="J884" s="66">
        <v>0</v>
      </c>
      <c r="K884" s="86">
        <v>0</v>
      </c>
      <c r="L884" s="86">
        <v>0</v>
      </c>
      <c r="M884" s="86">
        <v>0</v>
      </c>
      <c r="N884" s="86">
        <v>0</v>
      </c>
      <c r="O884" s="86">
        <v>0</v>
      </c>
      <c r="P884" s="86">
        <v>0</v>
      </c>
      <c r="Q884" s="87"/>
      <c r="R884" s="111"/>
    </row>
    <row r="885" spans="1:18" s="84" customFormat="1">
      <c r="A885" s="132"/>
      <c r="B885" s="128"/>
      <c r="C885" s="156"/>
      <c r="D885" s="115"/>
      <c r="E885" s="89"/>
      <c r="F885" s="88" t="s">
        <v>275</v>
      </c>
      <c r="G885" s="86">
        <f t="shared" si="156"/>
        <v>0</v>
      </c>
      <c r="H885" s="86">
        <f t="shared" si="156"/>
        <v>0</v>
      </c>
      <c r="I885" s="66">
        <v>0</v>
      </c>
      <c r="J885" s="66">
        <v>0</v>
      </c>
      <c r="K885" s="66">
        <v>0</v>
      </c>
      <c r="L885" s="86">
        <v>0</v>
      </c>
      <c r="M885" s="66">
        <v>0</v>
      </c>
      <c r="N885" s="66">
        <v>0</v>
      </c>
      <c r="O885" s="66">
        <v>0</v>
      </c>
      <c r="P885" s="86">
        <v>0</v>
      </c>
      <c r="Q885" s="87"/>
      <c r="R885" s="111"/>
    </row>
    <row r="886" spans="1:18" s="84" customFormat="1">
      <c r="A886" s="132"/>
      <c r="B886" s="128"/>
      <c r="C886" s="156"/>
      <c r="D886" s="115"/>
      <c r="E886" s="88" t="s">
        <v>220</v>
      </c>
      <c r="F886" s="88" t="s">
        <v>276</v>
      </c>
      <c r="G886" s="86">
        <f t="shared" si="156"/>
        <v>32.5</v>
      </c>
      <c r="H886" s="86">
        <f t="shared" si="156"/>
        <v>0</v>
      </c>
      <c r="I886" s="66">
        <v>32.5</v>
      </c>
      <c r="J886" s="66">
        <v>0</v>
      </c>
      <c r="K886" s="66">
        <v>0</v>
      </c>
      <c r="L886" s="86">
        <v>0</v>
      </c>
      <c r="M886" s="66">
        <v>0</v>
      </c>
      <c r="N886" s="66">
        <v>0</v>
      </c>
      <c r="O886" s="66">
        <v>0</v>
      </c>
      <c r="P886" s="86">
        <v>0</v>
      </c>
      <c r="Q886" s="87"/>
      <c r="R886" s="111"/>
    </row>
    <row r="887" spans="1:18" s="84" customFormat="1">
      <c r="A887" s="132"/>
      <c r="B887" s="128"/>
      <c r="C887" s="156"/>
      <c r="D887" s="115"/>
      <c r="E887" s="88" t="s">
        <v>26</v>
      </c>
      <c r="F887" s="88" t="s">
        <v>277</v>
      </c>
      <c r="G887" s="86">
        <f t="shared" si="156"/>
        <v>650</v>
      </c>
      <c r="H887" s="86">
        <f t="shared" si="156"/>
        <v>0</v>
      </c>
      <c r="I887" s="66">
        <v>650</v>
      </c>
      <c r="J887" s="66">
        <v>0</v>
      </c>
      <c r="K887" s="66">
        <v>0</v>
      </c>
      <c r="L887" s="86">
        <v>0</v>
      </c>
      <c r="M887" s="66">
        <v>0</v>
      </c>
      <c r="N887" s="66">
        <v>0</v>
      </c>
      <c r="O887" s="66">
        <v>0</v>
      </c>
      <c r="P887" s="86">
        <v>0</v>
      </c>
      <c r="Q887" s="87"/>
      <c r="R887" s="111"/>
    </row>
    <row r="888" spans="1:18" s="84" customFormat="1">
      <c r="A888" s="132"/>
      <c r="B888" s="128"/>
      <c r="C888" s="156"/>
      <c r="D888" s="115"/>
      <c r="E888" s="89"/>
      <c r="F888" s="88" t="s">
        <v>278</v>
      </c>
      <c r="G888" s="86">
        <f t="shared" si="156"/>
        <v>0</v>
      </c>
      <c r="H888" s="86">
        <f t="shared" si="156"/>
        <v>0</v>
      </c>
      <c r="I888" s="66">
        <v>0</v>
      </c>
      <c r="J888" s="66">
        <v>0</v>
      </c>
      <c r="K888" s="66">
        <v>0</v>
      </c>
      <c r="L888" s="86">
        <v>0</v>
      </c>
      <c r="M888" s="66">
        <v>0</v>
      </c>
      <c r="N888" s="66">
        <v>0</v>
      </c>
      <c r="O888" s="66">
        <v>0</v>
      </c>
      <c r="P888" s="86">
        <v>0</v>
      </c>
      <c r="Q888" s="87"/>
      <c r="R888" s="111"/>
    </row>
    <row r="889" spans="1:18" s="84" customFormat="1">
      <c r="A889" s="132"/>
      <c r="B889" s="128"/>
      <c r="C889" s="156"/>
      <c r="D889" s="115"/>
      <c r="E889" s="89"/>
      <c r="F889" s="88" t="s">
        <v>279</v>
      </c>
      <c r="G889" s="86">
        <f t="shared" si="156"/>
        <v>0</v>
      </c>
      <c r="H889" s="86">
        <f t="shared" si="156"/>
        <v>0</v>
      </c>
      <c r="I889" s="66">
        <v>0</v>
      </c>
      <c r="J889" s="66">
        <v>0</v>
      </c>
      <c r="K889" s="66">
        <v>0</v>
      </c>
      <c r="L889" s="86">
        <v>0</v>
      </c>
      <c r="M889" s="66">
        <v>0</v>
      </c>
      <c r="N889" s="66">
        <v>0</v>
      </c>
      <c r="O889" s="66">
        <v>0</v>
      </c>
      <c r="P889" s="86">
        <v>0</v>
      </c>
      <c r="Q889" s="87"/>
      <c r="R889" s="111"/>
    </row>
    <row r="890" spans="1:18" s="84" customFormat="1">
      <c r="A890" s="132" t="s">
        <v>486</v>
      </c>
      <c r="B890" s="128" t="s">
        <v>376</v>
      </c>
      <c r="C890" s="156">
        <v>100</v>
      </c>
      <c r="D890" s="115"/>
      <c r="E890" s="100"/>
      <c r="F890" s="106" t="s">
        <v>303</v>
      </c>
      <c r="G890" s="64">
        <f t="shared" ref="G890:P890" si="157">SUM(G891:G901)</f>
        <v>682.5</v>
      </c>
      <c r="H890" s="64">
        <f t="shared" si="157"/>
        <v>0</v>
      </c>
      <c r="I890" s="64">
        <f t="shared" si="157"/>
        <v>682.5</v>
      </c>
      <c r="J890" s="64">
        <f t="shared" si="157"/>
        <v>0</v>
      </c>
      <c r="K890" s="64">
        <f t="shared" si="157"/>
        <v>0</v>
      </c>
      <c r="L890" s="64">
        <f t="shared" si="157"/>
        <v>0</v>
      </c>
      <c r="M890" s="64">
        <f t="shared" si="157"/>
        <v>0</v>
      </c>
      <c r="N890" s="64">
        <f t="shared" si="157"/>
        <v>0</v>
      </c>
      <c r="O890" s="64">
        <f t="shared" si="157"/>
        <v>0</v>
      </c>
      <c r="P890" s="64">
        <f t="shared" si="157"/>
        <v>0</v>
      </c>
      <c r="Q890" s="83"/>
      <c r="R890" s="111"/>
    </row>
    <row r="891" spans="1:18" s="84" customFormat="1">
      <c r="A891" s="132"/>
      <c r="B891" s="128"/>
      <c r="C891" s="156"/>
      <c r="D891" s="115"/>
      <c r="E891" s="100"/>
      <c r="F891" s="88" t="s">
        <v>25</v>
      </c>
      <c r="G891" s="86">
        <f t="shared" ref="G891:H901" si="158">I891+K891+M891+O891</f>
        <v>0</v>
      </c>
      <c r="H891" s="86">
        <f t="shared" si="158"/>
        <v>0</v>
      </c>
      <c r="I891" s="86">
        <v>0</v>
      </c>
      <c r="J891" s="86">
        <v>0</v>
      </c>
      <c r="K891" s="86">
        <v>0</v>
      </c>
      <c r="L891" s="86">
        <v>0</v>
      </c>
      <c r="M891" s="86">
        <v>0</v>
      </c>
      <c r="N891" s="86">
        <v>0</v>
      </c>
      <c r="O891" s="86">
        <v>0</v>
      </c>
      <c r="P891" s="86">
        <v>0</v>
      </c>
      <c r="Q891" s="87"/>
      <c r="R891" s="111"/>
    </row>
    <row r="892" spans="1:18" s="84" customFormat="1">
      <c r="A892" s="132"/>
      <c r="B892" s="128"/>
      <c r="C892" s="156"/>
      <c r="D892" s="115"/>
      <c r="E892" s="89"/>
      <c r="F892" s="88" t="s">
        <v>28</v>
      </c>
      <c r="G892" s="86">
        <f t="shared" si="158"/>
        <v>0</v>
      </c>
      <c r="H892" s="86">
        <f t="shared" si="158"/>
        <v>0</v>
      </c>
      <c r="I892" s="86">
        <v>0</v>
      </c>
      <c r="J892" s="86">
        <v>0</v>
      </c>
      <c r="K892" s="86">
        <v>0</v>
      </c>
      <c r="L892" s="86">
        <v>0</v>
      </c>
      <c r="M892" s="86">
        <v>0</v>
      </c>
      <c r="N892" s="86">
        <v>0</v>
      </c>
      <c r="O892" s="86">
        <v>0</v>
      </c>
      <c r="P892" s="86">
        <v>0</v>
      </c>
      <c r="Q892" s="87"/>
      <c r="R892" s="111"/>
    </row>
    <row r="893" spans="1:18" s="84" customFormat="1">
      <c r="A893" s="132"/>
      <c r="B893" s="128"/>
      <c r="C893" s="156"/>
      <c r="D893" s="115"/>
      <c r="E893" s="119"/>
      <c r="F893" s="88" t="s">
        <v>29</v>
      </c>
      <c r="G893" s="86">
        <f t="shared" si="158"/>
        <v>0</v>
      </c>
      <c r="H893" s="86">
        <f t="shared" si="158"/>
        <v>0</v>
      </c>
      <c r="I893" s="86">
        <v>0</v>
      </c>
      <c r="J893" s="86">
        <v>0</v>
      </c>
      <c r="K893" s="86">
        <v>0</v>
      </c>
      <c r="L893" s="86">
        <v>0</v>
      </c>
      <c r="M893" s="86">
        <v>0</v>
      </c>
      <c r="N893" s="86">
        <v>0</v>
      </c>
      <c r="O893" s="86">
        <v>0</v>
      </c>
      <c r="P893" s="86">
        <v>0</v>
      </c>
      <c r="Q893" s="87"/>
      <c r="R893" s="111"/>
    </row>
    <row r="894" spans="1:18" s="84" customFormat="1">
      <c r="A894" s="132"/>
      <c r="B894" s="128"/>
      <c r="C894" s="156"/>
      <c r="D894" s="115"/>
      <c r="E894" s="119"/>
      <c r="F894" s="88" t="s">
        <v>305</v>
      </c>
      <c r="G894" s="86">
        <f t="shared" si="158"/>
        <v>0</v>
      </c>
      <c r="H894" s="86">
        <f t="shared" si="158"/>
        <v>0</v>
      </c>
      <c r="I894" s="86">
        <v>0</v>
      </c>
      <c r="J894" s="86">
        <v>0</v>
      </c>
      <c r="K894" s="86">
        <v>0</v>
      </c>
      <c r="L894" s="86">
        <v>0</v>
      </c>
      <c r="M894" s="86">
        <v>0</v>
      </c>
      <c r="N894" s="86">
        <v>0</v>
      </c>
      <c r="O894" s="86">
        <v>0</v>
      </c>
      <c r="P894" s="86">
        <v>0</v>
      </c>
      <c r="Q894" s="87"/>
      <c r="R894" s="111"/>
    </row>
    <row r="895" spans="1:18" s="84" customFormat="1">
      <c r="A895" s="132"/>
      <c r="B895" s="128"/>
      <c r="C895" s="156"/>
      <c r="D895" s="115"/>
      <c r="E895" s="88"/>
      <c r="F895" s="88" t="s">
        <v>31</v>
      </c>
      <c r="G895" s="86">
        <f t="shared" si="158"/>
        <v>0</v>
      </c>
      <c r="H895" s="86">
        <f t="shared" si="158"/>
        <v>0</v>
      </c>
      <c r="I895" s="66">
        <v>0</v>
      </c>
      <c r="J895" s="66">
        <v>0</v>
      </c>
      <c r="K895" s="86">
        <v>0</v>
      </c>
      <c r="L895" s="86">
        <v>0</v>
      </c>
      <c r="M895" s="86">
        <v>0</v>
      </c>
      <c r="N895" s="86">
        <v>0</v>
      </c>
      <c r="O895" s="86">
        <v>0</v>
      </c>
      <c r="P895" s="86">
        <v>0</v>
      </c>
      <c r="Q895" s="87"/>
      <c r="R895" s="111"/>
    </row>
    <row r="896" spans="1:18" s="84" customFormat="1">
      <c r="A896" s="132"/>
      <c r="B896" s="128"/>
      <c r="C896" s="156"/>
      <c r="D896" s="115"/>
      <c r="E896" s="88"/>
      <c r="F896" s="88" t="s">
        <v>268</v>
      </c>
      <c r="G896" s="86">
        <f t="shared" si="158"/>
        <v>0</v>
      </c>
      <c r="H896" s="86">
        <f t="shared" si="158"/>
        <v>0</v>
      </c>
      <c r="I896" s="66">
        <v>0</v>
      </c>
      <c r="J896" s="66">
        <v>0</v>
      </c>
      <c r="K896" s="86">
        <v>0</v>
      </c>
      <c r="L896" s="86">
        <v>0</v>
      </c>
      <c r="M896" s="86">
        <v>0</v>
      </c>
      <c r="N896" s="86">
        <v>0</v>
      </c>
      <c r="O896" s="86">
        <v>0</v>
      </c>
      <c r="P896" s="86">
        <v>0</v>
      </c>
      <c r="Q896" s="87"/>
      <c r="R896" s="111"/>
    </row>
    <row r="897" spans="1:18" s="84" customFormat="1">
      <c r="A897" s="132"/>
      <c r="B897" s="128"/>
      <c r="C897" s="156"/>
      <c r="D897" s="115"/>
      <c r="E897" s="89"/>
      <c r="F897" s="88" t="s">
        <v>275</v>
      </c>
      <c r="G897" s="86">
        <f t="shared" si="158"/>
        <v>0</v>
      </c>
      <c r="H897" s="86">
        <f t="shared" si="158"/>
        <v>0</v>
      </c>
      <c r="I897" s="66">
        <v>0</v>
      </c>
      <c r="J897" s="66">
        <v>0</v>
      </c>
      <c r="K897" s="66">
        <v>0</v>
      </c>
      <c r="L897" s="86">
        <v>0</v>
      </c>
      <c r="M897" s="66">
        <v>0</v>
      </c>
      <c r="N897" s="66">
        <v>0</v>
      </c>
      <c r="O897" s="66">
        <v>0</v>
      </c>
      <c r="P897" s="86">
        <v>0</v>
      </c>
      <c r="Q897" s="87"/>
      <c r="R897" s="111"/>
    </row>
    <row r="898" spans="1:18" s="84" customFormat="1">
      <c r="A898" s="132"/>
      <c r="B898" s="128"/>
      <c r="C898" s="156"/>
      <c r="D898" s="115"/>
      <c r="E898" s="88" t="s">
        <v>220</v>
      </c>
      <c r="F898" s="88" t="s">
        <v>276</v>
      </c>
      <c r="G898" s="86">
        <f t="shared" si="158"/>
        <v>32.5</v>
      </c>
      <c r="H898" s="86">
        <f t="shared" si="158"/>
        <v>0</v>
      </c>
      <c r="I898" s="66">
        <v>32.5</v>
      </c>
      <c r="J898" s="66">
        <v>0</v>
      </c>
      <c r="K898" s="66">
        <v>0</v>
      </c>
      <c r="L898" s="86">
        <v>0</v>
      </c>
      <c r="M898" s="66">
        <v>0</v>
      </c>
      <c r="N898" s="66">
        <v>0</v>
      </c>
      <c r="O898" s="66">
        <v>0</v>
      </c>
      <c r="P898" s="86">
        <v>0</v>
      </c>
      <c r="Q898" s="87"/>
      <c r="R898" s="111"/>
    </row>
    <row r="899" spans="1:18" s="84" customFormat="1">
      <c r="A899" s="132"/>
      <c r="B899" s="128"/>
      <c r="C899" s="156"/>
      <c r="D899" s="115"/>
      <c r="E899" s="88" t="s">
        <v>26</v>
      </c>
      <c r="F899" s="88" t="s">
        <v>277</v>
      </c>
      <c r="G899" s="86">
        <f t="shared" si="158"/>
        <v>650</v>
      </c>
      <c r="H899" s="86">
        <f t="shared" si="158"/>
        <v>0</v>
      </c>
      <c r="I899" s="66">
        <v>650</v>
      </c>
      <c r="J899" s="66">
        <v>0</v>
      </c>
      <c r="K899" s="66">
        <v>0</v>
      </c>
      <c r="L899" s="86">
        <v>0</v>
      </c>
      <c r="M899" s="66">
        <v>0</v>
      </c>
      <c r="N899" s="66">
        <v>0</v>
      </c>
      <c r="O899" s="66">
        <v>0</v>
      </c>
      <c r="P899" s="86">
        <v>0</v>
      </c>
      <c r="Q899" s="87"/>
      <c r="R899" s="111"/>
    </row>
    <row r="900" spans="1:18" s="84" customFormat="1">
      <c r="A900" s="132"/>
      <c r="B900" s="128"/>
      <c r="C900" s="156"/>
      <c r="D900" s="115"/>
      <c r="E900" s="89"/>
      <c r="F900" s="88" t="s">
        <v>278</v>
      </c>
      <c r="G900" s="86">
        <f t="shared" si="158"/>
        <v>0</v>
      </c>
      <c r="H900" s="86">
        <f t="shared" si="158"/>
        <v>0</v>
      </c>
      <c r="I900" s="66">
        <v>0</v>
      </c>
      <c r="J900" s="66">
        <v>0</v>
      </c>
      <c r="K900" s="66">
        <v>0</v>
      </c>
      <c r="L900" s="86">
        <v>0</v>
      </c>
      <c r="M900" s="66">
        <v>0</v>
      </c>
      <c r="N900" s="66">
        <v>0</v>
      </c>
      <c r="O900" s="66">
        <v>0</v>
      </c>
      <c r="P900" s="86">
        <v>0</v>
      </c>
      <c r="Q900" s="87"/>
      <c r="R900" s="111"/>
    </row>
    <row r="901" spans="1:18" s="84" customFormat="1">
      <c r="A901" s="132"/>
      <c r="B901" s="128"/>
      <c r="C901" s="156"/>
      <c r="D901" s="115"/>
      <c r="E901" s="89"/>
      <c r="F901" s="88" t="s">
        <v>279</v>
      </c>
      <c r="G901" s="86">
        <f t="shared" si="158"/>
        <v>0</v>
      </c>
      <c r="H901" s="86">
        <f t="shared" si="158"/>
        <v>0</v>
      </c>
      <c r="I901" s="66">
        <v>0</v>
      </c>
      <c r="J901" s="66">
        <v>0</v>
      </c>
      <c r="K901" s="66">
        <v>0</v>
      </c>
      <c r="L901" s="86">
        <v>0</v>
      </c>
      <c r="M901" s="66">
        <v>0</v>
      </c>
      <c r="N901" s="66">
        <v>0</v>
      </c>
      <c r="O901" s="66">
        <v>0</v>
      </c>
      <c r="P901" s="86">
        <v>0</v>
      </c>
      <c r="Q901" s="87"/>
      <c r="R901" s="111"/>
    </row>
    <row r="902" spans="1:18" s="84" customFormat="1">
      <c r="A902" s="132" t="s">
        <v>487</v>
      </c>
      <c r="B902" s="128" t="s">
        <v>377</v>
      </c>
      <c r="C902" s="156">
        <v>100</v>
      </c>
      <c r="D902" s="115"/>
      <c r="E902" s="100"/>
      <c r="F902" s="106" t="s">
        <v>303</v>
      </c>
      <c r="G902" s="64">
        <f t="shared" ref="G902:P902" si="159">SUM(G903:G913)</f>
        <v>682.5</v>
      </c>
      <c r="H902" s="64">
        <f t="shared" si="159"/>
        <v>0</v>
      </c>
      <c r="I902" s="64">
        <f t="shared" si="159"/>
        <v>682.5</v>
      </c>
      <c r="J902" s="64">
        <f t="shared" si="159"/>
        <v>0</v>
      </c>
      <c r="K902" s="64">
        <f t="shared" si="159"/>
        <v>0</v>
      </c>
      <c r="L902" s="64">
        <f t="shared" si="159"/>
        <v>0</v>
      </c>
      <c r="M902" s="64">
        <f t="shared" si="159"/>
        <v>0</v>
      </c>
      <c r="N902" s="64">
        <f t="shared" si="159"/>
        <v>0</v>
      </c>
      <c r="O902" s="64">
        <f t="shared" si="159"/>
        <v>0</v>
      </c>
      <c r="P902" s="64">
        <f t="shared" si="159"/>
        <v>0</v>
      </c>
      <c r="Q902" s="83"/>
      <c r="R902" s="111"/>
    </row>
    <row r="903" spans="1:18" s="84" customFormat="1">
      <c r="A903" s="132"/>
      <c r="B903" s="128"/>
      <c r="C903" s="156"/>
      <c r="D903" s="115"/>
      <c r="E903" s="100"/>
      <c r="F903" s="88" t="s">
        <v>25</v>
      </c>
      <c r="G903" s="86">
        <f t="shared" ref="G903:H913" si="160">I903+K903+M903+O903</f>
        <v>0</v>
      </c>
      <c r="H903" s="86">
        <f t="shared" si="160"/>
        <v>0</v>
      </c>
      <c r="I903" s="86">
        <v>0</v>
      </c>
      <c r="J903" s="86">
        <v>0</v>
      </c>
      <c r="K903" s="86">
        <v>0</v>
      </c>
      <c r="L903" s="86">
        <v>0</v>
      </c>
      <c r="M903" s="86">
        <v>0</v>
      </c>
      <c r="N903" s="86">
        <v>0</v>
      </c>
      <c r="O903" s="86">
        <v>0</v>
      </c>
      <c r="P903" s="86">
        <v>0</v>
      </c>
      <c r="Q903" s="87"/>
      <c r="R903" s="111"/>
    </row>
    <row r="904" spans="1:18" s="84" customFormat="1">
      <c r="A904" s="132"/>
      <c r="B904" s="128"/>
      <c r="C904" s="156"/>
      <c r="D904" s="115"/>
      <c r="E904" s="89"/>
      <c r="F904" s="88" t="s">
        <v>28</v>
      </c>
      <c r="G904" s="86">
        <f t="shared" si="160"/>
        <v>0</v>
      </c>
      <c r="H904" s="86">
        <f t="shared" si="160"/>
        <v>0</v>
      </c>
      <c r="I904" s="86">
        <v>0</v>
      </c>
      <c r="J904" s="86">
        <v>0</v>
      </c>
      <c r="K904" s="86">
        <v>0</v>
      </c>
      <c r="L904" s="86">
        <v>0</v>
      </c>
      <c r="M904" s="86">
        <v>0</v>
      </c>
      <c r="N904" s="86">
        <v>0</v>
      </c>
      <c r="O904" s="86">
        <v>0</v>
      </c>
      <c r="P904" s="86">
        <v>0</v>
      </c>
      <c r="Q904" s="87"/>
      <c r="R904" s="111"/>
    </row>
    <row r="905" spans="1:18" s="84" customFormat="1">
      <c r="A905" s="132"/>
      <c r="B905" s="128"/>
      <c r="C905" s="156"/>
      <c r="D905" s="115"/>
      <c r="E905" s="119"/>
      <c r="F905" s="88" t="s">
        <v>29</v>
      </c>
      <c r="G905" s="86">
        <f t="shared" si="160"/>
        <v>0</v>
      </c>
      <c r="H905" s="86">
        <f t="shared" si="160"/>
        <v>0</v>
      </c>
      <c r="I905" s="86">
        <v>0</v>
      </c>
      <c r="J905" s="86">
        <v>0</v>
      </c>
      <c r="K905" s="86">
        <v>0</v>
      </c>
      <c r="L905" s="86">
        <v>0</v>
      </c>
      <c r="M905" s="86">
        <v>0</v>
      </c>
      <c r="N905" s="86">
        <v>0</v>
      </c>
      <c r="O905" s="86">
        <v>0</v>
      </c>
      <c r="P905" s="86">
        <v>0</v>
      </c>
      <c r="Q905" s="87"/>
      <c r="R905" s="111"/>
    </row>
    <row r="906" spans="1:18" s="84" customFormat="1">
      <c r="A906" s="132"/>
      <c r="B906" s="128"/>
      <c r="C906" s="156"/>
      <c r="D906" s="115"/>
      <c r="E906" s="119"/>
      <c r="F906" s="88" t="s">
        <v>305</v>
      </c>
      <c r="G906" s="86">
        <f t="shared" si="160"/>
        <v>0</v>
      </c>
      <c r="H906" s="86">
        <f t="shared" si="160"/>
        <v>0</v>
      </c>
      <c r="I906" s="86">
        <v>0</v>
      </c>
      <c r="J906" s="86">
        <v>0</v>
      </c>
      <c r="K906" s="86">
        <v>0</v>
      </c>
      <c r="L906" s="86">
        <v>0</v>
      </c>
      <c r="M906" s="86">
        <v>0</v>
      </c>
      <c r="N906" s="86">
        <v>0</v>
      </c>
      <c r="O906" s="86">
        <v>0</v>
      </c>
      <c r="P906" s="86">
        <v>0</v>
      </c>
      <c r="Q906" s="87"/>
      <c r="R906" s="111"/>
    </row>
    <row r="907" spans="1:18" s="84" customFormat="1">
      <c r="A907" s="132"/>
      <c r="B907" s="128"/>
      <c r="C907" s="156"/>
      <c r="D907" s="115"/>
      <c r="E907" s="88"/>
      <c r="F907" s="88" t="s">
        <v>31</v>
      </c>
      <c r="G907" s="86">
        <f t="shared" si="160"/>
        <v>0</v>
      </c>
      <c r="H907" s="86">
        <f t="shared" si="160"/>
        <v>0</v>
      </c>
      <c r="I907" s="66">
        <v>0</v>
      </c>
      <c r="J907" s="66">
        <v>0</v>
      </c>
      <c r="K907" s="86">
        <v>0</v>
      </c>
      <c r="L907" s="86">
        <v>0</v>
      </c>
      <c r="M907" s="86">
        <v>0</v>
      </c>
      <c r="N907" s="86">
        <v>0</v>
      </c>
      <c r="O907" s="86">
        <v>0</v>
      </c>
      <c r="P907" s="86">
        <v>0</v>
      </c>
      <c r="Q907" s="87"/>
      <c r="R907" s="111"/>
    </row>
    <row r="908" spans="1:18" s="84" customFormat="1">
      <c r="A908" s="132"/>
      <c r="B908" s="128"/>
      <c r="C908" s="156"/>
      <c r="D908" s="115"/>
      <c r="E908" s="88"/>
      <c r="F908" s="88" t="s">
        <v>268</v>
      </c>
      <c r="G908" s="86">
        <f t="shared" si="160"/>
        <v>0</v>
      </c>
      <c r="H908" s="86">
        <f t="shared" si="160"/>
        <v>0</v>
      </c>
      <c r="I908" s="66">
        <v>0</v>
      </c>
      <c r="J908" s="66">
        <v>0</v>
      </c>
      <c r="K908" s="86">
        <v>0</v>
      </c>
      <c r="L908" s="86">
        <v>0</v>
      </c>
      <c r="M908" s="86">
        <v>0</v>
      </c>
      <c r="N908" s="86">
        <v>0</v>
      </c>
      <c r="O908" s="86">
        <v>0</v>
      </c>
      <c r="P908" s="86">
        <v>0</v>
      </c>
      <c r="Q908" s="87"/>
      <c r="R908" s="111"/>
    </row>
    <row r="909" spans="1:18" s="84" customFormat="1">
      <c r="A909" s="132"/>
      <c r="B909" s="128"/>
      <c r="C909" s="156"/>
      <c r="D909" s="115"/>
      <c r="E909" s="88" t="s">
        <v>220</v>
      </c>
      <c r="F909" s="88" t="s">
        <v>275</v>
      </c>
      <c r="G909" s="86">
        <f t="shared" si="160"/>
        <v>32.5</v>
      </c>
      <c r="H909" s="86">
        <f t="shared" si="160"/>
        <v>0</v>
      </c>
      <c r="I909" s="66">
        <v>32.5</v>
      </c>
      <c r="J909" s="66">
        <v>0</v>
      </c>
      <c r="K909" s="66">
        <v>0</v>
      </c>
      <c r="L909" s="86">
        <v>0</v>
      </c>
      <c r="M909" s="66">
        <v>0</v>
      </c>
      <c r="N909" s="66">
        <v>0</v>
      </c>
      <c r="O909" s="66">
        <v>0</v>
      </c>
      <c r="P909" s="86">
        <v>0</v>
      </c>
      <c r="Q909" s="87"/>
      <c r="R909" s="111"/>
    </row>
    <row r="910" spans="1:18" s="84" customFormat="1">
      <c r="A910" s="132"/>
      <c r="B910" s="128"/>
      <c r="C910" s="156"/>
      <c r="D910" s="115"/>
      <c r="E910" s="88" t="s">
        <v>26</v>
      </c>
      <c r="F910" s="88" t="s">
        <v>276</v>
      </c>
      <c r="G910" s="86">
        <f t="shared" si="160"/>
        <v>650</v>
      </c>
      <c r="H910" s="86">
        <f t="shared" si="160"/>
        <v>0</v>
      </c>
      <c r="I910" s="66">
        <v>650</v>
      </c>
      <c r="J910" s="66">
        <v>0</v>
      </c>
      <c r="K910" s="66">
        <v>0</v>
      </c>
      <c r="L910" s="86">
        <v>0</v>
      </c>
      <c r="M910" s="66">
        <v>0</v>
      </c>
      <c r="N910" s="66">
        <v>0</v>
      </c>
      <c r="O910" s="66">
        <v>0</v>
      </c>
      <c r="P910" s="86">
        <v>0</v>
      </c>
      <c r="Q910" s="87"/>
      <c r="R910" s="111"/>
    </row>
    <row r="911" spans="1:18" s="84" customFormat="1">
      <c r="A911" s="132"/>
      <c r="B911" s="128"/>
      <c r="C911" s="156"/>
      <c r="D911" s="115"/>
      <c r="E911" s="89"/>
      <c r="F911" s="88" t="s">
        <v>277</v>
      </c>
      <c r="G911" s="86">
        <f t="shared" si="160"/>
        <v>0</v>
      </c>
      <c r="H911" s="86">
        <f t="shared" si="160"/>
        <v>0</v>
      </c>
      <c r="I911" s="66">
        <v>0</v>
      </c>
      <c r="J911" s="66">
        <v>0</v>
      </c>
      <c r="K911" s="66">
        <v>0</v>
      </c>
      <c r="L911" s="86">
        <v>0</v>
      </c>
      <c r="M911" s="66">
        <v>0</v>
      </c>
      <c r="N911" s="66">
        <v>0</v>
      </c>
      <c r="O911" s="66">
        <v>0</v>
      </c>
      <c r="P911" s="86">
        <v>0</v>
      </c>
      <c r="Q911" s="87"/>
      <c r="R911" s="111"/>
    </row>
    <row r="912" spans="1:18" s="84" customFormat="1">
      <c r="A912" s="132"/>
      <c r="B912" s="128"/>
      <c r="C912" s="156"/>
      <c r="D912" s="115"/>
      <c r="E912" s="89"/>
      <c r="F912" s="88" t="s">
        <v>278</v>
      </c>
      <c r="G912" s="86">
        <f t="shared" si="160"/>
        <v>0</v>
      </c>
      <c r="H912" s="86">
        <f t="shared" si="160"/>
        <v>0</v>
      </c>
      <c r="I912" s="66">
        <v>0</v>
      </c>
      <c r="J912" s="66">
        <v>0</v>
      </c>
      <c r="K912" s="66">
        <v>0</v>
      </c>
      <c r="L912" s="86">
        <v>0</v>
      </c>
      <c r="M912" s="66">
        <v>0</v>
      </c>
      <c r="N912" s="66">
        <v>0</v>
      </c>
      <c r="O912" s="66">
        <v>0</v>
      </c>
      <c r="P912" s="86">
        <v>0</v>
      </c>
      <c r="Q912" s="87"/>
      <c r="R912" s="111"/>
    </row>
    <row r="913" spans="1:18" s="84" customFormat="1">
      <c r="A913" s="132"/>
      <c r="B913" s="128"/>
      <c r="C913" s="156"/>
      <c r="D913" s="115"/>
      <c r="E913" s="89"/>
      <c r="F913" s="88" t="s">
        <v>279</v>
      </c>
      <c r="G913" s="86">
        <f t="shared" si="160"/>
        <v>0</v>
      </c>
      <c r="H913" s="86">
        <f t="shared" si="160"/>
        <v>0</v>
      </c>
      <c r="I913" s="66">
        <v>0</v>
      </c>
      <c r="J913" s="66">
        <v>0</v>
      </c>
      <c r="K913" s="66">
        <v>0</v>
      </c>
      <c r="L913" s="86">
        <v>0</v>
      </c>
      <c r="M913" s="66">
        <v>0</v>
      </c>
      <c r="N913" s="66">
        <v>0</v>
      </c>
      <c r="O913" s="66">
        <v>0</v>
      </c>
      <c r="P913" s="86">
        <v>0</v>
      </c>
      <c r="Q913" s="87"/>
      <c r="R913" s="111"/>
    </row>
    <row r="914" spans="1:18" s="84" customFormat="1" ht="12.75" customHeight="1">
      <c r="A914" s="132" t="s">
        <v>488</v>
      </c>
      <c r="B914" s="128" t="s">
        <v>378</v>
      </c>
      <c r="C914" s="156">
        <v>150</v>
      </c>
      <c r="D914" s="115"/>
      <c r="E914" s="100"/>
      <c r="F914" s="106" t="s">
        <v>303</v>
      </c>
      <c r="G914" s="64">
        <f t="shared" ref="G914:P914" si="161">SUM(G915:G925)</f>
        <v>1023.75</v>
      </c>
      <c r="H914" s="64">
        <f t="shared" si="161"/>
        <v>0</v>
      </c>
      <c r="I914" s="64">
        <f t="shared" si="161"/>
        <v>1023.75</v>
      </c>
      <c r="J914" s="64">
        <f t="shared" si="161"/>
        <v>0</v>
      </c>
      <c r="K914" s="64">
        <f t="shared" si="161"/>
        <v>0</v>
      </c>
      <c r="L914" s="64">
        <f t="shared" si="161"/>
        <v>0</v>
      </c>
      <c r="M914" s="64">
        <f t="shared" si="161"/>
        <v>0</v>
      </c>
      <c r="N914" s="64">
        <f t="shared" si="161"/>
        <v>0</v>
      </c>
      <c r="O914" s="64">
        <f t="shared" si="161"/>
        <v>0</v>
      </c>
      <c r="P914" s="64">
        <f t="shared" si="161"/>
        <v>0</v>
      </c>
      <c r="Q914" s="83"/>
      <c r="R914" s="111"/>
    </row>
    <row r="915" spans="1:18" s="84" customFormat="1">
      <c r="A915" s="132"/>
      <c r="B915" s="128"/>
      <c r="C915" s="156"/>
      <c r="D915" s="115"/>
      <c r="E915" s="100"/>
      <c r="F915" s="88" t="s">
        <v>25</v>
      </c>
      <c r="G915" s="86">
        <f t="shared" ref="G915:H925" si="162">I915+K915+M915+O915</f>
        <v>0</v>
      </c>
      <c r="H915" s="86">
        <f t="shared" si="162"/>
        <v>0</v>
      </c>
      <c r="I915" s="86">
        <v>0</v>
      </c>
      <c r="J915" s="86">
        <v>0</v>
      </c>
      <c r="K915" s="86">
        <v>0</v>
      </c>
      <c r="L915" s="86">
        <v>0</v>
      </c>
      <c r="M915" s="86">
        <v>0</v>
      </c>
      <c r="N915" s="86">
        <v>0</v>
      </c>
      <c r="O915" s="86">
        <v>0</v>
      </c>
      <c r="P915" s="86">
        <v>0</v>
      </c>
      <c r="Q915" s="87"/>
      <c r="R915" s="111"/>
    </row>
    <row r="916" spans="1:18" s="84" customFormat="1">
      <c r="A916" s="132"/>
      <c r="B916" s="128"/>
      <c r="C916" s="156"/>
      <c r="D916" s="115"/>
      <c r="E916" s="89"/>
      <c r="F916" s="88" t="s">
        <v>28</v>
      </c>
      <c r="G916" s="86">
        <f t="shared" si="162"/>
        <v>0</v>
      </c>
      <c r="H916" s="86">
        <f t="shared" si="162"/>
        <v>0</v>
      </c>
      <c r="I916" s="86">
        <v>0</v>
      </c>
      <c r="J916" s="86">
        <v>0</v>
      </c>
      <c r="K916" s="86">
        <v>0</v>
      </c>
      <c r="L916" s="86">
        <v>0</v>
      </c>
      <c r="M916" s="86">
        <v>0</v>
      </c>
      <c r="N916" s="86">
        <v>0</v>
      </c>
      <c r="O916" s="86">
        <v>0</v>
      </c>
      <c r="P916" s="86">
        <v>0</v>
      </c>
      <c r="Q916" s="87"/>
      <c r="R916" s="111"/>
    </row>
    <row r="917" spans="1:18" s="84" customFormat="1">
      <c r="A917" s="132"/>
      <c r="B917" s="128"/>
      <c r="C917" s="156"/>
      <c r="D917" s="115"/>
      <c r="E917" s="119"/>
      <c r="F917" s="88" t="s">
        <v>29</v>
      </c>
      <c r="G917" s="86">
        <f t="shared" si="162"/>
        <v>0</v>
      </c>
      <c r="H917" s="86">
        <f t="shared" si="162"/>
        <v>0</v>
      </c>
      <c r="I917" s="86">
        <v>0</v>
      </c>
      <c r="J917" s="86">
        <v>0</v>
      </c>
      <c r="K917" s="86">
        <v>0</v>
      </c>
      <c r="L917" s="86">
        <v>0</v>
      </c>
      <c r="M917" s="86">
        <v>0</v>
      </c>
      <c r="N917" s="86">
        <v>0</v>
      </c>
      <c r="O917" s="86">
        <v>0</v>
      </c>
      <c r="P917" s="86">
        <v>0</v>
      </c>
      <c r="Q917" s="87"/>
      <c r="R917" s="111"/>
    </row>
    <row r="918" spans="1:18" s="84" customFormat="1">
      <c r="A918" s="132"/>
      <c r="B918" s="128"/>
      <c r="C918" s="156"/>
      <c r="D918" s="115"/>
      <c r="E918" s="119"/>
      <c r="F918" s="88" t="s">
        <v>305</v>
      </c>
      <c r="G918" s="86">
        <f t="shared" si="162"/>
        <v>0</v>
      </c>
      <c r="H918" s="86">
        <f t="shared" si="162"/>
        <v>0</v>
      </c>
      <c r="I918" s="86">
        <v>0</v>
      </c>
      <c r="J918" s="86">
        <v>0</v>
      </c>
      <c r="K918" s="86">
        <v>0</v>
      </c>
      <c r="L918" s="86">
        <v>0</v>
      </c>
      <c r="M918" s="86">
        <v>0</v>
      </c>
      <c r="N918" s="86">
        <v>0</v>
      </c>
      <c r="O918" s="86">
        <v>0</v>
      </c>
      <c r="P918" s="86">
        <v>0</v>
      </c>
      <c r="Q918" s="87"/>
      <c r="R918" s="111"/>
    </row>
    <row r="919" spans="1:18" s="84" customFormat="1">
      <c r="A919" s="132"/>
      <c r="B919" s="128"/>
      <c r="C919" s="156"/>
      <c r="D919" s="115"/>
      <c r="E919" s="88"/>
      <c r="F919" s="88" t="s">
        <v>31</v>
      </c>
      <c r="G919" s="86">
        <f>I919+K919+M919+O919</f>
        <v>0</v>
      </c>
      <c r="H919" s="86">
        <f t="shared" si="162"/>
        <v>0</v>
      </c>
      <c r="I919" s="66">
        <v>0</v>
      </c>
      <c r="J919" s="66">
        <v>0</v>
      </c>
      <c r="K919" s="86">
        <v>0</v>
      </c>
      <c r="L919" s="86">
        <v>0</v>
      </c>
      <c r="M919" s="86">
        <v>0</v>
      </c>
      <c r="N919" s="86">
        <v>0</v>
      </c>
      <c r="O919" s="86">
        <v>0</v>
      </c>
      <c r="P919" s="86">
        <v>0</v>
      </c>
      <c r="Q919" s="87"/>
      <c r="R919" s="111"/>
    </row>
    <row r="920" spans="1:18" s="84" customFormat="1">
      <c r="A920" s="132"/>
      <c r="B920" s="128"/>
      <c r="C920" s="156"/>
      <c r="D920" s="115"/>
      <c r="E920" s="88"/>
      <c r="F920" s="88" t="s">
        <v>268</v>
      </c>
      <c r="G920" s="86">
        <f>I920+K920+M920+O920</f>
        <v>0</v>
      </c>
      <c r="H920" s="86">
        <f t="shared" si="162"/>
        <v>0</v>
      </c>
      <c r="I920" s="66">
        <v>0</v>
      </c>
      <c r="J920" s="66">
        <v>0</v>
      </c>
      <c r="K920" s="86">
        <v>0</v>
      </c>
      <c r="L920" s="86">
        <v>0</v>
      </c>
      <c r="M920" s="86">
        <v>0</v>
      </c>
      <c r="N920" s="86">
        <v>0</v>
      </c>
      <c r="O920" s="86">
        <v>0</v>
      </c>
      <c r="P920" s="86">
        <v>0</v>
      </c>
      <c r="Q920" s="87"/>
      <c r="R920" s="111"/>
    </row>
    <row r="921" spans="1:18" s="84" customFormat="1">
      <c r="A921" s="132"/>
      <c r="B921" s="128"/>
      <c r="C921" s="156"/>
      <c r="D921" s="115"/>
      <c r="E921" s="89"/>
      <c r="F921" s="88" t="s">
        <v>275</v>
      </c>
      <c r="G921" s="86">
        <f t="shared" si="162"/>
        <v>0</v>
      </c>
      <c r="H921" s="86">
        <f t="shared" si="162"/>
        <v>0</v>
      </c>
      <c r="I921" s="66">
        <v>0</v>
      </c>
      <c r="J921" s="66">
        <v>0</v>
      </c>
      <c r="K921" s="66">
        <v>0</v>
      </c>
      <c r="L921" s="86">
        <v>0</v>
      </c>
      <c r="M921" s="66">
        <v>0</v>
      </c>
      <c r="N921" s="66">
        <v>0</v>
      </c>
      <c r="O921" s="66">
        <v>0</v>
      </c>
      <c r="P921" s="86">
        <v>0</v>
      </c>
      <c r="Q921" s="87"/>
      <c r="R921" s="111"/>
    </row>
    <row r="922" spans="1:18" s="84" customFormat="1">
      <c r="A922" s="132"/>
      <c r="B922" s="128"/>
      <c r="C922" s="156"/>
      <c r="D922" s="115"/>
      <c r="E922" s="89"/>
      <c r="F922" s="88" t="s">
        <v>276</v>
      </c>
      <c r="G922" s="86">
        <f>I922+K922+M922+O922</f>
        <v>0</v>
      </c>
      <c r="H922" s="86">
        <f t="shared" si="162"/>
        <v>0</v>
      </c>
      <c r="I922" s="66">
        <v>0</v>
      </c>
      <c r="J922" s="66">
        <v>0</v>
      </c>
      <c r="K922" s="66">
        <v>0</v>
      </c>
      <c r="L922" s="86">
        <v>0</v>
      </c>
      <c r="M922" s="66">
        <v>0</v>
      </c>
      <c r="N922" s="66">
        <v>0</v>
      </c>
      <c r="O922" s="66">
        <v>0</v>
      </c>
      <c r="P922" s="86">
        <v>0</v>
      </c>
      <c r="Q922" s="87"/>
      <c r="R922" s="111"/>
    </row>
    <row r="923" spans="1:18" s="84" customFormat="1">
      <c r="A923" s="132"/>
      <c r="B923" s="128"/>
      <c r="C923" s="156"/>
      <c r="D923" s="115"/>
      <c r="E923" s="88" t="s">
        <v>220</v>
      </c>
      <c r="F923" s="88" t="s">
        <v>277</v>
      </c>
      <c r="G923" s="86">
        <f>I923+K923+M923+O923</f>
        <v>48.75</v>
      </c>
      <c r="H923" s="86">
        <f t="shared" si="162"/>
        <v>0</v>
      </c>
      <c r="I923" s="66">
        <v>48.75</v>
      </c>
      <c r="J923" s="66">
        <v>0</v>
      </c>
      <c r="K923" s="66">
        <v>0</v>
      </c>
      <c r="L923" s="86">
        <v>0</v>
      </c>
      <c r="M923" s="66">
        <v>0</v>
      </c>
      <c r="N923" s="66">
        <v>0</v>
      </c>
      <c r="O923" s="66">
        <v>0</v>
      </c>
      <c r="P923" s="86">
        <v>0</v>
      </c>
      <c r="Q923" s="87"/>
      <c r="R923" s="111"/>
    </row>
    <row r="924" spans="1:18" s="84" customFormat="1">
      <c r="A924" s="132"/>
      <c r="B924" s="128"/>
      <c r="C924" s="156"/>
      <c r="D924" s="115"/>
      <c r="E924" s="88" t="s">
        <v>26</v>
      </c>
      <c r="F924" s="88" t="s">
        <v>278</v>
      </c>
      <c r="G924" s="86">
        <f t="shared" si="162"/>
        <v>975</v>
      </c>
      <c r="H924" s="86">
        <f t="shared" si="162"/>
        <v>0</v>
      </c>
      <c r="I924" s="66">
        <v>975</v>
      </c>
      <c r="J924" s="66">
        <v>0</v>
      </c>
      <c r="K924" s="66">
        <v>0</v>
      </c>
      <c r="L924" s="86">
        <v>0</v>
      </c>
      <c r="M924" s="66">
        <v>0</v>
      </c>
      <c r="N924" s="66">
        <v>0</v>
      </c>
      <c r="O924" s="66">
        <v>0</v>
      </c>
      <c r="P924" s="86">
        <v>0</v>
      </c>
      <c r="Q924" s="87"/>
      <c r="R924" s="111"/>
    </row>
    <row r="925" spans="1:18" s="84" customFormat="1">
      <c r="A925" s="132"/>
      <c r="B925" s="128"/>
      <c r="C925" s="156"/>
      <c r="D925" s="115"/>
      <c r="E925" s="89"/>
      <c r="F925" s="88" t="s">
        <v>279</v>
      </c>
      <c r="G925" s="86">
        <f t="shared" si="162"/>
        <v>0</v>
      </c>
      <c r="H925" s="86">
        <f t="shared" si="162"/>
        <v>0</v>
      </c>
      <c r="I925" s="66">
        <v>0</v>
      </c>
      <c r="J925" s="66">
        <v>0</v>
      </c>
      <c r="K925" s="66">
        <v>0</v>
      </c>
      <c r="L925" s="86">
        <v>0</v>
      </c>
      <c r="M925" s="66">
        <v>0</v>
      </c>
      <c r="N925" s="66">
        <v>0</v>
      </c>
      <c r="O925" s="66">
        <v>0</v>
      </c>
      <c r="P925" s="86">
        <v>0</v>
      </c>
      <c r="Q925" s="87"/>
      <c r="R925" s="111"/>
    </row>
    <row r="926" spans="1:18" s="84" customFormat="1">
      <c r="A926" s="132" t="s">
        <v>489</v>
      </c>
      <c r="B926" s="163" t="s">
        <v>379</v>
      </c>
      <c r="C926" s="156">
        <v>130</v>
      </c>
      <c r="D926" s="115"/>
      <c r="E926" s="100"/>
      <c r="F926" s="106" t="s">
        <v>303</v>
      </c>
      <c r="G926" s="64">
        <f t="shared" ref="G926:P926" si="163">SUM(G927:G937)</f>
        <v>887.25</v>
      </c>
      <c r="H926" s="64">
        <f t="shared" si="163"/>
        <v>0</v>
      </c>
      <c r="I926" s="64">
        <f t="shared" si="163"/>
        <v>887.25</v>
      </c>
      <c r="J926" s="64">
        <f t="shared" si="163"/>
        <v>0</v>
      </c>
      <c r="K926" s="64">
        <f t="shared" si="163"/>
        <v>0</v>
      </c>
      <c r="L926" s="64">
        <f t="shared" si="163"/>
        <v>0</v>
      </c>
      <c r="M926" s="64">
        <f t="shared" si="163"/>
        <v>0</v>
      </c>
      <c r="N926" s="64">
        <f t="shared" si="163"/>
        <v>0</v>
      </c>
      <c r="O926" s="64">
        <f t="shared" si="163"/>
        <v>0</v>
      </c>
      <c r="P926" s="64">
        <f t="shared" si="163"/>
        <v>0</v>
      </c>
      <c r="Q926" s="83"/>
      <c r="R926" s="111"/>
    </row>
    <row r="927" spans="1:18" s="84" customFormat="1">
      <c r="A927" s="132"/>
      <c r="B927" s="164"/>
      <c r="C927" s="156"/>
      <c r="D927" s="115"/>
      <c r="E927" s="100"/>
      <c r="F927" s="88" t="s">
        <v>25</v>
      </c>
      <c r="G927" s="86">
        <f t="shared" ref="G927:H937" si="164">I927+K927+M927+O927</f>
        <v>0</v>
      </c>
      <c r="H927" s="86">
        <f t="shared" si="164"/>
        <v>0</v>
      </c>
      <c r="I927" s="86">
        <v>0</v>
      </c>
      <c r="J927" s="86">
        <v>0</v>
      </c>
      <c r="K927" s="86">
        <v>0</v>
      </c>
      <c r="L927" s="86">
        <v>0</v>
      </c>
      <c r="M927" s="86">
        <v>0</v>
      </c>
      <c r="N927" s="86">
        <v>0</v>
      </c>
      <c r="O927" s="86">
        <v>0</v>
      </c>
      <c r="P927" s="86">
        <v>0</v>
      </c>
      <c r="Q927" s="87"/>
      <c r="R927" s="111"/>
    </row>
    <row r="928" spans="1:18" s="84" customFormat="1">
      <c r="A928" s="132"/>
      <c r="B928" s="164"/>
      <c r="C928" s="156"/>
      <c r="D928" s="115"/>
      <c r="E928" s="89"/>
      <c r="F928" s="88" t="s">
        <v>28</v>
      </c>
      <c r="G928" s="86">
        <f t="shared" si="164"/>
        <v>0</v>
      </c>
      <c r="H928" s="86">
        <f t="shared" si="164"/>
        <v>0</v>
      </c>
      <c r="I928" s="86">
        <v>0</v>
      </c>
      <c r="J928" s="86">
        <v>0</v>
      </c>
      <c r="K928" s="86">
        <v>0</v>
      </c>
      <c r="L928" s="86">
        <v>0</v>
      </c>
      <c r="M928" s="86">
        <v>0</v>
      </c>
      <c r="N928" s="86">
        <v>0</v>
      </c>
      <c r="O928" s="86">
        <v>0</v>
      </c>
      <c r="P928" s="86">
        <v>0</v>
      </c>
      <c r="Q928" s="87"/>
      <c r="R928" s="111"/>
    </row>
    <row r="929" spans="1:18" s="84" customFormat="1">
      <c r="A929" s="132"/>
      <c r="B929" s="164"/>
      <c r="C929" s="156"/>
      <c r="D929" s="115"/>
      <c r="E929" s="119"/>
      <c r="F929" s="88" t="s">
        <v>29</v>
      </c>
      <c r="G929" s="86">
        <f t="shared" si="164"/>
        <v>0</v>
      </c>
      <c r="H929" s="86">
        <f t="shared" si="164"/>
        <v>0</v>
      </c>
      <c r="I929" s="86">
        <v>0</v>
      </c>
      <c r="J929" s="86">
        <v>0</v>
      </c>
      <c r="K929" s="86">
        <v>0</v>
      </c>
      <c r="L929" s="86">
        <v>0</v>
      </c>
      <c r="M929" s="86">
        <v>0</v>
      </c>
      <c r="N929" s="86">
        <v>0</v>
      </c>
      <c r="O929" s="86">
        <v>0</v>
      </c>
      <c r="P929" s="86">
        <v>0</v>
      </c>
      <c r="Q929" s="87"/>
      <c r="R929" s="111"/>
    </row>
    <row r="930" spans="1:18" s="84" customFormat="1">
      <c r="A930" s="132"/>
      <c r="B930" s="164"/>
      <c r="C930" s="156"/>
      <c r="D930" s="115"/>
      <c r="E930" s="119"/>
      <c r="F930" s="88" t="s">
        <v>305</v>
      </c>
      <c r="G930" s="86">
        <f t="shared" si="164"/>
        <v>0</v>
      </c>
      <c r="H930" s="86">
        <f t="shared" si="164"/>
        <v>0</v>
      </c>
      <c r="I930" s="86">
        <v>0</v>
      </c>
      <c r="J930" s="86">
        <v>0</v>
      </c>
      <c r="K930" s="86">
        <v>0</v>
      </c>
      <c r="L930" s="86">
        <v>0</v>
      </c>
      <c r="M930" s="86">
        <v>0</v>
      </c>
      <c r="N930" s="86">
        <v>0</v>
      </c>
      <c r="O930" s="86">
        <v>0</v>
      </c>
      <c r="P930" s="86">
        <v>0</v>
      </c>
      <c r="Q930" s="87"/>
      <c r="R930" s="111"/>
    </row>
    <row r="931" spans="1:18" s="84" customFormat="1">
      <c r="A931" s="132"/>
      <c r="B931" s="164"/>
      <c r="C931" s="156"/>
      <c r="D931" s="115"/>
      <c r="E931" s="88"/>
      <c r="F931" s="88" t="s">
        <v>31</v>
      </c>
      <c r="G931" s="86">
        <f t="shared" si="164"/>
        <v>0</v>
      </c>
      <c r="H931" s="86">
        <f t="shared" si="164"/>
        <v>0</v>
      </c>
      <c r="I931" s="66">
        <v>0</v>
      </c>
      <c r="J931" s="66">
        <v>0</v>
      </c>
      <c r="K931" s="86">
        <v>0</v>
      </c>
      <c r="L931" s="86">
        <v>0</v>
      </c>
      <c r="M931" s="86">
        <v>0</v>
      </c>
      <c r="N931" s="86">
        <v>0</v>
      </c>
      <c r="O931" s="86">
        <v>0</v>
      </c>
      <c r="P931" s="86">
        <v>0</v>
      </c>
      <c r="Q931" s="87"/>
      <c r="R931" s="111"/>
    </row>
    <row r="932" spans="1:18" s="84" customFormat="1">
      <c r="A932" s="132"/>
      <c r="B932" s="164"/>
      <c r="C932" s="156"/>
      <c r="D932" s="115"/>
      <c r="E932" s="88"/>
      <c r="F932" s="88" t="s">
        <v>268</v>
      </c>
      <c r="G932" s="86">
        <f t="shared" si="164"/>
        <v>0</v>
      </c>
      <c r="H932" s="86">
        <f t="shared" si="164"/>
        <v>0</v>
      </c>
      <c r="I932" s="66">
        <v>0</v>
      </c>
      <c r="J932" s="66">
        <v>0</v>
      </c>
      <c r="K932" s="86">
        <v>0</v>
      </c>
      <c r="L932" s="86">
        <v>0</v>
      </c>
      <c r="M932" s="86">
        <v>0</v>
      </c>
      <c r="N932" s="86">
        <v>0</v>
      </c>
      <c r="O932" s="86">
        <v>0</v>
      </c>
      <c r="P932" s="86">
        <v>0</v>
      </c>
      <c r="Q932" s="87"/>
      <c r="R932" s="111"/>
    </row>
    <row r="933" spans="1:18" s="84" customFormat="1">
      <c r="A933" s="132"/>
      <c r="B933" s="164"/>
      <c r="C933" s="156"/>
      <c r="D933" s="115"/>
      <c r="E933" s="89"/>
      <c r="F933" s="88" t="s">
        <v>275</v>
      </c>
      <c r="G933" s="86">
        <f t="shared" si="164"/>
        <v>0</v>
      </c>
      <c r="H933" s="86">
        <f t="shared" si="164"/>
        <v>0</v>
      </c>
      <c r="I933" s="66">
        <v>0</v>
      </c>
      <c r="J933" s="66">
        <v>0</v>
      </c>
      <c r="K933" s="66">
        <v>0</v>
      </c>
      <c r="L933" s="86">
        <v>0</v>
      </c>
      <c r="M933" s="66">
        <v>0</v>
      </c>
      <c r="N933" s="66">
        <v>0</v>
      </c>
      <c r="O933" s="66">
        <v>0</v>
      </c>
      <c r="P933" s="86">
        <v>0</v>
      </c>
      <c r="Q933" s="87"/>
      <c r="R933" s="111"/>
    </row>
    <row r="934" spans="1:18" s="84" customFormat="1">
      <c r="A934" s="132"/>
      <c r="B934" s="164"/>
      <c r="C934" s="156"/>
      <c r="D934" s="115"/>
      <c r="E934" s="88" t="s">
        <v>220</v>
      </c>
      <c r="F934" s="88" t="s">
        <v>276</v>
      </c>
      <c r="G934" s="86">
        <f t="shared" si="164"/>
        <v>42.25</v>
      </c>
      <c r="H934" s="86">
        <f t="shared" si="164"/>
        <v>0</v>
      </c>
      <c r="I934" s="66">
        <v>42.25</v>
      </c>
      <c r="J934" s="66">
        <v>0</v>
      </c>
      <c r="K934" s="66">
        <v>0</v>
      </c>
      <c r="L934" s="86">
        <v>0</v>
      </c>
      <c r="M934" s="66">
        <v>0</v>
      </c>
      <c r="N934" s="66">
        <v>0</v>
      </c>
      <c r="O934" s="66">
        <v>0</v>
      </c>
      <c r="P934" s="86">
        <v>0</v>
      </c>
      <c r="Q934" s="87"/>
      <c r="R934" s="111"/>
    </row>
    <row r="935" spans="1:18" s="84" customFormat="1">
      <c r="A935" s="132"/>
      <c r="B935" s="164"/>
      <c r="C935" s="156"/>
      <c r="D935" s="115"/>
      <c r="E935" s="88" t="s">
        <v>26</v>
      </c>
      <c r="F935" s="88" t="s">
        <v>277</v>
      </c>
      <c r="G935" s="86">
        <f t="shared" si="164"/>
        <v>845</v>
      </c>
      <c r="H935" s="86">
        <f t="shared" si="164"/>
        <v>0</v>
      </c>
      <c r="I935" s="66">
        <v>845</v>
      </c>
      <c r="J935" s="66">
        <v>0</v>
      </c>
      <c r="K935" s="66">
        <v>0</v>
      </c>
      <c r="L935" s="86">
        <v>0</v>
      </c>
      <c r="M935" s="66">
        <v>0</v>
      </c>
      <c r="N935" s="66">
        <v>0</v>
      </c>
      <c r="O935" s="66">
        <v>0</v>
      </c>
      <c r="P935" s="86">
        <v>0</v>
      </c>
      <c r="Q935" s="87"/>
      <c r="R935" s="111"/>
    </row>
    <row r="936" spans="1:18" s="84" customFormat="1">
      <c r="A936" s="132"/>
      <c r="B936" s="164"/>
      <c r="C936" s="156"/>
      <c r="D936" s="115"/>
      <c r="E936" s="89"/>
      <c r="F936" s="88" t="s">
        <v>278</v>
      </c>
      <c r="G936" s="86">
        <f t="shared" si="164"/>
        <v>0</v>
      </c>
      <c r="H936" s="86">
        <f t="shared" si="164"/>
        <v>0</v>
      </c>
      <c r="I936" s="66">
        <v>0</v>
      </c>
      <c r="J936" s="66">
        <v>0</v>
      </c>
      <c r="K936" s="66">
        <v>0</v>
      </c>
      <c r="L936" s="86">
        <v>0</v>
      </c>
      <c r="M936" s="66">
        <v>0</v>
      </c>
      <c r="N936" s="66">
        <v>0</v>
      </c>
      <c r="O936" s="66">
        <v>0</v>
      </c>
      <c r="P936" s="86">
        <v>0</v>
      </c>
      <c r="Q936" s="87"/>
      <c r="R936" s="111"/>
    </row>
    <row r="937" spans="1:18" s="84" customFormat="1">
      <c r="A937" s="132"/>
      <c r="B937" s="165"/>
      <c r="C937" s="156"/>
      <c r="D937" s="115"/>
      <c r="E937" s="89"/>
      <c r="F937" s="88" t="s">
        <v>279</v>
      </c>
      <c r="G937" s="86">
        <f t="shared" si="164"/>
        <v>0</v>
      </c>
      <c r="H937" s="86">
        <f t="shared" si="164"/>
        <v>0</v>
      </c>
      <c r="I937" s="66">
        <v>0</v>
      </c>
      <c r="J937" s="66">
        <v>0</v>
      </c>
      <c r="K937" s="66">
        <v>0</v>
      </c>
      <c r="L937" s="86">
        <v>0</v>
      </c>
      <c r="M937" s="66">
        <v>0</v>
      </c>
      <c r="N937" s="66">
        <v>0</v>
      </c>
      <c r="O937" s="66">
        <v>0</v>
      </c>
      <c r="P937" s="86">
        <v>0</v>
      </c>
      <c r="Q937" s="87"/>
      <c r="R937" s="111"/>
    </row>
    <row r="938" spans="1:18" s="84" customFormat="1">
      <c r="A938" s="132" t="s">
        <v>490</v>
      </c>
      <c r="B938" s="128" t="s">
        <v>380</v>
      </c>
      <c r="C938" s="156">
        <v>100</v>
      </c>
      <c r="D938" s="115"/>
      <c r="E938" s="100"/>
      <c r="F938" s="106" t="s">
        <v>303</v>
      </c>
      <c r="G938" s="64">
        <f t="shared" ref="G938:P938" si="165">SUM(G939:G949)</f>
        <v>682.5</v>
      </c>
      <c r="H938" s="64">
        <f t="shared" si="165"/>
        <v>0</v>
      </c>
      <c r="I938" s="64">
        <f t="shared" si="165"/>
        <v>682.5</v>
      </c>
      <c r="J938" s="64">
        <f t="shared" si="165"/>
        <v>0</v>
      </c>
      <c r="K938" s="64">
        <f t="shared" si="165"/>
        <v>0</v>
      </c>
      <c r="L938" s="64">
        <f t="shared" si="165"/>
        <v>0</v>
      </c>
      <c r="M938" s="64">
        <f t="shared" si="165"/>
        <v>0</v>
      </c>
      <c r="N938" s="64">
        <f t="shared" si="165"/>
        <v>0</v>
      </c>
      <c r="O938" s="64">
        <f t="shared" si="165"/>
        <v>0</v>
      </c>
      <c r="P938" s="64">
        <f t="shared" si="165"/>
        <v>0</v>
      </c>
      <c r="Q938" s="83"/>
      <c r="R938" s="111"/>
    </row>
    <row r="939" spans="1:18" s="84" customFormat="1">
      <c r="A939" s="132"/>
      <c r="B939" s="128"/>
      <c r="C939" s="156"/>
      <c r="D939" s="115"/>
      <c r="E939" s="100"/>
      <c r="F939" s="88" t="s">
        <v>25</v>
      </c>
      <c r="G939" s="86">
        <f t="shared" ref="G939:H949" si="166">I939+K939+M939+O939</f>
        <v>0</v>
      </c>
      <c r="H939" s="86">
        <f t="shared" si="166"/>
        <v>0</v>
      </c>
      <c r="I939" s="86">
        <v>0</v>
      </c>
      <c r="J939" s="86">
        <v>0</v>
      </c>
      <c r="K939" s="86">
        <v>0</v>
      </c>
      <c r="L939" s="86">
        <v>0</v>
      </c>
      <c r="M939" s="86">
        <v>0</v>
      </c>
      <c r="N939" s="86">
        <v>0</v>
      </c>
      <c r="O939" s="86">
        <v>0</v>
      </c>
      <c r="P939" s="86">
        <v>0</v>
      </c>
      <c r="Q939" s="87"/>
      <c r="R939" s="111"/>
    </row>
    <row r="940" spans="1:18" s="84" customFormat="1">
      <c r="A940" s="132"/>
      <c r="B940" s="128"/>
      <c r="C940" s="156"/>
      <c r="D940" s="115"/>
      <c r="E940" s="89"/>
      <c r="F940" s="88" t="s">
        <v>28</v>
      </c>
      <c r="G940" s="86">
        <f t="shared" si="166"/>
        <v>0</v>
      </c>
      <c r="H940" s="86">
        <f t="shared" si="166"/>
        <v>0</v>
      </c>
      <c r="I940" s="86">
        <v>0</v>
      </c>
      <c r="J940" s="86">
        <v>0</v>
      </c>
      <c r="K940" s="86">
        <v>0</v>
      </c>
      <c r="L940" s="86">
        <v>0</v>
      </c>
      <c r="M940" s="86">
        <v>0</v>
      </c>
      <c r="N940" s="86">
        <v>0</v>
      </c>
      <c r="O940" s="86">
        <v>0</v>
      </c>
      <c r="P940" s="86">
        <v>0</v>
      </c>
      <c r="Q940" s="87"/>
      <c r="R940" s="111"/>
    </row>
    <row r="941" spans="1:18" s="84" customFormat="1">
      <c r="A941" s="132"/>
      <c r="B941" s="128"/>
      <c r="C941" s="156"/>
      <c r="D941" s="115"/>
      <c r="E941" s="119"/>
      <c r="F941" s="88" t="s">
        <v>29</v>
      </c>
      <c r="G941" s="86">
        <f t="shared" si="166"/>
        <v>0</v>
      </c>
      <c r="H941" s="86">
        <f t="shared" si="166"/>
        <v>0</v>
      </c>
      <c r="I941" s="86">
        <v>0</v>
      </c>
      <c r="J941" s="86">
        <v>0</v>
      </c>
      <c r="K941" s="86">
        <v>0</v>
      </c>
      <c r="L941" s="86">
        <v>0</v>
      </c>
      <c r="M941" s="86">
        <v>0</v>
      </c>
      <c r="N941" s="86">
        <v>0</v>
      </c>
      <c r="O941" s="86">
        <v>0</v>
      </c>
      <c r="P941" s="86">
        <v>0</v>
      </c>
      <c r="Q941" s="87"/>
      <c r="R941" s="111"/>
    </row>
    <row r="942" spans="1:18" s="84" customFormat="1">
      <c r="A942" s="132"/>
      <c r="B942" s="128"/>
      <c r="C942" s="156"/>
      <c r="D942" s="115"/>
      <c r="E942" s="119"/>
      <c r="F942" s="88" t="s">
        <v>305</v>
      </c>
      <c r="G942" s="86">
        <f t="shared" si="166"/>
        <v>0</v>
      </c>
      <c r="H942" s="86">
        <f t="shared" si="166"/>
        <v>0</v>
      </c>
      <c r="I942" s="86">
        <v>0</v>
      </c>
      <c r="J942" s="86">
        <v>0</v>
      </c>
      <c r="K942" s="86">
        <v>0</v>
      </c>
      <c r="L942" s="86">
        <v>0</v>
      </c>
      <c r="M942" s="86">
        <v>0</v>
      </c>
      <c r="N942" s="86">
        <v>0</v>
      </c>
      <c r="O942" s="86">
        <v>0</v>
      </c>
      <c r="P942" s="86">
        <v>0</v>
      </c>
      <c r="Q942" s="87"/>
      <c r="R942" s="111"/>
    </row>
    <row r="943" spans="1:18" s="84" customFormat="1">
      <c r="A943" s="132"/>
      <c r="B943" s="128"/>
      <c r="C943" s="156"/>
      <c r="D943" s="115"/>
      <c r="E943" s="88"/>
      <c r="F943" s="88" t="s">
        <v>31</v>
      </c>
      <c r="G943" s="86">
        <f t="shared" si="166"/>
        <v>0</v>
      </c>
      <c r="H943" s="86">
        <f t="shared" si="166"/>
        <v>0</v>
      </c>
      <c r="I943" s="66">
        <v>0</v>
      </c>
      <c r="J943" s="66">
        <v>0</v>
      </c>
      <c r="K943" s="86">
        <v>0</v>
      </c>
      <c r="L943" s="86">
        <v>0</v>
      </c>
      <c r="M943" s="86">
        <v>0</v>
      </c>
      <c r="N943" s="86">
        <v>0</v>
      </c>
      <c r="O943" s="86">
        <v>0</v>
      </c>
      <c r="P943" s="86">
        <v>0</v>
      </c>
      <c r="Q943" s="87"/>
      <c r="R943" s="111"/>
    </row>
    <row r="944" spans="1:18" s="84" customFormat="1">
      <c r="A944" s="132"/>
      <c r="B944" s="128"/>
      <c r="C944" s="156"/>
      <c r="D944" s="115"/>
      <c r="E944" s="88"/>
      <c r="F944" s="88" t="s">
        <v>268</v>
      </c>
      <c r="G944" s="86">
        <f t="shared" si="166"/>
        <v>0</v>
      </c>
      <c r="H944" s="86">
        <f t="shared" si="166"/>
        <v>0</v>
      </c>
      <c r="I944" s="66">
        <v>0</v>
      </c>
      <c r="J944" s="66">
        <v>0</v>
      </c>
      <c r="K944" s="86">
        <v>0</v>
      </c>
      <c r="L944" s="86">
        <v>0</v>
      </c>
      <c r="M944" s="86">
        <v>0</v>
      </c>
      <c r="N944" s="86">
        <v>0</v>
      </c>
      <c r="O944" s="86">
        <v>0</v>
      </c>
      <c r="P944" s="86">
        <v>0</v>
      </c>
      <c r="Q944" s="87"/>
      <c r="R944" s="111"/>
    </row>
    <row r="945" spans="1:18" s="84" customFormat="1">
      <c r="A945" s="132"/>
      <c r="B945" s="128"/>
      <c r="C945" s="156"/>
      <c r="D945" s="115"/>
      <c r="E945" s="89"/>
      <c r="F945" s="88" t="s">
        <v>275</v>
      </c>
      <c r="G945" s="86">
        <f t="shared" si="166"/>
        <v>0</v>
      </c>
      <c r="H945" s="86">
        <f t="shared" si="166"/>
        <v>0</v>
      </c>
      <c r="I945" s="66">
        <v>0</v>
      </c>
      <c r="J945" s="66">
        <v>0</v>
      </c>
      <c r="K945" s="66">
        <v>0</v>
      </c>
      <c r="L945" s="86">
        <v>0</v>
      </c>
      <c r="M945" s="66">
        <v>0</v>
      </c>
      <c r="N945" s="66">
        <v>0</v>
      </c>
      <c r="O945" s="66">
        <v>0</v>
      </c>
      <c r="P945" s="86">
        <v>0</v>
      </c>
      <c r="Q945" s="87"/>
      <c r="R945" s="111"/>
    </row>
    <row r="946" spans="1:18" s="84" customFormat="1">
      <c r="A946" s="132"/>
      <c r="B946" s="128"/>
      <c r="C946" s="156"/>
      <c r="D946" s="115"/>
      <c r="E946" s="88" t="s">
        <v>220</v>
      </c>
      <c r="F946" s="88" t="s">
        <v>276</v>
      </c>
      <c r="G946" s="86">
        <f t="shared" si="166"/>
        <v>32.5</v>
      </c>
      <c r="H946" s="86">
        <f t="shared" si="166"/>
        <v>0</v>
      </c>
      <c r="I946" s="66">
        <v>32.5</v>
      </c>
      <c r="J946" s="66">
        <v>0</v>
      </c>
      <c r="K946" s="66">
        <v>0</v>
      </c>
      <c r="L946" s="86">
        <v>0</v>
      </c>
      <c r="M946" s="66">
        <v>0</v>
      </c>
      <c r="N946" s="66">
        <v>0</v>
      </c>
      <c r="O946" s="66">
        <v>0</v>
      </c>
      <c r="P946" s="86">
        <v>0</v>
      </c>
      <c r="Q946" s="87"/>
      <c r="R946" s="111"/>
    </row>
    <row r="947" spans="1:18" s="84" customFormat="1">
      <c r="A947" s="132"/>
      <c r="B947" s="128"/>
      <c r="C947" s="156"/>
      <c r="D947" s="115"/>
      <c r="E947" s="88" t="s">
        <v>26</v>
      </c>
      <c r="F947" s="88" t="s">
        <v>277</v>
      </c>
      <c r="G947" s="86">
        <f t="shared" si="166"/>
        <v>650</v>
      </c>
      <c r="H947" s="86">
        <f t="shared" si="166"/>
        <v>0</v>
      </c>
      <c r="I947" s="66">
        <v>650</v>
      </c>
      <c r="J947" s="66">
        <v>0</v>
      </c>
      <c r="K947" s="66">
        <v>0</v>
      </c>
      <c r="L947" s="86">
        <v>0</v>
      </c>
      <c r="M947" s="66">
        <v>0</v>
      </c>
      <c r="N947" s="66">
        <v>0</v>
      </c>
      <c r="O947" s="66">
        <v>0</v>
      </c>
      <c r="P947" s="86">
        <v>0</v>
      </c>
      <c r="Q947" s="87"/>
      <c r="R947" s="111"/>
    </row>
    <row r="948" spans="1:18" s="84" customFormat="1">
      <c r="A948" s="132"/>
      <c r="B948" s="128"/>
      <c r="C948" s="156"/>
      <c r="D948" s="115"/>
      <c r="E948" s="89"/>
      <c r="F948" s="88" t="s">
        <v>278</v>
      </c>
      <c r="G948" s="86">
        <f t="shared" si="166"/>
        <v>0</v>
      </c>
      <c r="H948" s="86">
        <f t="shared" si="166"/>
        <v>0</v>
      </c>
      <c r="I948" s="66">
        <v>0</v>
      </c>
      <c r="J948" s="66">
        <v>0</v>
      </c>
      <c r="K948" s="66">
        <v>0</v>
      </c>
      <c r="L948" s="86">
        <v>0</v>
      </c>
      <c r="M948" s="66">
        <v>0</v>
      </c>
      <c r="N948" s="66">
        <v>0</v>
      </c>
      <c r="O948" s="66">
        <v>0</v>
      </c>
      <c r="P948" s="86">
        <v>0</v>
      </c>
      <c r="Q948" s="87"/>
      <c r="R948" s="111"/>
    </row>
    <row r="949" spans="1:18" s="84" customFormat="1">
      <c r="A949" s="132"/>
      <c r="B949" s="128"/>
      <c r="C949" s="156"/>
      <c r="D949" s="115"/>
      <c r="E949" s="89"/>
      <c r="F949" s="88" t="s">
        <v>279</v>
      </c>
      <c r="G949" s="86">
        <f t="shared" si="166"/>
        <v>0</v>
      </c>
      <c r="H949" s="86">
        <f t="shared" si="166"/>
        <v>0</v>
      </c>
      <c r="I949" s="66">
        <v>0</v>
      </c>
      <c r="J949" s="66">
        <v>0</v>
      </c>
      <c r="K949" s="66">
        <v>0</v>
      </c>
      <c r="L949" s="86">
        <v>0</v>
      </c>
      <c r="M949" s="66">
        <v>0</v>
      </c>
      <c r="N949" s="66">
        <v>0</v>
      </c>
      <c r="O949" s="66">
        <v>0</v>
      </c>
      <c r="P949" s="86">
        <v>0</v>
      </c>
      <c r="Q949" s="87"/>
      <c r="R949" s="111"/>
    </row>
    <row r="950" spans="1:18" s="84" customFormat="1">
      <c r="A950" s="132" t="s">
        <v>491</v>
      </c>
      <c r="B950" s="128" t="s">
        <v>381</v>
      </c>
      <c r="C950" s="156">
        <v>130</v>
      </c>
      <c r="D950" s="129"/>
      <c r="E950" s="100"/>
      <c r="F950" s="106" t="s">
        <v>303</v>
      </c>
      <c r="G950" s="64">
        <f t="shared" ref="G950:P950" si="167">SUM(G951:G961)</f>
        <v>887.25</v>
      </c>
      <c r="H950" s="64">
        <f t="shared" si="167"/>
        <v>0</v>
      </c>
      <c r="I950" s="64">
        <f t="shared" si="167"/>
        <v>887.25</v>
      </c>
      <c r="J950" s="64">
        <f t="shared" si="167"/>
        <v>0</v>
      </c>
      <c r="K950" s="64">
        <f t="shared" si="167"/>
        <v>0</v>
      </c>
      <c r="L950" s="64">
        <f t="shared" si="167"/>
        <v>0</v>
      </c>
      <c r="M950" s="64">
        <f t="shared" si="167"/>
        <v>0</v>
      </c>
      <c r="N950" s="64">
        <f t="shared" si="167"/>
        <v>0</v>
      </c>
      <c r="O950" s="64">
        <f t="shared" si="167"/>
        <v>0</v>
      </c>
      <c r="P950" s="64">
        <f t="shared" si="167"/>
        <v>0</v>
      </c>
      <c r="Q950" s="83"/>
      <c r="R950" s="111"/>
    </row>
    <row r="951" spans="1:18" s="84" customFormat="1">
      <c r="A951" s="132"/>
      <c r="B951" s="128"/>
      <c r="C951" s="156"/>
      <c r="D951" s="129"/>
      <c r="E951" s="100"/>
      <c r="F951" s="88" t="s">
        <v>25</v>
      </c>
      <c r="G951" s="86">
        <f t="shared" ref="G951:H961" si="168">I951+K951+M951+O951</f>
        <v>0</v>
      </c>
      <c r="H951" s="86">
        <f t="shared" si="168"/>
        <v>0</v>
      </c>
      <c r="I951" s="86">
        <v>0</v>
      </c>
      <c r="J951" s="86">
        <v>0</v>
      </c>
      <c r="K951" s="86">
        <v>0</v>
      </c>
      <c r="L951" s="86">
        <v>0</v>
      </c>
      <c r="M951" s="86">
        <v>0</v>
      </c>
      <c r="N951" s="86">
        <v>0</v>
      </c>
      <c r="O951" s="86">
        <v>0</v>
      </c>
      <c r="P951" s="86">
        <v>0</v>
      </c>
      <c r="Q951" s="87"/>
      <c r="R951" s="111"/>
    </row>
    <row r="952" spans="1:18" s="84" customFormat="1">
      <c r="A952" s="132"/>
      <c r="B952" s="128"/>
      <c r="C952" s="156"/>
      <c r="D952" s="129"/>
      <c r="E952" s="89"/>
      <c r="F952" s="88" t="s">
        <v>28</v>
      </c>
      <c r="G952" s="86">
        <f t="shared" si="168"/>
        <v>0</v>
      </c>
      <c r="H952" s="86">
        <f t="shared" si="168"/>
        <v>0</v>
      </c>
      <c r="I952" s="86">
        <v>0</v>
      </c>
      <c r="J952" s="86">
        <v>0</v>
      </c>
      <c r="K952" s="86">
        <v>0</v>
      </c>
      <c r="L952" s="86">
        <v>0</v>
      </c>
      <c r="M952" s="86">
        <v>0</v>
      </c>
      <c r="N952" s="86">
        <v>0</v>
      </c>
      <c r="O952" s="86">
        <v>0</v>
      </c>
      <c r="P952" s="86">
        <v>0</v>
      </c>
      <c r="Q952" s="87"/>
      <c r="R952" s="111"/>
    </row>
    <row r="953" spans="1:18" s="84" customFormat="1">
      <c r="A953" s="132"/>
      <c r="B953" s="128"/>
      <c r="C953" s="156"/>
      <c r="D953" s="129"/>
      <c r="E953" s="119"/>
      <c r="F953" s="88" t="s">
        <v>29</v>
      </c>
      <c r="G953" s="86">
        <f t="shared" si="168"/>
        <v>0</v>
      </c>
      <c r="H953" s="86">
        <f t="shared" si="168"/>
        <v>0</v>
      </c>
      <c r="I953" s="86">
        <v>0</v>
      </c>
      <c r="J953" s="86">
        <v>0</v>
      </c>
      <c r="K953" s="86">
        <v>0</v>
      </c>
      <c r="L953" s="86">
        <v>0</v>
      </c>
      <c r="M953" s="86">
        <v>0</v>
      </c>
      <c r="N953" s="86">
        <v>0</v>
      </c>
      <c r="O953" s="86">
        <v>0</v>
      </c>
      <c r="P953" s="86">
        <v>0</v>
      </c>
      <c r="Q953" s="87"/>
      <c r="R953" s="111"/>
    </row>
    <row r="954" spans="1:18" s="84" customFormat="1">
      <c r="A954" s="132"/>
      <c r="B954" s="128"/>
      <c r="C954" s="156"/>
      <c r="D954" s="129"/>
      <c r="E954" s="119"/>
      <c r="F954" s="88" t="s">
        <v>305</v>
      </c>
      <c r="G954" s="86">
        <f t="shared" si="168"/>
        <v>0</v>
      </c>
      <c r="H954" s="86">
        <f t="shared" si="168"/>
        <v>0</v>
      </c>
      <c r="I954" s="86">
        <v>0</v>
      </c>
      <c r="J954" s="86">
        <v>0</v>
      </c>
      <c r="K954" s="86">
        <v>0</v>
      </c>
      <c r="L954" s="86">
        <v>0</v>
      </c>
      <c r="M954" s="86">
        <v>0</v>
      </c>
      <c r="N954" s="86">
        <v>0</v>
      </c>
      <c r="O954" s="86">
        <v>0</v>
      </c>
      <c r="P954" s="86">
        <v>0</v>
      </c>
      <c r="Q954" s="87"/>
      <c r="R954" s="111"/>
    </row>
    <row r="955" spans="1:18" s="84" customFormat="1">
      <c r="A955" s="132"/>
      <c r="B955" s="128"/>
      <c r="C955" s="156"/>
      <c r="D955" s="129"/>
      <c r="E955" s="88"/>
      <c r="F955" s="88" t="s">
        <v>31</v>
      </c>
      <c r="G955" s="86">
        <f t="shared" si="168"/>
        <v>0</v>
      </c>
      <c r="H955" s="86">
        <f t="shared" si="168"/>
        <v>0</v>
      </c>
      <c r="I955" s="66">
        <v>0</v>
      </c>
      <c r="J955" s="66">
        <v>0</v>
      </c>
      <c r="K955" s="86">
        <v>0</v>
      </c>
      <c r="L955" s="86">
        <v>0</v>
      </c>
      <c r="M955" s="86">
        <v>0</v>
      </c>
      <c r="N955" s="86">
        <v>0</v>
      </c>
      <c r="O955" s="86">
        <v>0</v>
      </c>
      <c r="P955" s="86">
        <v>0</v>
      </c>
      <c r="Q955" s="87"/>
      <c r="R955" s="111"/>
    </row>
    <row r="956" spans="1:18" s="84" customFormat="1">
      <c r="A956" s="132"/>
      <c r="B956" s="128"/>
      <c r="C956" s="156"/>
      <c r="D956" s="129"/>
      <c r="E956" s="88"/>
      <c r="F956" s="88" t="s">
        <v>268</v>
      </c>
      <c r="G956" s="86">
        <f t="shared" si="168"/>
        <v>0</v>
      </c>
      <c r="H956" s="86">
        <f t="shared" si="168"/>
        <v>0</v>
      </c>
      <c r="I956" s="66">
        <v>0</v>
      </c>
      <c r="J956" s="66">
        <v>0</v>
      </c>
      <c r="K956" s="86">
        <v>0</v>
      </c>
      <c r="L956" s="86">
        <v>0</v>
      </c>
      <c r="M956" s="86">
        <v>0</v>
      </c>
      <c r="N956" s="86">
        <v>0</v>
      </c>
      <c r="O956" s="86">
        <v>0</v>
      </c>
      <c r="P956" s="86">
        <v>0</v>
      </c>
      <c r="Q956" s="87"/>
      <c r="R956" s="111"/>
    </row>
    <row r="957" spans="1:18" s="84" customFormat="1">
      <c r="A957" s="132"/>
      <c r="B957" s="128"/>
      <c r="C957" s="156"/>
      <c r="D957" s="129"/>
      <c r="E957" s="89"/>
      <c r="F957" s="88" t="s">
        <v>275</v>
      </c>
      <c r="G957" s="86">
        <f t="shared" si="168"/>
        <v>0</v>
      </c>
      <c r="H957" s="86">
        <f t="shared" si="168"/>
        <v>0</v>
      </c>
      <c r="I957" s="66">
        <v>0</v>
      </c>
      <c r="J957" s="66">
        <v>0</v>
      </c>
      <c r="K957" s="66">
        <v>0</v>
      </c>
      <c r="L957" s="86">
        <v>0</v>
      </c>
      <c r="M957" s="66">
        <v>0</v>
      </c>
      <c r="N957" s="66">
        <v>0</v>
      </c>
      <c r="O957" s="66">
        <v>0</v>
      </c>
      <c r="P957" s="86">
        <v>0</v>
      </c>
      <c r="Q957" s="87"/>
      <c r="R957" s="111"/>
    </row>
    <row r="958" spans="1:18" s="84" customFormat="1">
      <c r="A958" s="132"/>
      <c r="B958" s="128"/>
      <c r="C958" s="156"/>
      <c r="D958" s="129"/>
      <c r="E958" s="89"/>
      <c r="F958" s="88" t="s">
        <v>276</v>
      </c>
      <c r="G958" s="86">
        <f t="shared" si="168"/>
        <v>0</v>
      </c>
      <c r="H958" s="86">
        <f t="shared" si="168"/>
        <v>0</v>
      </c>
      <c r="I958" s="66">
        <v>0</v>
      </c>
      <c r="J958" s="66">
        <v>0</v>
      </c>
      <c r="K958" s="66">
        <v>0</v>
      </c>
      <c r="L958" s="86">
        <v>0</v>
      </c>
      <c r="M958" s="66">
        <v>0</v>
      </c>
      <c r="N958" s="66">
        <v>0</v>
      </c>
      <c r="O958" s="66">
        <v>0</v>
      </c>
      <c r="P958" s="86">
        <v>0</v>
      </c>
      <c r="Q958" s="87"/>
      <c r="R958" s="111"/>
    </row>
    <row r="959" spans="1:18" s="84" customFormat="1">
      <c r="A959" s="132"/>
      <c r="B959" s="128"/>
      <c r="C959" s="156"/>
      <c r="D959" s="129"/>
      <c r="E959" s="89"/>
      <c r="F959" s="88" t="s">
        <v>277</v>
      </c>
      <c r="G959" s="86">
        <f t="shared" si="168"/>
        <v>0</v>
      </c>
      <c r="H959" s="86">
        <f t="shared" si="168"/>
        <v>0</v>
      </c>
      <c r="I959" s="66">
        <v>0</v>
      </c>
      <c r="J959" s="66">
        <v>0</v>
      </c>
      <c r="K959" s="66">
        <v>0</v>
      </c>
      <c r="L959" s="86">
        <v>0</v>
      </c>
      <c r="M959" s="66">
        <v>0</v>
      </c>
      <c r="N959" s="66">
        <v>0</v>
      </c>
      <c r="O959" s="66">
        <v>0</v>
      </c>
      <c r="P959" s="86">
        <v>0</v>
      </c>
      <c r="Q959" s="87"/>
      <c r="R959" s="111"/>
    </row>
    <row r="960" spans="1:18" s="84" customFormat="1">
      <c r="A960" s="132"/>
      <c r="B960" s="128"/>
      <c r="C960" s="156"/>
      <c r="D960" s="129"/>
      <c r="E960" s="88" t="s">
        <v>220</v>
      </c>
      <c r="F960" s="88" t="s">
        <v>278</v>
      </c>
      <c r="G960" s="86">
        <f t="shared" si="168"/>
        <v>42.25</v>
      </c>
      <c r="H960" s="86">
        <f t="shared" si="168"/>
        <v>0</v>
      </c>
      <c r="I960" s="66">
        <v>42.25</v>
      </c>
      <c r="J960" s="66">
        <v>0</v>
      </c>
      <c r="K960" s="66">
        <v>0</v>
      </c>
      <c r="L960" s="86">
        <v>0</v>
      </c>
      <c r="M960" s="66">
        <v>0</v>
      </c>
      <c r="N960" s="66">
        <v>0</v>
      </c>
      <c r="O960" s="66">
        <v>0</v>
      </c>
      <c r="P960" s="86">
        <v>0</v>
      </c>
      <c r="Q960" s="87"/>
      <c r="R960" s="111"/>
    </row>
    <row r="961" spans="1:18" s="84" customFormat="1">
      <c r="A961" s="132"/>
      <c r="B961" s="128"/>
      <c r="C961" s="156"/>
      <c r="D961" s="129"/>
      <c r="E961" s="88" t="s">
        <v>26</v>
      </c>
      <c r="F961" s="88" t="s">
        <v>279</v>
      </c>
      <c r="G961" s="86">
        <f t="shared" si="168"/>
        <v>845</v>
      </c>
      <c r="H961" s="86">
        <f t="shared" si="168"/>
        <v>0</v>
      </c>
      <c r="I961" s="66">
        <v>845</v>
      </c>
      <c r="J961" s="66">
        <v>0</v>
      </c>
      <c r="K961" s="66">
        <v>0</v>
      </c>
      <c r="L961" s="86">
        <v>0</v>
      </c>
      <c r="M961" s="66">
        <v>0</v>
      </c>
      <c r="N961" s="66">
        <v>0</v>
      </c>
      <c r="O961" s="66">
        <v>0</v>
      </c>
      <c r="P961" s="86">
        <v>0</v>
      </c>
      <c r="Q961" s="87"/>
      <c r="R961" s="111"/>
    </row>
    <row r="962" spans="1:18" s="84" customFormat="1">
      <c r="A962" s="132" t="s">
        <v>492</v>
      </c>
      <c r="B962" s="128" t="s">
        <v>382</v>
      </c>
      <c r="C962" s="156">
        <v>50</v>
      </c>
      <c r="D962" s="115"/>
      <c r="E962" s="100"/>
      <c r="F962" s="106" t="s">
        <v>303</v>
      </c>
      <c r="G962" s="64">
        <f t="shared" ref="G962:P962" si="169">SUM(G963:G973)</f>
        <v>341.25</v>
      </c>
      <c r="H962" s="64">
        <f t="shared" si="169"/>
        <v>0</v>
      </c>
      <c r="I962" s="64">
        <f t="shared" si="169"/>
        <v>341.25</v>
      </c>
      <c r="J962" s="64">
        <f t="shared" si="169"/>
        <v>0</v>
      </c>
      <c r="K962" s="64">
        <f t="shared" si="169"/>
        <v>0</v>
      </c>
      <c r="L962" s="64">
        <f t="shared" si="169"/>
        <v>0</v>
      </c>
      <c r="M962" s="64">
        <f t="shared" si="169"/>
        <v>0</v>
      </c>
      <c r="N962" s="64">
        <f t="shared" si="169"/>
        <v>0</v>
      </c>
      <c r="O962" s="64">
        <f t="shared" si="169"/>
        <v>0</v>
      </c>
      <c r="P962" s="64">
        <f t="shared" si="169"/>
        <v>0</v>
      </c>
      <c r="Q962" s="83"/>
      <c r="R962" s="111"/>
    </row>
    <row r="963" spans="1:18" s="84" customFormat="1">
      <c r="A963" s="132"/>
      <c r="B963" s="128"/>
      <c r="C963" s="156"/>
      <c r="D963" s="115"/>
      <c r="E963" s="100"/>
      <c r="F963" s="88" t="s">
        <v>25</v>
      </c>
      <c r="G963" s="86">
        <f t="shared" ref="G963:H973" si="170">I963+K963+M963+O963</f>
        <v>0</v>
      </c>
      <c r="H963" s="86">
        <f t="shared" si="170"/>
        <v>0</v>
      </c>
      <c r="I963" s="86">
        <v>0</v>
      </c>
      <c r="J963" s="86">
        <v>0</v>
      </c>
      <c r="K963" s="86">
        <v>0</v>
      </c>
      <c r="L963" s="86">
        <v>0</v>
      </c>
      <c r="M963" s="86">
        <v>0</v>
      </c>
      <c r="N963" s="86">
        <v>0</v>
      </c>
      <c r="O963" s="86">
        <v>0</v>
      </c>
      <c r="P963" s="86">
        <v>0</v>
      </c>
      <c r="Q963" s="87"/>
      <c r="R963" s="111"/>
    </row>
    <row r="964" spans="1:18" s="84" customFormat="1">
      <c r="A964" s="132"/>
      <c r="B964" s="128"/>
      <c r="C964" s="156"/>
      <c r="D964" s="115"/>
      <c r="E964" s="89"/>
      <c r="F964" s="88" t="s">
        <v>28</v>
      </c>
      <c r="G964" s="86">
        <f t="shared" si="170"/>
        <v>0</v>
      </c>
      <c r="H964" s="86">
        <f t="shared" si="170"/>
        <v>0</v>
      </c>
      <c r="I964" s="86">
        <v>0</v>
      </c>
      <c r="J964" s="86">
        <v>0</v>
      </c>
      <c r="K964" s="86">
        <v>0</v>
      </c>
      <c r="L964" s="86">
        <v>0</v>
      </c>
      <c r="M964" s="86">
        <v>0</v>
      </c>
      <c r="N964" s="86">
        <v>0</v>
      </c>
      <c r="O964" s="86">
        <v>0</v>
      </c>
      <c r="P964" s="86">
        <v>0</v>
      </c>
      <c r="Q964" s="87"/>
      <c r="R964" s="111"/>
    </row>
    <row r="965" spans="1:18" s="84" customFormat="1">
      <c r="A965" s="132"/>
      <c r="B965" s="128"/>
      <c r="C965" s="156"/>
      <c r="D965" s="115"/>
      <c r="E965" s="119"/>
      <c r="F965" s="88" t="s">
        <v>29</v>
      </c>
      <c r="G965" s="86">
        <f t="shared" si="170"/>
        <v>0</v>
      </c>
      <c r="H965" s="86">
        <f t="shared" si="170"/>
        <v>0</v>
      </c>
      <c r="I965" s="86">
        <v>0</v>
      </c>
      <c r="J965" s="86">
        <v>0</v>
      </c>
      <c r="K965" s="86">
        <v>0</v>
      </c>
      <c r="L965" s="86">
        <v>0</v>
      </c>
      <c r="M965" s="86">
        <v>0</v>
      </c>
      <c r="N965" s="86">
        <v>0</v>
      </c>
      <c r="O965" s="86">
        <v>0</v>
      </c>
      <c r="P965" s="86">
        <v>0</v>
      </c>
      <c r="Q965" s="87"/>
      <c r="R965" s="111"/>
    </row>
    <row r="966" spans="1:18" s="84" customFormat="1">
      <c r="A966" s="132"/>
      <c r="B966" s="128"/>
      <c r="C966" s="156"/>
      <c r="D966" s="115"/>
      <c r="E966" s="119"/>
      <c r="F966" s="88" t="s">
        <v>305</v>
      </c>
      <c r="G966" s="86">
        <f t="shared" si="170"/>
        <v>0</v>
      </c>
      <c r="H966" s="86">
        <f t="shared" si="170"/>
        <v>0</v>
      </c>
      <c r="I966" s="86">
        <v>0</v>
      </c>
      <c r="J966" s="86">
        <v>0</v>
      </c>
      <c r="K966" s="86">
        <v>0</v>
      </c>
      <c r="L966" s="86">
        <v>0</v>
      </c>
      <c r="M966" s="86">
        <v>0</v>
      </c>
      <c r="N966" s="86">
        <v>0</v>
      </c>
      <c r="O966" s="86">
        <v>0</v>
      </c>
      <c r="P966" s="86">
        <v>0</v>
      </c>
      <c r="Q966" s="87"/>
      <c r="R966" s="111"/>
    </row>
    <row r="967" spans="1:18" s="84" customFormat="1">
      <c r="A967" s="132"/>
      <c r="B967" s="128"/>
      <c r="C967" s="156"/>
      <c r="D967" s="115"/>
      <c r="E967" s="88"/>
      <c r="F967" s="88" t="s">
        <v>31</v>
      </c>
      <c r="G967" s="86">
        <f t="shared" si="170"/>
        <v>0</v>
      </c>
      <c r="H967" s="86">
        <f t="shared" si="170"/>
        <v>0</v>
      </c>
      <c r="I967" s="66">
        <v>0</v>
      </c>
      <c r="J967" s="66">
        <v>0</v>
      </c>
      <c r="K967" s="86">
        <v>0</v>
      </c>
      <c r="L967" s="86">
        <v>0</v>
      </c>
      <c r="M967" s="86">
        <v>0</v>
      </c>
      <c r="N967" s="86">
        <v>0</v>
      </c>
      <c r="O967" s="86">
        <v>0</v>
      </c>
      <c r="P967" s="86">
        <v>0</v>
      </c>
      <c r="Q967" s="87"/>
      <c r="R967" s="111"/>
    </row>
    <row r="968" spans="1:18" s="84" customFormat="1">
      <c r="A968" s="132"/>
      <c r="B968" s="128"/>
      <c r="C968" s="156"/>
      <c r="D968" s="115"/>
      <c r="E968" s="88"/>
      <c r="F968" s="88" t="s">
        <v>268</v>
      </c>
      <c r="G968" s="86">
        <f t="shared" si="170"/>
        <v>0</v>
      </c>
      <c r="H968" s="86">
        <f t="shared" si="170"/>
        <v>0</v>
      </c>
      <c r="I968" s="66">
        <v>0</v>
      </c>
      <c r="J968" s="66">
        <v>0</v>
      </c>
      <c r="K968" s="86">
        <v>0</v>
      </c>
      <c r="L968" s="86">
        <v>0</v>
      </c>
      <c r="M968" s="86">
        <v>0</v>
      </c>
      <c r="N968" s="86">
        <v>0</v>
      </c>
      <c r="O968" s="86">
        <v>0</v>
      </c>
      <c r="P968" s="86">
        <v>0</v>
      </c>
      <c r="Q968" s="87"/>
      <c r="R968" s="111"/>
    </row>
    <row r="969" spans="1:18" s="84" customFormat="1">
      <c r="A969" s="132"/>
      <c r="B969" s="128"/>
      <c r="C969" s="156"/>
      <c r="D969" s="115"/>
      <c r="E969" s="89"/>
      <c r="F969" s="88" t="s">
        <v>275</v>
      </c>
      <c r="G969" s="86">
        <f t="shared" si="170"/>
        <v>0</v>
      </c>
      <c r="H969" s="86">
        <f t="shared" si="170"/>
        <v>0</v>
      </c>
      <c r="I969" s="66">
        <v>0</v>
      </c>
      <c r="J969" s="66">
        <v>0</v>
      </c>
      <c r="K969" s="66">
        <v>0</v>
      </c>
      <c r="L969" s="86">
        <v>0</v>
      </c>
      <c r="M969" s="66">
        <v>0</v>
      </c>
      <c r="N969" s="66">
        <v>0</v>
      </c>
      <c r="O969" s="66">
        <v>0</v>
      </c>
      <c r="P969" s="86">
        <v>0</v>
      </c>
      <c r="Q969" s="87"/>
      <c r="R969" s="111"/>
    </row>
    <row r="970" spans="1:18" s="84" customFormat="1">
      <c r="A970" s="132"/>
      <c r="B970" s="128"/>
      <c r="C970" s="156"/>
      <c r="D970" s="115"/>
      <c r="E970" s="89"/>
      <c r="F970" s="88" t="s">
        <v>276</v>
      </c>
      <c r="G970" s="86">
        <f t="shared" si="170"/>
        <v>0</v>
      </c>
      <c r="H970" s="86">
        <f t="shared" si="170"/>
        <v>0</v>
      </c>
      <c r="I970" s="66">
        <v>0</v>
      </c>
      <c r="J970" s="66">
        <v>0</v>
      </c>
      <c r="K970" s="66">
        <v>0</v>
      </c>
      <c r="L970" s="86">
        <v>0</v>
      </c>
      <c r="M970" s="66">
        <v>0</v>
      </c>
      <c r="N970" s="66">
        <v>0</v>
      </c>
      <c r="O970" s="66">
        <v>0</v>
      </c>
      <c r="P970" s="86">
        <v>0</v>
      </c>
      <c r="Q970" s="87"/>
      <c r="R970" s="111"/>
    </row>
    <row r="971" spans="1:18" s="84" customFormat="1">
      <c r="A971" s="132"/>
      <c r="B971" s="128"/>
      <c r="C971" s="156"/>
      <c r="D971" s="115"/>
      <c r="E971" s="88" t="s">
        <v>220</v>
      </c>
      <c r="F971" s="88" t="s">
        <v>277</v>
      </c>
      <c r="G971" s="86">
        <f t="shared" si="170"/>
        <v>16.25</v>
      </c>
      <c r="H971" s="86">
        <f t="shared" si="170"/>
        <v>0</v>
      </c>
      <c r="I971" s="66">
        <v>16.25</v>
      </c>
      <c r="J971" s="66">
        <v>0</v>
      </c>
      <c r="K971" s="66">
        <v>0</v>
      </c>
      <c r="L971" s="86">
        <v>0</v>
      </c>
      <c r="M971" s="66">
        <v>0</v>
      </c>
      <c r="N971" s="66">
        <v>0</v>
      </c>
      <c r="O971" s="66">
        <v>0</v>
      </c>
      <c r="P971" s="86">
        <v>0</v>
      </c>
      <c r="Q971" s="87"/>
      <c r="R971" s="111"/>
    </row>
    <row r="972" spans="1:18" s="84" customFormat="1">
      <c r="A972" s="132"/>
      <c r="B972" s="128"/>
      <c r="C972" s="156"/>
      <c r="D972" s="115"/>
      <c r="E972" s="88" t="s">
        <v>26</v>
      </c>
      <c r="F972" s="88" t="s">
        <v>278</v>
      </c>
      <c r="G972" s="86">
        <f t="shared" si="170"/>
        <v>325</v>
      </c>
      <c r="H972" s="86">
        <f t="shared" si="170"/>
        <v>0</v>
      </c>
      <c r="I972" s="66">
        <v>325</v>
      </c>
      <c r="J972" s="66">
        <v>0</v>
      </c>
      <c r="K972" s="66">
        <v>0</v>
      </c>
      <c r="L972" s="86">
        <v>0</v>
      </c>
      <c r="M972" s="66">
        <v>0</v>
      </c>
      <c r="N972" s="66">
        <v>0</v>
      </c>
      <c r="O972" s="66">
        <v>0</v>
      </c>
      <c r="P972" s="86">
        <v>0</v>
      </c>
      <c r="Q972" s="87"/>
      <c r="R972" s="111"/>
    </row>
    <row r="973" spans="1:18" s="84" customFormat="1">
      <c r="A973" s="132"/>
      <c r="B973" s="128"/>
      <c r="C973" s="156"/>
      <c r="D973" s="115"/>
      <c r="E973" s="89"/>
      <c r="F973" s="88" t="s">
        <v>279</v>
      </c>
      <c r="G973" s="86">
        <f t="shared" si="170"/>
        <v>0</v>
      </c>
      <c r="H973" s="86">
        <f t="shared" si="170"/>
        <v>0</v>
      </c>
      <c r="I973" s="66">
        <v>0</v>
      </c>
      <c r="J973" s="66">
        <v>0</v>
      </c>
      <c r="K973" s="66">
        <v>0</v>
      </c>
      <c r="L973" s="86">
        <v>0</v>
      </c>
      <c r="M973" s="66">
        <v>0</v>
      </c>
      <c r="N973" s="66">
        <v>0</v>
      </c>
      <c r="O973" s="66">
        <v>0</v>
      </c>
      <c r="P973" s="86">
        <v>0</v>
      </c>
      <c r="Q973" s="87"/>
      <c r="R973" s="111"/>
    </row>
    <row r="974" spans="1:18" s="84" customFormat="1">
      <c r="A974" s="132" t="s">
        <v>493</v>
      </c>
      <c r="B974" s="128" t="s">
        <v>383</v>
      </c>
      <c r="C974" s="156">
        <v>50</v>
      </c>
      <c r="D974" s="115"/>
      <c r="E974" s="100"/>
      <c r="F974" s="106" t="s">
        <v>303</v>
      </c>
      <c r="G974" s="64">
        <f t="shared" ref="G974:P974" si="171">SUM(G975:G985)</f>
        <v>341.25</v>
      </c>
      <c r="H974" s="64">
        <f t="shared" si="171"/>
        <v>0</v>
      </c>
      <c r="I974" s="64">
        <f t="shared" si="171"/>
        <v>341.25</v>
      </c>
      <c r="J974" s="64">
        <f t="shared" si="171"/>
        <v>0</v>
      </c>
      <c r="K974" s="64">
        <f t="shared" si="171"/>
        <v>0</v>
      </c>
      <c r="L974" s="64">
        <f t="shared" si="171"/>
        <v>0</v>
      </c>
      <c r="M974" s="64">
        <f t="shared" si="171"/>
        <v>0</v>
      </c>
      <c r="N974" s="64">
        <f t="shared" si="171"/>
        <v>0</v>
      </c>
      <c r="O974" s="64">
        <f t="shared" si="171"/>
        <v>0</v>
      </c>
      <c r="P974" s="64">
        <f t="shared" si="171"/>
        <v>0</v>
      </c>
      <c r="Q974" s="83"/>
      <c r="R974" s="111"/>
    </row>
    <row r="975" spans="1:18" s="84" customFormat="1">
      <c r="A975" s="132"/>
      <c r="B975" s="128"/>
      <c r="C975" s="156"/>
      <c r="D975" s="115"/>
      <c r="E975" s="100"/>
      <c r="F975" s="88" t="s">
        <v>25</v>
      </c>
      <c r="G975" s="86">
        <f t="shared" ref="G975:H985" si="172">I975+K975+M975+O975</f>
        <v>0</v>
      </c>
      <c r="H975" s="86">
        <f t="shared" si="172"/>
        <v>0</v>
      </c>
      <c r="I975" s="86">
        <v>0</v>
      </c>
      <c r="J975" s="86">
        <v>0</v>
      </c>
      <c r="K975" s="86">
        <v>0</v>
      </c>
      <c r="L975" s="86">
        <v>0</v>
      </c>
      <c r="M975" s="86">
        <v>0</v>
      </c>
      <c r="N975" s="86">
        <v>0</v>
      </c>
      <c r="O975" s="86">
        <v>0</v>
      </c>
      <c r="P975" s="86">
        <v>0</v>
      </c>
      <c r="Q975" s="87"/>
      <c r="R975" s="111"/>
    </row>
    <row r="976" spans="1:18" s="84" customFormat="1">
      <c r="A976" s="132"/>
      <c r="B976" s="128"/>
      <c r="C976" s="156"/>
      <c r="D976" s="115"/>
      <c r="E976" s="89"/>
      <c r="F976" s="88" t="s">
        <v>28</v>
      </c>
      <c r="G976" s="86">
        <f t="shared" si="172"/>
        <v>0</v>
      </c>
      <c r="H976" s="86">
        <f t="shared" si="172"/>
        <v>0</v>
      </c>
      <c r="I976" s="86">
        <v>0</v>
      </c>
      <c r="J976" s="86">
        <v>0</v>
      </c>
      <c r="K976" s="86">
        <v>0</v>
      </c>
      <c r="L976" s="86">
        <v>0</v>
      </c>
      <c r="M976" s="86">
        <v>0</v>
      </c>
      <c r="N976" s="86">
        <v>0</v>
      </c>
      <c r="O976" s="86">
        <v>0</v>
      </c>
      <c r="P976" s="86">
        <v>0</v>
      </c>
      <c r="Q976" s="87"/>
      <c r="R976" s="111"/>
    </row>
    <row r="977" spans="1:18" s="84" customFormat="1">
      <c r="A977" s="132"/>
      <c r="B977" s="128"/>
      <c r="C977" s="156"/>
      <c r="D977" s="115"/>
      <c r="E977" s="119"/>
      <c r="F977" s="88" t="s">
        <v>29</v>
      </c>
      <c r="G977" s="86">
        <f t="shared" si="172"/>
        <v>0</v>
      </c>
      <c r="H977" s="86">
        <f t="shared" si="172"/>
        <v>0</v>
      </c>
      <c r="I977" s="86">
        <v>0</v>
      </c>
      <c r="J977" s="86">
        <v>0</v>
      </c>
      <c r="K977" s="86">
        <v>0</v>
      </c>
      <c r="L977" s="86">
        <v>0</v>
      </c>
      <c r="M977" s="86">
        <v>0</v>
      </c>
      <c r="N977" s="86">
        <v>0</v>
      </c>
      <c r="O977" s="86">
        <v>0</v>
      </c>
      <c r="P977" s="86">
        <v>0</v>
      </c>
      <c r="Q977" s="87"/>
      <c r="R977" s="111"/>
    </row>
    <row r="978" spans="1:18" s="84" customFormat="1">
      <c r="A978" s="132"/>
      <c r="B978" s="128"/>
      <c r="C978" s="156"/>
      <c r="D978" s="115"/>
      <c r="E978" s="119"/>
      <c r="F978" s="88" t="s">
        <v>305</v>
      </c>
      <c r="G978" s="86">
        <f t="shared" si="172"/>
        <v>0</v>
      </c>
      <c r="H978" s="86">
        <f t="shared" si="172"/>
        <v>0</v>
      </c>
      <c r="I978" s="86">
        <v>0</v>
      </c>
      <c r="J978" s="86">
        <v>0</v>
      </c>
      <c r="K978" s="86">
        <v>0</v>
      </c>
      <c r="L978" s="86">
        <v>0</v>
      </c>
      <c r="M978" s="86">
        <v>0</v>
      </c>
      <c r="N978" s="86">
        <v>0</v>
      </c>
      <c r="O978" s="86">
        <v>0</v>
      </c>
      <c r="P978" s="86">
        <v>0</v>
      </c>
      <c r="Q978" s="87"/>
      <c r="R978" s="111"/>
    </row>
    <row r="979" spans="1:18" s="84" customFormat="1">
      <c r="A979" s="132"/>
      <c r="B979" s="128"/>
      <c r="C979" s="156"/>
      <c r="D979" s="115"/>
      <c r="E979" s="88"/>
      <c r="F979" s="88" t="s">
        <v>31</v>
      </c>
      <c r="G979" s="86">
        <f t="shared" si="172"/>
        <v>0</v>
      </c>
      <c r="H979" s="86">
        <f t="shared" si="172"/>
        <v>0</v>
      </c>
      <c r="I979" s="66">
        <v>0</v>
      </c>
      <c r="J979" s="66">
        <v>0</v>
      </c>
      <c r="K979" s="86">
        <v>0</v>
      </c>
      <c r="L979" s="86">
        <v>0</v>
      </c>
      <c r="M979" s="86">
        <v>0</v>
      </c>
      <c r="N979" s="86">
        <v>0</v>
      </c>
      <c r="O979" s="86">
        <v>0</v>
      </c>
      <c r="P979" s="86">
        <v>0</v>
      </c>
      <c r="Q979" s="87"/>
      <c r="R979" s="111"/>
    </row>
    <row r="980" spans="1:18" s="84" customFormat="1">
      <c r="A980" s="132"/>
      <c r="B980" s="128"/>
      <c r="C980" s="156"/>
      <c r="D980" s="115"/>
      <c r="E980" s="88"/>
      <c r="F980" s="88" t="s">
        <v>268</v>
      </c>
      <c r="G980" s="86">
        <f t="shared" si="172"/>
        <v>0</v>
      </c>
      <c r="H980" s="86">
        <f t="shared" si="172"/>
        <v>0</v>
      </c>
      <c r="I980" s="66">
        <v>0</v>
      </c>
      <c r="J980" s="66">
        <v>0</v>
      </c>
      <c r="K980" s="86">
        <v>0</v>
      </c>
      <c r="L980" s="86">
        <v>0</v>
      </c>
      <c r="M980" s="86">
        <v>0</v>
      </c>
      <c r="N980" s="86">
        <v>0</v>
      </c>
      <c r="O980" s="86">
        <v>0</v>
      </c>
      <c r="P980" s="86">
        <v>0</v>
      </c>
      <c r="Q980" s="87"/>
      <c r="R980" s="111"/>
    </row>
    <row r="981" spans="1:18" s="84" customFormat="1">
      <c r="A981" s="132"/>
      <c r="B981" s="128"/>
      <c r="C981" s="156"/>
      <c r="D981" s="115"/>
      <c r="E981" s="89"/>
      <c r="F981" s="88" t="s">
        <v>275</v>
      </c>
      <c r="G981" s="86">
        <f t="shared" si="172"/>
        <v>0</v>
      </c>
      <c r="H981" s="86">
        <f t="shared" si="172"/>
        <v>0</v>
      </c>
      <c r="I981" s="66">
        <v>0</v>
      </c>
      <c r="J981" s="66">
        <v>0</v>
      </c>
      <c r="K981" s="66">
        <v>0</v>
      </c>
      <c r="L981" s="86">
        <v>0</v>
      </c>
      <c r="M981" s="66">
        <v>0</v>
      </c>
      <c r="N981" s="66">
        <v>0</v>
      </c>
      <c r="O981" s="66">
        <v>0</v>
      </c>
      <c r="P981" s="86">
        <v>0</v>
      </c>
      <c r="Q981" s="87"/>
      <c r="R981" s="111"/>
    </row>
    <row r="982" spans="1:18" s="84" customFormat="1">
      <c r="A982" s="132"/>
      <c r="B982" s="128"/>
      <c r="C982" s="156"/>
      <c r="D982" s="115"/>
      <c r="E982" s="89"/>
      <c r="F982" s="88" t="s">
        <v>276</v>
      </c>
      <c r="G982" s="86">
        <f t="shared" si="172"/>
        <v>0</v>
      </c>
      <c r="H982" s="86">
        <f t="shared" si="172"/>
        <v>0</v>
      </c>
      <c r="I982" s="66">
        <v>0</v>
      </c>
      <c r="J982" s="66">
        <v>0</v>
      </c>
      <c r="K982" s="66">
        <v>0</v>
      </c>
      <c r="L982" s="86">
        <v>0</v>
      </c>
      <c r="M982" s="66">
        <v>0</v>
      </c>
      <c r="N982" s="66">
        <v>0</v>
      </c>
      <c r="O982" s="66">
        <v>0</v>
      </c>
      <c r="P982" s="86">
        <v>0</v>
      </c>
      <c r="Q982" s="87"/>
      <c r="R982" s="111"/>
    </row>
    <row r="983" spans="1:18" s="84" customFormat="1">
      <c r="A983" s="132"/>
      <c r="B983" s="128"/>
      <c r="C983" s="156"/>
      <c r="D983" s="115"/>
      <c r="E983" s="88" t="s">
        <v>220</v>
      </c>
      <c r="F983" s="88" t="s">
        <v>277</v>
      </c>
      <c r="G983" s="86">
        <f t="shared" si="172"/>
        <v>16.25</v>
      </c>
      <c r="H983" s="86">
        <f t="shared" si="172"/>
        <v>0</v>
      </c>
      <c r="I983" s="66">
        <v>16.25</v>
      </c>
      <c r="J983" s="66">
        <v>0</v>
      </c>
      <c r="K983" s="66">
        <v>0</v>
      </c>
      <c r="L983" s="86">
        <v>0</v>
      </c>
      <c r="M983" s="66">
        <v>0</v>
      </c>
      <c r="N983" s="66">
        <v>0</v>
      </c>
      <c r="O983" s="66">
        <v>0</v>
      </c>
      <c r="P983" s="86">
        <v>0</v>
      </c>
      <c r="Q983" s="87"/>
      <c r="R983" s="111"/>
    </row>
    <row r="984" spans="1:18" s="84" customFormat="1">
      <c r="A984" s="132"/>
      <c r="B984" s="128"/>
      <c r="C984" s="156"/>
      <c r="D984" s="115"/>
      <c r="E984" s="88" t="s">
        <v>26</v>
      </c>
      <c r="F984" s="88" t="s">
        <v>278</v>
      </c>
      <c r="G984" s="86">
        <f t="shared" si="172"/>
        <v>325</v>
      </c>
      <c r="H984" s="86">
        <f t="shared" si="172"/>
        <v>0</v>
      </c>
      <c r="I984" s="66">
        <v>325</v>
      </c>
      <c r="J984" s="66">
        <v>0</v>
      </c>
      <c r="K984" s="66">
        <v>0</v>
      </c>
      <c r="L984" s="86">
        <v>0</v>
      </c>
      <c r="M984" s="66">
        <v>0</v>
      </c>
      <c r="N984" s="66">
        <v>0</v>
      </c>
      <c r="O984" s="66">
        <v>0</v>
      </c>
      <c r="P984" s="86">
        <v>0</v>
      </c>
      <c r="Q984" s="87"/>
      <c r="R984" s="111"/>
    </row>
    <row r="985" spans="1:18" s="84" customFormat="1">
      <c r="A985" s="132"/>
      <c r="B985" s="128"/>
      <c r="C985" s="156"/>
      <c r="D985" s="115"/>
      <c r="E985" s="89"/>
      <c r="F985" s="88" t="s">
        <v>279</v>
      </c>
      <c r="G985" s="86">
        <f t="shared" si="172"/>
        <v>0</v>
      </c>
      <c r="H985" s="86">
        <f t="shared" si="172"/>
        <v>0</v>
      </c>
      <c r="I985" s="66">
        <v>0</v>
      </c>
      <c r="J985" s="66">
        <v>0</v>
      </c>
      <c r="K985" s="66">
        <v>0</v>
      </c>
      <c r="L985" s="86">
        <v>0</v>
      </c>
      <c r="M985" s="66">
        <v>0</v>
      </c>
      <c r="N985" s="66">
        <v>0</v>
      </c>
      <c r="O985" s="66">
        <v>0</v>
      </c>
      <c r="P985" s="86">
        <v>0</v>
      </c>
      <c r="Q985" s="87"/>
      <c r="R985" s="111"/>
    </row>
    <row r="986" spans="1:18" s="84" customFormat="1">
      <c r="A986" s="132" t="s">
        <v>494</v>
      </c>
      <c r="B986" s="128" t="s">
        <v>384</v>
      </c>
      <c r="C986" s="156">
        <v>50</v>
      </c>
      <c r="D986" s="115"/>
      <c r="E986" s="100"/>
      <c r="F986" s="106" t="s">
        <v>303</v>
      </c>
      <c r="G986" s="64">
        <f t="shared" ref="G986:P986" si="173">SUM(G987:G997)</f>
        <v>341.25</v>
      </c>
      <c r="H986" s="64">
        <f t="shared" si="173"/>
        <v>0</v>
      </c>
      <c r="I986" s="64">
        <f t="shared" si="173"/>
        <v>341.25</v>
      </c>
      <c r="J986" s="64">
        <f t="shared" si="173"/>
        <v>0</v>
      </c>
      <c r="K986" s="64">
        <f t="shared" si="173"/>
        <v>0</v>
      </c>
      <c r="L986" s="64">
        <f t="shared" si="173"/>
        <v>0</v>
      </c>
      <c r="M986" s="64">
        <f t="shared" si="173"/>
        <v>0</v>
      </c>
      <c r="N986" s="64">
        <f t="shared" si="173"/>
        <v>0</v>
      </c>
      <c r="O986" s="64">
        <f t="shared" si="173"/>
        <v>0</v>
      </c>
      <c r="P986" s="64">
        <f t="shared" si="173"/>
        <v>0</v>
      </c>
      <c r="Q986" s="83"/>
      <c r="R986" s="111"/>
    </row>
    <row r="987" spans="1:18" s="84" customFormat="1">
      <c r="A987" s="132"/>
      <c r="B987" s="128"/>
      <c r="C987" s="156"/>
      <c r="D987" s="115"/>
      <c r="E987" s="100"/>
      <c r="F987" s="88" t="s">
        <v>25</v>
      </c>
      <c r="G987" s="86">
        <f t="shared" ref="G987:H997" si="174">I987+K987+M987+O987</f>
        <v>0</v>
      </c>
      <c r="H987" s="86">
        <f t="shared" si="174"/>
        <v>0</v>
      </c>
      <c r="I987" s="86">
        <v>0</v>
      </c>
      <c r="J987" s="86">
        <v>0</v>
      </c>
      <c r="K987" s="86">
        <v>0</v>
      </c>
      <c r="L987" s="86">
        <v>0</v>
      </c>
      <c r="M987" s="86">
        <v>0</v>
      </c>
      <c r="N987" s="86">
        <v>0</v>
      </c>
      <c r="O987" s="86">
        <v>0</v>
      </c>
      <c r="P987" s="86">
        <v>0</v>
      </c>
      <c r="Q987" s="87"/>
      <c r="R987" s="111"/>
    </row>
    <row r="988" spans="1:18" s="84" customFormat="1">
      <c r="A988" s="132"/>
      <c r="B988" s="128"/>
      <c r="C988" s="156"/>
      <c r="D988" s="115"/>
      <c r="E988" s="89"/>
      <c r="F988" s="88" t="s">
        <v>28</v>
      </c>
      <c r="G988" s="86">
        <f t="shared" si="174"/>
        <v>0</v>
      </c>
      <c r="H988" s="86">
        <f t="shared" si="174"/>
        <v>0</v>
      </c>
      <c r="I988" s="86">
        <v>0</v>
      </c>
      <c r="J988" s="86">
        <v>0</v>
      </c>
      <c r="K988" s="86">
        <v>0</v>
      </c>
      <c r="L988" s="86">
        <v>0</v>
      </c>
      <c r="M988" s="86">
        <v>0</v>
      </c>
      <c r="N988" s="86">
        <v>0</v>
      </c>
      <c r="O988" s="86">
        <v>0</v>
      </c>
      <c r="P988" s="86">
        <v>0</v>
      </c>
      <c r="Q988" s="87"/>
      <c r="R988" s="111"/>
    </row>
    <row r="989" spans="1:18" s="84" customFormat="1">
      <c r="A989" s="132"/>
      <c r="B989" s="128"/>
      <c r="C989" s="156"/>
      <c r="D989" s="115"/>
      <c r="E989" s="119"/>
      <c r="F989" s="88" t="s">
        <v>29</v>
      </c>
      <c r="G989" s="86">
        <f t="shared" si="174"/>
        <v>0</v>
      </c>
      <c r="H989" s="86">
        <f t="shared" si="174"/>
        <v>0</v>
      </c>
      <c r="I989" s="86">
        <v>0</v>
      </c>
      <c r="J989" s="86">
        <v>0</v>
      </c>
      <c r="K989" s="86">
        <v>0</v>
      </c>
      <c r="L989" s="86">
        <v>0</v>
      </c>
      <c r="M989" s="86">
        <v>0</v>
      </c>
      <c r="N989" s="86">
        <v>0</v>
      </c>
      <c r="O989" s="86">
        <v>0</v>
      </c>
      <c r="P989" s="86">
        <v>0</v>
      </c>
      <c r="Q989" s="87"/>
      <c r="R989" s="111"/>
    </row>
    <row r="990" spans="1:18" s="84" customFormat="1">
      <c r="A990" s="132"/>
      <c r="B990" s="128"/>
      <c r="C990" s="156"/>
      <c r="D990" s="115"/>
      <c r="E990" s="119"/>
      <c r="F990" s="88" t="s">
        <v>305</v>
      </c>
      <c r="G990" s="86">
        <f t="shared" si="174"/>
        <v>0</v>
      </c>
      <c r="H990" s="86">
        <f t="shared" si="174"/>
        <v>0</v>
      </c>
      <c r="I990" s="86">
        <v>0</v>
      </c>
      <c r="J990" s="86">
        <v>0</v>
      </c>
      <c r="K990" s="86">
        <v>0</v>
      </c>
      <c r="L990" s="86">
        <v>0</v>
      </c>
      <c r="M990" s="86">
        <v>0</v>
      </c>
      <c r="N990" s="86">
        <v>0</v>
      </c>
      <c r="O990" s="86">
        <v>0</v>
      </c>
      <c r="P990" s="86">
        <v>0</v>
      </c>
      <c r="Q990" s="87"/>
      <c r="R990" s="111"/>
    </row>
    <row r="991" spans="1:18" s="84" customFormat="1">
      <c r="A991" s="132"/>
      <c r="B991" s="128"/>
      <c r="C991" s="156"/>
      <c r="D991" s="115"/>
      <c r="E991" s="88"/>
      <c r="F991" s="88" t="s">
        <v>31</v>
      </c>
      <c r="G991" s="86">
        <f t="shared" si="174"/>
        <v>0</v>
      </c>
      <c r="H991" s="86">
        <f t="shared" si="174"/>
        <v>0</v>
      </c>
      <c r="I991" s="66">
        <v>0</v>
      </c>
      <c r="J991" s="66">
        <v>0</v>
      </c>
      <c r="K991" s="86">
        <v>0</v>
      </c>
      <c r="L991" s="86">
        <v>0</v>
      </c>
      <c r="M991" s="86">
        <v>0</v>
      </c>
      <c r="N991" s="86">
        <v>0</v>
      </c>
      <c r="O991" s="86">
        <v>0</v>
      </c>
      <c r="P991" s="86">
        <v>0</v>
      </c>
      <c r="Q991" s="87"/>
      <c r="R991" s="111"/>
    </row>
    <row r="992" spans="1:18" s="84" customFormat="1">
      <c r="A992" s="132"/>
      <c r="B992" s="128"/>
      <c r="C992" s="156"/>
      <c r="D992" s="115"/>
      <c r="E992" s="88"/>
      <c r="F992" s="88" t="s">
        <v>268</v>
      </c>
      <c r="G992" s="86">
        <f t="shared" si="174"/>
        <v>0</v>
      </c>
      <c r="H992" s="86">
        <f t="shared" si="174"/>
        <v>0</v>
      </c>
      <c r="I992" s="66">
        <v>0</v>
      </c>
      <c r="J992" s="66">
        <v>0</v>
      </c>
      <c r="K992" s="86">
        <v>0</v>
      </c>
      <c r="L992" s="86">
        <v>0</v>
      </c>
      <c r="M992" s="86">
        <v>0</v>
      </c>
      <c r="N992" s="86">
        <v>0</v>
      </c>
      <c r="O992" s="86">
        <v>0</v>
      </c>
      <c r="P992" s="86">
        <v>0</v>
      </c>
      <c r="Q992" s="87"/>
      <c r="R992" s="111"/>
    </row>
    <row r="993" spans="1:18" s="84" customFormat="1">
      <c r="A993" s="132"/>
      <c r="B993" s="128"/>
      <c r="C993" s="156"/>
      <c r="D993" s="115"/>
      <c r="E993" s="89"/>
      <c r="F993" s="88" t="s">
        <v>275</v>
      </c>
      <c r="G993" s="86">
        <f t="shared" si="174"/>
        <v>0</v>
      </c>
      <c r="H993" s="86">
        <f t="shared" si="174"/>
        <v>0</v>
      </c>
      <c r="I993" s="66">
        <v>0</v>
      </c>
      <c r="J993" s="66">
        <v>0</v>
      </c>
      <c r="K993" s="66">
        <v>0</v>
      </c>
      <c r="L993" s="86">
        <v>0</v>
      </c>
      <c r="M993" s="66">
        <v>0</v>
      </c>
      <c r="N993" s="66">
        <v>0</v>
      </c>
      <c r="O993" s="66">
        <v>0</v>
      </c>
      <c r="P993" s="86">
        <v>0</v>
      </c>
      <c r="Q993" s="87"/>
      <c r="R993" s="111"/>
    </row>
    <row r="994" spans="1:18" s="84" customFormat="1">
      <c r="A994" s="132"/>
      <c r="B994" s="128"/>
      <c r="C994" s="156"/>
      <c r="D994" s="115"/>
      <c r="E994" s="89"/>
      <c r="F994" s="88" t="s">
        <v>276</v>
      </c>
      <c r="G994" s="86">
        <f t="shared" si="174"/>
        <v>0</v>
      </c>
      <c r="H994" s="86">
        <f t="shared" si="174"/>
        <v>0</v>
      </c>
      <c r="I994" s="66">
        <v>0</v>
      </c>
      <c r="J994" s="66">
        <v>0</v>
      </c>
      <c r="K994" s="66">
        <v>0</v>
      </c>
      <c r="L994" s="86">
        <v>0</v>
      </c>
      <c r="M994" s="66">
        <v>0</v>
      </c>
      <c r="N994" s="66">
        <v>0</v>
      </c>
      <c r="O994" s="66">
        <v>0</v>
      </c>
      <c r="P994" s="86">
        <v>0</v>
      </c>
      <c r="Q994" s="87"/>
      <c r="R994" s="111"/>
    </row>
    <row r="995" spans="1:18" s="84" customFormat="1">
      <c r="A995" s="132"/>
      <c r="B995" s="128"/>
      <c r="C995" s="156"/>
      <c r="D995" s="115"/>
      <c r="E995" s="89"/>
      <c r="F995" s="88" t="s">
        <v>277</v>
      </c>
      <c r="G995" s="86">
        <f t="shared" si="174"/>
        <v>0</v>
      </c>
      <c r="H995" s="86">
        <f t="shared" si="174"/>
        <v>0</v>
      </c>
      <c r="I995" s="66">
        <v>0</v>
      </c>
      <c r="J995" s="66">
        <v>0</v>
      </c>
      <c r="K995" s="66">
        <v>0</v>
      </c>
      <c r="L995" s="86">
        <v>0</v>
      </c>
      <c r="M995" s="66">
        <v>0</v>
      </c>
      <c r="N995" s="66">
        <v>0</v>
      </c>
      <c r="O995" s="66">
        <v>0</v>
      </c>
      <c r="P995" s="86">
        <v>0</v>
      </c>
      <c r="Q995" s="87"/>
      <c r="R995" s="111"/>
    </row>
    <row r="996" spans="1:18" s="84" customFormat="1">
      <c r="A996" s="132"/>
      <c r="B996" s="128"/>
      <c r="C996" s="156"/>
      <c r="D996" s="115"/>
      <c r="E996" s="88" t="s">
        <v>220</v>
      </c>
      <c r="F996" s="88" t="s">
        <v>278</v>
      </c>
      <c r="G996" s="86">
        <f t="shared" si="174"/>
        <v>16.25</v>
      </c>
      <c r="H996" s="86">
        <f t="shared" si="174"/>
        <v>0</v>
      </c>
      <c r="I996" s="66">
        <v>16.25</v>
      </c>
      <c r="J996" s="66">
        <v>0</v>
      </c>
      <c r="K996" s="66">
        <v>0</v>
      </c>
      <c r="L996" s="86">
        <v>0</v>
      </c>
      <c r="M996" s="66">
        <v>0</v>
      </c>
      <c r="N996" s="66">
        <v>0</v>
      </c>
      <c r="O996" s="66">
        <v>0</v>
      </c>
      <c r="P996" s="86">
        <v>0</v>
      </c>
      <c r="Q996" s="87"/>
      <c r="R996" s="111"/>
    </row>
    <row r="997" spans="1:18" s="84" customFormat="1">
      <c r="A997" s="132"/>
      <c r="B997" s="128"/>
      <c r="C997" s="156"/>
      <c r="D997" s="115"/>
      <c r="E997" s="88" t="s">
        <v>26</v>
      </c>
      <c r="F997" s="88" t="s">
        <v>279</v>
      </c>
      <c r="G997" s="86">
        <f t="shared" si="174"/>
        <v>325</v>
      </c>
      <c r="H997" s="86">
        <f t="shared" si="174"/>
        <v>0</v>
      </c>
      <c r="I997" s="66">
        <v>325</v>
      </c>
      <c r="J997" s="66">
        <v>0</v>
      </c>
      <c r="K997" s="66">
        <v>0</v>
      </c>
      <c r="L997" s="86">
        <v>0</v>
      </c>
      <c r="M997" s="66">
        <v>0</v>
      </c>
      <c r="N997" s="66">
        <v>0</v>
      </c>
      <c r="O997" s="66">
        <v>0</v>
      </c>
      <c r="P997" s="86">
        <v>0</v>
      </c>
      <c r="Q997" s="87"/>
      <c r="R997" s="111"/>
    </row>
    <row r="998" spans="1:18" s="84" customFormat="1">
      <c r="A998" s="132" t="s">
        <v>495</v>
      </c>
      <c r="B998" s="128" t="s">
        <v>385</v>
      </c>
      <c r="C998" s="156">
        <v>50</v>
      </c>
      <c r="D998" s="115"/>
      <c r="E998" s="100"/>
      <c r="F998" s="106" t="s">
        <v>303</v>
      </c>
      <c r="G998" s="64">
        <f t="shared" ref="G998:P998" si="175">SUM(G999:G1009)</f>
        <v>341.25</v>
      </c>
      <c r="H998" s="64">
        <f t="shared" si="175"/>
        <v>0</v>
      </c>
      <c r="I998" s="64">
        <f t="shared" si="175"/>
        <v>341.25</v>
      </c>
      <c r="J998" s="64">
        <f t="shared" si="175"/>
        <v>0</v>
      </c>
      <c r="K998" s="64">
        <f t="shared" si="175"/>
        <v>0</v>
      </c>
      <c r="L998" s="64">
        <f t="shared" si="175"/>
        <v>0</v>
      </c>
      <c r="M998" s="64">
        <f t="shared" si="175"/>
        <v>0</v>
      </c>
      <c r="N998" s="64">
        <f t="shared" si="175"/>
        <v>0</v>
      </c>
      <c r="O998" s="64">
        <f t="shared" si="175"/>
        <v>0</v>
      </c>
      <c r="P998" s="64">
        <f t="shared" si="175"/>
        <v>0</v>
      </c>
      <c r="Q998" s="83"/>
      <c r="R998" s="111"/>
    </row>
    <row r="999" spans="1:18" s="84" customFormat="1">
      <c r="A999" s="132"/>
      <c r="B999" s="128"/>
      <c r="C999" s="156"/>
      <c r="D999" s="115"/>
      <c r="E999" s="100"/>
      <c r="F999" s="88" t="s">
        <v>25</v>
      </c>
      <c r="G999" s="86">
        <f t="shared" ref="G999:H1009" si="176">I999+K999+M999+O999</f>
        <v>0</v>
      </c>
      <c r="H999" s="86">
        <f t="shared" si="176"/>
        <v>0</v>
      </c>
      <c r="I999" s="86">
        <v>0</v>
      </c>
      <c r="J999" s="86">
        <v>0</v>
      </c>
      <c r="K999" s="86">
        <v>0</v>
      </c>
      <c r="L999" s="86">
        <v>0</v>
      </c>
      <c r="M999" s="86">
        <v>0</v>
      </c>
      <c r="N999" s="86">
        <v>0</v>
      </c>
      <c r="O999" s="86">
        <v>0</v>
      </c>
      <c r="P999" s="86">
        <v>0</v>
      </c>
      <c r="Q999" s="87"/>
      <c r="R999" s="111"/>
    </row>
    <row r="1000" spans="1:18" s="84" customFormat="1">
      <c r="A1000" s="132"/>
      <c r="B1000" s="128"/>
      <c r="C1000" s="156"/>
      <c r="D1000" s="115"/>
      <c r="E1000" s="89"/>
      <c r="F1000" s="88" t="s">
        <v>28</v>
      </c>
      <c r="G1000" s="86">
        <f t="shared" si="176"/>
        <v>0</v>
      </c>
      <c r="H1000" s="86">
        <f t="shared" si="176"/>
        <v>0</v>
      </c>
      <c r="I1000" s="86">
        <v>0</v>
      </c>
      <c r="J1000" s="86">
        <v>0</v>
      </c>
      <c r="K1000" s="86">
        <v>0</v>
      </c>
      <c r="L1000" s="86">
        <v>0</v>
      </c>
      <c r="M1000" s="86">
        <v>0</v>
      </c>
      <c r="N1000" s="86">
        <v>0</v>
      </c>
      <c r="O1000" s="86">
        <v>0</v>
      </c>
      <c r="P1000" s="86">
        <v>0</v>
      </c>
      <c r="Q1000" s="87"/>
      <c r="R1000" s="111"/>
    </row>
    <row r="1001" spans="1:18" s="84" customFormat="1">
      <c r="A1001" s="132"/>
      <c r="B1001" s="128"/>
      <c r="C1001" s="156"/>
      <c r="D1001" s="115"/>
      <c r="E1001" s="119"/>
      <c r="F1001" s="88" t="s">
        <v>29</v>
      </c>
      <c r="G1001" s="86">
        <f t="shared" si="176"/>
        <v>0</v>
      </c>
      <c r="H1001" s="86">
        <f t="shared" si="176"/>
        <v>0</v>
      </c>
      <c r="I1001" s="86">
        <v>0</v>
      </c>
      <c r="J1001" s="86">
        <v>0</v>
      </c>
      <c r="K1001" s="86">
        <v>0</v>
      </c>
      <c r="L1001" s="86">
        <v>0</v>
      </c>
      <c r="M1001" s="86">
        <v>0</v>
      </c>
      <c r="N1001" s="86">
        <v>0</v>
      </c>
      <c r="O1001" s="86">
        <v>0</v>
      </c>
      <c r="P1001" s="86">
        <v>0</v>
      </c>
      <c r="Q1001" s="87"/>
      <c r="R1001" s="111"/>
    </row>
    <row r="1002" spans="1:18" s="84" customFormat="1">
      <c r="A1002" s="132"/>
      <c r="B1002" s="128"/>
      <c r="C1002" s="156"/>
      <c r="D1002" s="115"/>
      <c r="E1002" s="119"/>
      <c r="F1002" s="88" t="s">
        <v>305</v>
      </c>
      <c r="G1002" s="86">
        <f t="shared" si="176"/>
        <v>0</v>
      </c>
      <c r="H1002" s="86">
        <f t="shared" si="176"/>
        <v>0</v>
      </c>
      <c r="I1002" s="86">
        <v>0</v>
      </c>
      <c r="J1002" s="86">
        <v>0</v>
      </c>
      <c r="K1002" s="86">
        <v>0</v>
      </c>
      <c r="L1002" s="86">
        <v>0</v>
      </c>
      <c r="M1002" s="86">
        <v>0</v>
      </c>
      <c r="N1002" s="86">
        <v>0</v>
      </c>
      <c r="O1002" s="86">
        <v>0</v>
      </c>
      <c r="P1002" s="86">
        <v>0</v>
      </c>
      <c r="Q1002" s="87"/>
      <c r="R1002" s="111"/>
    </row>
    <row r="1003" spans="1:18" s="84" customFormat="1">
      <c r="A1003" s="132"/>
      <c r="B1003" s="128"/>
      <c r="C1003" s="156"/>
      <c r="D1003" s="115"/>
      <c r="E1003" s="88"/>
      <c r="F1003" s="88" t="s">
        <v>31</v>
      </c>
      <c r="G1003" s="86">
        <f t="shared" si="176"/>
        <v>0</v>
      </c>
      <c r="H1003" s="86">
        <f t="shared" si="176"/>
        <v>0</v>
      </c>
      <c r="I1003" s="66">
        <v>0</v>
      </c>
      <c r="J1003" s="66">
        <v>0</v>
      </c>
      <c r="K1003" s="86">
        <v>0</v>
      </c>
      <c r="L1003" s="86">
        <v>0</v>
      </c>
      <c r="M1003" s="86">
        <v>0</v>
      </c>
      <c r="N1003" s="86">
        <v>0</v>
      </c>
      <c r="O1003" s="86">
        <v>0</v>
      </c>
      <c r="P1003" s="86">
        <v>0</v>
      </c>
      <c r="Q1003" s="87"/>
      <c r="R1003" s="111"/>
    </row>
    <row r="1004" spans="1:18" s="84" customFormat="1">
      <c r="A1004" s="132"/>
      <c r="B1004" s="128"/>
      <c r="C1004" s="156"/>
      <c r="D1004" s="115"/>
      <c r="E1004" s="88"/>
      <c r="F1004" s="88" t="s">
        <v>268</v>
      </c>
      <c r="G1004" s="86">
        <f t="shared" si="176"/>
        <v>0</v>
      </c>
      <c r="H1004" s="86">
        <f t="shared" si="176"/>
        <v>0</v>
      </c>
      <c r="I1004" s="66">
        <v>0</v>
      </c>
      <c r="J1004" s="66">
        <v>0</v>
      </c>
      <c r="K1004" s="86">
        <v>0</v>
      </c>
      <c r="L1004" s="86">
        <v>0</v>
      </c>
      <c r="M1004" s="86">
        <v>0</v>
      </c>
      <c r="N1004" s="86">
        <v>0</v>
      </c>
      <c r="O1004" s="86">
        <v>0</v>
      </c>
      <c r="P1004" s="86">
        <v>0</v>
      </c>
      <c r="Q1004" s="87"/>
      <c r="R1004" s="111"/>
    </row>
    <row r="1005" spans="1:18" s="84" customFormat="1">
      <c r="A1005" s="132"/>
      <c r="B1005" s="128"/>
      <c r="C1005" s="156"/>
      <c r="D1005" s="115"/>
      <c r="E1005" s="89"/>
      <c r="F1005" s="88" t="s">
        <v>275</v>
      </c>
      <c r="G1005" s="86">
        <f t="shared" si="176"/>
        <v>0</v>
      </c>
      <c r="H1005" s="86">
        <f t="shared" si="176"/>
        <v>0</v>
      </c>
      <c r="I1005" s="66">
        <v>0</v>
      </c>
      <c r="J1005" s="66">
        <v>0</v>
      </c>
      <c r="K1005" s="66">
        <v>0</v>
      </c>
      <c r="L1005" s="86">
        <v>0</v>
      </c>
      <c r="M1005" s="66">
        <v>0</v>
      </c>
      <c r="N1005" s="66">
        <v>0</v>
      </c>
      <c r="O1005" s="66">
        <v>0</v>
      </c>
      <c r="P1005" s="86">
        <v>0</v>
      </c>
      <c r="Q1005" s="87"/>
      <c r="R1005" s="111"/>
    </row>
    <row r="1006" spans="1:18" s="84" customFormat="1">
      <c r="A1006" s="132"/>
      <c r="B1006" s="128"/>
      <c r="C1006" s="156"/>
      <c r="D1006" s="115"/>
      <c r="E1006" s="89"/>
      <c r="F1006" s="88" t="s">
        <v>276</v>
      </c>
      <c r="G1006" s="86">
        <f t="shared" si="176"/>
        <v>0</v>
      </c>
      <c r="H1006" s="86">
        <f t="shared" si="176"/>
        <v>0</v>
      </c>
      <c r="I1006" s="66">
        <v>0</v>
      </c>
      <c r="J1006" s="66">
        <v>0</v>
      </c>
      <c r="K1006" s="66">
        <v>0</v>
      </c>
      <c r="L1006" s="86">
        <v>0</v>
      </c>
      <c r="M1006" s="66">
        <v>0</v>
      </c>
      <c r="N1006" s="66">
        <v>0</v>
      </c>
      <c r="O1006" s="66">
        <v>0</v>
      </c>
      <c r="P1006" s="86">
        <v>0</v>
      </c>
      <c r="Q1006" s="87"/>
      <c r="R1006" s="111"/>
    </row>
    <row r="1007" spans="1:18" s="84" customFormat="1">
      <c r="A1007" s="132"/>
      <c r="B1007" s="128"/>
      <c r="C1007" s="156"/>
      <c r="D1007" s="115"/>
      <c r="E1007" s="88" t="s">
        <v>220</v>
      </c>
      <c r="F1007" s="88" t="s">
        <v>277</v>
      </c>
      <c r="G1007" s="86">
        <f t="shared" si="176"/>
        <v>16.25</v>
      </c>
      <c r="H1007" s="86">
        <f t="shared" si="176"/>
        <v>0</v>
      </c>
      <c r="I1007" s="66">
        <v>16.25</v>
      </c>
      <c r="J1007" s="66">
        <v>0</v>
      </c>
      <c r="K1007" s="66">
        <v>0</v>
      </c>
      <c r="L1007" s="86">
        <v>0</v>
      </c>
      <c r="M1007" s="66">
        <v>0</v>
      </c>
      <c r="N1007" s="66">
        <v>0</v>
      </c>
      <c r="O1007" s="66">
        <v>0</v>
      </c>
      <c r="P1007" s="86">
        <v>0</v>
      </c>
      <c r="Q1007" s="87"/>
      <c r="R1007" s="111"/>
    </row>
    <row r="1008" spans="1:18" s="84" customFormat="1">
      <c r="A1008" s="132"/>
      <c r="B1008" s="128"/>
      <c r="C1008" s="156"/>
      <c r="D1008" s="115"/>
      <c r="E1008" s="88" t="s">
        <v>26</v>
      </c>
      <c r="F1008" s="88" t="s">
        <v>278</v>
      </c>
      <c r="G1008" s="86">
        <f t="shared" si="176"/>
        <v>325</v>
      </c>
      <c r="H1008" s="86">
        <f t="shared" si="176"/>
        <v>0</v>
      </c>
      <c r="I1008" s="66">
        <v>325</v>
      </c>
      <c r="J1008" s="66">
        <v>0</v>
      </c>
      <c r="K1008" s="66">
        <v>0</v>
      </c>
      <c r="L1008" s="86">
        <v>0</v>
      </c>
      <c r="M1008" s="66">
        <v>0</v>
      </c>
      <c r="N1008" s="66">
        <v>0</v>
      </c>
      <c r="O1008" s="66">
        <v>0</v>
      </c>
      <c r="P1008" s="86">
        <v>0</v>
      </c>
      <c r="Q1008" s="87"/>
      <c r="R1008" s="111"/>
    </row>
    <row r="1009" spans="1:18" s="84" customFormat="1">
      <c r="A1009" s="132"/>
      <c r="B1009" s="128"/>
      <c r="C1009" s="156"/>
      <c r="D1009" s="115"/>
      <c r="E1009" s="89"/>
      <c r="F1009" s="88" t="s">
        <v>279</v>
      </c>
      <c r="G1009" s="86">
        <f t="shared" si="176"/>
        <v>0</v>
      </c>
      <c r="H1009" s="86">
        <f t="shared" si="176"/>
        <v>0</v>
      </c>
      <c r="I1009" s="66">
        <v>0</v>
      </c>
      <c r="J1009" s="66">
        <v>0</v>
      </c>
      <c r="K1009" s="66">
        <v>0</v>
      </c>
      <c r="L1009" s="86">
        <v>0</v>
      </c>
      <c r="M1009" s="66">
        <v>0</v>
      </c>
      <c r="N1009" s="66">
        <v>0</v>
      </c>
      <c r="O1009" s="66">
        <v>0</v>
      </c>
      <c r="P1009" s="86">
        <v>0</v>
      </c>
      <c r="Q1009" s="87"/>
      <c r="R1009" s="111"/>
    </row>
    <row r="1010" spans="1:18" s="84" customFormat="1">
      <c r="A1010" s="132" t="s">
        <v>496</v>
      </c>
      <c r="B1010" s="128" t="s">
        <v>386</v>
      </c>
      <c r="C1010" s="156">
        <v>30</v>
      </c>
      <c r="D1010" s="115"/>
      <c r="E1010" s="100"/>
      <c r="F1010" s="106" t="s">
        <v>303</v>
      </c>
      <c r="G1010" s="64">
        <f t="shared" ref="G1010:P1010" si="177">SUM(G1011:G1021)</f>
        <v>204.75</v>
      </c>
      <c r="H1010" s="64">
        <f t="shared" si="177"/>
        <v>0</v>
      </c>
      <c r="I1010" s="64">
        <f t="shared" si="177"/>
        <v>204.75</v>
      </c>
      <c r="J1010" s="64">
        <f t="shared" si="177"/>
        <v>0</v>
      </c>
      <c r="K1010" s="64">
        <f t="shared" si="177"/>
        <v>0</v>
      </c>
      <c r="L1010" s="64">
        <f t="shared" si="177"/>
        <v>0</v>
      </c>
      <c r="M1010" s="64">
        <f t="shared" si="177"/>
        <v>0</v>
      </c>
      <c r="N1010" s="64">
        <f t="shared" si="177"/>
        <v>0</v>
      </c>
      <c r="O1010" s="64">
        <f t="shared" si="177"/>
        <v>0</v>
      </c>
      <c r="P1010" s="64">
        <f t="shared" si="177"/>
        <v>0</v>
      </c>
      <c r="Q1010" s="83"/>
      <c r="R1010" s="111"/>
    </row>
    <row r="1011" spans="1:18" s="84" customFormat="1">
      <c r="A1011" s="132"/>
      <c r="B1011" s="128"/>
      <c r="C1011" s="156"/>
      <c r="D1011" s="115"/>
      <c r="E1011" s="100"/>
      <c r="F1011" s="88" t="s">
        <v>25</v>
      </c>
      <c r="G1011" s="86">
        <f t="shared" ref="G1011:H1021" si="178">I1011+K1011+M1011+O1011</f>
        <v>0</v>
      </c>
      <c r="H1011" s="86">
        <f t="shared" si="178"/>
        <v>0</v>
      </c>
      <c r="I1011" s="86">
        <v>0</v>
      </c>
      <c r="J1011" s="86">
        <v>0</v>
      </c>
      <c r="K1011" s="86">
        <v>0</v>
      </c>
      <c r="L1011" s="86">
        <v>0</v>
      </c>
      <c r="M1011" s="86">
        <v>0</v>
      </c>
      <c r="N1011" s="86">
        <v>0</v>
      </c>
      <c r="O1011" s="86">
        <v>0</v>
      </c>
      <c r="P1011" s="86">
        <v>0</v>
      </c>
      <c r="Q1011" s="87"/>
      <c r="R1011" s="111"/>
    </row>
    <row r="1012" spans="1:18" s="84" customFormat="1">
      <c r="A1012" s="132"/>
      <c r="B1012" s="128"/>
      <c r="C1012" s="156"/>
      <c r="D1012" s="115"/>
      <c r="E1012" s="89"/>
      <c r="F1012" s="88" t="s">
        <v>28</v>
      </c>
      <c r="G1012" s="86">
        <f t="shared" si="178"/>
        <v>0</v>
      </c>
      <c r="H1012" s="86">
        <f t="shared" si="178"/>
        <v>0</v>
      </c>
      <c r="I1012" s="86">
        <v>0</v>
      </c>
      <c r="J1012" s="86">
        <v>0</v>
      </c>
      <c r="K1012" s="86">
        <v>0</v>
      </c>
      <c r="L1012" s="86">
        <v>0</v>
      </c>
      <c r="M1012" s="86">
        <v>0</v>
      </c>
      <c r="N1012" s="86">
        <v>0</v>
      </c>
      <c r="O1012" s="86">
        <v>0</v>
      </c>
      <c r="P1012" s="86">
        <v>0</v>
      </c>
      <c r="Q1012" s="87"/>
      <c r="R1012" s="111"/>
    </row>
    <row r="1013" spans="1:18" s="84" customFormat="1">
      <c r="A1013" s="132"/>
      <c r="B1013" s="128"/>
      <c r="C1013" s="156"/>
      <c r="D1013" s="115"/>
      <c r="E1013" s="119"/>
      <c r="F1013" s="88" t="s">
        <v>29</v>
      </c>
      <c r="G1013" s="86">
        <f t="shared" si="178"/>
        <v>0</v>
      </c>
      <c r="H1013" s="86">
        <f t="shared" si="178"/>
        <v>0</v>
      </c>
      <c r="I1013" s="86">
        <v>0</v>
      </c>
      <c r="J1013" s="86">
        <v>0</v>
      </c>
      <c r="K1013" s="86">
        <v>0</v>
      </c>
      <c r="L1013" s="86">
        <v>0</v>
      </c>
      <c r="M1013" s="86">
        <v>0</v>
      </c>
      <c r="N1013" s="86">
        <v>0</v>
      </c>
      <c r="O1013" s="86">
        <v>0</v>
      </c>
      <c r="P1013" s="86">
        <v>0</v>
      </c>
      <c r="Q1013" s="87"/>
      <c r="R1013" s="111"/>
    </row>
    <row r="1014" spans="1:18" s="84" customFormat="1">
      <c r="A1014" s="132"/>
      <c r="B1014" s="128"/>
      <c r="C1014" s="156"/>
      <c r="D1014" s="115"/>
      <c r="E1014" s="119"/>
      <c r="F1014" s="88" t="s">
        <v>305</v>
      </c>
      <c r="G1014" s="86">
        <f t="shared" si="178"/>
        <v>0</v>
      </c>
      <c r="H1014" s="86">
        <f t="shared" si="178"/>
        <v>0</v>
      </c>
      <c r="I1014" s="86">
        <v>0</v>
      </c>
      <c r="J1014" s="86">
        <v>0</v>
      </c>
      <c r="K1014" s="86">
        <v>0</v>
      </c>
      <c r="L1014" s="86">
        <v>0</v>
      </c>
      <c r="M1014" s="86">
        <v>0</v>
      </c>
      <c r="N1014" s="86">
        <v>0</v>
      </c>
      <c r="O1014" s="86">
        <v>0</v>
      </c>
      <c r="P1014" s="86">
        <v>0</v>
      </c>
      <c r="Q1014" s="87"/>
      <c r="R1014" s="111"/>
    </row>
    <row r="1015" spans="1:18" s="84" customFormat="1">
      <c r="A1015" s="132"/>
      <c r="B1015" s="128"/>
      <c r="C1015" s="156"/>
      <c r="D1015" s="115"/>
      <c r="E1015" s="88"/>
      <c r="F1015" s="88" t="s">
        <v>31</v>
      </c>
      <c r="G1015" s="86">
        <f t="shared" si="178"/>
        <v>0</v>
      </c>
      <c r="H1015" s="86">
        <f t="shared" si="178"/>
        <v>0</v>
      </c>
      <c r="I1015" s="66">
        <v>0</v>
      </c>
      <c r="J1015" s="66">
        <v>0</v>
      </c>
      <c r="K1015" s="86">
        <v>0</v>
      </c>
      <c r="L1015" s="86">
        <v>0</v>
      </c>
      <c r="M1015" s="86">
        <v>0</v>
      </c>
      <c r="N1015" s="86">
        <v>0</v>
      </c>
      <c r="O1015" s="86">
        <v>0</v>
      </c>
      <c r="P1015" s="86">
        <v>0</v>
      </c>
      <c r="Q1015" s="87"/>
      <c r="R1015" s="111"/>
    </row>
    <row r="1016" spans="1:18" s="84" customFormat="1">
      <c r="A1016" s="132"/>
      <c r="B1016" s="128"/>
      <c r="C1016" s="156"/>
      <c r="D1016" s="115"/>
      <c r="E1016" s="88"/>
      <c r="F1016" s="88" t="s">
        <v>268</v>
      </c>
      <c r="G1016" s="86">
        <f t="shared" si="178"/>
        <v>0</v>
      </c>
      <c r="H1016" s="86">
        <f t="shared" si="178"/>
        <v>0</v>
      </c>
      <c r="I1016" s="66">
        <v>0</v>
      </c>
      <c r="J1016" s="66">
        <v>0</v>
      </c>
      <c r="K1016" s="86">
        <v>0</v>
      </c>
      <c r="L1016" s="86">
        <v>0</v>
      </c>
      <c r="M1016" s="86">
        <v>0</v>
      </c>
      <c r="N1016" s="86">
        <v>0</v>
      </c>
      <c r="O1016" s="86">
        <v>0</v>
      </c>
      <c r="P1016" s="86">
        <v>0</v>
      </c>
      <c r="Q1016" s="87"/>
      <c r="R1016" s="111"/>
    </row>
    <row r="1017" spans="1:18" s="84" customFormat="1">
      <c r="A1017" s="132"/>
      <c r="B1017" s="128"/>
      <c r="C1017" s="156"/>
      <c r="D1017" s="115"/>
      <c r="E1017" s="89"/>
      <c r="F1017" s="88" t="s">
        <v>275</v>
      </c>
      <c r="G1017" s="86">
        <f t="shared" si="178"/>
        <v>0</v>
      </c>
      <c r="H1017" s="86">
        <f t="shared" si="178"/>
        <v>0</v>
      </c>
      <c r="I1017" s="66">
        <v>0</v>
      </c>
      <c r="J1017" s="66">
        <v>0</v>
      </c>
      <c r="K1017" s="66">
        <v>0</v>
      </c>
      <c r="L1017" s="86">
        <v>0</v>
      </c>
      <c r="M1017" s="66">
        <v>0</v>
      </c>
      <c r="N1017" s="66">
        <v>0</v>
      </c>
      <c r="O1017" s="66">
        <v>0</v>
      </c>
      <c r="P1017" s="86">
        <v>0</v>
      </c>
      <c r="Q1017" s="87"/>
      <c r="R1017" s="111"/>
    </row>
    <row r="1018" spans="1:18" s="84" customFormat="1">
      <c r="A1018" s="132"/>
      <c r="B1018" s="128"/>
      <c r="C1018" s="156"/>
      <c r="D1018" s="115"/>
      <c r="E1018" s="89"/>
      <c r="F1018" s="88" t="s">
        <v>276</v>
      </c>
      <c r="G1018" s="86">
        <f t="shared" si="178"/>
        <v>0</v>
      </c>
      <c r="H1018" s="86">
        <f t="shared" si="178"/>
        <v>0</v>
      </c>
      <c r="I1018" s="66">
        <v>0</v>
      </c>
      <c r="J1018" s="66">
        <v>0</v>
      </c>
      <c r="K1018" s="66">
        <v>0</v>
      </c>
      <c r="L1018" s="86">
        <v>0</v>
      </c>
      <c r="M1018" s="66">
        <v>0</v>
      </c>
      <c r="N1018" s="66">
        <v>0</v>
      </c>
      <c r="O1018" s="66">
        <v>0</v>
      </c>
      <c r="P1018" s="86">
        <v>0</v>
      </c>
      <c r="Q1018" s="87"/>
      <c r="R1018" s="111"/>
    </row>
    <row r="1019" spans="1:18" s="84" customFormat="1">
      <c r="A1019" s="132"/>
      <c r="B1019" s="128"/>
      <c r="C1019" s="156"/>
      <c r="D1019" s="115"/>
      <c r="E1019" s="88" t="s">
        <v>220</v>
      </c>
      <c r="F1019" s="88" t="s">
        <v>277</v>
      </c>
      <c r="G1019" s="86">
        <f t="shared" si="178"/>
        <v>9.75</v>
      </c>
      <c r="H1019" s="86">
        <f t="shared" si="178"/>
        <v>0</v>
      </c>
      <c r="I1019" s="66">
        <v>9.75</v>
      </c>
      <c r="J1019" s="66">
        <v>0</v>
      </c>
      <c r="K1019" s="66">
        <v>0</v>
      </c>
      <c r="L1019" s="86">
        <v>0</v>
      </c>
      <c r="M1019" s="66">
        <v>0</v>
      </c>
      <c r="N1019" s="66">
        <v>0</v>
      </c>
      <c r="O1019" s="66">
        <v>0</v>
      </c>
      <c r="P1019" s="86">
        <v>0</v>
      </c>
      <c r="Q1019" s="87"/>
      <c r="R1019" s="111"/>
    </row>
    <row r="1020" spans="1:18" s="84" customFormat="1">
      <c r="A1020" s="132"/>
      <c r="B1020" s="128"/>
      <c r="C1020" s="156"/>
      <c r="D1020" s="115"/>
      <c r="E1020" s="88" t="s">
        <v>26</v>
      </c>
      <c r="F1020" s="88" t="s">
        <v>278</v>
      </c>
      <c r="G1020" s="86">
        <f t="shared" si="178"/>
        <v>195</v>
      </c>
      <c r="H1020" s="86">
        <f t="shared" si="178"/>
        <v>0</v>
      </c>
      <c r="I1020" s="66">
        <v>195</v>
      </c>
      <c r="J1020" s="66">
        <v>0</v>
      </c>
      <c r="K1020" s="66">
        <v>0</v>
      </c>
      <c r="L1020" s="86">
        <v>0</v>
      </c>
      <c r="M1020" s="66">
        <v>0</v>
      </c>
      <c r="N1020" s="66">
        <v>0</v>
      </c>
      <c r="O1020" s="66">
        <v>0</v>
      </c>
      <c r="P1020" s="86">
        <v>0</v>
      </c>
      <c r="Q1020" s="87"/>
      <c r="R1020" s="111"/>
    </row>
    <row r="1021" spans="1:18" s="84" customFormat="1">
      <c r="A1021" s="132"/>
      <c r="B1021" s="128"/>
      <c r="C1021" s="156"/>
      <c r="D1021" s="115"/>
      <c r="E1021" s="89"/>
      <c r="F1021" s="88" t="s">
        <v>279</v>
      </c>
      <c r="G1021" s="86">
        <f t="shared" si="178"/>
        <v>0</v>
      </c>
      <c r="H1021" s="86">
        <f t="shared" si="178"/>
        <v>0</v>
      </c>
      <c r="I1021" s="66">
        <v>0</v>
      </c>
      <c r="J1021" s="66">
        <v>0</v>
      </c>
      <c r="K1021" s="66">
        <v>0</v>
      </c>
      <c r="L1021" s="86">
        <v>0</v>
      </c>
      <c r="M1021" s="66">
        <v>0</v>
      </c>
      <c r="N1021" s="66">
        <v>0</v>
      </c>
      <c r="O1021" s="66">
        <v>0</v>
      </c>
      <c r="P1021" s="86">
        <v>0</v>
      </c>
      <c r="Q1021" s="87"/>
      <c r="R1021" s="111"/>
    </row>
    <row r="1022" spans="1:18" s="84" customFormat="1" ht="12.75" customHeight="1">
      <c r="A1022" s="132" t="s">
        <v>497</v>
      </c>
      <c r="B1022" s="128" t="s">
        <v>387</v>
      </c>
      <c r="C1022" s="156">
        <v>80</v>
      </c>
      <c r="D1022" s="115"/>
      <c r="E1022" s="100"/>
      <c r="F1022" s="106" t="s">
        <v>303</v>
      </c>
      <c r="G1022" s="64">
        <f t="shared" ref="G1022:P1022" si="179">SUM(G1023:G1033)</f>
        <v>546</v>
      </c>
      <c r="H1022" s="64">
        <f t="shared" si="179"/>
        <v>0</v>
      </c>
      <c r="I1022" s="64">
        <f t="shared" si="179"/>
        <v>546</v>
      </c>
      <c r="J1022" s="64">
        <f t="shared" si="179"/>
        <v>0</v>
      </c>
      <c r="K1022" s="64">
        <f t="shared" si="179"/>
        <v>0</v>
      </c>
      <c r="L1022" s="64">
        <f t="shared" si="179"/>
        <v>0</v>
      </c>
      <c r="M1022" s="64">
        <f t="shared" si="179"/>
        <v>0</v>
      </c>
      <c r="N1022" s="64">
        <f t="shared" si="179"/>
        <v>0</v>
      </c>
      <c r="O1022" s="64">
        <f t="shared" si="179"/>
        <v>0</v>
      </c>
      <c r="P1022" s="64">
        <f t="shared" si="179"/>
        <v>0</v>
      </c>
      <c r="Q1022" s="83"/>
      <c r="R1022" s="111"/>
    </row>
    <row r="1023" spans="1:18" s="84" customFormat="1">
      <c r="A1023" s="132"/>
      <c r="B1023" s="128"/>
      <c r="C1023" s="156"/>
      <c r="D1023" s="115"/>
      <c r="E1023" s="100"/>
      <c r="F1023" s="88" t="s">
        <v>25</v>
      </c>
      <c r="G1023" s="86">
        <f t="shared" ref="G1023:H1033" si="180">I1023+K1023+M1023+O1023</f>
        <v>0</v>
      </c>
      <c r="H1023" s="86">
        <f t="shared" si="180"/>
        <v>0</v>
      </c>
      <c r="I1023" s="86">
        <v>0</v>
      </c>
      <c r="J1023" s="86">
        <v>0</v>
      </c>
      <c r="K1023" s="86">
        <v>0</v>
      </c>
      <c r="L1023" s="86">
        <v>0</v>
      </c>
      <c r="M1023" s="86">
        <v>0</v>
      </c>
      <c r="N1023" s="86">
        <v>0</v>
      </c>
      <c r="O1023" s="86">
        <v>0</v>
      </c>
      <c r="P1023" s="86">
        <v>0</v>
      </c>
      <c r="Q1023" s="87"/>
      <c r="R1023" s="111"/>
    </row>
    <row r="1024" spans="1:18" s="84" customFormat="1">
      <c r="A1024" s="132"/>
      <c r="B1024" s="128"/>
      <c r="C1024" s="156"/>
      <c r="D1024" s="115"/>
      <c r="E1024" s="89"/>
      <c r="F1024" s="88" t="s">
        <v>28</v>
      </c>
      <c r="G1024" s="86">
        <f t="shared" si="180"/>
        <v>0</v>
      </c>
      <c r="H1024" s="86">
        <f t="shared" si="180"/>
        <v>0</v>
      </c>
      <c r="I1024" s="86">
        <v>0</v>
      </c>
      <c r="J1024" s="86">
        <v>0</v>
      </c>
      <c r="K1024" s="86">
        <v>0</v>
      </c>
      <c r="L1024" s="86">
        <v>0</v>
      </c>
      <c r="M1024" s="86">
        <v>0</v>
      </c>
      <c r="N1024" s="86">
        <v>0</v>
      </c>
      <c r="O1024" s="86">
        <v>0</v>
      </c>
      <c r="P1024" s="86">
        <v>0</v>
      </c>
      <c r="Q1024" s="87"/>
      <c r="R1024" s="111"/>
    </row>
    <row r="1025" spans="1:18" s="84" customFormat="1">
      <c r="A1025" s="132"/>
      <c r="B1025" s="128"/>
      <c r="C1025" s="156"/>
      <c r="D1025" s="115"/>
      <c r="E1025" s="119"/>
      <c r="F1025" s="88" t="s">
        <v>29</v>
      </c>
      <c r="G1025" s="86">
        <f t="shared" si="180"/>
        <v>0</v>
      </c>
      <c r="H1025" s="86">
        <f t="shared" si="180"/>
        <v>0</v>
      </c>
      <c r="I1025" s="86">
        <v>0</v>
      </c>
      <c r="J1025" s="86">
        <v>0</v>
      </c>
      <c r="K1025" s="86">
        <v>0</v>
      </c>
      <c r="L1025" s="86">
        <v>0</v>
      </c>
      <c r="M1025" s="86">
        <v>0</v>
      </c>
      <c r="N1025" s="86">
        <v>0</v>
      </c>
      <c r="O1025" s="86">
        <v>0</v>
      </c>
      <c r="P1025" s="86">
        <v>0</v>
      </c>
      <c r="Q1025" s="87"/>
      <c r="R1025" s="111"/>
    </row>
    <row r="1026" spans="1:18" s="84" customFormat="1">
      <c r="A1026" s="132"/>
      <c r="B1026" s="128"/>
      <c r="C1026" s="156"/>
      <c r="D1026" s="115"/>
      <c r="E1026" s="119"/>
      <c r="F1026" s="88" t="s">
        <v>305</v>
      </c>
      <c r="G1026" s="86">
        <f t="shared" si="180"/>
        <v>0</v>
      </c>
      <c r="H1026" s="86">
        <f t="shared" si="180"/>
        <v>0</v>
      </c>
      <c r="I1026" s="86">
        <v>0</v>
      </c>
      <c r="J1026" s="86">
        <v>0</v>
      </c>
      <c r="K1026" s="86">
        <v>0</v>
      </c>
      <c r="L1026" s="86">
        <v>0</v>
      </c>
      <c r="M1026" s="86">
        <v>0</v>
      </c>
      <c r="N1026" s="86">
        <v>0</v>
      </c>
      <c r="O1026" s="86">
        <v>0</v>
      </c>
      <c r="P1026" s="86">
        <v>0</v>
      </c>
      <c r="Q1026" s="87"/>
      <c r="R1026" s="111"/>
    </row>
    <row r="1027" spans="1:18" s="84" customFormat="1">
      <c r="A1027" s="132"/>
      <c r="B1027" s="128"/>
      <c r="C1027" s="156"/>
      <c r="D1027" s="115"/>
      <c r="E1027" s="88"/>
      <c r="F1027" s="88" t="s">
        <v>31</v>
      </c>
      <c r="G1027" s="86">
        <f t="shared" si="180"/>
        <v>0</v>
      </c>
      <c r="H1027" s="86">
        <f t="shared" si="180"/>
        <v>0</v>
      </c>
      <c r="I1027" s="66">
        <v>0</v>
      </c>
      <c r="J1027" s="66">
        <v>0</v>
      </c>
      <c r="K1027" s="86">
        <v>0</v>
      </c>
      <c r="L1027" s="86">
        <v>0</v>
      </c>
      <c r="M1027" s="86">
        <v>0</v>
      </c>
      <c r="N1027" s="86">
        <v>0</v>
      </c>
      <c r="O1027" s="86">
        <v>0</v>
      </c>
      <c r="P1027" s="86">
        <v>0</v>
      </c>
      <c r="Q1027" s="87"/>
      <c r="R1027" s="111"/>
    </row>
    <row r="1028" spans="1:18" s="84" customFormat="1">
      <c r="A1028" s="132"/>
      <c r="B1028" s="128"/>
      <c r="C1028" s="156"/>
      <c r="D1028" s="115"/>
      <c r="E1028" s="88"/>
      <c r="F1028" s="88" t="s">
        <v>268</v>
      </c>
      <c r="G1028" s="86">
        <f t="shared" si="180"/>
        <v>0</v>
      </c>
      <c r="H1028" s="86">
        <f t="shared" si="180"/>
        <v>0</v>
      </c>
      <c r="I1028" s="66">
        <v>0</v>
      </c>
      <c r="J1028" s="66">
        <v>0</v>
      </c>
      <c r="K1028" s="86">
        <v>0</v>
      </c>
      <c r="L1028" s="86">
        <v>0</v>
      </c>
      <c r="M1028" s="86">
        <v>0</v>
      </c>
      <c r="N1028" s="86">
        <v>0</v>
      </c>
      <c r="O1028" s="86">
        <v>0</v>
      </c>
      <c r="P1028" s="86">
        <v>0</v>
      </c>
      <c r="Q1028" s="87"/>
      <c r="R1028" s="111"/>
    </row>
    <row r="1029" spans="1:18" s="84" customFormat="1">
      <c r="A1029" s="132"/>
      <c r="B1029" s="128"/>
      <c r="C1029" s="156"/>
      <c r="D1029" s="115"/>
      <c r="E1029" s="89"/>
      <c r="F1029" s="88" t="s">
        <v>275</v>
      </c>
      <c r="G1029" s="86">
        <f t="shared" si="180"/>
        <v>0</v>
      </c>
      <c r="H1029" s="86">
        <f t="shared" si="180"/>
        <v>0</v>
      </c>
      <c r="I1029" s="66">
        <v>0</v>
      </c>
      <c r="J1029" s="66">
        <v>0</v>
      </c>
      <c r="K1029" s="66">
        <v>0</v>
      </c>
      <c r="L1029" s="86">
        <v>0</v>
      </c>
      <c r="M1029" s="66">
        <v>0</v>
      </c>
      <c r="N1029" s="66">
        <v>0</v>
      </c>
      <c r="O1029" s="66">
        <v>0</v>
      </c>
      <c r="P1029" s="86">
        <v>0</v>
      </c>
      <c r="Q1029" s="87"/>
      <c r="R1029" s="111"/>
    </row>
    <row r="1030" spans="1:18" s="84" customFormat="1">
      <c r="A1030" s="132"/>
      <c r="B1030" s="128"/>
      <c r="C1030" s="156"/>
      <c r="D1030" s="115"/>
      <c r="E1030" s="89"/>
      <c r="F1030" s="88" t="s">
        <v>276</v>
      </c>
      <c r="G1030" s="86">
        <f t="shared" si="180"/>
        <v>0</v>
      </c>
      <c r="H1030" s="86">
        <f t="shared" si="180"/>
        <v>0</v>
      </c>
      <c r="I1030" s="66">
        <v>0</v>
      </c>
      <c r="J1030" s="66">
        <v>0</v>
      </c>
      <c r="K1030" s="66">
        <v>0</v>
      </c>
      <c r="L1030" s="86">
        <v>0</v>
      </c>
      <c r="M1030" s="66">
        <v>0</v>
      </c>
      <c r="N1030" s="66">
        <v>0</v>
      </c>
      <c r="O1030" s="66">
        <v>0</v>
      </c>
      <c r="P1030" s="86">
        <v>0</v>
      </c>
      <c r="Q1030" s="87"/>
      <c r="R1030" s="111"/>
    </row>
    <row r="1031" spans="1:18" s="84" customFormat="1">
      <c r="A1031" s="132"/>
      <c r="B1031" s="128"/>
      <c r="C1031" s="156"/>
      <c r="D1031" s="115"/>
      <c r="E1031" s="89"/>
      <c r="F1031" s="88" t="s">
        <v>277</v>
      </c>
      <c r="G1031" s="86">
        <f t="shared" si="180"/>
        <v>0</v>
      </c>
      <c r="H1031" s="86">
        <f t="shared" si="180"/>
        <v>0</v>
      </c>
      <c r="I1031" s="66">
        <v>0</v>
      </c>
      <c r="J1031" s="66">
        <v>0</v>
      </c>
      <c r="K1031" s="66">
        <v>0</v>
      </c>
      <c r="L1031" s="86">
        <v>0</v>
      </c>
      <c r="M1031" s="66">
        <v>0</v>
      </c>
      <c r="N1031" s="66">
        <v>0</v>
      </c>
      <c r="O1031" s="66">
        <v>0</v>
      </c>
      <c r="P1031" s="86">
        <v>0</v>
      </c>
      <c r="Q1031" s="87"/>
      <c r="R1031" s="111"/>
    </row>
    <row r="1032" spans="1:18" s="84" customFormat="1">
      <c r="A1032" s="132"/>
      <c r="B1032" s="128"/>
      <c r="C1032" s="156"/>
      <c r="D1032" s="115"/>
      <c r="E1032" s="88" t="s">
        <v>220</v>
      </c>
      <c r="F1032" s="88" t="s">
        <v>278</v>
      </c>
      <c r="G1032" s="86">
        <f t="shared" si="180"/>
        <v>26</v>
      </c>
      <c r="H1032" s="86">
        <f t="shared" si="180"/>
        <v>0</v>
      </c>
      <c r="I1032" s="66">
        <v>26</v>
      </c>
      <c r="J1032" s="66">
        <v>0</v>
      </c>
      <c r="K1032" s="66">
        <v>0</v>
      </c>
      <c r="L1032" s="86">
        <v>0</v>
      </c>
      <c r="M1032" s="66">
        <v>0</v>
      </c>
      <c r="N1032" s="66">
        <v>0</v>
      </c>
      <c r="O1032" s="66">
        <v>0</v>
      </c>
      <c r="P1032" s="86">
        <v>0</v>
      </c>
      <c r="Q1032" s="87"/>
      <c r="R1032" s="111"/>
    </row>
    <row r="1033" spans="1:18" s="84" customFormat="1">
      <c r="A1033" s="132"/>
      <c r="B1033" s="128"/>
      <c r="C1033" s="156"/>
      <c r="D1033" s="115"/>
      <c r="E1033" s="88" t="s">
        <v>26</v>
      </c>
      <c r="F1033" s="88" t="s">
        <v>279</v>
      </c>
      <c r="G1033" s="86">
        <f t="shared" si="180"/>
        <v>520</v>
      </c>
      <c r="H1033" s="86">
        <f t="shared" si="180"/>
        <v>0</v>
      </c>
      <c r="I1033" s="66">
        <v>520</v>
      </c>
      <c r="J1033" s="66">
        <v>0</v>
      </c>
      <c r="K1033" s="66">
        <v>0</v>
      </c>
      <c r="L1033" s="86">
        <v>0</v>
      </c>
      <c r="M1033" s="66">
        <v>0</v>
      </c>
      <c r="N1033" s="66">
        <v>0</v>
      </c>
      <c r="O1033" s="66">
        <v>0</v>
      </c>
      <c r="P1033" s="86">
        <v>0</v>
      </c>
      <c r="Q1033" s="87"/>
      <c r="R1033" s="111"/>
    </row>
    <row r="1034" spans="1:18" s="84" customFormat="1">
      <c r="A1034" s="132" t="s">
        <v>498</v>
      </c>
      <c r="B1034" s="128" t="s">
        <v>388</v>
      </c>
      <c r="C1034" s="156">
        <v>60</v>
      </c>
      <c r="D1034" s="115"/>
      <c r="E1034" s="100"/>
      <c r="F1034" s="106" t="s">
        <v>303</v>
      </c>
      <c r="G1034" s="64">
        <f t="shared" ref="G1034:P1034" si="181">SUM(G1035:G1045)</f>
        <v>409.5</v>
      </c>
      <c r="H1034" s="64">
        <f t="shared" si="181"/>
        <v>0</v>
      </c>
      <c r="I1034" s="64">
        <f t="shared" si="181"/>
        <v>409.5</v>
      </c>
      <c r="J1034" s="64">
        <f t="shared" si="181"/>
        <v>0</v>
      </c>
      <c r="K1034" s="64">
        <f t="shared" si="181"/>
        <v>0</v>
      </c>
      <c r="L1034" s="64">
        <f t="shared" si="181"/>
        <v>0</v>
      </c>
      <c r="M1034" s="64">
        <f t="shared" si="181"/>
        <v>0</v>
      </c>
      <c r="N1034" s="64">
        <f t="shared" si="181"/>
        <v>0</v>
      </c>
      <c r="O1034" s="64">
        <f t="shared" si="181"/>
        <v>0</v>
      </c>
      <c r="P1034" s="64">
        <f t="shared" si="181"/>
        <v>0</v>
      </c>
      <c r="Q1034" s="83"/>
      <c r="R1034" s="111"/>
    </row>
    <row r="1035" spans="1:18" s="84" customFormat="1">
      <c r="A1035" s="132"/>
      <c r="B1035" s="128"/>
      <c r="C1035" s="156"/>
      <c r="D1035" s="115"/>
      <c r="E1035" s="100"/>
      <c r="F1035" s="88" t="s">
        <v>25</v>
      </c>
      <c r="G1035" s="86">
        <f t="shared" ref="G1035:H1045" si="182">I1035+K1035+M1035+O1035</f>
        <v>0</v>
      </c>
      <c r="H1035" s="86">
        <f t="shared" si="182"/>
        <v>0</v>
      </c>
      <c r="I1035" s="86">
        <v>0</v>
      </c>
      <c r="J1035" s="86">
        <v>0</v>
      </c>
      <c r="K1035" s="86">
        <v>0</v>
      </c>
      <c r="L1035" s="86">
        <v>0</v>
      </c>
      <c r="M1035" s="86">
        <v>0</v>
      </c>
      <c r="N1035" s="86">
        <v>0</v>
      </c>
      <c r="O1035" s="86">
        <v>0</v>
      </c>
      <c r="P1035" s="86">
        <v>0</v>
      </c>
      <c r="Q1035" s="87"/>
      <c r="R1035" s="111"/>
    </row>
    <row r="1036" spans="1:18" s="84" customFormat="1">
      <c r="A1036" s="132"/>
      <c r="B1036" s="128"/>
      <c r="C1036" s="156"/>
      <c r="D1036" s="115"/>
      <c r="E1036" s="89"/>
      <c r="F1036" s="88" t="s">
        <v>28</v>
      </c>
      <c r="G1036" s="86">
        <f t="shared" si="182"/>
        <v>0</v>
      </c>
      <c r="H1036" s="86">
        <f t="shared" si="182"/>
        <v>0</v>
      </c>
      <c r="I1036" s="86">
        <v>0</v>
      </c>
      <c r="J1036" s="86">
        <v>0</v>
      </c>
      <c r="K1036" s="86">
        <v>0</v>
      </c>
      <c r="L1036" s="86">
        <v>0</v>
      </c>
      <c r="M1036" s="86">
        <v>0</v>
      </c>
      <c r="N1036" s="86">
        <v>0</v>
      </c>
      <c r="O1036" s="86">
        <v>0</v>
      </c>
      <c r="P1036" s="86">
        <v>0</v>
      </c>
      <c r="Q1036" s="87"/>
      <c r="R1036" s="111"/>
    </row>
    <row r="1037" spans="1:18" s="84" customFormat="1">
      <c r="A1037" s="132"/>
      <c r="B1037" s="128"/>
      <c r="C1037" s="156"/>
      <c r="D1037" s="115"/>
      <c r="E1037" s="119"/>
      <c r="F1037" s="88" t="s">
        <v>29</v>
      </c>
      <c r="G1037" s="86">
        <f t="shared" si="182"/>
        <v>0</v>
      </c>
      <c r="H1037" s="86">
        <f t="shared" si="182"/>
        <v>0</v>
      </c>
      <c r="I1037" s="86">
        <v>0</v>
      </c>
      <c r="J1037" s="86">
        <v>0</v>
      </c>
      <c r="K1037" s="86">
        <v>0</v>
      </c>
      <c r="L1037" s="86">
        <v>0</v>
      </c>
      <c r="M1037" s="86">
        <v>0</v>
      </c>
      <c r="N1037" s="86">
        <v>0</v>
      </c>
      <c r="O1037" s="86">
        <v>0</v>
      </c>
      <c r="P1037" s="86">
        <v>0</v>
      </c>
      <c r="Q1037" s="87"/>
      <c r="R1037" s="111"/>
    </row>
    <row r="1038" spans="1:18" s="84" customFormat="1">
      <c r="A1038" s="132"/>
      <c r="B1038" s="128"/>
      <c r="C1038" s="156"/>
      <c r="D1038" s="115"/>
      <c r="E1038" s="119"/>
      <c r="F1038" s="88" t="s">
        <v>305</v>
      </c>
      <c r="G1038" s="86">
        <f t="shared" si="182"/>
        <v>0</v>
      </c>
      <c r="H1038" s="86">
        <f t="shared" si="182"/>
        <v>0</v>
      </c>
      <c r="I1038" s="86">
        <v>0</v>
      </c>
      <c r="J1038" s="86">
        <v>0</v>
      </c>
      <c r="K1038" s="86">
        <v>0</v>
      </c>
      <c r="L1038" s="86">
        <v>0</v>
      </c>
      <c r="M1038" s="86">
        <v>0</v>
      </c>
      <c r="N1038" s="86">
        <v>0</v>
      </c>
      <c r="O1038" s="86">
        <v>0</v>
      </c>
      <c r="P1038" s="86">
        <v>0</v>
      </c>
      <c r="Q1038" s="87"/>
      <c r="R1038" s="111"/>
    </row>
    <row r="1039" spans="1:18" s="84" customFormat="1">
      <c r="A1039" s="132"/>
      <c r="B1039" s="128"/>
      <c r="C1039" s="156"/>
      <c r="D1039" s="115"/>
      <c r="E1039" s="88"/>
      <c r="F1039" s="88" t="s">
        <v>31</v>
      </c>
      <c r="G1039" s="86">
        <f t="shared" si="182"/>
        <v>0</v>
      </c>
      <c r="H1039" s="86">
        <f t="shared" si="182"/>
        <v>0</v>
      </c>
      <c r="I1039" s="66">
        <v>0</v>
      </c>
      <c r="J1039" s="66">
        <v>0</v>
      </c>
      <c r="K1039" s="86">
        <v>0</v>
      </c>
      <c r="L1039" s="86">
        <v>0</v>
      </c>
      <c r="M1039" s="86">
        <v>0</v>
      </c>
      <c r="N1039" s="86">
        <v>0</v>
      </c>
      <c r="O1039" s="86">
        <v>0</v>
      </c>
      <c r="P1039" s="86">
        <v>0</v>
      </c>
      <c r="Q1039" s="87"/>
      <c r="R1039" s="111"/>
    </row>
    <row r="1040" spans="1:18" s="84" customFormat="1">
      <c r="A1040" s="132"/>
      <c r="B1040" s="128"/>
      <c r="C1040" s="156"/>
      <c r="D1040" s="115"/>
      <c r="E1040" s="88"/>
      <c r="F1040" s="88" t="s">
        <v>268</v>
      </c>
      <c r="G1040" s="86">
        <f t="shared" si="182"/>
        <v>0</v>
      </c>
      <c r="H1040" s="86">
        <f t="shared" si="182"/>
        <v>0</v>
      </c>
      <c r="I1040" s="66">
        <v>0</v>
      </c>
      <c r="J1040" s="66">
        <v>0</v>
      </c>
      <c r="K1040" s="86">
        <v>0</v>
      </c>
      <c r="L1040" s="86">
        <v>0</v>
      </c>
      <c r="M1040" s="86">
        <v>0</v>
      </c>
      <c r="N1040" s="86">
        <v>0</v>
      </c>
      <c r="O1040" s="86">
        <v>0</v>
      </c>
      <c r="P1040" s="86">
        <v>0</v>
      </c>
      <c r="Q1040" s="87"/>
      <c r="R1040" s="111"/>
    </row>
    <row r="1041" spans="1:18" s="84" customFormat="1">
      <c r="A1041" s="132"/>
      <c r="B1041" s="128"/>
      <c r="C1041" s="156"/>
      <c r="D1041" s="115"/>
      <c r="E1041" s="89"/>
      <c r="F1041" s="88" t="s">
        <v>275</v>
      </c>
      <c r="G1041" s="86">
        <f t="shared" si="182"/>
        <v>0</v>
      </c>
      <c r="H1041" s="86">
        <f t="shared" si="182"/>
        <v>0</v>
      </c>
      <c r="I1041" s="66">
        <v>0</v>
      </c>
      <c r="J1041" s="66">
        <v>0</v>
      </c>
      <c r="K1041" s="66">
        <v>0</v>
      </c>
      <c r="L1041" s="86">
        <v>0</v>
      </c>
      <c r="M1041" s="66">
        <v>0</v>
      </c>
      <c r="N1041" s="66">
        <v>0</v>
      </c>
      <c r="O1041" s="66">
        <v>0</v>
      </c>
      <c r="P1041" s="86">
        <v>0</v>
      </c>
      <c r="Q1041" s="87"/>
      <c r="R1041" s="111"/>
    </row>
    <row r="1042" spans="1:18" s="84" customFormat="1">
      <c r="A1042" s="132"/>
      <c r="B1042" s="128"/>
      <c r="C1042" s="156"/>
      <c r="D1042" s="115"/>
      <c r="E1042" s="89"/>
      <c r="F1042" s="88" t="s">
        <v>276</v>
      </c>
      <c r="G1042" s="86">
        <f t="shared" si="182"/>
        <v>0</v>
      </c>
      <c r="H1042" s="86">
        <f t="shared" si="182"/>
        <v>0</v>
      </c>
      <c r="I1042" s="66">
        <v>0</v>
      </c>
      <c r="J1042" s="66">
        <v>0</v>
      </c>
      <c r="K1042" s="66">
        <v>0</v>
      </c>
      <c r="L1042" s="86">
        <v>0</v>
      </c>
      <c r="M1042" s="66">
        <v>0</v>
      </c>
      <c r="N1042" s="66">
        <v>0</v>
      </c>
      <c r="O1042" s="66">
        <v>0</v>
      </c>
      <c r="P1042" s="86">
        <v>0</v>
      </c>
      <c r="Q1042" s="87"/>
      <c r="R1042" s="111"/>
    </row>
    <row r="1043" spans="1:18" s="84" customFormat="1">
      <c r="A1043" s="132"/>
      <c r="B1043" s="128"/>
      <c r="C1043" s="156"/>
      <c r="D1043" s="115"/>
      <c r="E1043" s="89"/>
      <c r="F1043" s="88" t="s">
        <v>277</v>
      </c>
      <c r="G1043" s="86">
        <f t="shared" si="182"/>
        <v>0</v>
      </c>
      <c r="H1043" s="86">
        <f t="shared" si="182"/>
        <v>0</v>
      </c>
      <c r="I1043" s="66">
        <v>0</v>
      </c>
      <c r="J1043" s="66">
        <v>0</v>
      </c>
      <c r="K1043" s="66">
        <v>0</v>
      </c>
      <c r="L1043" s="86">
        <v>0</v>
      </c>
      <c r="M1043" s="66">
        <v>0</v>
      </c>
      <c r="N1043" s="66">
        <v>0</v>
      </c>
      <c r="O1043" s="66">
        <v>0</v>
      </c>
      <c r="P1043" s="86">
        <v>0</v>
      </c>
      <c r="Q1043" s="87"/>
      <c r="R1043" s="111"/>
    </row>
    <row r="1044" spans="1:18" s="84" customFormat="1">
      <c r="A1044" s="132"/>
      <c r="B1044" s="128"/>
      <c r="C1044" s="156"/>
      <c r="D1044" s="115"/>
      <c r="E1044" s="88" t="s">
        <v>220</v>
      </c>
      <c r="F1044" s="88" t="s">
        <v>278</v>
      </c>
      <c r="G1044" s="86">
        <f t="shared" si="182"/>
        <v>19.5</v>
      </c>
      <c r="H1044" s="86">
        <f t="shared" si="182"/>
        <v>0</v>
      </c>
      <c r="I1044" s="66">
        <v>19.5</v>
      </c>
      <c r="J1044" s="66">
        <v>0</v>
      </c>
      <c r="K1044" s="66">
        <v>0</v>
      </c>
      <c r="L1044" s="86">
        <v>0</v>
      </c>
      <c r="M1044" s="66">
        <v>0</v>
      </c>
      <c r="N1044" s="66">
        <v>0</v>
      </c>
      <c r="O1044" s="66">
        <v>0</v>
      </c>
      <c r="P1044" s="86">
        <v>0</v>
      </c>
      <c r="Q1044" s="87"/>
      <c r="R1044" s="111"/>
    </row>
    <row r="1045" spans="1:18" s="84" customFormat="1">
      <c r="A1045" s="132"/>
      <c r="B1045" s="128"/>
      <c r="C1045" s="156"/>
      <c r="D1045" s="115"/>
      <c r="E1045" s="88" t="s">
        <v>26</v>
      </c>
      <c r="F1045" s="88" t="s">
        <v>279</v>
      </c>
      <c r="G1045" s="86">
        <f t="shared" si="182"/>
        <v>390</v>
      </c>
      <c r="H1045" s="86">
        <f t="shared" si="182"/>
        <v>0</v>
      </c>
      <c r="I1045" s="66">
        <v>390</v>
      </c>
      <c r="J1045" s="66">
        <v>0</v>
      </c>
      <c r="K1045" s="66">
        <v>0</v>
      </c>
      <c r="L1045" s="86">
        <v>0</v>
      </c>
      <c r="M1045" s="66">
        <v>0</v>
      </c>
      <c r="N1045" s="66">
        <v>0</v>
      </c>
      <c r="O1045" s="66">
        <v>0</v>
      </c>
      <c r="P1045" s="86">
        <v>0</v>
      </c>
      <c r="Q1045" s="87"/>
      <c r="R1045" s="111"/>
    </row>
    <row r="1046" spans="1:18" s="84" customFormat="1">
      <c r="A1046" s="132" t="s">
        <v>499</v>
      </c>
      <c r="B1046" s="128" t="s">
        <v>389</v>
      </c>
      <c r="C1046" s="156">
        <v>50</v>
      </c>
      <c r="D1046" s="115"/>
      <c r="E1046" s="100"/>
      <c r="F1046" s="106" t="s">
        <v>303</v>
      </c>
      <c r="G1046" s="64">
        <f t="shared" ref="G1046:P1046" si="183">SUM(G1047:G1057)</f>
        <v>341.25</v>
      </c>
      <c r="H1046" s="64">
        <f t="shared" si="183"/>
        <v>0</v>
      </c>
      <c r="I1046" s="64">
        <f t="shared" si="183"/>
        <v>341.25</v>
      </c>
      <c r="J1046" s="64">
        <f t="shared" si="183"/>
        <v>0</v>
      </c>
      <c r="K1046" s="64">
        <f t="shared" si="183"/>
        <v>0</v>
      </c>
      <c r="L1046" s="64">
        <f t="shared" si="183"/>
        <v>0</v>
      </c>
      <c r="M1046" s="64">
        <f t="shared" si="183"/>
        <v>0</v>
      </c>
      <c r="N1046" s="64">
        <f t="shared" si="183"/>
        <v>0</v>
      </c>
      <c r="O1046" s="64">
        <f t="shared" si="183"/>
        <v>0</v>
      </c>
      <c r="P1046" s="64">
        <f t="shared" si="183"/>
        <v>0</v>
      </c>
      <c r="Q1046" s="83"/>
      <c r="R1046" s="111"/>
    </row>
    <row r="1047" spans="1:18" s="84" customFormat="1">
      <c r="A1047" s="132"/>
      <c r="B1047" s="128"/>
      <c r="C1047" s="156"/>
      <c r="D1047" s="115"/>
      <c r="E1047" s="100"/>
      <c r="F1047" s="88" t="s">
        <v>25</v>
      </c>
      <c r="G1047" s="86">
        <f t="shared" ref="G1047:H1057" si="184">I1047+K1047+M1047+O1047</f>
        <v>0</v>
      </c>
      <c r="H1047" s="86">
        <f t="shared" si="184"/>
        <v>0</v>
      </c>
      <c r="I1047" s="86">
        <v>0</v>
      </c>
      <c r="J1047" s="86">
        <v>0</v>
      </c>
      <c r="K1047" s="86">
        <v>0</v>
      </c>
      <c r="L1047" s="86">
        <v>0</v>
      </c>
      <c r="M1047" s="86">
        <v>0</v>
      </c>
      <c r="N1047" s="86">
        <v>0</v>
      </c>
      <c r="O1047" s="86">
        <v>0</v>
      </c>
      <c r="P1047" s="86">
        <v>0</v>
      </c>
      <c r="Q1047" s="87"/>
      <c r="R1047" s="111"/>
    </row>
    <row r="1048" spans="1:18" s="84" customFormat="1">
      <c r="A1048" s="132"/>
      <c r="B1048" s="128"/>
      <c r="C1048" s="156"/>
      <c r="D1048" s="115"/>
      <c r="E1048" s="89"/>
      <c r="F1048" s="88" t="s">
        <v>28</v>
      </c>
      <c r="G1048" s="86">
        <f t="shared" si="184"/>
        <v>0</v>
      </c>
      <c r="H1048" s="86">
        <f t="shared" si="184"/>
        <v>0</v>
      </c>
      <c r="I1048" s="86">
        <v>0</v>
      </c>
      <c r="J1048" s="86">
        <v>0</v>
      </c>
      <c r="K1048" s="86">
        <v>0</v>
      </c>
      <c r="L1048" s="86">
        <v>0</v>
      </c>
      <c r="M1048" s="86">
        <v>0</v>
      </c>
      <c r="N1048" s="86">
        <v>0</v>
      </c>
      <c r="O1048" s="86">
        <v>0</v>
      </c>
      <c r="P1048" s="86">
        <v>0</v>
      </c>
      <c r="Q1048" s="87"/>
      <c r="R1048" s="111"/>
    </row>
    <row r="1049" spans="1:18" s="84" customFormat="1">
      <c r="A1049" s="132"/>
      <c r="B1049" s="128"/>
      <c r="C1049" s="156"/>
      <c r="D1049" s="115"/>
      <c r="E1049" s="119"/>
      <c r="F1049" s="88" t="s">
        <v>29</v>
      </c>
      <c r="G1049" s="86">
        <f t="shared" si="184"/>
        <v>0</v>
      </c>
      <c r="H1049" s="86">
        <f t="shared" si="184"/>
        <v>0</v>
      </c>
      <c r="I1049" s="86">
        <v>0</v>
      </c>
      <c r="J1049" s="86">
        <v>0</v>
      </c>
      <c r="K1049" s="86">
        <v>0</v>
      </c>
      <c r="L1049" s="86">
        <v>0</v>
      </c>
      <c r="M1049" s="86">
        <v>0</v>
      </c>
      <c r="N1049" s="86">
        <v>0</v>
      </c>
      <c r="O1049" s="86">
        <v>0</v>
      </c>
      <c r="P1049" s="86">
        <v>0</v>
      </c>
      <c r="Q1049" s="87"/>
      <c r="R1049" s="111"/>
    </row>
    <row r="1050" spans="1:18" s="84" customFormat="1">
      <c r="A1050" s="132"/>
      <c r="B1050" s="128"/>
      <c r="C1050" s="156"/>
      <c r="D1050" s="115"/>
      <c r="E1050" s="119"/>
      <c r="F1050" s="88" t="s">
        <v>305</v>
      </c>
      <c r="G1050" s="86">
        <f t="shared" si="184"/>
        <v>0</v>
      </c>
      <c r="H1050" s="86">
        <f t="shared" si="184"/>
        <v>0</v>
      </c>
      <c r="I1050" s="86">
        <v>0</v>
      </c>
      <c r="J1050" s="86">
        <v>0</v>
      </c>
      <c r="K1050" s="86">
        <v>0</v>
      </c>
      <c r="L1050" s="86">
        <v>0</v>
      </c>
      <c r="M1050" s="86">
        <v>0</v>
      </c>
      <c r="N1050" s="86">
        <v>0</v>
      </c>
      <c r="O1050" s="86">
        <v>0</v>
      </c>
      <c r="P1050" s="86">
        <v>0</v>
      </c>
      <c r="Q1050" s="87"/>
      <c r="R1050" s="111"/>
    </row>
    <row r="1051" spans="1:18" s="84" customFormat="1">
      <c r="A1051" s="132"/>
      <c r="B1051" s="128"/>
      <c r="C1051" s="156"/>
      <c r="D1051" s="115"/>
      <c r="E1051" s="88"/>
      <c r="F1051" s="88" t="s">
        <v>31</v>
      </c>
      <c r="G1051" s="86">
        <f t="shared" si="184"/>
        <v>0</v>
      </c>
      <c r="H1051" s="86">
        <f t="shared" si="184"/>
        <v>0</v>
      </c>
      <c r="I1051" s="66">
        <v>0</v>
      </c>
      <c r="J1051" s="66">
        <v>0</v>
      </c>
      <c r="K1051" s="86">
        <v>0</v>
      </c>
      <c r="L1051" s="86">
        <v>0</v>
      </c>
      <c r="M1051" s="86">
        <v>0</v>
      </c>
      <c r="N1051" s="86">
        <v>0</v>
      </c>
      <c r="O1051" s="86">
        <v>0</v>
      </c>
      <c r="P1051" s="86">
        <v>0</v>
      </c>
      <c r="Q1051" s="87"/>
      <c r="R1051" s="111"/>
    </row>
    <row r="1052" spans="1:18" s="84" customFormat="1">
      <c r="A1052" s="132"/>
      <c r="B1052" s="128"/>
      <c r="C1052" s="156"/>
      <c r="D1052" s="115"/>
      <c r="E1052" s="88"/>
      <c r="F1052" s="88" t="s">
        <v>268</v>
      </c>
      <c r="G1052" s="86">
        <f t="shared" si="184"/>
        <v>0</v>
      </c>
      <c r="H1052" s="86">
        <f t="shared" si="184"/>
        <v>0</v>
      </c>
      <c r="I1052" s="66">
        <v>0</v>
      </c>
      <c r="J1052" s="66">
        <v>0</v>
      </c>
      <c r="K1052" s="86">
        <v>0</v>
      </c>
      <c r="L1052" s="86">
        <v>0</v>
      </c>
      <c r="M1052" s="86">
        <v>0</v>
      </c>
      <c r="N1052" s="86">
        <v>0</v>
      </c>
      <c r="O1052" s="86">
        <v>0</v>
      </c>
      <c r="P1052" s="86">
        <v>0</v>
      </c>
      <c r="Q1052" s="87"/>
      <c r="R1052" s="111"/>
    </row>
    <row r="1053" spans="1:18" s="84" customFormat="1">
      <c r="A1053" s="132"/>
      <c r="B1053" s="128"/>
      <c r="C1053" s="156"/>
      <c r="D1053" s="115"/>
      <c r="E1053" s="89"/>
      <c r="F1053" s="88" t="s">
        <v>275</v>
      </c>
      <c r="G1053" s="86">
        <f t="shared" si="184"/>
        <v>0</v>
      </c>
      <c r="H1053" s="86">
        <f t="shared" si="184"/>
        <v>0</v>
      </c>
      <c r="I1053" s="66">
        <v>0</v>
      </c>
      <c r="J1053" s="66">
        <v>0</v>
      </c>
      <c r="K1053" s="66">
        <v>0</v>
      </c>
      <c r="L1053" s="86">
        <v>0</v>
      </c>
      <c r="M1053" s="66">
        <v>0</v>
      </c>
      <c r="N1053" s="66">
        <v>0</v>
      </c>
      <c r="O1053" s="66">
        <v>0</v>
      </c>
      <c r="P1053" s="86">
        <v>0</v>
      </c>
      <c r="Q1053" s="87"/>
      <c r="R1053" s="111"/>
    </row>
    <row r="1054" spans="1:18" s="84" customFormat="1">
      <c r="A1054" s="132"/>
      <c r="B1054" s="128"/>
      <c r="C1054" s="156"/>
      <c r="D1054" s="115"/>
      <c r="E1054" s="88" t="s">
        <v>220</v>
      </c>
      <c r="F1054" s="88" t="s">
        <v>276</v>
      </c>
      <c r="G1054" s="86">
        <f t="shared" si="184"/>
        <v>16.25</v>
      </c>
      <c r="H1054" s="86">
        <f t="shared" si="184"/>
        <v>0</v>
      </c>
      <c r="I1054" s="66">
        <v>16.25</v>
      </c>
      <c r="J1054" s="66">
        <v>0</v>
      </c>
      <c r="K1054" s="66">
        <v>0</v>
      </c>
      <c r="L1054" s="86">
        <v>0</v>
      </c>
      <c r="M1054" s="66">
        <v>0</v>
      </c>
      <c r="N1054" s="66">
        <v>0</v>
      </c>
      <c r="O1054" s="66">
        <v>0</v>
      </c>
      <c r="P1054" s="86">
        <v>0</v>
      </c>
      <c r="Q1054" s="87"/>
      <c r="R1054" s="111"/>
    </row>
    <row r="1055" spans="1:18" s="84" customFormat="1">
      <c r="A1055" s="132"/>
      <c r="B1055" s="128"/>
      <c r="C1055" s="156"/>
      <c r="D1055" s="115"/>
      <c r="E1055" s="88" t="s">
        <v>26</v>
      </c>
      <c r="F1055" s="88" t="s">
        <v>277</v>
      </c>
      <c r="G1055" s="86">
        <f t="shared" si="184"/>
        <v>325</v>
      </c>
      <c r="H1055" s="86">
        <f t="shared" si="184"/>
        <v>0</v>
      </c>
      <c r="I1055" s="66">
        <v>325</v>
      </c>
      <c r="J1055" s="66">
        <v>0</v>
      </c>
      <c r="K1055" s="66">
        <v>0</v>
      </c>
      <c r="L1055" s="86">
        <v>0</v>
      </c>
      <c r="M1055" s="66">
        <v>0</v>
      </c>
      <c r="N1055" s="66">
        <v>0</v>
      </c>
      <c r="O1055" s="66">
        <v>0</v>
      </c>
      <c r="P1055" s="86">
        <v>0</v>
      </c>
      <c r="Q1055" s="87"/>
      <c r="R1055" s="111"/>
    </row>
    <row r="1056" spans="1:18" s="84" customFormat="1">
      <c r="A1056" s="132"/>
      <c r="B1056" s="128"/>
      <c r="C1056" s="156"/>
      <c r="D1056" s="115"/>
      <c r="E1056" s="89"/>
      <c r="F1056" s="88" t="s">
        <v>278</v>
      </c>
      <c r="G1056" s="86">
        <f t="shared" si="184"/>
        <v>0</v>
      </c>
      <c r="H1056" s="86">
        <f t="shared" si="184"/>
        <v>0</v>
      </c>
      <c r="I1056" s="66">
        <v>0</v>
      </c>
      <c r="J1056" s="66">
        <v>0</v>
      </c>
      <c r="K1056" s="66">
        <v>0</v>
      </c>
      <c r="L1056" s="86">
        <v>0</v>
      </c>
      <c r="M1056" s="66">
        <v>0</v>
      </c>
      <c r="N1056" s="66">
        <v>0</v>
      </c>
      <c r="O1056" s="66">
        <v>0</v>
      </c>
      <c r="P1056" s="86">
        <v>0</v>
      </c>
      <c r="Q1056" s="87"/>
      <c r="R1056" s="111"/>
    </row>
    <row r="1057" spans="1:18" s="84" customFormat="1">
      <c r="A1057" s="132"/>
      <c r="B1057" s="128"/>
      <c r="C1057" s="156"/>
      <c r="D1057" s="115"/>
      <c r="E1057" s="89"/>
      <c r="F1057" s="88" t="s">
        <v>279</v>
      </c>
      <c r="G1057" s="86">
        <f t="shared" si="184"/>
        <v>0</v>
      </c>
      <c r="H1057" s="86">
        <f t="shared" si="184"/>
        <v>0</v>
      </c>
      <c r="I1057" s="66">
        <v>0</v>
      </c>
      <c r="J1057" s="66">
        <v>0</v>
      </c>
      <c r="K1057" s="66">
        <v>0</v>
      </c>
      <c r="L1057" s="86">
        <v>0</v>
      </c>
      <c r="M1057" s="66">
        <v>0</v>
      </c>
      <c r="N1057" s="66">
        <v>0</v>
      </c>
      <c r="O1057" s="66">
        <v>0</v>
      </c>
      <c r="P1057" s="86">
        <v>0</v>
      </c>
      <c r="Q1057" s="87"/>
      <c r="R1057" s="111"/>
    </row>
    <row r="1058" spans="1:18" s="84" customFormat="1">
      <c r="A1058" s="132" t="s">
        <v>500</v>
      </c>
      <c r="B1058" s="128" t="s">
        <v>390</v>
      </c>
      <c r="C1058" s="156">
        <v>90</v>
      </c>
      <c r="D1058" s="115"/>
      <c r="E1058" s="100"/>
      <c r="F1058" s="106" t="s">
        <v>303</v>
      </c>
      <c r="G1058" s="64">
        <f t="shared" ref="G1058:P1058" si="185">SUM(G1059:G1069)</f>
        <v>614.25</v>
      </c>
      <c r="H1058" s="64">
        <f t="shared" si="185"/>
        <v>0</v>
      </c>
      <c r="I1058" s="64">
        <f t="shared" si="185"/>
        <v>614.25</v>
      </c>
      <c r="J1058" s="64">
        <f t="shared" si="185"/>
        <v>0</v>
      </c>
      <c r="K1058" s="64">
        <f t="shared" si="185"/>
        <v>0</v>
      </c>
      <c r="L1058" s="64">
        <f t="shared" si="185"/>
        <v>0</v>
      </c>
      <c r="M1058" s="64">
        <f t="shared" si="185"/>
        <v>0</v>
      </c>
      <c r="N1058" s="64">
        <f t="shared" si="185"/>
        <v>0</v>
      </c>
      <c r="O1058" s="64">
        <f t="shared" si="185"/>
        <v>0</v>
      </c>
      <c r="P1058" s="64">
        <f t="shared" si="185"/>
        <v>0</v>
      </c>
      <c r="Q1058" s="83"/>
      <c r="R1058" s="111"/>
    </row>
    <row r="1059" spans="1:18" s="84" customFormat="1">
      <c r="A1059" s="132"/>
      <c r="B1059" s="128"/>
      <c r="C1059" s="156"/>
      <c r="D1059" s="115"/>
      <c r="E1059" s="100"/>
      <c r="F1059" s="88" t="s">
        <v>25</v>
      </c>
      <c r="G1059" s="86">
        <f t="shared" ref="G1059:H1069" si="186">I1059+K1059+M1059+O1059</f>
        <v>0</v>
      </c>
      <c r="H1059" s="86">
        <f t="shared" si="186"/>
        <v>0</v>
      </c>
      <c r="I1059" s="86">
        <v>0</v>
      </c>
      <c r="J1059" s="86">
        <v>0</v>
      </c>
      <c r="K1059" s="86">
        <v>0</v>
      </c>
      <c r="L1059" s="86">
        <v>0</v>
      </c>
      <c r="M1059" s="86">
        <v>0</v>
      </c>
      <c r="N1059" s="86">
        <v>0</v>
      </c>
      <c r="O1059" s="86">
        <v>0</v>
      </c>
      <c r="P1059" s="86">
        <v>0</v>
      </c>
      <c r="Q1059" s="87"/>
      <c r="R1059" s="111"/>
    </row>
    <row r="1060" spans="1:18" s="84" customFormat="1">
      <c r="A1060" s="132"/>
      <c r="B1060" s="128"/>
      <c r="C1060" s="156"/>
      <c r="D1060" s="115"/>
      <c r="E1060" s="89"/>
      <c r="F1060" s="88" t="s">
        <v>28</v>
      </c>
      <c r="G1060" s="86">
        <f t="shared" si="186"/>
        <v>0</v>
      </c>
      <c r="H1060" s="86">
        <f t="shared" si="186"/>
        <v>0</v>
      </c>
      <c r="I1060" s="86">
        <v>0</v>
      </c>
      <c r="J1060" s="86">
        <v>0</v>
      </c>
      <c r="K1060" s="86">
        <v>0</v>
      </c>
      <c r="L1060" s="86">
        <v>0</v>
      </c>
      <c r="M1060" s="86">
        <v>0</v>
      </c>
      <c r="N1060" s="86">
        <v>0</v>
      </c>
      <c r="O1060" s="86">
        <v>0</v>
      </c>
      <c r="P1060" s="86">
        <v>0</v>
      </c>
      <c r="Q1060" s="87"/>
      <c r="R1060" s="111"/>
    </row>
    <row r="1061" spans="1:18" s="84" customFormat="1">
      <c r="A1061" s="132"/>
      <c r="B1061" s="128"/>
      <c r="C1061" s="156"/>
      <c r="D1061" s="115"/>
      <c r="E1061" s="119"/>
      <c r="F1061" s="88" t="s">
        <v>29</v>
      </c>
      <c r="G1061" s="86">
        <f t="shared" si="186"/>
        <v>0</v>
      </c>
      <c r="H1061" s="86">
        <f t="shared" si="186"/>
        <v>0</v>
      </c>
      <c r="I1061" s="86">
        <v>0</v>
      </c>
      <c r="J1061" s="86">
        <v>0</v>
      </c>
      <c r="K1061" s="86">
        <v>0</v>
      </c>
      <c r="L1061" s="86">
        <v>0</v>
      </c>
      <c r="M1061" s="86">
        <v>0</v>
      </c>
      <c r="N1061" s="86">
        <v>0</v>
      </c>
      <c r="O1061" s="86">
        <v>0</v>
      </c>
      <c r="P1061" s="86">
        <v>0</v>
      </c>
      <c r="Q1061" s="87"/>
      <c r="R1061" s="111"/>
    </row>
    <row r="1062" spans="1:18" s="84" customFormat="1">
      <c r="A1062" s="132"/>
      <c r="B1062" s="128"/>
      <c r="C1062" s="156"/>
      <c r="D1062" s="115"/>
      <c r="E1062" s="119"/>
      <c r="F1062" s="88" t="s">
        <v>305</v>
      </c>
      <c r="G1062" s="86">
        <f t="shared" si="186"/>
        <v>0</v>
      </c>
      <c r="H1062" s="86">
        <f t="shared" si="186"/>
        <v>0</v>
      </c>
      <c r="I1062" s="86">
        <v>0</v>
      </c>
      <c r="J1062" s="86">
        <v>0</v>
      </c>
      <c r="K1062" s="86">
        <v>0</v>
      </c>
      <c r="L1062" s="86">
        <v>0</v>
      </c>
      <c r="M1062" s="86">
        <v>0</v>
      </c>
      <c r="N1062" s="86">
        <v>0</v>
      </c>
      <c r="O1062" s="86">
        <v>0</v>
      </c>
      <c r="P1062" s="86">
        <v>0</v>
      </c>
      <c r="Q1062" s="87"/>
      <c r="R1062" s="111"/>
    </row>
    <row r="1063" spans="1:18" s="84" customFormat="1">
      <c r="A1063" s="132"/>
      <c r="B1063" s="128"/>
      <c r="C1063" s="156"/>
      <c r="D1063" s="115"/>
      <c r="E1063" s="88"/>
      <c r="F1063" s="88" t="s">
        <v>31</v>
      </c>
      <c r="G1063" s="86">
        <f t="shared" si="186"/>
        <v>0</v>
      </c>
      <c r="H1063" s="86">
        <f t="shared" si="186"/>
        <v>0</v>
      </c>
      <c r="I1063" s="66">
        <v>0</v>
      </c>
      <c r="J1063" s="66">
        <v>0</v>
      </c>
      <c r="K1063" s="86">
        <v>0</v>
      </c>
      <c r="L1063" s="86">
        <v>0</v>
      </c>
      <c r="M1063" s="86">
        <v>0</v>
      </c>
      <c r="N1063" s="86">
        <v>0</v>
      </c>
      <c r="O1063" s="86">
        <v>0</v>
      </c>
      <c r="P1063" s="86">
        <v>0</v>
      </c>
      <c r="Q1063" s="87"/>
      <c r="R1063" s="111"/>
    </row>
    <row r="1064" spans="1:18" s="84" customFormat="1">
      <c r="A1064" s="132"/>
      <c r="B1064" s="128"/>
      <c r="C1064" s="156"/>
      <c r="D1064" s="115"/>
      <c r="E1064" s="88"/>
      <c r="F1064" s="88" t="s">
        <v>268</v>
      </c>
      <c r="G1064" s="86">
        <f t="shared" si="186"/>
        <v>0</v>
      </c>
      <c r="H1064" s="86">
        <f t="shared" si="186"/>
        <v>0</v>
      </c>
      <c r="I1064" s="66">
        <v>0</v>
      </c>
      <c r="J1064" s="66">
        <v>0</v>
      </c>
      <c r="K1064" s="86">
        <v>0</v>
      </c>
      <c r="L1064" s="86">
        <v>0</v>
      </c>
      <c r="M1064" s="86">
        <v>0</v>
      </c>
      <c r="N1064" s="86">
        <v>0</v>
      </c>
      <c r="O1064" s="86">
        <v>0</v>
      </c>
      <c r="P1064" s="86">
        <v>0</v>
      </c>
      <c r="Q1064" s="87"/>
      <c r="R1064" s="111"/>
    </row>
    <row r="1065" spans="1:18" s="84" customFormat="1">
      <c r="A1065" s="132"/>
      <c r="B1065" s="128"/>
      <c r="C1065" s="156"/>
      <c r="D1065" s="115"/>
      <c r="E1065" s="89"/>
      <c r="F1065" s="88" t="s">
        <v>275</v>
      </c>
      <c r="G1065" s="86">
        <f t="shared" si="186"/>
        <v>0</v>
      </c>
      <c r="H1065" s="86">
        <f t="shared" si="186"/>
        <v>0</v>
      </c>
      <c r="I1065" s="66">
        <v>0</v>
      </c>
      <c r="J1065" s="66">
        <v>0</v>
      </c>
      <c r="K1065" s="66">
        <v>0</v>
      </c>
      <c r="L1065" s="86">
        <v>0</v>
      </c>
      <c r="M1065" s="66">
        <v>0</v>
      </c>
      <c r="N1065" s="66">
        <v>0</v>
      </c>
      <c r="O1065" s="66">
        <v>0</v>
      </c>
      <c r="P1065" s="86">
        <v>0</v>
      </c>
      <c r="Q1065" s="87"/>
      <c r="R1065" s="111"/>
    </row>
    <row r="1066" spans="1:18" s="84" customFormat="1">
      <c r="A1066" s="132"/>
      <c r="B1066" s="128"/>
      <c r="C1066" s="156"/>
      <c r="D1066" s="115"/>
      <c r="E1066" s="88" t="s">
        <v>220</v>
      </c>
      <c r="F1066" s="88" t="s">
        <v>276</v>
      </c>
      <c r="G1066" s="86">
        <f t="shared" si="186"/>
        <v>29.25</v>
      </c>
      <c r="H1066" s="86">
        <f t="shared" si="186"/>
        <v>0</v>
      </c>
      <c r="I1066" s="66">
        <v>29.25</v>
      </c>
      <c r="J1066" s="66">
        <v>0</v>
      </c>
      <c r="K1066" s="66">
        <v>0</v>
      </c>
      <c r="L1066" s="86">
        <v>0</v>
      </c>
      <c r="M1066" s="66">
        <v>0</v>
      </c>
      <c r="N1066" s="66">
        <v>0</v>
      </c>
      <c r="O1066" s="66">
        <v>0</v>
      </c>
      <c r="P1066" s="86">
        <v>0</v>
      </c>
      <c r="Q1066" s="87"/>
      <c r="R1066" s="111"/>
    </row>
    <row r="1067" spans="1:18" s="84" customFormat="1">
      <c r="A1067" s="132"/>
      <c r="B1067" s="128"/>
      <c r="C1067" s="156"/>
      <c r="D1067" s="115"/>
      <c r="E1067" s="88" t="s">
        <v>26</v>
      </c>
      <c r="F1067" s="88" t="s">
        <v>277</v>
      </c>
      <c r="G1067" s="86">
        <f t="shared" si="186"/>
        <v>585</v>
      </c>
      <c r="H1067" s="86">
        <f t="shared" si="186"/>
        <v>0</v>
      </c>
      <c r="I1067" s="66">
        <v>585</v>
      </c>
      <c r="J1067" s="66">
        <v>0</v>
      </c>
      <c r="K1067" s="66">
        <v>0</v>
      </c>
      <c r="L1067" s="86">
        <v>0</v>
      </c>
      <c r="M1067" s="66">
        <v>0</v>
      </c>
      <c r="N1067" s="66">
        <v>0</v>
      </c>
      <c r="O1067" s="66">
        <v>0</v>
      </c>
      <c r="P1067" s="86">
        <v>0</v>
      </c>
      <c r="Q1067" s="87"/>
      <c r="R1067" s="111"/>
    </row>
    <row r="1068" spans="1:18" s="84" customFormat="1">
      <c r="A1068" s="132"/>
      <c r="B1068" s="128"/>
      <c r="C1068" s="156"/>
      <c r="D1068" s="115"/>
      <c r="E1068" s="89"/>
      <c r="F1068" s="88" t="s">
        <v>278</v>
      </c>
      <c r="G1068" s="86">
        <f t="shared" si="186"/>
        <v>0</v>
      </c>
      <c r="H1068" s="86">
        <f t="shared" si="186"/>
        <v>0</v>
      </c>
      <c r="I1068" s="66">
        <v>0</v>
      </c>
      <c r="J1068" s="66">
        <v>0</v>
      </c>
      <c r="K1068" s="66">
        <v>0</v>
      </c>
      <c r="L1068" s="86">
        <v>0</v>
      </c>
      <c r="M1068" s="66">
        <v>0</v>
      </c>
      <c r="N1068" s="66">
        <v>0</v>
      </c>
      <c r="O1068" s="66">
        <v>0</v>
      </c>
      <c r="P1068" s="86">
        <v>0</v>
      </c>
      <c r="Q1068" s="87"/>
      <c r="R1068" s="111"/>
    </row>
    <row r="1069" spans="1:18" s="84" customFormat="1">
      <c r="A1069" s="132"/>
      <c r="B1069" s="128"/>
      <c r="C1069" s="156"/>
      <c r="D1069" s="115"/>
      <c r="E1069" s="89"/>
      <c r="F1069" s="88" t="s">
        <v>279</v>
      </c>
      <c r="G1069" s="86">
        <f t="shared" si="186"/>
        <v>0</v>
      </c>
      <c r="H1069" s="86">
        <f t="shared" si="186"/>
        <v>0</v>
      </c>
      <c r="I1069" s="66">
        <v>0</v>
      </c>
      <c r="J1069" s="66">
        <v>0</v>
      </c>
      <c r="K1069" s="66">
        <v>0</v>
      </c>
      <c r="L1069" s="86">
        <v>0</v>
      </c>
      <c r="M1069" s="66">
        <v>0</v>
      </c>
      <c r="N1069" s="66">
        <v>0</v>
      </c>
      <c r="O1069" s="66">
        <v>0</v>
      </c>
      <c r="P1069" s="86">
        <v>0</v>
      </c>
      <c r="Q1069" s="87"/>
      <c r="R1069" s="111"/>
    </row>
    <row r="1070" spans="1:18" s="84" customFormat="1">
      <c r="A1070" s="132" t="s">
        <v>501</v>
      </c>
      <c r="B1070" s="128" t="s">
        <v>391</v>
      </c>
      <c r="C1070" s="156">
        <v>1000</v>
      </c>
      <c r="D1070" s="115"/>
      <c r="E1070" s="100"/>
      <c r="F1070" s="106" t="s">
        <v>303</v>
      </c>
      <c r="G1070" s="64">
        <f t="shared" ref="G1070:P1070" si="187">SUM(G1071:G1081)</f>
        <v>6825</v>
      </c>
      <c r="H1070" s="64">
        <f t="shared" si="187"/>
        <v>0</v>
      </c>
      <c r="I1070" s="64">
        <f t="shared" si="187"/>
        <v>6825</v>
      </c>
      <c r="J1070" s="64">
        <f t="shared" si="187"/>
        <v>0</v>
      </c>
      <c r="K1070" s="64">
        <f t="shared" si="187"/>
        <v>0</v>
      </c>
      <c r="L1070" s="64">
        <f t="shared" si="187"/>
        <v>0</v>
      </c>
      <c r="M1070" s="64">
        <f t="shared" si="187"/>
        <v>0</v>
      </c>
      <c r="N1070" s="64">
        <f t="shared" si="187"/>
        <v>0</v>
      </c>
      <c r="O1070" s="64">
        <f t="shared" si="187"/>
        <v>0</v>
      </c>
      <c r="P1070" s="64">
        <f t="shared" si="187"/>
        <v>0</v>
      </c>
      <c r="Q1070" s="83"/>
      <c r="R1070" s="111"/>
    </row>
    <row r="1071" spans="1:18" s="84" customFormat="1">
      <c r="A1071" s="132"/>
      <c r="B1071" s="128"/>
      <c r="C1071" s="156"/>
      <c r="D1071" s="115"/>
      <c r="E1071" s="100"/>
      <c r="F1071" s="88" t="s">
        <v>25</v>
      </c>
      <c r="G1071" s="86">
        <f t="shared" ref="G1071:H1081" si="188">I1071+K1071+M1071+O1071</f>
        <v>0</v>
      </c>
      <c r="H1071" s="86">
        <f t="shared" si="188"/>
        <v>0</v>
      </c>
      <c r="I1071" s="86">
        <v>0</v>
      </c>
      <c r="J1071" s="86">
        <v>0</v>
      </c>
      <c r="K1071" s="86">
        <v>0</v>
      </c>
      <c r="L1071" s="86">
        <v>0</v>
      </c>
      <c r="M1071" s="86">
        <v>0</v>
      </c>
      <c r="N1071" s="86">
        <v>0</v>
      </c>
      <c r="O1071" s="86">
        <v>0</v>
      </c>
      <c r="P1071" s="86">
        <v>0</v>
      </c>
      <c r="Q1071" s="87"/>
      <c r="R1071" s="111"/>
    </row>
    <row r="1072" spans="1:18" s="84" customFormat="1">
      <c r="A1072" s="132"/>
      <c r="B1072" s="128"/>
      <c r="C1072" s="156"/>
      <c r="D1072" s="115"/>
      <c r="E1072" s="89"/>
      <c r="F1072" s="88" t="s">
        <v>28</v>
      </c>
      <c r="G1072" s="86">
        <f t="shared" si="188"/>
        <v>0</v>
      </c>
      <c r="H1072" s="86">
        <f t="shared" si="188"/>
        <v>0</v>
      </c>
      <c r="I1072" s="86">
        <v>0</v>
      </c>
      <c r="J1072" s="86">
        <v>0</v>
      </c>
      <c r="K1072" s="86">
        <v>0</v>
      </c>
      <c r="L1072" s="86">
        <v>0</v>
      </c>
      <c r="M1072" s="86">
        <v>0</v>
      </c>
      <c r="N1072" s="86">
        <v>0</v>
      </c>
      <c r="O1072" s="86">
        <v>0</v>
      </c>
      <c r="P1072" s="86">
        <v>0</v>
      </c>
      <c r="Q1072" s="87"/>
      <c r="R1072" s="111"/>
    </row>
    <row r="1073" spans="1:18" s="84" customFormat="1">
      <c r="A1073" s="132"/>
      <c r="B1073" s="128"/>
      <c r="C1073" s="156"/>
      <c r="D1073" s="115"/>
      <c r="E1073" s="119"/>
      <c r="F1073" s="88" t="s">
        <v>29</v>
      </c>
      <c r="G1073" s="86">
        <f t="shared" si="188"/>
        <v>0</v>
      </c>
      <c r="H1073" s="86">
        <f t="shared" si="188"/>
        <v>0</v>
      </c>
      <c r="I1073" s="86">
        <v>0</v>
      </c>
      <c r="J1073" s="86">
        <v>0</v>
      </c>
      <c r="K1073" s="86">
        <v>0</v>
      </c>
      <c r="L1073" s="86">
        <v>0</v>
      </c>
      <c r="M1073" s="86">
        <v>0</v>
      </c>
      <c r="N1073" s="86">
        <v>0</v>
      </c>
      <c r="O1073" s="86">
        <v>0</v>
      </c>
      <c r="P1073" s="86">
        <v>0</v>
      </c>
      <c r="Q1073" s="87"/>
      <c r="R1073" s="111"/>
    </row>
    <row r="1074" spans="1:18" s="84" customFormat="1">
      <c r="A1074" s="132"/>
      <c r="B1074" s="128"/>
      <c r="C1074" s="156"/>
      <c r="D1074" s="115"/>
      <c r="E1074" s="119"/>
      <c r="F1074" s="88" t="s">
        <v>305</v>
      </c>
      <c r="G1074" s="86">
        <f t="shared" si="188"/>
        <v>0</v>
      </c>
      <c r="H1074" s="86">
        <f t="shared" si="188"/>
        <v>0</v>
      </c>
      <c r="I1074" s="86">
        <v>0</v>
      </c>
      <c r="J1074" s="86">
        <v>0</v>
      </c>
      <c r="K1074" s="86">
        <v>0</v>
      </c>
      <c r="L1074" s="86">
        <v>0</v>
      </c>
      <c r="M1074" s="86">
        <v>0</v>
      </c>
      <c r="N1074" s="86">
        <v>0</v>
      </c>
      <c r="O1074" s="86">
        <v>0</v>
      </c>
      <c r="P1074" s="86">
        <v>0</v>
      </c>
      <c r="Q1074" s="87"/>
      <c r="R1074" s="111"/>
    </row>
    <row r="1075" spans="1:18" s="84" customFormat="1">
      <c r="A1075" s="132"/>
      <c r="B1075" s="128"/>
      <c r="C1075" s="156"/>
      <c r="D1075" s="115"/>
      <c r="E1075" s="88"/>
      <c r="F1075" s="88" t="s">
        <v>31</v>
      </c>
      <c r="G1075" s="86">
        <f t="shared" si="188"/>
        <v>0</v>
      </c>
      <c r="H1075" s="86">
        <f t="shared" si="188"/>
        <v>0</v>
      </c>
      <c r="I1075" s="66">
        <v>0</v>
      </c>
      <c r="J1075" s="66">
        <v>0</v>
      </c>
      <c r="K1075" s="86">
        <v>0</v>
      </c>
      <c r="L1075" s="86">
        <v>0</v>
      </c>
      <c r="M1075" s="86">
        <v>0</v>
      </c>
      <c r="N1075" s="86">
        <v>0</v>
      </c>
      <c r="O1075" s="86">
        <v>0</v>
      </c>
      <c r="P1075" s="86">
        <v>0</v>
      </c>
      <c r="Q1075" s="87"/>
      <c r="R1075" s="111"/>
    </row>
    <row r="1076" spans="1:18" s="84" customFormat="1">
      <c r="A1076" s="132"/>
      <c r="B1076" s="128"/>
      <c r="C1076" s="156"/>
      <c r="D1076" s="115"/>
      <c r="E1076" s="88"/>
      <c r="F1076" s="88" t="s">
        <v>268</v>
      </c>
      <c r="G1076" s="86">
        <f t="shared" si="188"/>
        <v>0</v>
      </c>
      <c r="H1076" s="86">
        <f t="shared" si="188"/>
        <v>0</v>
      </c>
      <c r="I1076" s="66">
        <v>0</v>
      </c>
      <c r="J1076" s="66">
        <v>0</v>
      </c>
      <c r="K1076" s="86">
        <v>0</v>
      </c>
      <c r="L1076" s="86">
        <v>0</v>
      </c>
      <c r="M1076" s="86">
        <v>0</v>
      </c>
      <c r="N1076" s="86">
        <v>0</v>
      </c>
      <c r="O1076" s="86">
        <v>0</v>
      </c>
      <c r="P1076" s="86">
        <v>0</v>
      </c>
      <c r="Q1076" s="87"/>
      <c r="R1076" s="111"/>
    </row>
    <row r="1077" spans="1:18" s="84" customFormat="1">
      <c r="A1077" s="132"/>
      <c r="B1077" s="128"/>
      <c r="C1077" s="156"/>
      <c r="D1077" s="115"/>
      <c r="E1077" s="89"/>
      <c r="F1077" s="88" t="s">
        <v>275</v>
      </c>
      <c r="G1077" s="86">
        <f t="shared" si="188"/>
        <v>0</v>
      </c>
      <c r="H1077" s="86">
        <f t="shared" si="188"/>
        <v>0</v>
      </c>
      <c r="I1077" s="66">
        <v>0</v>
      </c>
      <c r="J1077" s="66">
        <v>0</v>
      </c>
      <c r="K1077" s="66">
        <v>0</v>
      </c>
      <c r="L1077" s="86">
        <v>0</v>
      </c>
      <c r="M1077" s="66">
        <v>0</v>
      </c>
      <c r="N1077" s="66">
        <v>0</v>
      </c>
      <c r="O1077" s="66">
        <v>0</v>
      </c>
      <c r="P1077" s="86">
        <v>0</v>
      </c>
      <c r="Q1077" s="87"/>
      <c r="R1077" s="111"/>
    </row>
    <row r="1078" spans="1:18" s="84" customFormat="1">
      <c r="A1078" s="132"/>
      <c r="B1078" s="128"/>
      <c r="C1078" s="156"/>
      <c r="D1078" s="115"/>
      <c r="E1078" s="88" t="s">
        <v>220</v>
      </c>
      <c r="F1078" s="88" t="s">
        <v>276</v>
      </c>
      <c r="G1078" s="86">
        <f t="shared" si="188"/>
        <v>325</v>
      </c>
      <c r="H1078" s="86">
        <f t="shared" si="188"/>
        <v>0</v>
      </c>
      <c r="I1078" s="66">
        <v>325</v>
      </c>
      <c r="J1078" s="66">
        <v>0</v>
      </c>
      <c r="K1078" s="66">
        <v>0</v>
      </c>
      <c r="L1078" s="86">
        <v>0</v>
      </c>
      <c r="M1078" s="66">
        <v>0</v>
      </c>
      <c r="N1078" s="66">
        <v>0</v>
      </c>
      <c r="O1078" s="66">
        <v>0</v>
      </c>
      <c r="P1078" s="86">
        <v>0</v>
      </c>
      <c r="Q1078" s="87"/>
      <c r="R1078" s="111"/>
    </row>
    <row r="1079" spans="1:18" s="84" customFormat="1">
      <c r="A1079" s="132"/>
      <c r="B1079" s="128"/>
      <c r="C1079" s="156"/>
      <c r="D1079" s="115"/>
      <c r="E1079" s="88" t="s">
        <v>26</v>
      </c>
      <c r="F1079" s="88" t="s">
        <v>277</v>
      </c>
      <c r="G1079" s="86">
        <f t="shared" si="188"/>
        <v>6500</v>
      </c>
      <c r="H1079" s="86">
        <f t="shared" si="188"/>
        <v>0</v>
      </c>
      <c r="I1079" s="66">
        <v>6500</v>
      </c>
      <c r="J1079" s="66">
        <v>0</v>
      </c>
      <c r="K1079" s="66">
        <v>0</v>
      </c>
      <c r="L1079" s="86">
        <v>0</v>
      </c>
      <c r="M1079" s="66">
        <v>0</v>
      </c>
      <c r="N1079" s="66">
        <v>0</v>
      </c>
      <c r="O1079" s="66">
        <v>0</v>
      </c>
      <c r="P1079" s="86">
        <v>0</v>
      </c>
      <c r="Q1079" s="87"/>
      <c r="R1079" s="111"/>
    </row>
    <row r="1080" spans="1:18" s="84" customFormat="1">
      <c r="A1080" s="132"/>
      <c r="B1080" s="128"/>
      <c r="C1080" s="156"/>
      <c r="D1080" s="115"/>
      <c r="E1080" s="89"/>
      <c r="F1080" s="88" t="s">
        <v>278</v>
      </c>
      <c r="G1080" s="86">
        <f t="shared" si="188"/>
        <v>0</v>
      </c>
      <c r="H1080" s="86">
        <f t="shared" si="188"/>
        <v>0</v>
      </c>
      <c r="I1080" s="66">
        <v>0</v>
      </c>
      <c r="J1080" s="66">
        <v>0</v>
      </c>
      <c r="K1080" s="66">
        <v>0</v>
      </c>
      <c r="L1080" s="86">
        <v>0</v>
      </c>
      <c r="M1080" s="66">
        <v>0</v>
      </c>
      <c r="N1080" s="66">
        <v>0</v>
      </c>
      <c r="O1080" s="66">
        <v>0</v>
      </c>
      <c r="P1080" s="86">
        <v>0</v>
      </c>
      <c r="Q1080" s="87"/>
      <c r="R1080" s="111"/>
    </row>
    <row r="1081" spans="1:18" s="84" customFormat="1">
      <c r="A1081" s="132"/>
      <c r="B1081" s="128"/>
      <c r="C1081" s="156"/>
      <c r="D1081" s="115"/>
      <c r="E1081" s="89"/>
      <c r="F1081" s="88" t="s">
        <v>279</v>
      </c>
      <c r="G1081" s="86">
        <f t="shared" si="188"/>
        <v>0</v>
      </c>
      <c r="H1081" s="86">
        <f t="shared" si="188"/>
        <v>0</v>
      </c>
      <c r="I1081" s="66">
        <v>0</v>
      </c>
      <c r="J1081" s="66">
        <v>0</v>
      </c>
      <c r="K1081" s="66">
        <v>0</v>
      </c>
      <c r="L1081" s="86">
        <v>0</v>
      </c>
      <c r="M1081" s="66">
        <v>0</v>
      </c>
      <c r="N1081" s="66">
        <v>0</v>
      </c>
      <c r="O1081" s="66">
        <v>0</v>
      </c>
      <c r="P1081" s="86">
        <v>0</v>
      </c>
      <c r="Q1081" s="87"/>
      <c r="R1081" s="111"/>
    </row>
    <row r="1082" spans="1:18" s="84" customFormat="1" ht="12.75" customHeight="1">
      <c r="A1082" s="132" t="s">
        <v>502</v>
      </c>
      <c r="B1082" s="128" t="s">
        <v>392</v>
      </c>
      <c r="C1082" s="156">
        <v>80</v>
      </c>
      <c r="D1082" s="115"/>
      <c r="E1082" s="100"/>
      <c r="F1082" s="106" t="s">
        <v>303</v>
      </c>
      <c r="G1082" s="64">
        <f t="shared" ref="G1082:P1082" si="189">SUM(G1083:G1093)</f>
        <v>546</v>
      </c>
      <c r="H1082" s="64">
        <f t="shared" si="189"/>
        <v>0</v>
      </c>
      <c r="I1082" s="64">
        <f t="shared" si="189"/>
        <v>546</v>
      </c>
      <c r="J1082" s="64">
        <f t="shared" si="189"/>
        <v>0</v>
      </c>
      <c r="K1082" s="64">
        <f t="shared" si="189"/>
        <v>0</v>
      </c>
      <c r="L1082" s="64">
        <f t="shared" si="189"/>
        <v>0</v>
      </c>
      <c r="M1082" s="64">
        <f t="shared" si="189"/>
        <v>0</v>
      </c>
      <c r="N1082" s="64">
        <f t="shared" si="189"/>
        <v>0</v>
      </c>
      <c r="O1082" s="64">
        <f t="shared" si="189"/>
        <v>0</v>
      </c>
      <c r="P1082" s="64">
        <f t="shared" si="189"/>
        <v>0</v>
      </c>
      <c r="Q1082" s="83"/>
      <c r="R1082" s="111"/>
    </row>
    <row r="1083" spans="1:18" s="84" customFormat="1">
      <c r="A1083" s="132"/>
      <c r="B1083" s="128"/>
      <c r="C1083" s="156"/>
      <c r="D1083" s="115"/>
      <c r="E1083" s="100"/>
      <c r="F1083" s="88" t="s">
        <v>25</v>
      </c>
      <c r="G1083" s="86">
        <f t="shared" ref="G1083:H1093" si="190">I1083+K1083+M1083+O1083</f>
        <v>0</v>
      </c>
      <c r="H1083" s="86">
        <f t="shared" si="190"/>
        <v>0</v>
      </c>
      <c r="I1083" s="86">
        <v>0</v>
      </c>
      <c r="J1083" s="86">
        <v>0</v>
      </c>
      <c r="K1083" s="86">
        <v>0</v>
      </c>
      <c r="L1083" s="86">
        <v>0</v>
      </c>
      <c r="M1083" s="86">
        <v>0</v>
      </c>
      <c r="N1083" s="86">
        <v>0</v>
      </c>
      <c r="O1083" s="86">
        <v>0</v>
      </c>
      <c r="P1083" s="86">
        <v>0</v>
      </c>
      <c r="Q1083" s="87"/>
      <c r="R1083" s="111"/>
    </row>
    <row r="1084" spans="1:18" s="84" customFormat="1">
      <c r="A1084" s="132"/>
      <c r="B1084" s="128"/>
      <c r="C1084" s="156"/>
      <c r="D1084" s="115"/>
      <c r="E1084" s="89"/>
      <c r="F1084" s="88" t="s">
        <v>28</v>
      </c>
      <c r="G1084" s="86">
        <f t="shared" si="190"/>
        <v>0</v>
      </c>
      <c r="H1084" s="86">
        <f t="shared" si="190"/>
        <v>0</v>
      </c>
      <c r="I1084" s="86">
        <v>0</v>
      </c>
      <c r="J1084" s="86">
        <v>0</v>
      </c>
      <c r="K1084" s="86">
        <v>0</v>
      </c>
      <c r="L1084" s="86">
        <v>0</v>
      </c>
      <c r="M1084" s="86">
        <v>0</v>
      </c>
      <c r="N1084" s="86">
        <v>0</v>
      </c>
      <c r="O1084" s="86">
        <v>0</v>
      </c>
      <c r="P1084" s="86">
        <v>0</v>
      </c>
      <c r="Q1084" s="87"/>
      <c r="R1084" s="111"/>
    </row>
    <row r="1085" spans="1:18" s="84" customFormat="1">
      <c r="A1085" s="132"/>
      <c r="B1085" s="128"/>
      <c r="C1085" s="156"/>
      <c r="D1085" s="115"/>
      <c r="E1085" s="119"/>
      <c r="F1085" s="88" t="s">
        <v>29</v>
      </c>
      <c r="G1085" s="86">
        <f t="shared" si="190"/>
        <v>0</v>
      </c>
      <c r="H1085" s="86">
        <f t="shared" si="190"/>
        <v>0</v>
      </c>
      <c r="I1085" s="86">
        <v>0</v>
      </c>
      <c r="J1085" s="86">
        <v>0</v>
      </c>
      <c r="K1085" s="86">
        <v>0</v>
      </c>
      <c r="L1085" s="86">
        <v>0</v>
      </c>
      <c r="M1085" s="86">
        <v>0</v>
      </c>
      <c r="N1085" s="86">
        <v>0</v>
      </c>
      <c r="O1085" s="86">
        <v>0</v>
      </c>
      <c r="P1085" s="86">
        <v>0</v>
      </c>
      <c r="Q1085" s="87"/>
      <c r="R1085" s="111"/>
    </row>
    <row r="1086" spans="1:18" s="84" customFormat="1">
      <c r="A1086" s="132"/>
      <c r="B1086" s="128"/>
      <c r="C1086" s="156"/>
      <c r="D1086" s="115"/>
      <c r="E1086" s="119"/>
      <c r="F1086" s="88" t="s">
        <v>305</v>
      </c>
      <c r="G1086" s="86">
        <f t="shared" si="190"/>
        <v>0</v>
      </c>
      <c r="H1086" s="86">
        <f t="shared" si="190"/>
        <v>0</v>
      </c>
      <c r="I1086" s="86">
        <v>0</v>
      </c>
      <c r="J1086" s="86">
        <v>0</v>
      </c>
      <c r="K1086" s="86">
        <v>0</v>
      </c>
      <c r="L1086" s="86">
        <v>0</v>
      </c>
      <c r="M1086" s="86">
        <v>0</v>
      </c>
      <c r="N1086" s="86">
        <v>0</v>
      </c>
      <c r="O1086" s="86">
        <v>0</v>
      </c>
      <c r="P1086" s="86">
        <v>0</v>
      </c>
      <c r="Q1086" s="87"/>
      <c r="R1086" s="111"/>
    </row>
    <row r="1087" spans="1:18" s="84" customFormat="1">
      <c r="A1087" s="132"/>
      <c r="B1087" s="128"/>
      <c r="C1087" s="156"/>
      <c r="D1087" s="115"/>
      <c r="E1087" s="88"/>
      <c r="F1087" s="88" t="s">
        <v>31</v>
      </c>
      <c r="G1087" s="86">
        <f t="shared" si="190"/>
        <v>0</v>
      </c>
      <c r="H1087" s="86">
        <f t="shared" si="190"/>
        <v>0</v>
      </c>
      <c r="I1087" s="66">
        <v>0</v>
      </c>
      <c r="J1087" s="66">
        <v>0</v>
      </c>
      <c r="K1087" s="86">
        <v>0</v>
      </c>
      <c r="L1087" s="86">
        <v>0</v>
      </c>
      <c r="M1087" s="86">
        <v>0</v>
      </c>
      <c r="N1087" s="86">
        <v>0</v>
      </c>
      <c r="O1087" s="86">
        <v>0</v>
      </c>
      <c r="P1087" s="86">
        <v>0</v>
      </c>
      <c r="Q1087" s="87"/>
      <c r="R1087" s="111"/>
    </row>
    <row r="1088" spans="1:18" s="84" customFormat="1">
      <c r="A1088" s="132"/>
      <c r="B1088" s="128"/>
      <c r="C1088" s="156"/>
      <c r="D1088" s="115"/>
      <c r="E1088" s="88"/>
      <c r="F1088" s="88" t="s">
        <v>268</v>
      </c>
      <c r="G1088" s="86">
        <f t="shared" si="190"/>
        <v>0</v>
      </c>
      <c r="H1088" s="86">
        <f t="shared" si="190"/>
        <v>0</v>
      </c>
      <c r="I1088" s="66">
        <v>0</v>
      </c>
      <c r="J1088" s="66">
        <v>0</v>
      </c>
      <c r="K1088" s="86">
        <v>0</v>
      </c>
      <c r="L1088" s="86">
        <v>0</v>
      </c>
      <c r="M1088" s="86">
        <v>0</v>
      </c>
      <c r="N1088" s="86">
        <v>0</v>
      </c>
      <c r="O1088" s="86">
        <v>0</v>
      </c>
      <c r="P1088" s="86">
        <v>0</v>
      </c>
      <c r="Q1088" s="87"/>
      <c r="R1088" s="111"/>
    </row>
    <row r="1089" spans="1:18" s="84" customFormat="1">
      <c r="A1089" s="132"/>
      <c r="B1089" s="128"/>
      <c r="C1089" s="156"/>
      <c r="D1089" s="115"/>
      <c r="E1089" s="89"/>
      <c r="F1089" s="88" t="s">
        <v>275</v>
      </c>
      <c r="G1089" s="86">
        <f t="shared" si="190"/>
        <v>0</v>
      </c>
      <c r="H1089" s="86">
        <f t="shared" si="190"/>
        <v>0</v>
      </c>
      <c r="I1089" s="66">
        <v>0</v>
      </c>
      <c r="J1089" s="66">
        <v>0</v>
      </c>
      <c r="K1089" s="66">
        <v>0</v>
      </c>
      <c r="L1089" s="86">
        <v>0</v>
      </c>
      <c r="M1089" s="66">
        <v>0</v>
      </c>
      <c r="N1089" s="66">
        <v>0</v>
      </c>
      <c r="O1089" s="66">
        <v>0</v>
      </c>
      <c r="P1089" s="86">
        <v>0</v>
      </c>
      <c r="Q1089" s="87"/>
      <c r="R1089" s="111"/>
    </row>
    <row r="1090" spans="1:18" s="84" customFormat="1">
      <c r="A1090" s="132"/>
      <c r="B1090" s="128"/>
      <c r="C1090" s="156"/>
      <c r="D1090" s="115"/>
      <c r="E1090" s="88" t="s">
        <v>220</v>
      </c>
      <c r="F1090" s="88" t="s">
        <v>276</v>
      </c>
      <c r="G1090" s="86">
        <f t="shared" si="190"/>
        <v>26</v>
      </c>
      <c r="H1090" s="86">
        <f t="shared" si="190"/>
        <v>0</v>
      </c>
      <c r="I1090" s="66">
        <v>26</v>
      </c>
      <c r="J1090" s="66">
        <v>0</v>
      </c>
      <c r="K1090" s="66">
        <v>0</v>
      </c>
      <c r="L1090" s="86">
        <v>0</v>
      </c>
      <c r="M1090" s="66">
        <v>0</v>
      </c>
      <c r="N1090" s="66">
        <v>0</v>
      </c>
      <c r="O1090" s="66">
        <v>0</v>
      </c>
      <c r="P1090" s="86">
        <v>0</v>
      </c>
      <c r="Q1090" s="87"/>
      <c r="R1090" s="111"/>
    </row>
    <row r="1091" spans="1:18" s="84" customFormat="1">
      <c r="A1091" s="132"/>
      <c r="B1091" s="128"/>
      <c r="C1091" s="156"/>
      <c r="D1091" s="115"/>
      <c r="E1091" s="88" t="s">
        <v>26</v>
      </c>
      <c r="F1091" s="88" t="s">
        <v>277</v>
      </c>
      <c r="G1091" s="86">
        <f t="shared" si="190"/>
        <v>520</v>
      </c>
      <c r="H1091" s="86">
        <f t="shared" si="190"/>
        <v>0</v>
      </c>
      <c r="I1091" s="66">
        <v>520</v>
      </c>
      <c r="J1091" s="66">
        <v>0</v>
      </c>
      <c r="K1091" s="66">
        <v>0</v>
      </c>
      <c r="L1091" s="86">
        <v>0</v>
      </c>
      <c r="M1091" s="66">
        <v>0</v>
      </c>
      <c r="N1091" s="66">
        <v>0</v>
      </c>
      <c r="O1091" s="66">
        <v>0</v>
      </c>
      <c r="P1091" s="86">
        <v>0</v>
      </c>
      <c r="Q1091" s="87"/>
      <c r="R1091" s="111"/>
    </row>
    <row r="1092" spans="1:18" s="84" customFormat="1">
      <c r="A1092" s="132"/>
      <c r="B1092" s="128"/>
      <c r="C1092" s="156"/>
      <c r="D1092" s="115"/>
      <c r="E1092" s="89"/>
      <c r="F1092" s="88" t="s">
        <v>278</v>
      </c>
      <c r="G1092" s="86">
        <f t="shared" si="190"/>
        <v>0</v>
      </c>
      <c r="H1092" s="86">
        <f t="shared" si="190"/>
        <v>0</v>
      </c>
      <c r="I1092" s="66">
        <v>0</v>
      </c>
      <c r="J1092" s="66">
        <v>0</v>
      </c>
      <c r="K1092" s="66">
        <v>0</v>
      </c>
      <c r="L1092" s="86">
        <v>0</v>
      </c>
      <c r="M1092" s="66">
        <v>0</v>
      </c>
      <c r="N1092" s="66">
        <v>0</v>
      </c>
      <c r="O1092" s="66">
        <v>0</v>
      </c>
      <c r="P1092" s="86">
        <v>0</v>
      </c>
      <c r="Q1092" s="87"/>
      <c r="R1092" s="111"/>
    </row>
    <row r="1093" spans="1:18" s="84" customFormat="1">
      <c r="A1093" s="132"/>
      <c r="B1093" s="128"/>
      <c r="C1093" s="156"/>
      <c r="D1093" s="115"/>
      <c r="E1093" s="89"/>
      <c r="F1093" s="88" t="s">
        <v>279</v>
      </c>
      <c r="G1093" s="86">
        <f t="shared" si="190"/>
        <v>0</v>
      </c>
      <c r="H1093" s="86">
        <f t="shared" si="190"/>
        <v>0</v>
      </c>
      <c r="I1093" s="66">
        <v>0</v>
      </c>
      <c r="J1093" s="66">
        <v>0</v>
      </c>
      <c r="K1093" s="66">
        <v>0</v>
      </c>
      <c r="L1093" s="86">
        <v>0</v>
      </c>
      <c r="M1093" s="66">
        <v>0</v>
      </c>
      <c r="N1093" s="66">
        <v>0</v>
      </c>
      <c r="O1093" s="66">
        <v>0</v>
      </c>
      <c r="P1093" s="86">
        <v>0</v>
      </c>
      <c r="Q1093" s="87"/>
      <c r="R1093" s="111"/>
    </row>
    <row r="1094" spans="1:18" s="84" customFormat="1">
      <c r="A1094" s="132" t="s">
        <v>503</v>
      </c>
      <c r="B1094" s="128" t="s">
        <v>393</v>
      </c>
      <c r="C1094" s="156">
        <v>240</v>
      </c>
      <c r="D1094" s="115"/>
      <c r="E1094" s="100"/>
      <c r="F1094" s="106" t="s">
        <v>303</v>
      </c>
      <c r="G1094" s="64">
        <f t="shared" ref="G1094:P1094" si="191">SUM(G1095:G1105)</f>
        <v>1638</v>
      </c>
      <c r="H1094" s="64">
        <f t="shared" si="191"/>
        <v>0</v>
      </c>
      <c r="I1094" s="64">
        <f t="shared" si="191"/>
        <v>1638</v>
      </c>
      <c r="J1094" s="64">
        <f t="shared" si="191"/>
        <v>0</v>
      </c>
      <c r="K1094" s="64">
        <f t="shared" si="191"/>
        <v>0</v>
      </c>
      <c r="L1094" s="64">
        <f t="shared" si="191"/>
        <v>0</v>
      </c>
      <c r="M1094" s="64">
        <f t="shared" si="191"/>
        <v>0</v>
      </c>
      <c r="N1094" s="64">
        <f t="shared" si="191"/>
        <v>0</v>
      </c>
      <c r="O1094" s="64">
        <f t="shared" si="191"/>
        <v>0</v>
      </c>
      <c r="P1094" s="64">
        <f t="shared" si="191"/>
        <v>0</v>
      </c>
      <c r="Q1094" s="83"/>
      <c r="R1094" s="111"/>
    </row>
    <row r="1095" spans="1:18" s="84" customFormat="1">
      <c r="A1095" s="132"/>
      <c r="B1095" s="128"/>
      <c r="C1095" s="156"/>
      <c r="D1095" s="115"/>
      <c r="E1095" s="100"/>
      <c r="F1095" s="88" t="s">
        <v>25</v>
      </c>
      <c r="G1095" s="86">
        <f t="shared" ref="G1095:H1105" si="192">I1095+K1095+M1095+O1095</f>
        <v>0</v>
      </c>
      <c r="H1095" s="86">
        <f t="shared" si="192"/>
        <v>0</v>
      </c>
      <c r="I1095" s="86">
        <v>0</v>
      </c>
      <c r="J1095" s="86">
        <v>0</v>
      </c>
      <c r="K1095" s="86">
        <v>0</v>
      </c>
      <c r="L1095" s="86">
        <v>0</v>
      </c>
      <c r="M1095" s="86">
        <v>0</v>
      </c>
      <c r="N1095" s="86">
        <v>0</v>
      </c>
      <c r="O1095" s="86">
        <v>0</v>
      </c>
      <c r="P1095" s="86">
        <v>0</v>
      </c>
      <c r="Q1095" s="87"/>
      <c r="R1095" s="111"/>
    </row>
    <row r="1096" spans="1:18" s="84" customFormat="1">
      <c r="A1096" s="132"/>
      <c r="B1096" s="128"/>
      <c r="C1096" s="156"/>
      <c r="D1096" s="115"/>
      <c r="E1096" s="89"/>
      <c r="F1096" s="88" t="s">
        <v>28</v>
      </c>
      <c r="G1096" s="86">
        <f t="shared" si="192"/>
        <v>0</v>
      </c>
      <c r="H1096" s="86">
        <f t="shared" si="192"/>
        <v>0</v>
      </c>
      <c r="I1096" s="86">
        <v>0</v>
      </c>
      <c r="J1096" s="86">
        <v>0</v>
      </c>
      <c r="K1096" s="86">
        <v>0</v>
      </c>
      <c r="L1096" s="86">
        <v>0</v>
      </c>
      <c r="M1096" s="86">
        <v>0</v>
      </c>
      <c r="N1096" s="86">
        <v>0</v>
      </c>
      <c r="O1096" s="86">
        <v>0</v>
      </c>
      <c r="P1096" s="86">
        <v>0</v>
      </c>
      <c r="Q1096" s="87"/>
      <c r="R1096" s="111"/>
    </row>
    <row r="1097" spans="1:18" s="84" customFormat="1">
      <c r="A1097" s="132"/>
      <c r="B1097" s="128"/>
      <c r="C1097" s="156"/>
      <c r="D1097" s="115"/>
      <c r="E1097" s="119"/>
      <c r="F1097" s="88" t="s">
        <v>29</v>
      </c>
      <c r="G1097" s="86">
        <f t="shared" si="192"/>
        <v>0</v>
      </c>
      <c r="H1097" s="86">
        <f t="shared" si="192"/>
        <v>0</v>
      </c>
      <c r="I1097" s="86">
        <v>0</v>
      </c>
      <c r="J1097" s="86">
        <v>0</v>
      </c>
      <c r="K1097" s="86">
        <v>0</v>
      </c>
      <c r="L1097" s="86">
        <v>0</v>
      </c>
      <c r="M1097" s="86">
        <v>0</v>
      </c>
      <c r="N1097" s="86">
        <v>0</v>
      </c>
      <c r="O1097" s="86">
        <v>0</v>
      </c>
      <c r="P1097" s="86">
        <v>0</v>
      </c>
      <c r="Q1097" s="87"/>
      <c r="R1097" s="111"/>
    </row>
    <row r="1098" spans="1:18" s="84" customFormat="1">
      <c r="A1098" s="132"/>
      <c r="B1098" s="128"/>
      <c r="C1098" s="156"/>
      <c r="D1098" s="115"/>
      <c r="E1098" s="119"/>
      <c r="F1098" s="88" t="s">
        <v>305</v>
      </c>
      <c r="G1098" s="86">
        <f t="shared" si="192"/>
        <v>0</v>
      </c>
      <c r="H1098" s="86">
        <f t="shared" si="192"/>
        <v>0</v>
      </c>
      <c r="I1098" s="86">
        <v>0</v>
      </c>
      <c r="J1098" s="86">
        <v>0</v>
      </c>
      <c r="K1098" s="86">
        <v>0</v>
      </c>
      <c r="L1098" s="86">
        <v>0</v>
      </c>
      <c r="M1098" s="86">
        <v>0</v>
      </c>
      <c r="N1098" s="86">
        <v>0</v>
      </c>
      <c r="O1098" s="86">
        <v>0</v>
      </c>
      <c r="P1098" s="86">
        <v>0</v>
      </c>
      <c r="Q1098" s="87"/>
      <c r="R1098" s="111"/>
    </row>
    <row r="1099" spans="1:18" s="84" customFormat="1">
      <c r="A1099" s="132"/>
      <c r="B1099" s="128"/>
      <c r="C1099" s="156"/>
      <c r="D1099" s="115"/>
      <c r="E1099" s="88"/>
      <c r="F1099" s="88" t="s">
        <v>31</v>
      </c>
      <c r="G1099" s="86">
        <f t="shared" si="192"/>
        <v>0</v>
      </c>
      <c r="H1099" s="86">
        <f t="shared" si="192"/>
        <v>0</v>
      </c>
      <c r="I1099" s="66">
        <v>0</v>
      </c>
      <c r="J1099" s="66">
        <v>0</v>
      </c>
      <c r="K1099" s="86">
        <v>0</v>
      </c>
      <c r="L1099" s="86">
        <v>0</v>
      </c>
      <c r="M1099" s="86">
        <v>0</v>
      </c>
      <c r="N1099" s="86">
        <v>0</v>
      </c>
      <c r="O1099" s="86">
        <v>0</v>
      </c>
      <c r="P1099" s="86">
        <v>0</v>
      </c>
      <c r="Q1099" s="87"/>
      <c r="R1099" s="111"/>
    </row>
    <row r="1100" spans="1:18" s="84" customFormat="1">
      <c r="A1100" s="132"/>
      <c r="B1100" s="128"/>
      <c r="C1100" s="156"/>
      <c r="D1100" s="115"/>
      <c r="E1100" s="88"/>
      <c r="F1100" s="88" t="s">
        <v>268</v>
      </c>
      <c r="G1100" s="86">
        <f t="shared" si="192"/>
        <v>0</v>
      </c>
      <c r="H1100" s="86">
        <f t="shared" si="192"/>
        <v>0</v>
      </c>
      <c r="I1100" s="66">
        <v>0</v>
      </c>
      <c r="J1100" s="66">
        <v>0</v>
      </c>
      <c r="K1100" s="86">
        <v>0</v>
      </c>
      <c r="L1100" s="86">
        <v>0</v>
      </c>
      <c r="M1100" s="86">
        <v>0</v>
      </c>
      <c r="N1100" s="86">
        <v>0</v>
      </c>
      <c r="O1100" s="86">
        <v>0</v>
      </c>
      <c r="P1100" s="86">
        <v>0</v>
      </c>
      <c r="Q1100" s="87"/>
      <c r="R1100" s="111"/>
    </row>
    <row r="1101" spans="1:18" s="84" customFormat="1">
      <c r="A1101" s="132"/>
      <c r="B1101" s="128"/>
      <c r="C1101" s="156"/>
      <c r="D1101" s="115"/>
      <c r="E1101" s="89"/>
      <c r="F1101" s="88" t="s">
        <v>275</v>
      </c>
      <c r="G1101" s="86">
        <f t="shared" si="192"/>
        <v>0</v>
      </c>
      <c r="H1101" s="86">
        <f t="shared" si="192"/>
        <v>0</v>
      </c>
      <c r="I1101" s="66">
        <v>0</v>
      </c>
      <c r="J1101" s="66">
        <v>0</v>
      </c>
      <c r="K1101" s="66">
        <v>0</v>
      </c>
      <c r="L1101" s="86">
        <v>0</v>
      </c>
      <c r="M1101" s="66">
        <v>0</v>
      </c>
      <c r="N1101" s="66">
        <v>0</v>
      </c>
      <c r="O1101" s="66">
        <v>0</v>
      </c>
      <c r="P1101" s="86">
        <v>0</v>
      </c>
      <c r="Q1101" s="87"/>
      <c r="R1101" s="111"/>
    </row>
    <row r="1102" spans="1:18" s="84" customFormat="1">
      <c r="A1102" s="132"/>
      <c r="B1102" s="128"/>
      <c r="C1102" s="156"/>
      <c r="D1102" s="115"/>
      <c r="E1102" s="89"/>
      <c r="F1102" s="88" t="s">
        <v>276</v>
      </c>
      <c r="G1102" s="86">
        <f t="shared" si="192"/>
        <v>0</v>
      </c>
      <c r="H1102" s="86">
        <f t="shared" si="192"/>
        <v>0</v>
      </c>
      <c r="I1102" s="66">
        <v>0</v>
      </c>
      <c r="J1102" s="66">
        <v>0</v>
      </c>
      <c r="K1102" s="66">
        <v>0</v>
      </c>
      <c r="L1102" s="86">
        <v>0</v>
      </c>
      <c r="M1102" s="66">
        <v>0</v>
      </c>
      <c r="N1102" s="66">
        <v>0</v>
      </c>
      <c r="O1102" s="66">
        <v>0</v>
      </c>
      <c r="P1102" s="86">
        <v>0</v>
      </c>
      <c r="Q1102" s="87"/>
      <c r="R1102" s="111"/>
    </row>
    <row r="1103" spans="1:18" s="84" customFormat="1">
      <c r="A1103" s="132"/>
      <c r="B1103" s="128"/>
      <c r="C1103" s="156"/>
      <c r="D1103" s="115"/>
      <c r="E1103" s="88" t="s">
        <v>220</v>
      </c>
      <c r="F1103" s="88" t="s">
        <v>277</v>
      </c>
      <c r="G1103" s="86">
        <f t="shared" si="192"/>
        <v>78</v>
      </c>
      <c r="H1103" s="86">
        <f t="shared" si="192"/>
        <v>0</v>
      </c>
      <c r="I1103" s="66">
        <v>78</v>
      </c>
      <c r="J1103" s="66">
        <v>0</v>
      </c>
      <c r="K1103" s="66">
        <v>0</v>
      </c>
      <c r="L1103" s="86">
        <v>0</v>
      </c>
      <c r="M1103" s="66">
        <v>0</v>
      </c>
      <c r="N1103" s="66">
        <v>0</v>
      </c>
      <c r="O1103" s="66">
        <v>0</v>
      </c>
      <c r="P1103" s="86">
        <v>0</v>
      </c>
      <c r="Q1103" s="87"/>
      <c r="R1103" s="111"/>
    </row>
    <row r="1104" spans="1:18" s="84" customFormat="1">
      <c r="A1104" s="132"/>
      <c r="B1104" s="128"/>
      <c r="C1104" s="156"/>
      <c r="D1104" s="115"/>
      <c r="E1104" s="88" t="s">
        <v>26</v>
      </c>
      <c r="F1104" s="88" t="s">
        <v>278</v>
      </c>
      <c r="G1104" s="86">
        <f t="shared" si="192"/>
        <v>1560</v>
      </c>
      <c r="H1104" s="86">
        <f t="shared" si="192"/>
        <v>0</v>
      </c>
      <c r="I1104" s="66">
        <v>1560</v>
      </c>
      <c r="J1104" s="66">
        <v>0</v>
      </c>
      <c r="K1104" s="66">
        <v>0</v>
      </c>
      <c r="L1104" s="86">
        <v>0</v>
      </c>
      <c r="M1104" s="66">
        <v>0</v>
      </c>
      <c r="N1104" s="66">
        <v>0</v>
      </c>
      <c r="O1104" s="66">
        <v>0</v>
      </c>
      <c r="P1104" s="86">
        <v>0</v>
      </c>
      <c r="Q1104" s="87"/>
      <c r="R1104" s="111"/>
    </row>
    <row r="1105" spans="1:18" s="84" customFormat="1">
      <c r="A1105" s="132"/>
      <c r="B1105" s="128"/>
      <c r="C1105" s="156"/>
      <c r="D1105" s="115"/>
      <c r="E1105" s="89"/>
      <c r="F1105" s="88" t="s">
        <v>279</v>
      </c>
      <c r="G1105" s="86">
        <f t="shared" si="192"/>
        <v>0</v>
      </c>
      <c r="H1105" s="86">
        <f t="shared" si="192"/>
        <v>0</v>
      </c>
      <c r="I1105" s="66">
        <v>0</v>
      </c>
      <c r="J1105" s="66">
        <v>0</v>
      </c>
      <c r="K1105" s="66">
        <v>0</v>
      </c>
      <c r="L1105" s="86">
        <v>0</v>
      </c>
      <c r="M1105" s="66">
        <v>0</v>
      </c>
      <c r="N1105" s="66">
        <v>0</v>
      </c>
      <c r="O1105" s="66">
        <v>0</v>
      </c>
      <c r="P1105" s="86">
        <v>0</v>
      </c>
      <c r="Q1105" s="87"/>
      <c r="R1105" s="111"/>
    </row>
    <row r="1106" spans="1:18" s="84" customFormat="1">
      <c r="A1106" s="132" t="s">
        <v>504</v>
      </c>
      <c r="B1106" s="128" t="s">
        <v>394</v>
      </c>
      <c r="C1106" s="156">
        <v>160</v>
      </c>
      <c r="D1106" s="115"/>
      <c r="E1106" s="100"/>
      <c r="F1106" s="106" t="s">
        <v>303</v>
      </c>
      <c r="G1106" s="64">
        <f t="shared" ref="G1106:P1106" si="193">SUM(G1107:G1117)</f>
        <v>1092</v>
      </c>
      <c r="H1106" s="64">
        <f t="shared" si="193"/>
        <v>0</v>
      </c>
      <c r="I1106" s="64">
        <f t="shared" si="193"/>
        <v>1092</v>
      </c>
      <c r="J1106" s="64">
        <f t="shared" si="193"/>
        <v>0</v>
      </c>
      <c r="K1106" s="64">
        <f t="shared" si="193"/>
        <v>0</v>
      </c>
      <c r="L1106" s="64">
        <f t="shared" si="193"/>
        <v>0</v>
      </c>
      <c r="M1106" s="64">
        <f t="shared" si="193"/>
        <v>0</v>
      </c>
      <c r="N1106" s="64">
        <f t="shared" si="193"/>
        <v>0</v>
      </c>
      <c r="O1106" s="64">
        <f t="shared" si="193"/>
        <v>0</v>
      </c>
      <c r="P1106" s="64">
        <f t="shared" si="193"/>
        <v>0</v>
      </c>
      <c r="Q1106" s="83"/>
      <c r="R1106" s="111"/>
    </row>
    <row r="1107" spans="1:18" s="84" customFormat="1">
      <c r="A1107" s="132"/>
      <c r="B1107" s="128"/>
      <c r="C1107" s="156"/>
      <c r="D1107" s="115"/>
      <c r="E1107" s="100"/>
      <c r="F1107" s="88" t="s">
        <v>25</v>
      </c>
      <c r="G1107" s="86">
        <f t="shared" ref="G1107:H1117" si="194">I1107+K1107+M1107+O1107</f>
        <v>0</v>
      </c>
      <c r="H1107" s="86">
        <f t="shared" si="194"/>
        <v>0</v>
      </c>
      <c r="I1107" s="86">
        <v>0</v>
      </c>
      <c r="J1107" s="86">
        <v>0</v>
      </c>
      <c r="K1107" s="86">
        <v>0</v>
      </c>
      <c r="L1107" s="86">
        <v>0</v>
      </c>
      <c r="M1107" s="86">
        <v>0</v>
      </c>
      <c r="N1107" s="86">
        <v>0</v>
      </c>
      <c r="O1107" s="86">
        <v>0</v>
      </c>
      <c r="P1107" s="86">
        <v>0</v>
      </c>
      <c r="Q1107" s="87"/>
      <c r="R1107" s="111"/>
    </row>
    <row r="1108" spans="1:18" s="84" customFormat="1">
      <c r="A1108" s="132"/>
      <c r="B1108" s="128"/>
      <c r="C1108" s="156"/>
      <c r="D1108" s="115"/>
      <c r="E1108" s="89"/>
      <c r="F1108" s="88" t="s">
        <v>28</v>
      </c>
      <c r="G1108" s="86">
        <f t="shared" si="194"/>
        <v>0</v>
      </c>
      <c r="H1108" s="86">
        <f t="shared" si="194"/>
        <v>0</v>
      </c>
      <c r="I1108" s="86">
        <v>0</v>
      </c>
      <c r="J1108" s="86">
        <v>0</v>
      </c>
      <c r="K1108" s="86">
        <v>0</v>
      </c>
      <c r="L1108" s="86">
        <v>0</v>
      </c>
      <c r="M1108" s="86">
        <v>0</v>
      </c>
      <c r="N1108" s="86">
        <v>0</v>
      </c>
      <c r="O1108" s="86">
        <v>0</v>
      </c>
      <c r="P1108" s="86">
        <v>0</v>
      </c>
      <c r="Q1108" s="87"/>
      <c r="R1108" s="111"/>
    </row>
    <row r="1109" spans="1:18" s="84" customFormat="1">
      <c r="A1109" s="132"/>
      <c r="B1109" s="128"/>
      <c r="C1109" s="156"/>
      <c r="D1109" s="115"/>
      <c r="E1109" s="119"/>
      <c r="F1109" s="88" t="s">
        <v>29</v>
      </c>
      <c r="G1109" s="86">
        <f t="shared" si="194"/>
        <v>0</v>
      </c>
      <c r="H1109" s="86">
        <f t="shared" si="194"/>
        <v>0</v>
      </c>
      <c r="I1109" s="86">
        <v>0</v>
      </c>
      <c r="J1109" s="86">
        <v>0</v>
      </c>
      <c r="K1109" s="86">
        <v>0</v>
      </c>
      <c r="L1109" s="86">
        <v>0</v>
      </c>
      <c r="M1109" s="86">
        <v>0</v>
      </c>
      <c r="N1109" s="86">
        <v>0</v>
      </c>
      <c r="O1109" s="86">
        <v>0</v>
      </c>
      <c r="P1109" s="86">
        <v>0</v>
      </c>
      <c r="Q1109" s="87"/>
      <c r="R1109" s="111"/>
    </row>
    <row r="1110" spans="1:18" s="84" customFormat="1">
      <c r="A1110" s="132"/>
      <c r="B1110" s="128"/>
      <c r="C1110" s="156"/>
      <c r="D1110" s="115"/>
      <c r="E1110" s="119"/>
      <c r="F1110" s="88" t="s">
        <v>305</v>
      </c>
      <c r="G1110" s="86">
        <f t="shared" si="194"/>
        <v>0</v>
      </c>
      <c r="H1110" s="86">
        <f t="shared" si="194"/>
        <v>0</v>
      </c>
      <c r="I1110" s="86">
        <v>0</v>
      </c>
      <c r="J1110" s="86">
        <v>0</v>
      </c>
      <c r="K1110" s="86">
        <v>0</v>
      </c>
      <c r="L1110" s="86">
        <v>0</v>
      </c>
      <c r="M1110" s="86">
        <v>0</v>
      </c>
      <c r="N1110" s="86">
        <v>0</v>
      </c>
      <c r="O1110" s="86">
        <v>0</v>
      </c>
      <c r="P1110" s="86">
        <v>0</v>
      </c>
      <c r="Q1110" s="87"/>
      <c r="R1110" s="111"/>
    </row>
    <row r="1111" spans="1:18" s="84" customFormat="1">
      <c r="A1111" s="132"/>
      <c r="B1111" s="128"/>
      <c r="C1111" s="156"/>
      <c r="D1111" s="115"/>
      <c r="E1111" s="88"/>
      <c r="F1111" s="88" t="s">
        <v>31</v>
      </c>
      <c r="G1111" s="86">
        <f t="shared" si="194"/>
        <v>0</v>
      </c>
      <c r="H1111" s="86">
        <f t="shared" si="194"/>
        <v>0</v>
      </c>
      <c r="I1111" s="66">
        <v>0</v>
      </c>
      <c r="J1111" s="66">
        <v>0</v>
      </c>
      <c r="K1111" s="86">
        <v>0</v>
      </c>
      <c r="L1111" s="86">
        <v>0</v>
      </c>
      <c r="M1111" s="86">
        <v>0</v>
      </c>
      <c r="N1111" s="86">
        <v>0</v>
      </c>
      <c r="O1111" s="86">
        <v>0</v>
      </c>
      <c r="P1111" s="86">
        <v>0</v>
      </c>
      <c r="Q1111" s="87"/>
      <c r="R1111" s="111"/>
    </row>
    <row r="1112" spans="1:18" s="84" customFormat="1">
      <c r="A1112" s="132"/>
      <c r="B1112" s="128"/>
      <c r="C1112" s="156"/>
      <c r="D1112" s="115"/>
      <c r="E1112" s="88"/>
      <c r="F1112" s="88" t="s">
        <v>268</v>
      </c>
      <c r="G1112" s="86">
        <f t="shared" si="194"/>
        <v>0</v>
      </c>
      <c r="H1112" s="86">
        <f t="shared" si="194"/>
        <v>0</v>
      </c>
      <c r="I1112" s="66">
        <v>0</v>
      </c>
      <c r="J1112" s="66">
        <v>0</v>
      </c>
      <c r="K1112" s="86">
        <v>0</v>
      </c>
      <c r="L1112" s="86">
        <v>0</v>
      </c>
      <c r="M1112" s="86">
        <v>0</v>
      </c>
      <c r="N1112" s="86">
        <v>0</v>
      </c>
      <c r="O1112" s="86">
        <v>0</v>
      </c>
      <c r="P1112" s="86">
        <v>0</v>
      </c>
      <c r="Q1112" s="87"/>
      <c r="R1112" s="111"/>
    </row>
    <row r="1113" spans="1:18" s="84" customFormat="1">
      <c r="A1113" s="132"/>
      <c r="B1113" s="128"/>
      <c r="C1113" s="156"/>
      <c r="D1113" s="115"/>
      <c r="E1113" s="89"/>
      <c r="F1113" s="88" t="s">
        <v>275</v>
      </c>
      <c r="G1113" s="86">
        <f t="shared" si="194"/>
        <v>0</v>
      </c>
      <c r="H1113" s="86">
        <f t="shared" si="194"/>
        <v>0</v>
      </c>
      <c r="I1113" s="66">
        <v>0</v>
      </c>
      <c r="J1113" s="66">
        <v>0</v>
      </c>
      <c r="K1113" s="66">
        <v>0</v>
      </c>
      <c r="L1113" s="86">
        <v>0</v>
      </c>
      <c r="M1113" s="66">
        <v>0</v>
      </c>
      <c r="N1113" s="66">
        <v>0</v>
      </c>
      <c r="O1113" s="66">
        <v>0</v>
      </c>
      <c r="P1113" s="86">
        <v>0</v>
      </c>
      <c r="Q1113" s="87"/>
      <c r="R1113" s="111"/>
    </row>
    <row r="1114" spans="1:18" s="84" customFormat="1">
      <c r="A1114" s="132"/>
      <c r="B1114" s="128"/>
      <c r="C1114" s="156"/>
      <c r="D1114" s="115"/>
      <c r="E1114" s="89"/>
      <c r="F1114" s="88" t="s">
        <v>276</v>
      </c>
      <c r="G1114" s="86">
        <f t="shared" si="194"/>
        <v>0</v>
      </c>
      <c r="H1114" s="86">
        <f t="shared" si="194"/>
        <v>0</v>
      </c>
      <c r="I1114" s="66">
        <v>0</v>
      </c>
      <c r="J1114" s="66">
        <v>0</v>
      </c>
      <c r="K1114" s="66">
        <v>0</v>
      </c>
      <c r="L1114" s="86">
        <v>0</v>
      </c>
      <c r="M1114" s="66">
        <v>0</v>
      </c>
      <c r="N1114" s="66">
        <v>0</v>
      </c>
      <c r="O1114" s="66">
        <v>0</v>
      </c>
      <c r="P1114" s="86">
        <v>0</v>
      </c>
      <c r="Q1114" s="87"/>
      <c r="R1114" s="111"/>
    </row>
    <row r="1115" spans="1:18" s="84" customFormat="1">
      <c r="A1115" s="132"/>
      <c r="B1115" s="128"/>
      <c r="C1115" s="156"/>
      <c r="D1115" s="115"/>
      <c r="E1115" s="88" t="s">
        <v>220</v>
      </c>
      <c r="F1115" s="88" t="s">
        <v>277</v>
      </c>
      <c r="G1115" s="86">
        <f t="shared" si="194"/>
        <v>52</v>
      </c>
      <c r="H1115" s="86">
        <f t="shared" si="194"/>
        <v>0</v>
      </c>
      <c r="I1115" s="66">
        <v>52</v>
      </c>
      <c r="J1115" s="66">
        <v>0</v>
      </c>
      <c r="K1115" s="66">
        <v>0</v>
      </c>
      <c r="L1115" s="86">
        <v>0</v>
      </c>
      <c r="M1115" s="66">
        <v>0</v>
      </c>
      <c r="N1115" s="66">
        <v>0</v>
      </c>
      <c r="O1115" s="66">
        <v>0</v>
      </c>
      <c r="P1115" s="86">
        <v>0</v>
      </c>
      <c r="Q1115" s="87"/>
      <c r="R1115" s="111"/>
    </row>
    <row r="1116" spans="1:18" s="84" customFormat="1">
      <c r="A1116" s="132"/>
      <c r="B1116" s="128"/>
      <c r="C1116" s="156"/>
      <c r="D1116" s="115"/>
      <c r="E1116" s="88" t="s">
        <v>26</v>
      </c>
      <c r="F1116" s="88" t="s">
        <v>278</v>
      </c>
      <c r="G1116" s="86">
        <f t="shared" si="194"/>
        <v>1040</v>
      </c>
      <c r="H1116" s="86">
        <f t="shared" si="194"/>
        <v>0</v>
      </c>
      <c r="I1116" s="66">
        <v>1040</v>
      </c>
      <c r="J1116" s="66">
        <v>0</v>
      </c>
      <c r="K1116" s="66">
        <v>0</v>
      </c>
      <c r="L1116" s="86">
        <v>0</v>
      </c>
      <c r="M1116" s="66">
        <v>0</v>
      </c>
      <c r="N1116" s="66">
        <v>0</v>
      </c>
      <c r="O1116" s="66">
        <v>0</v>
      </c>
      <c r="P1116" s="86">
        <v>0</v>
      </c>
      <c r="Q1116" s="87"/>
      <c r="R1116" s="111"/>
    </row>
    <row r="1117" spans="1:18" s="84" customFormat="1">
      <c r="A1117" s="132"/>
      <c r="B1117" s="128"/>
      <c r="C1117" s="156"/>
      <c r="D1117" s="115"/>
      <c r="E1117" s="89"/>
      <c r="F1117" s="88" t="s">
        <v>279</v>
      </c>
      <c r="G1117" s="86">
        <f t="shared" si="194"/>
        <v>0</v>
      </c>
      <c r="H1117" s="86">
        <f t="shared" si="194"/>
        <v>0</v>
      </c>
      <c r="I1117" s="66">
        <v>0</v>
      </c>
      <c r="J1117" s="66">
        <v>0</v>
      </c>
      <c r="K1117" s="66">
        <v>0</v>
      </c>
      <c r="L1117" s="86">
        <v>0</v>
      </c>
      <c r="M1117" s="66">
        <v>0</v>
      </c>
      <c r="N1117" s="66">
        <v>0</v>
      </c>
      <c r="O1117" s="66">
        <v>0</v>
      </c>
      <c r="P1117" s="86">
        <v>0</v>
      </c>
      <c r="Q1117" s="87"/>
      <c r="R1117" s="111"/>
    </row>
    <row r="1118" spans="1:18" s="84" customFormat="1">
      <c r="A1118" s="132" t="s">
        <v>505</v>
      </c>
      <c r="B1118" s="128" t="s">
        <v>395</v>
      </c>
      <c r="C1118" s="156">
        <v>180</v>
      </c>
      <c r="D1118" s="115"/>
      <c r="E1118" s="100"/>
      <c r="F1118" s="106" t="s">
        <v>303</v>
      </c>
      <c r="G1118" s="64">
        <f t="shared" ref="G1118:P1118" si="195">SUM(G1119:G1129)</f>
        <v>1228.5</v>
      </c>
      <c r="H1118" s="64">
        <f t="shared" si="195"/>
        <v>0</v>
      </c>
      <c r="I1118" s="64">
        <f t="shared" si="195"/>
        <v>1228.5</v>
      </c>
      <c r="J1118" s="64">
        <f t="shared" si="195"/>
        <v>0</v>
      </c>
      <c r="K1118" s="64">
        <f t="shared" si="195"/>
        <v>0</v>
      </c>
      <c r="L1118" s="64">
        <f t="shared" si="195"/>
        <v>0</v>
      </c>
      <c r="M1118" s="64">
        <f t="shared" si="195"/>
        <v>0</v>
      </c>
      <c r="N1118" s="64">
        <f t="shared" si="195"/>
        <v>0</v>
      </c>
      <c r="O1118" s="64">
        <f t="shared" si="195"/>
        <v>0</v>
      </c>
      <c r="P1118" s="64">
        <f t="shared" si="195"/>
        <v>0</v>
      </c>
      <c r="Q1118" s="83"/>
      <c r="R1118" s="111"/>
    </row>
    <row r="1119" spans="1:18" s="84" customFormat="1">
      <c r="A1119" s="132"/>
      <c r="B1119" s="128"/>
      <c r="C1119" s="156"/>
      <c r="D1119" s="115"/>
      <c r="E1119" s="100"/>
      <c r="F1119" s="88" t="s">
        <v>25</v>
      </c>
      <c r="G1119" s="86">
        <f t="shared" ref="G1119:H1129" si="196">I1119+K1119+M1119+O1119</f>
        <v>0</v>
      </c>
      <c r="H1119" s="86">
        <f t="shared" si="196"/>
        <v>0</v>
      </c>
      <c r="I1119" s="86">
        <v>0</v>
      </c>
      <c r="J1119" s="86">
        <v>0</v>
      </c>
      <c r="K1119" s="86">
        <v>0</v>
      </c>
      <c r="L1119" s="86">
        <v>0</v>
      </c>
      <c r="M1119" s="86">
        <v>0</v>
      </c>
      <c r="N1119" s="86">
        <v>0</v>
      </c>
      <c r="O1119" s="86">
        <v>0</v>
      </c>
      <c r="P1119" s="86">
        <v>0</v>
      </c>
      <c r="Q1119" s="87"/>
      <c r="R1119" s="111"/>
    </row>
    <row r="1120" spans="1:18" s="84" customFormat="1">
      <c r="A1120" s="132"/>
      <c r="B1120" s="128"/>
      <c r="C1120" s="156"/>
      <c r="D1120" s="115"/>
      <c r="E1120" s="89"/>
      <c r="F1120" s="88" t="s">
        <v>28</v>
      </c>
      <c r="G1120" s="86">
        <f t="shared" si="196"/>
        <v>0</v>
      </c>
      <c r="H1120" s="86">
        <f t="shared" si="196"/>
        <v>0</v>
      </c>
      <c r="I1120" s="86">
        <v>0</v>
      </c>
      <c r="J1120" s="86">
        <v>0</v>
      </c>
      <c r="K1120" s="86">
        <v>0</v>
      </c>
      <c r="L1120" s="86">
        <v>0</v>
      </c>
      <c r="M1120" s="86">
        <v>0</v>
      </c>
      <c r="N1120" s="86">
        <v>0</v>
      </c>
      <c r="O1120" s="86">
        <v>0</v>
      </c>
      <c r="P1120" s="86">
        <v>0</v>
      </c>
      <c r="Q1120" s="87"/>
      <c r="R1120" s="111"/>
    </row>
    <row r="1121" spans="1:18" s="84" customFormat="1">
      <c r="A1121" s="132"/>
      <c r="B1121" s="128"/>
      <c r="C1121" s="156"/>
      <c r="D1121" s="115"/>
      <c r="E1121" s="119"/>
      <c r="F1121" s="88" t="s">
        <v>29</v>
      </c>
      <c r="G1121" s="86">
        <f t="shared" si="196"/>
        <v>0</v>
      </c>
      <c r="H1121" s="86">
        <f t="shared" si="196"/>
        <v>0</v>
      </c>
      <c r="I1121" s="86">
        <v>0</v>
      </c>
      <c r="J1121" s="86">
        <v>0</v>
      </c>
      <c r="K1121" s="86">
        <v>0</v>
      </c>
      <c r="L1121" s="86">
        <v>0</v>
      </c>
      <c r="M1121" s="86">
        <v>0</v>
      </c>
      <c r="N1121" s="86">
        <v>0</v>
      </c>
      <c r="O1121" s="86">
        <v>0</v>
      </c>
      <c r="P1121" s="86">
        <v>0</v>
      </c>
      <c r="Q1121" s="87"/>
      <c r="R1121" s="111"/>
    </row>
    <row r="1122" spans="1:18" s="84" customFormat="1">
      <c r="A1122" s="132"/>
      <c r="B1122" s="128"/>
      <c r="C1122" s="156"/>
      <c r="D1122" s="115"/>
      <c r="E1122" s="119"/>
      <c r="F1122" s="88" t="s">
        <v>305</v>
      </c>
      <c r="G1122" s="86">
        <f t="shared" si="196"/>
        <v>0</v>
      </c>
      <c r="H1122" s="86">
        <f t="shared" si="196"/>
        <v>0</v>
      </c>
      <c r="I1122" s="86">
        <v>0</v>
      </c>
      <c r="J1122" s="86">
        <v>0</v>
      </c>
      <c r="K1122" s="86">
        <v>0</v>
      </c>
      <c r="L1122" s="86">
        <v>0</v>
      </c>
      <c r="M1122" s="86">
        <v>0</v>
      </c>
      <c r="N1122" s="86">
        <v>0</v>
      </c>
      <c r="O1122" s="86">
        <v>0</v>
      </c>
      <c r="P1122" s="86">
        <v>0</v>
      </c>
      <c r="Q1122" s="87"/>
      <c r="R1122" s="111"/>
    </row>
    <row r="1123" spans="1:18" s="84" customFormat="1">
      <c r="A1123" s="132"/>
      <c r="B1123" s="128"/>
      <c r="C1123" s="156"/>
      <c r="D1123" s="115"/>
      <c r="E1123" s="88"/>
      <c r="F1123" s="88" t="s">
        <v>31</v>
      </c>
      <c r="G1123" s="86">
        <f t="shared" si="196"/>
        <v>0</v>
      </c>
      <c r="H1123" s="86">
        <f t="shared" si="196"/>
        <v>0</v>
      </c>
      <c r="I1123" s="66">
        <v>0</v>
      </c>
      <c r="J1123" s="66">
        <v>0</v>
      </c>
      <c r="K1123" s="86">
        <v>0</v>
      </c>
      <c r="L1123" s="86">
        <v>0</v>
      </c>
      <c r="M1123" s="86">
        <v>0</v>
      </c>
      <c r="N1123" s="86">
        <v>0</v>
      </c>
      <c r="O1123" s="86">
        <v>0</v>
      </c>
      <c r="P1123" s="86">
        <v>0</v>
      </c>
      <c r="Q1123" s="87"/>
      <c r="R1123" s="111"/>
    </row>
    <row r="1124" spans="1:18" s="84" customFormat="1">
      <c r="A1124" s="132"/>
      <c r="B1124" s="128"/>
      <c r="C1124" s="156"/>
      <c r="D1124" s="115"/>
      <c r="E1124" s="88"/>
      <c r="F1124" s="88" t="s">
        <v>268</v>
      </c>
      <c r="G1124" s="86">
        <f t="shared" si="196"/>
        <v>0</v>
      </c>
      <c r="H1124" s="86">
        <f t="shared" si="196"/>
        <v>0</v>
      </c>
      <c r="I1124" s="66">
        <v>0</v>
      </c>
      <c r="J1124" s="66">
        <v>0</v>
      </c>
      <c r="K1124" s="86">
        <v>0</v>
      </c>
      <c r="L1124" s="86">
        <v>0</v>
      </c>
      <c r="M1124" s="86">
        <v>0</v>
      </c>
      <c r="N1124" s="86">
        <v>0</v>
      </c>
      <c r="O1124" s="86">
        <v>0</v>
      </c>
      <c r="P1124" s="86">
        <v>0</v>
      </c>
      <c r="Q1124" s="87"/>
      <c r="R1124" s="111"/>
    </row>
    <row r="1125" spans="1:18" s="84" customFormat="1">
      <c r="A1125" s="132"/>
      <c r="B1125" s="128"/>
      <c r="C1125" s="156"/>
      <c r="D1125" s="115"/>
      <c r="E1125" s="88" t="s">
        <v>220</v>
      </c>
      <c r="F1125" s="88" t="s">
        <v>275</v>
      </c>
      <c r="G1125" s="86">
        <f t="shared" si="196"/>
        <v>58.5</v>
      </c>
      <c r="H1125" s="86">
        <f t="shared" si="196"/>
        <v>0</v>
      </c>
      <c r="I1125" s="66">
        <v>58.5</v>
      </c>
      <c r="J1125" s="66">
        <v>0</v>
      </c>
      <c r="K1125" s="66">
        <v>0</v>
      </c>
      <c r="L1125" s="86">
        <v>0</v>
      </c>
      <c r="M1125" s="66">
        <v>0</v>
      </c>
      <c r="N1125" s="66">
        <v>0</v>
      </c>
      <c r="O1125" s="66">
        <v>0</v>
      </c>
      <c r="P1125" s="86">
        <v>0</v>
      </c>
      <c r="Q1125" s="87"/>
      <c r="R1125" s="111"/>
    </row>
    <row r="1126" spans="1:18" s="84" customFormat="1">
      <c r="A1126" s="132"/>
      <c r="B1126" s="128"/>
      <c r="C1126" s="156"/>
      <c r="D1126" s="115"/>
      <c r="E1126" s="88" t="s">
        <v>26</v>
      </c>
      <c r="F1126" s="88" t="s">
        <v>276</v>
      </c>
      <c r="G1126" s="86">
        <f t="shared" si="196"/>
        <v>1170</v>
      </c>
      <c r="H1126" s="86">
        <f t="shared" si="196"/>
        <v>0</v>
      </c>
      <c r="I1126" s="66">
        <v>1170</v>
      </c>
      <c r="J1126" s="66">
        <v>0</v>
      </c>
      <c r="K1126" s="66">
        <v>0</v>
      </c>
      <c r="L1126" s="86">
        <v>0</v>
      </c>
      <c r="M1126" s="66">
        <v>0</v>
      </c>
      <c r="N1126" s="66">
        <v>0</v>
      </c>
      <c r="O1126" s="66">
        <v>0</v>
      </c>
      <c r="P1126" s="86">
        <v>0</v>
      </c>
      <c r="Q1126" s="87"/>
      <c r="R1126" s="111"/>
    </row>
    <row r="1127" spans="1:18" s="84" customFormat="1">
      <c r="A1127" s="132"/>
      <c r="B1127" s="128"/>
      <c r="C1127" s="156"/>
      <c r="D1127" s="115"/>
      <c r="E1127" s="89"/>
      <c r="F1127" s="88" t="s">
        <v>277</v>
      </c>
      <c r="G1127" s="86">
        <f t="shared" si="196"/>
        <v>0</v>
      </c>
      <c r="H1127" s="86">
        <f t="shared" si="196"/>
        <v>0</v>
      </c>
      <c r="I1127" s="66">
        <v>0</v>
      </c>
      <c r="J1127" s="66">
        <v>0</v>
      </c>
      <c r="K1127" s="66">
        <v>0</v>
      </c>
      <c r="L1127" s="86">
        <v>0</v>
      </c>
      <c r="M1127" s="66">
        <v>0</v>
      </c>
      <c r="N1127" s="66">
        <v>0</v>
      </c>
      <c r="O1127" s="66">
        <v>0</v>
      </c>
      <c r="P1127" s="86">
        <v>0</v>
      </c>
      <c r="Q1127" s="87"/>
      <c r="R1127" s="111"/>
    </row>
    <row r="1128" spans="1:18" s="84" customFormat="1">
      <c r="A1128" s="132"/>
      <c r="B1128" s="128"/>
      <c r="C1128" s="156"/>
      <c r="D1128" s="115"/>
      <c r="E1128" s="89"/>
      <c r="F1128" s="88" t="s">
        <v>278</v>
      </c>
      <c r="G1128" s="86">
        <f t="shared" si="196"/>
        <v>0</v>
      </c>
      <c r="H1128" s="86">
        <f t="shared" si="196"/>
        <v>0</v>
      </c>
      <c r="I1128" s="66">
        <v>0</v>
      </c>
      <c r="J1128" s="66">
        <v>0</v>
      </c>
      <c r="K1128" s="66">
        <v>0</v>
      </c>
      <c r="L1128" s="86">
        <v>0</v>
      </c>
      <c r="M1128" s="66">
        <v>0</v>
      </c>
      <c r="N1128" s="66">
        <v>0</v>
      </c>
      <c r="O1128" s="66">
        <v>0</v>
      </c>
      <c r="P1128" s="86">
        <v>0</v>
      </c>
      <c r="Q1128" s="87"/>
      <c r="R1128" s="111"/>
    </row>
    <row r="1129" spans="1:18" s="84" customFormat="1">
      <c r="A1129" s="132"/>
      <c r="B1129" s="128"/>
      <c r="C1129" s="156"/>
      <c r="D1129" s="115"/>
      <c r="E1129" s="89"/>
      <c r="F1129" s="88" t="s">
        <v>279</v>
      </c>
      <c r="G1129" s="86">
        <f t="shared" si="196"/>
        <v>0</v>
      </c>
      <c r="H1129" s="86">
        <f t="shared" si="196"/>
        <v>0</v>
      </c>
      <c r="I1129" s="66">
        <v>0</v>
      </c>
      <c r="J1129" s="66">
        <v>0</v>
      </c>
      <c r="K1129" s="66">
        <v>0</v>
      </c>
      <c r="L1129" s="86">
        <v>0</v>
      </c>
      <c r="M1129" s="66">
        <v>0</v>
      </c>
      <c r="N1129" s="66">
        <v>0</v>
      </c>
      <c r="O1129" s="66">
        <v>0</v>
      </c>
      <c r="P1129" s="86">
        <v>0</v>
      </c>
      <c r="Q1129" s="87"/>
      <c r="R1129" s="111"/>
    </row>
    <row r="1130" spans="1:18" s="84" customFormat="1">
      <c r="A1130" s="132" t="s">
        <v>506</v>
      </c>
      <c r="B1130" s="128" t="s">
        <v>396</v>
      </c>
      <c r="C1130" s="156">
        <v>240</v>
      </c>
      <c r="D1130" s="115"/>
      <c r="E1130" s="100"/>
      <c r="F1130" s="106" t="s">
        <v>303</v>
      </c>
      <c r="G1130" s="64">
        <f t="shared" ref="G1130:P1130" si="197">SUM(G1131:G1141)</f>
        <v>1638</v>
      </c>
      <c r="H1130" s="64">
        <f t="shared" si="197"/>
        <v>0</v>
      </c>
      <c r="I1130" s="64">
        <f t="shared" si="197"/>
        <v>1638</v>
      </c>
      <c r="J1130" s="64">
        <f t="shared" si="197"/>
        <v>0</v>
      </c>
      <c r="K1130" s="64">
        <f t="shared" si="197"/>
        <v>0</v>
      </c>
      <c r="L1130" s="64">
        <f t="shared" si="197"/>
        <v>0</v>
      </c>
      <c r="M1130" s="64">
        <f t="shared" si="197"/>
        <v>0</v>
      </c>
      <c r="N1130" s="64">
        <f t="shared" si="197"/>
        <v>0</v>
      </c>
      <c r="O1130" s="64">
        <f t="shared" si="197"/>
        <v>0</v>
      </c>
      <c r="P1130" s="64">
        <f t="shared" si="197"/>
        <v>0</v>
      </c>
      <c r="Q1130" s="83"/>
      <c r="R1130" s="111"/>
    </row>
    <row r="1131" spans="1:18" s="84" customFormat="1">
      <c r="A1131" s="132"/>
      <c r="B1131" s="128"/>
      <c r="C1131" s="156"/>
      <c r="D1131" s="115"/>
      <c r="E1131" s="100"/>
      <c r="F1131" s="88" t="s">
        <v>25</v>
      </c>
      <c r="G1131" s="86">
        <f t="shared" ref="G1131:H1141" si="198">I1131+K1131+M1131+O1131</f>
        <v>0</v>
      </c>
      <c r="H1131" s="86">
        <f t="shared" si="198"/>
        <v>0</v>
      </c>
      <c r="I1131" s="86">
        <v>0</v>
      </c>
      <c r="J1131" s="86">
        <v>0</v>
      </c>
      <c r="K1131" s="86">
        <v>0</v>
      </c>
      <c r="L1131" s="86">
        <v>0</v>
      </c>
      <c r="M1131" s="86">
        <v>0</v>
      </c>
      <c r="N1131" s="86">
        <v>0</v>
      </c>
      <c r="O1131" s="86">
        <v>0</v>
      </c>
      <c r="P1131" s="86">
        <v>0</v>
      </c>
      <c r="Q1131" s="87"/>
      <c r="R1131" s="111"/>
    </row>
    <row r="1132" spans="1:18" s="84" customFormat="1">
      <c r="A1132" s="132"/>
      <c r="B1132" s="128"/>
      <c r="C1132" s="156"/>
      <c r="D1132" s="115"/>
      <c r="E1132" s="89"/>
      <c r="F1132" s="88" t="s">
        <v>28</v>
      </c>
      <c r="G1132" s="86">
        <f t="shared" si="198"/>
        <v>0</v>
      </c>
      <c r="H1132" s="86">
        <f t="shared" si="198"/>
        <v>0</v>
      </c>
      <c r="I1132" s="86">
        <v>0</v>
      </c>
      <c r="J1132" s="86">
        <v>0</v>
      </c>
      <c r="K1132" s="86">
        <v>0</v>
      </c>
      <c r="L1132" s="86">
        <v>0</v>
      </c>
      <c r="M1132" s="86">
        <v>0</v>
      </c>
      <c r="N1132" s="86">
        <v>0</v>
      </c>
      <c r="O1132" s="86">
        <v>0</v>
      </c>
      <c r="P1132" s="86">
        <v>0</v>
      </c>
      <c r="Q1132" s="87"/>
      <c r="R1132" s="111"/>
    </row>
    <row r="1133" spans="1:18" s="84" customFormat="1">
      <c r="A1133" s="132"/>
      <c r="B1133" s="128"/>
      <c r="C1133" s="156"/>
      <c r="D1133" s="115"/>
      <c r="E1133" s="119"/>
      <c r="F1133" s="88" t="s">
        <v>29</v>
      </c>
      <c r="G1133" s="86">
        <f t="shared" si="198"/>
        <v>0</v>
      </c>
      <c r="H1133" s="86">
        <f t="shared" si="198"/>
        <v>0</v>
      </c>
      <c r="I1133" s="86">
        <v>0</v>
      </c>
      <c r="J1133" s="86">
        <v>0</v>
      </c>
      <c r="K1133" s="86">
        <v>0</v>
      </c>
      <c r="L1133" s="86">
        <v>0</v>
      </c>
      <c r="M1133" s="86">
        <v>0</v>
      </c>
      <c r="N1133" s="86">
        <v>0</v>
      </c>
      <c r="O1133" s="86">
        <v>0</v>
      </c>
      <c r="P1133" s="86">
        <v>0</v>
      </c>
      <c r="Q1133" s="87"/>
      <c r="R1133" s="111"/>
    </row>
    <row r="1134" spans="1:18" s="84" customFormat="1">
      <c r="A1134" s="132"/>
      <c r="B1134" s="128"/>
      <c r="C1134" s="156"/>
      <c r="D1134" s="115"/>
      <c r="E1134" s="119"/>
      <c r="F1134" s="88" t="s">
        <v>305</v>
      </c>
      <c r="G1134" s="86">
        <f t="shared" si="198"/>
        <v>0</v>
      </c>
      <c r="H1134" s="86">
        <f t="shared" si="198"/>
        <v>0</v>
      </c>
      <c r="I1134" s="86">
        <v>0</v>
      </c>
      <c r="J1134" s="86">
        <v>0</v>
      </c>
      <c r="K1134" s="86">
        <v>0</v>
      </c>
      <c r="L1134" s="86">
        <v>0</v>
      </c>
      <c r="M1134" s="86">
        <v>0</v>
      </c>
      <c r="N1134" s="86">
        <v>0</v>
      </c>
      <c r="O1134" s="86">
        <v>0</v>
      </c>
      <c r="P1134" s="86">
        <v>0</v>
      </c>
      <c r="Q1134" s="87"/>
      <c r="R1134" s="111"/>
    </row>
    <row r="1135" spans="1:18" s="84" customFormat="1">
      <c r="A1135" s="132"/>
      <c r="B1135" s="128"/>
      <c r="C1135" s="156"/>
      <c r="D1135" s="115"/>
      <c r="E1135" s="88"/>
      <c r="F1135" s="88" t="s">
        <v>31</v>
      </c>
      <c r="G1135" s="86">
        <f t="shared" si="198"/>
        <v>0</v>
      </c>
      <c r="H1135" s="86">
        <f t="shared" si="198"/>
        <v>0</v>
      </c>
      <c r="I1135" s="66">
        <v>0</v>
      </c>
      <c r="J1135" s="66">
        <v>0</v>
      </c>
      <c r="K1135" s="86">
        <v>0</v>
      </c>
      <c r="L1135" s="86">
        <v>0</v>
      </c>
      <c r="M1135" s="86">
        <v>0</v>
      </c>
      <c r="N1135" s="86">
        <v>0</v>
      </c>
      <c r="O1135" s="86">
        <v>0</v>
      </c>
      <c r="P1135" s="86">
        <v>0</v>
      </c>
      <c r="Q1135" s="87"/>
      <c r="R1135" s="111"/>
    </row>
    <row r="1136" spans="1:18" s="84" customFormat="1">
      <c r="A1136" s="132"/>
      <c r="B1136" s="128"/>
      <c r="C1136" s="156"/>
      <c r="D1136" s="115"/>
      <c r="E1136" s="88"/>
      <c r="F1136" s="88" t="s">
        <v>268</v>
      </c>
      <c r="G1136" s="86">
        <f t="shared" si="198"/>
        <v>0</v>
      </c>
      <c r="H1136" s="86">
        <f t="shared" si="198"/>
        <v>0</v>
      </c>
      <c r="I1136" s="66">
        <v>0</v>
      </c>
      <c r="J1136" s="66">
        <v>0</v>
      </c>
      <c r="K1136" s="86">
        <v>0</v>
      </c>
      <c r="L1136" s="86">
        <v>0</v>
      </c>
      <c r="M1136" s="86">
        <v>0</v>
      </c>
      <c r="N1136" s="86">
        <v>0</v>
      </c>
      <c r="O1136" s="86">
        <v>0</v>
      </c>
      <c r="P1136" s="86">
        <v>0</v>
      </c>
      <c r="Q1136" s="87"/>
      <c r="R1136" s="111"/>
    </row>
    <row r="1137" spans="1:18" s="84" customFormat="1">
      <c r="A1137" s="132"/>
      <c r="B1137" s="128"/>
      <c r="C1137" s="156"/>
      <c r="D1137" s="115"/>
      <c r="E1137" s="88" t="s">
        <v>220</v>
      </c>
      <c r="F1137" s="88" t="s">
        <v>275</v>
      </c>
      <c r="G1137" s="86">
        <f t="shared" si="198"/>
        <v>78</v>
      </c>
      <c r="H1137" s="86">
        <f t="shared" si="198"/>
        <v>0</v>
      </c>
      <c r="I1137" s="66">
        <v>78</v>
      </c>
      <c r="J1137" s="66">
        <v>0</v>
      </c>
      <c r="K1137" s="66">
        <v>0</v>
      </c>
      <c r="L1137" s="86">
        <v>0</v>
      </c>
      <c r="M1137" s="66">
        <v>0</v>
      </c>
      <c r="N1137" s="66">
        <v>0</v>
      </c>
      <c r="O1137" s="66">
        <v>0</v>
      </c>
      <c r="P1137" s="86">
        <v>0</v>
      </c>
      <c r="Q1137" s="87"/>
      <c r="R1137" s="111"/>
    </row>
    <row r="1138" spans="1:18" s="84" customFormat="1">
      <c r="A1138" s="132"/>
      <c r="B1138" s="128"/>
      <c r="C1138" s="156"/>
      <c r="D1138" s="115"/>
      <c r="E1138" s="88" t="s">
        <v>26</v>
      </c>
      <c r="F1138" s="88" t="s">
        <v>276</v>
      </c>
      <c r="G1138" s="86">
        <f t="shared" si="198"/>
        <v>1560</v>
      </c>
      <c r="H1138" s="86">
        <f t="shared" si="198"/>
        <v>0</v>
      </c>
      <c r="I1138" s="66">
        <v>1560</v>
      </c>
      <c r="J1138" s="66">
        <v>0</v>
      </c>
      <c r="K1138" s="66">
        <v>0</v>
      </c>
      <c r="L1138" s="86">
        <v>0</v>
      </c>
      <c r="M1138" s="66">
        <v>0</v>
      </c>
      <c r="N1138" s="66">
        <v>0</v>
      </c>
      <c r="O1138" s="66">
        <v>0</v>
      </c>
      <c r="P1138" s="86">
        <v>0</v>
      </c>
      <c r="Q1138" s="87"/>
      <c r="R1138" s="111"/>
    </row>
    <row r="1139" spans="1:18" s="84" customFormat="1">
      <c r="A1139" s="132"/>
      <c r="B1139" s="128"/>
      <c r="C1139" s="156"/>
      <c r="D1139" s="115"/>
      <c r="E1139" s="89"/>
      <c r="F1139" s="88" t="s">
        <v>277</v>
      </c>
      <c r="G1139" s="86">
        <f t="shared" si="198"/>
        <v>0</v>
      </c>
      <c r="H1139" s="86">
        <f t="shared" si="198"/>
        <v>0</v>
      </c>
      <c r="I1139" s="66">
        <v>0</v>
      </c>
      <c r="J1139" s="66">
        <v>0</v>
      </c>
      <c r="K1139" s="66">
        <v>0</v>
      </c>
      <c r="L1139" s="86">
        <v>0</v>
      </c>
      <c r="M1139" s="66">
        <v>0</v>
      </c>
      <c r="N1139" s="66">
        <v>0</v>
      </c>
      <c r="O1139" s="66">
        <v>0</v>
      </c>
      <c r="P1139" s="86">
        <v>0</v>
      </c>
      <c r="Q1139" s="87"/>
      <c r="R1139" s="111"/>
    </row>
    <row r="1140" spans="1:18" s="84" customFormat="1">
      <c r="A1140" s="132"/>
      <c r="B1140" s="128"/>
      <c r="C1140" s="156"/>
      <c r="D1140" s="115"/>
      <c r="E1140" s="89"/>
      <c r="F1140" s="88" t="s">
        <v>278</v>
      </c>
      <c r="G1140" s="86">
        <f t="shared" si="198"/>
        <v>0</v>
      </c>
      <c r="H1140" s="86">
        <f t="shared" si="198"/>
        <v>0</v>
      </c>
      <c r="I1140" s="66">
        <v>0</v>
      </c>
      <c r="J1140" s="66">
        <v>0</v>
      </c>
      <c r="K1140" s="66">
        <v>0</v>
      </c>
      <c r="L1140" s="86">
        <v>0</v>
      </c>
      <c r="M1140" s="66">
        <v>0</v>
      </c>
      <c r="N1140" s="66">
        <v>0</v>
      </c>
      <c r="O1140" s="66">
        <v>0</v>
      </c>
      <c r="P1140" s="86">
        <v>0</v>
      </c>
      <c r="Q1140" s="87"/>
      <c r="R1140" s="111"/>
    </row>
    <row r="1141" spans="1:18" s="84" customFormat="1">
      <c r="A1141" s="132"/>
      <c r="B1141" s="128"/>
      <c r="C1141" s="156"/>
      <c r="D1141" s="115"/>
      <c r="E1141" s="89"/>
      <c r="F1141" s="88" t="s">
        <v>279</v>
      </c>
      <c r="G1141" s="86">
        <f t="shared" si="198"/>
        <v>0</v>
      </c>
      <c r="H1141" s="86">
        <f t="shared" si="198"/>
        <v>0</v>
      </c>
      <c r="I1141" s="66">
        <v>0</v>
      </c>
      <c r="J1141" s="66">
        <v>0</v>
      </c>
      <c r="K1141" s="66">
        <v>0</v>
      </c>
      <c r="L1141" s="86">
        <v>0</v>
      </c>
      <c r="M1141" s="66">
        <v>0</v>
      </c>
      <c r="N1141" s="66">
        <v>0</v>
      </c>
      <c r="O1141" s="66">
        <v>0</v>
      </c>
      <c r="P1141" s="86">
        <v>0</v>
      </c>
      <c r="Q1141" s="87"/>
      <c r="R1141" s="111"/>
    </row>
    <row r="1142" spans="1:18" s="84" customFormat="1">
      <c r="A1142" s="132" t="s">
        <v>507</v>
      </c>
      <c r="B1142" s="128" t="s">
        <v>397</v>
      </c>
      <c r="C1142" s="156">
        <v>500</v>
      </c>
      <c r="D1142" s="115"/>
      <c r="E1142" s="100"/>
      <c r="F1142" s="106" t="s">
        <v>303</v>
      </c>
      <c r="G1142" s="64">
        <f t="shared" ref="G1142:P1142" si="199">SUM(G1143:G1153)</f>
        <v>3412.5</v>
      </c>
      <c r="H1142" s="64">
        <f t="shared" si="199"/>
        <v>0</v>
      </c>
      <c r="I1142" s="64">
        <f t="shared" si="199"/>
        <v>3412.5</v>
      </c>
      <c r="J1142" s="64">
        <f t="shared" si="199"/>
        <v>0</v>
      </c>
      <c r="K1142" s="64">
        <f t="shared" si="199"/>
        <v>0</v>
      </c>
      <c r="L1142" s="64">
        <f t="shared" si="199"/>
        <v>0</v>
      </c>
      <c r="M1142" s="64">
        <f t="shared" si="199"/>
        <v>0</v>
      </c>
      <c r="N1142" s="64">
        <f t="shared" si="199"/>
        <v>0</v>
      </c>
      <c r="O1142" s="64">
        <f t="shared" si="199"/>
        <v>0</v>
      </c>
      <c r="P1142" s="64">
        <f t="shared" si="199"/>
        <v>0</v>
      </c>
      <c r="Q1142" s="83"/>
      <c r="R1142" s="111"/>
    </row>
    <row r="1143" spans="1:18" s="84" customFormat="1">
      <c r="A1143" s="132"/>
      <c r="B1143" s="128"/>
      <c r="C1143" s="156"/>
      <c r="D1143" s="115"/>
      <c r="E1143" s="100"/>
      <c r="F1143" s="88" t="s">
        <v>25</v>
      </c>
      <c r="G1143" s="86">
        <f t="shared" ref="G1143:H1153" si="200">I1143+K1143+M1143+O1143</f>
        <v>0</v>
      </c>
      <c r="H1143" s="86">
        <f t="shared" si="200"/>
        <v>0</v>
      </c>
      <c r="I1143" s="86">
        <v>0</v>
      </c>
      <c r="J1143" s="86">
        <v>0</v>
      </c>
      <c r="K1143" s="86">
        <v>0</v>
      </c>
      <c r="L1143" s="86">
        <v>0</v>
      </c>
      <c r="M1143" s="86">
        <v>0</v>
      </c>
      <c r="N1143" s="86">
        <v>0</v>
      </c>
      <c r="O1143" s="86">
        <v>0</v>
      </c>
      <c r="P1143" s="86">
        <v>0</v>
      </c>
      <c r="Q1143" s="87"/>
      <c r="R1143" s="111"/>
    </row>
    <row r="1144" spans="1:18" s="84" customFormat="1">
      <c r="A1144" s="132"/>
      <c r="B1144" s="128"/>
      <c r="C1144" s="156"/>
      <c r="D1144" s="115"/>
      <c r="E1144" s="89"/>
      <c r="F1144" s="88" t="s">
        <v>28</v>
      </c>
      <c r="G1144" s="86">
        <f t="shared" si="200"/>
        <v>0</v>
      </c>
      <c r="H1144" s="86">
        <f t="shared" si="200"/>
        <v>0</v>
      </c>
      <c r="I1144" s="86">
        <v>0</v>
      </c>
      <c r="J1144" s="86">
        <v>0</v>
      </c>
      <c r="K1144" s="86">
        <v>0</v>
      </c>
      <c r="L1144" s="86">
        <v>0</v>
      </c>
      <c r="M1144" s="86">
        <v>0</v>
      </c>
      <c r="N1144" s="86">
        <v>0</v>
      </c>
      <c r="O1144" s="86">
        <v>0</v>
      </c>
      <c r="P1144" s="86">
        <v>0</v>
      </c>
      <c r="Q1144" s="87"/>
      <c r="R1144" s="111"/>
    </row>
    <row r="1145" spans="1:18" s="84" customFormat="1">
      <c r="A1145" s="132"/>
      <c r="B1145" s="128"/>
      <c r="C1145" s="156"/>
      <c r="D1145" s="115"/>
      <c r="E1145" s="119"/>
      <c r="F1145" s="88" t="s">
        <v>29</v>
      </c>
      <c r="G1145" s="86">
        <f t="shared" si="200"/>
        <v>0</v>
      </c>
      <c r="H1145" s="86">
        <f t="shared" si="200"/>
        <v>0</v>
      </c>
      <c r="I1145" s="86">
        <v>0</v>
      </c>
      <c r="J1145" s="86">
        <v>0</v>
      </c>
      <c r="K1145" s="86">
        <v>0</v>
      </c>
      <c r="L1145" s="86">
        <v>0</v>
      </c>
      <c r="M1145" s="86">
        <v>0</v>
      </c>
      <c r="N1145" s="86">
        <v>0</v>
      </c>
      <c r="O1145" s="86">
        <v>0</v>
      </c>
      <c r="P1145" s="86">
        <v>0</v>
      </c>
      <c r="Q1145" s="87"/>
      <c r="R1145" s="111"/>
    </row>
    <row r="1146" spans="1:18" s="84" customFormat="1">
      <c r="A1146" s="132"/>
      <c r="B1146" s="128"/>
      <c r="C1146" s="156"/>
      <c r="D1146" s="115"/>
      <c r="E1146" s="119"/>
      <c r="F1146" s="88" t="s">
        <v>305</v>
      </c>
      <c r="G1146" s="86">
        <f t="shared" si="200"/>
        <v>0</v>
      </c>
      <c r="H1146" s="86">
        <f t="shared" si="200"/>
        <v>0</v>
      </c>
      <c r="I1146" s="86">
        <v>0</v>
      </c>
      <c r="J1146" s="86">
        <v>0</v>
      </c>
      <c r="K1146" s="86">
        <v>0</v>
      </c>
      <c r="L1146" s="86">
        <v>0</v>
      </c>
      <c r="M1146" s="86">
        <v>0</v>
      </c>
      <c r="N1146" s="86">
        <v>0</v>
      </c>
      <c r="O1146" s="86">
        <v>0</v>
      </c>
      <c r="P1146" s="86">
        <v>0</v>
      </c>
      <c r="Q1146" s="87"/>
      <c r="R1146" s="111"/>
    </row>
    <row r="1147" spans="1:18" s="84" customFormat="1">
      <c r="A1147" s="132"/>
      <c r="B1147" s="128"/>
      <c r="C1147" s="156"/>
      <c r="D1147" s="115"/>
      <c r="E1147" s="88"/>
      <c r="F1147" s="88" t="s">
        <v>31</v>
      </c>
      <c r="G1147" s="86">
        <f t="shared" si="200"/>
        <v>0</v>
      </c>
      <c r="H1147" s="86">
        <f t="shared" si="200"/>
        <v>0</v>
      </c>
      <c r="I1147" s="66">
        <v>0</v>
      </c>
      <c r="J1147" s="66">
        <v>0</v>
      </c>
      <c r="K1147" s="86">
        <v>0</v>
      </c>
      <c r="L1147" s="86">
        <v>0</v>
      </c>
      <c r="M1147" s="86">
        <v>0</v>
      </c>
      <c r="N1147" s="86">
        <v>0</v>
      </c>
      <c r="O1147" s="86">
        <v>0</v>
      </c>
      <c r="P1147" s="86">
        <v>0</v>
      </c>
      <c r="Q1147" s="87"/>
      <c r="R1147" s="111"/>
    </row>
    <row r="1148" spans="1:18" s="84" customFormat="1">
      <c r="A1148" s="132"/>
      <c r="B1148" s="128"/>
      <c r="C1148" s="156"/>
      <c r="D1148" s="115"/>
      <c r="E1148" s="88"/>
      <c r="F1148" s="88" t="s">
        <v>268</v>
      </c>
      <c r="G1148" s="86">
        <f t="shared" si="200"/>
        <v>0</v>
      </c>
      <c r="H1148" s="86">
        <f t="shared" si="200"/>
        <v>0</v>
      </c>
      <c r="I1148" s="66">
        <v>0</v>
      </c>
      <c r="J1148" s="66">
        <v>0</v>
      </c>
      <c r="K1148" s="86">
        <v>0</v>
      </c>
      <c r="L1148" s="86">
        <v>0</v>
      </c>
      <c r="M1148" s="86">
        <v>0</v>
      </c>
      <c r="N1148" s="86">
        <v>0</v>
      </c>
      <c r="O1148" s="86">
        <v>0</v>
      </c>
      <c r="P1148" s="86">
        <v>0</v>
      </c>
      <c r="Q1148" s="87"/>
      <c r="R1148" s="111"/>
    </row>
    <row r="1149" spans="1:18" s="84" customFormat="1">
      <c r="A1149" s="132"/>
      <c r="B1149" s="128"/>
      <c r="C1149" s="156"/>
      <c r="D1149" s="115"/>
      <c r="E1149" s="88" t="s">
        <v>220</v>
      </c>
      <c r="F1149" s="88" t="s">
        <v>275</v>
      </c>
      <c r="G1149" s="86">
        <f t="shared" si="200"/>
        <v>162.5</v>
      </c>
      <c r="H1149" s="86">
        <f t="shared" si="200"/>
        <v>0</v>
      </c>
      <c r="I1149" s="66">
        <v>162.5</v>
      </c>
      <c r="J1149" s="66">
        <v>0</v>
      </c>
      <c r="K1149" s="66">
        <v>0</v>
      </c>
      <c r="L1149" s="86">
        <v>0</v>
      </c>
      <c r="M1149" s="66">
        <v>0</v>
      </c>
      <c r="N1149" s="66">
        <v>0</v>
      </c>
      <c r="O1149" s="66">
        <v>0</v>
      </c>
      <c r="P1149" s="86">
        <v>0</v>
      </c>
      <c r="Q1149" s="87"/>
      <c r="R1149" s="111"/>
    </row>
    <row r="1150" spans="1:18" s="84" customFormat="1">
      <c r="A1150" s="132"/>
      <c r="B1150" s="128"/>
      <c r="C1150" s="156"/>
      <c r="D1150" s="115"/>
      <c r="E1150" s="88" t="s">
        <v>26</v>
      </c>
      <c r="F1150" s="88" t="s">
        <v>276</v>
      </c>
      <c r="G1150" s="86">
        <f t="shared" si="200"/>
        <v>3250</v>
      </c>
      <c r="H1150" s="86">
        <f t="shared" si="200"/>
        <v>0</v>
      </c>
      <c r="I1150" s="66">
        <v>3250</v>
      </c>
      <c r="J1150" s="66">
        <v>0</v>
      </c>
      <c r="K1150" s="66">
        <v>0</v>
      </c>
      <c r="L1150" s="86">
        <v>0</v>
      </c>
      <c r="M1150" s="66">
        <v>0</v>
      </c>
      <c r="N1150" s="66">
        <v>0</v>
      </c>
      <c r="O1150" s="66">
        <v>0</v>
      </c>
      <c r="P1150" s="86">
        <v>0</v>
      </c>
      <c r="Q1150" s="87"/>
      <c r="R1150" s="111"/>
    </row>
    <row r="1151" spans="1:18" s="84" customFormat="1">
      <c r="A1151" s="132"/>
      <c r="B1151" s="128"/>
      <c r="C1151" s="156"/>
      <c r="D1151" s="115"/>
      <c r="E1151" s="89"/>
      <c r="F1151" s="88" t="s">
        <v>277</v>
      </c>
      <c r="G1151" s="86">
        <f t="shared" si="200"/>
        <v>0</v>
      </c>
      <c r="H1151" s="86">
        <f t="shared" si="200"/>
        <v>0</v>
      </c>
      <c r="I1151" s="66">
        <v>0</v>
      </c>
      <c r="J1151" s="66">
        <v>0</v>
      </c>
      <c r="K1151" s="66">
        <v>0</v>
      </c>
      <c r="L1151" s="86">
        <v>0</v>
      </c>
      <c r="M1151" s="66">
        <v>0</v>
      </c>
      <c r="N1151" s="66">
        <v>0</v>
      </c>
      <c r="O1151" s="66">
        <v>0</v>
      </c>
      <c r="P1151" s="86">
        <v>0</v>
      </c>
      <c r="Q1151" s="87"/>
      <c r="R1151" s="111"/>
    </row>
    <row r="1152" spans="1:18" s="84" customFormat="1">
      <c r="A1152" s="132"/>
      <c r="B1152" s="128"/>
      <c r="C1152" s="156"/>
      <c r="D1152" s="115"/>
      <c r="E1152" s="89"/>
      <c r="F1152" s="88" t="s">
        <v>278</v>
      </c>
      <c r="G1152" s="86">
        <f t="shared" si="200"/>
        <v>0</v>
      </c>
      <c r="H1152" s="86">
        <f t="shared" si="200"/>
        <v>0</v>
      </c>
      <c r="I1152" s="66">
        <v>0</v>
      </c>
      <c r="J1152" s="66">
        <v>0</v>
      </c>
      <c r="K1152" s="66">
        <v>0</v>
      </c>
      <c r="L1152" s="86">
        <v>0</v>
      </c>
      <c r="M1152" s="66">
        <v>0</v>
      </c>
      <c r="N1152" s="66">
        <v>0</v>
      </c>
      <c r="O1152" s="66">
        <v>0</v>
      </c>
      <c r="P1152" s="86">
        <v>0</v>
      </c>
      <c r="Q1152" s="87"/>
      <c r="R1152" s="111"/>
    </row>
    <row r="1153" spans="1:18" s="84" customFormat="1">
      <c r="A1153" s="132"/>
      <c r="B1153" s="128"/>
      <c r="C1153" s="156"/>
      <c r="D1153" s="115"/>
      <c r="E1153" s="89"/>
      <c r="F1153" s="88" t="s">
        <v>279</v>
      </c>
      <c r="G1153" s="86">
        <f t="shared" si="200"/>
        <v>0</v>
      </c>
      <c r="H1153" s="86">
        <f t="shared" si="200"/>
        <v>0</v>
      </c>
      <c r="I1153" s="66">
        <v>0</v>
      </c>
      <c r="J1153" s="66">
        <v>0</v>
      </c>
      <c r="K1153" s="66">
        <v>0</v>
      </c>
      <c r="L1153" s="86">
        <v>0</v>
      </c>
      <c r="M1153" s="66">
        <v>0</v>
      </c>
      <c r="N1153" s="66">
        <v>0</v>
      </c>
      <c r="O1153" s="66">
        <v>0</v>
      </c>
      <c r="P1153" s="86">
        <v>0</v>
      </c>
      <c r="Q1153" s="87"/>
      <c r="R1153" s="111"/>
    </row>
    <row r="1154" spans="1:18" s="84" customFormat="1">
      <c r="A1154" s="132" t="s">
        <v>508</v>
      </c>
      <c r="B1154" s="128" t="s">
        <v>398</v>
      </c>
      <c r="C1154" s="156">
        <v>110</v>
      </c>
      <c r="D1154" s="115"/>
      <c r="E1154" s="100"/>
      <c r="F1154" s="106" t="s">
        <v>303</v>
      </c>
      <c r="G1154" s="64">
        <f t="shared" ref="G1154:P1154" si="201">SUM(G1155:G1165)</f>
        <v>750.75</v>
      </c>
      <c r="H1154" s="64">
        <f t="shared" si="201"/>
        <v>0</v>
      </c>
      <c r="I1154" s="64">
        <f t="shared" si="201"/>
        <v>750.75</v>
      </c>
      <c r="J1154" s="64">
        <f t="shared" si="201"/>
        <v>0</v>
      </c>
      <c r="K1154" s="64">
        <f t="shared" si="201"/>
        <v>0</v>
      </c>
      <c r="L1154" s="64">
        <f t="shared" si="201"/>
        <v>0</v>
      </c>
      <c r="M1154" s="64">
        <f t="shared" si="201"/>
        <v>0</v>
      </c>
      <c r="N1154" s="64">
        <f t="shared" si="201"/>
        <v>0</v>
      </c>
      <c r="O1154" s="64">
        <f t="shared" si="201"/>
        <v>0</v>
      </c>
      <c r="P1154" s="64">
        <f t="shared" si="201"/>
        <v>0</v>
      </c>
      <c r="Q1154" s="83"/>
      <c r="R1154" s="111"/>
    </row>
    <row r="1155" spans="1:18" s="84" customFormat="1">
      <c r="A1155" s="132"/>
      <c r="B1155" s="128"/>
      <c r="C1155" s="156"/>
      <c r="D1155" s="115"/>
      <c r="E1155" s="100"/>
      <c r="F1155" s="88" t="s">
        <v>25</v>
      </c>
      <c r="G1155" s="86">
        <f t="shared" ref="G1155:H1165" si="202">I1155+K1155+M1155+O1155</f>
        <v>0</v>
      </c>
      <c r="H1155" s="86">
        <f t="shared" si="202"/>
        <v>0</v>
      </c>
      <c r="I1155" s="86">
        <v>0</v>
      </c>
      <c r="J1155" s="86">
        <v>0</v>
      </c>
      <c r="K1155" s="86">
        <v>0</v>
      </c>
      <c r="L1155" s="86">
        <v>0</v>
      </c>
      <c r="M1155" s="86">
        <v>0</v>
      </c>
      <c r="N1155" s="86">
        <v>0</v>
      </c>
      <c r="O1155" s="86">
        <v>0</v>
      </c>
      <c r="P1155" s="86">
        <v>0</v>
      </c>
      <c r="Q1155" s="87"/>
      <c r="R1155" s="111"/>
    </row>
    <row r="1156" spans="1:18" s="84" customFormat="1">
      <c r="A1156" s="132"/>
      <c r="B1156" s="128"/>
      <c r="C1156" s="156"/>
      <c r="D1156" s="115"/>
      <c r="E1156" s="89"/>
      <c r="F1156" s="88" t="s">
        <v>28</v>
      </c>
      <c r="G1156" s="86">
        <f t="shared" si="202"/>
        <v>0</v>
      </c>
      <c r="H1156" s="86">
        <f t="shared" si="202"/>
        <v>0</v>
      </c>
      <c r="I1156" s="86">
        <v>0</v>
      </c>
      <c r="J1156" s="86">
        <v>0</v>
      </c>
      <c r="K1156" s="86">
        <v>0</v>
      </c>
      <c r="L1156" s="86">
        <v>0</v>
      </c>
      <c r="M1156" s="86">
        <v>0</v>
      </c>
      <c r="N1156" s="86">
        <v>0</v>
      </c>
      <c r="O1156" s="86">
        <v>0</v>
      </c>
      <c r="P1156" s="86">
        <v>0</v>
      </c>
      <c r="Q1156" s="87"/>
      <c r="R1156" s="111"/>
    </row>
    <row r="1157" spans="1:18" s="84" customFormat="1">
      <c r="A1157" s="132"/>
      <c r="B1157" s="128"/>
      <c r="C1157" s="156"/>
      <c r="D1157" s="115"/>
      <c r="E1157" s="119"/>
      <c r="F1157" s="88" t="s">
        <v>29</v>
      </c>
      <c r="G1157" s="86">
        <f t="shared" si="202"/>
        <v>0</v>
      </c>
      <c r="H1157" s="86">
        <f t="shared" si="202"/>
        <v>0</v>
      </c>
      <c r="I1157" s="86">
        <v>0</v>
      </c>
      <c r="J1157" s="86">
        <v>0</v>
      </c>
      <c r="K1157" s="86">
        <v>0</v>
      </c>
      <c r="L1157" s="86">
        <v>0</v>
      </c>
      <c r="M1157" s="86">
        <v>0</v>
      </c>
      <c r="N1157" s="86">
        <v>0</v>
      </c>
      <c r="O1157" s="86">
        <v>0</v>
      </c>
      <c r="P1157" s="86">
        <v>0</v>
      </c>
      <c r="Q1157" s="87"/>
      <c r="R1157" s="111"/>
    </row>
    <row r="1158" spans="1:18" s="84" customFormat="1">
      <c r="A1158" s="132"/>
      <c r="B1158" s="128"/>
      <c r="C1158" s="156"/>
      <c r="D1158" s="115"/>
      <c r="E1158" s="119"/>
      <c r="F1158" s="88" t="s">
        <v>305</v>
      </c>
      <c r="G1158" s="86">
        <f t="shared" si="202"/>
        <v>0</v>
      </c>
      <c r="H1158" s="86">
        <f t="shared" si="202"/>
        <v>0</v>
      </c>
      <c r="I1158" s="86">
        <v>0</v>
      </c>
      <c r="J1158" s="86">
        <v>0</v>
      </c>
      <c r="K1158" s="86">
        <v>0</v>
      </c>
      <c r="L1158" s="86">
        <v>0</v>
      </c>
      <c r="M1158" s="86">
        <v>0</v>
      </c>
      <c r="N1158" s="86">
        <v>0</v>
      </c>
      <c r="O1158" s="86">
        <v>0</v>
      </c>
      <c r="P1158" s="86">
        <v>0</v>
      </c>
      <c r="Q1158" s="87"/>
      <c r="R1158" s="111"/>
    </row>
    <row r="1159" spans="1:18" s="84" customFormat="1">
      <c r="A1159" s="132"/>
      <c r="B1159" s="128"/>
      <c r="C1159" s="156"/>
      <c r="D1159" s="115"/>
      <c r="E1159" s="88"/>
      <c r="F1159" s="88" t="s">
        <v>31</v>
      </c>
      <c r="G1159" s="86">
        <f t="shared" si="202"/>
        <v>0</v>
      </c>
      <c r="H1159" s="86">
        <f t="shared" si="202"/>
        <v>0</v>
      </c>
      <c r="I1159" s="66">
        <v>0</v>
      </c>
      <c r="J1159" s="66">
        <v>0</v>
      </c>
      <c r="K1159" s="86">
        <v>0</v>
      </c>
      <c r="L1159" s="86">
        <v>0</v>
      </c>
      <c r="M1159" s="86">
        <v>0</v>
      </c>
      <c r="N1159" s="86">
        <v>0</v>
      </c>
      <c r="O1159" s="86">
        <v>0</v>
      </c>
      <c r="P1159" s="86">
        <v>0</v>
      </c>
      <c r="Q1159" s="87"/>
      <c r="R1159" s="111"/>
    </row>
    <row r="1160" spans="1:18" s="84" customFormat="1">
      <c r="A1160" s="132"/>
      <c r="B1160" s="128"/>
      <c r="C1160" s="156"/>
      <c r="D1160" s="115"/>
      <c r="E1160" s="88"/>
      <c r="F1160" s="88" t="s">
        <v>268</v>
      </c>
      <c r="G1160" s="86">
        <f t="shared" si="202"/>
        <v>0</v>
      </c>
      <c r="H1160" s="86">
        <f t="shared" si="202"/>
        <v>0</v>
      </c>
      <c r="I1160" s="66">
        <v>0</v>
      </c>
      <c r="J1160" s="66">
        <v>0</v>
      </c>
      <c r="K1160" s="86">
        <v>0</v>
      </c>
      <c r="L1160" s="86">
        <v>0</v>
      </c>
      <c r="M1160" s="86">
        <v>0</v>
      </c>
      <c r="N1160" s="86">
        <v>0</v>
      </c>
      <c r="O1160" s="86">
        <v>0</v>
      </c>
      <c r="P1160" s="86">
        <v>0</v>
      </c>
      <c r="Q1160" s="87"/>
      <c r="R1160" s="111"/>
    </row>
    <row r="1161" spans="1:18" s="84" customFormat="1">
      <c r="A1161" s="132"/>
      <c r="B1161" s="128"/>
      <c r="C1161" s="156"/>
      <c r="D1161" s="115"/>
      <c r="E1161" s="89"/>
      <c r="F1161" s="88" t="s">
        <v>275</v>
      </c>
      <c r="G1161" s="86">
        <f t="shared" si="202"/>
        <v>0</v>
      </c>
      <c r="H1161" s="86">
        <f t="shared" si="202"/>
        <v>0</v>
      </c>
      <c r="I1161" s="66">
        <v>0</v>
      </c>
      <c r="J1161" s="66">
        <v>0</v>
      </c>
      <c r="K1161" s="66">
        <v>0</v>
      </c>
      <c r="L1161" s="86">
        <v>0</v>
      </c>
      <c r="M1161" s="66">
        <v>0</v>
      </c>
      <c r="N1161" s="66">
        <v>0</v>
      </c>
      <c r="O1161" s="66">
        <v>0</v>
      </c>
      <c r="P1161" s="86">
        <v>0</v>
      </c>
      <c r="Q1161" s="87"/>
      <c r="R1161" s="111"/>
    </row>
    <row r="1162" spans="1:18" s="84" customFormat="1">
      <c r="A1162" s="132"/>
      <c r="B1162" s="128"/>
      <c r="C1162" s="156"/>
      <c r="D1162" s="115"/>
      <c r="E1162" s="88" t="s">
        <v>220</v>
      </c>
      <c r="F1162" s="88" t="s">
        <v>276</v>
      </c>
      <c r="G1162" s="86">
        <f t="shared" si="202"/>
        <v>35.75</v>
      </c>
      <c r="H1162" s="86">
        <f t="shared" si="202"/>
        <v>0</v>
      </c>
      <c r="I1162" s="66">
        <v>35.75</v>
      </c>
      <c r="J1162" s="66">
        <v>0</v>
      </c>
      <c r="K1162" s="66">
        <v>0</v>
      </c>
      <c r="L1162" s="86">
        <v>0</v>
      </c>
      <c r="M1162" s="66">
        <v>0</v>
      </c>
      <c r="N1162" s="66">
        <v>0</v>
      </c>
      <c r="O1162" s="66">
        <v>0</v>
      </c>
      <c r="P1162" s="86">
        <v>0</v>
      </c>
      <c r="Q1162" s="87"/>
      <c r="R1162" s="111"/>
    </row>
    <row r="1163" spans="1:18" s="84" customFormat="1">
      <c r="A1163" s="132"/>
      <c r="B1163" s="128"/>
      <c r="C1163" s="156"/>
      <c r="D1163" s="115"/>
      <c r="E1163" s="88" t="s">
        <v>26</v>
      </c>
      <c r="F1163" s="88" t="s">
        <v>277</v>
      </c>
      <c r="G1163" s="86">
        <f t="shared" si="202"/>
        <v>715</v>
      </c>
      <c r="H1163" s="86">
        <f t="shared" si="202"/>
        <v>0</v>
      </c>
      <c r="I1163" s="66">
        <v>715</v>
      </c>
      <c r="J1163" s="66">
        <v>0</v>
      </c>
      <c r="K1163" s="66">
        <v>0</v>
      </c>
      <c r="L1163" s="86">
        <v>0</v>
      </c>
      <c r="M1163" s="66">
        <v>0</v>
      </c>
      <c r="N1163" s="66">
        <v>0</v>
      </c>
      <c r="O1163" s="66">
        <v>0</v>
      </c>
      <c r="P1163" s="86">
        <v>0</v>
      </c>
      <c r="Q1163" s="87"/>
      <c r="R1163" s="111"/>
    </row>
    <row r="1164" spans="1:18" s="84" customFormat="1">
      <c r="A1164" s="132"/>
      <c r="B1164" s="128"/>
      <c r="C1164" s="156"/>
      <c r="D1164" s="115"/>
      <c r="E1164" s="89"/>
      <c r="F1164" s="88" t="s">
        <v>278</v>
      </c>
      <c r="G1164" s="86">
        <f t="shared" si="202"/>
        <v>0</v>
      </c>
      <c r="H1164" s="86">
        <f t="shared" si="202"/>
        <v>0</v>
      </c>
      <c r="I1164" s="66">
        <v>0</v>
      </c>
      <c r="J1164" s="66">
        <v>0</v>
      </c>
      <c r="K1164" s="66">
        <v>0</v>
      </c>
      <c r="L1164" s="86">
        <v>0</v>
      </c>
      <c r="M1164" s="66">
        <v>0</v>
      </c>
      <c r="N1164" s="66">
        <v>0</v>
      </c>
      <c r="O1164" s="66">
        <v>0</v>
      </c>
      <c r="P1164" s="86">
        <v>0</v>
      </c>
      <c r="Q1164" s="87"/>
      <c r="R1164" s="111"/>
    </row>
    <row r="1165" spans="1:18" s="84" customFormat="1">
      <c r="A1165" s="132"/>
      <c r="B1165" s="128"/>
      <c r="C1165" s="156"/>
      <c r="D1165" s="115"/>
      <c r="E1165" s="89"/>
      <c r="F1165" s="88" t="s">
        <v>279</v>
      </c>
      <c r="G1165" s="86">
        <f t="shared" si="202"/>
        <v>0</v>
      </c>
      <c r="H1165" s="86">
        <f t="shared" si="202"/>
        <v>0</v>
      </c>
      <c r="I1165" s="66">
        <v>0</v>
      </c>
      <c r="J1165" s="66">
        <v>0</v>
      </c>
      <c r="K1165" s="66">
        <v>0</v>
      </c>
      <c r="L1165" s="86">
        <v>0</v>
      </c>
      <c r="M1165" s="66">
        <v>0</v>
      </c>
      <c r="N1165" s="66">
        <v>0</v>
      </c>
      <c r="O1165" s="66">
        <v>0</v>
      </c>
      <c r="P1165" s="86">
        <v>0</v>
      </c>
      <c r="Q1165" s="87"/>
      <c r="R1165" s="111"/>
    </row>
    <row r="1166" spans="1:18" s="84" customFormat="1">
      <c r="A1166" s="132" t="s">
        <v>509</v>
      </c>
      <c r="B1166" s="128" t="s">
        <v>399</v>
      </c>
      <c r="C1166" s="156">
        <v>1130</v>
      </c>
      <c r="D1166" s="115"/>
      <c r="E1166" s="100"/>
      <c r="F1166" s="106" t="s">
        <v>303</v>
      </c>
      <c r="G1166" s="64">
        <f t="shared" ref="G1166:P1166" si="203">SUM(G1167:G1177)</f>
        <v>7712.25</v>
      </c>
      <c r="H1166" s="64">
        <f t="shared" si="203"/>
        <v>0</v>
      </c>
      <c r="I1166" s="64">
        <f t="shared" si="203"/>
        <v>7712.25</v>
      </c>
      <c r="J1166" s="64">
        <f t="shared" si="203"/>
        <v>0</v>
      </c>
      <c r="K1166" s="64">
        <f t="shared" si="203"/>
        <v>0</v>
      </c>
      <c r="L1166" s="64">
        <f t="shared" si="203"/>
        <v>0</v>
      </c>
      <c r="M1166" s="64">
        <f t="shared" si="203"/>
        <v>0</v>
      </c>
      <c r="N1166" s="64">
        <f t="shared" si="203"/>
        <v>0</v>
      </c>
      <c r="O1166" s="64">
        <f t="shared" si="203"/>
        <v>0</v>
      </c>
      <c r="P1166" s="64">
        <f t="shared" si="203"/>
        <v>0</v>
      </c>
      <c r="Q1166" s="83"/>
      <c r="R1166" s="111"/>
    </row>
    <row r="1167" spans="1:18" s="84" customFormat="1">
      <c r="A1167" s="132"/>
      <c r="B1167" s="128"/>
      <c r="C1167" s="156"/>
      <c r="D1167" s="115"/>
      <c r="E1167" s="100"/>
      <c r="F1167" s="88" t="s">
        <v>25</v>
      </c>
      <c r="G1167" s="86">
        <f t="shared" ref="G1167:H1177" si="204">I1167+K1167+M1167+O1167</f>
        <v>0</v>
      </c>
      <c r="H1167" s="86">
        <f t="shared" si="204"/>
        <v>0</v>
      </c>
      <c r="I1167" s="86">
        <v>0</v>
      </c>
      <c r="J1167" s="86">
        <v>0</v>
      </c>
      <c r="K1167" s="86">
        <v>0</v>
      </c>
      <c r="L1167" s="86">
        <v>0</v>
      </c>
      <c r="M1167" s="86">
        <v>0</v>
      </c>
      <c r="N1167" s="86">
        <v>0</v>
      </c>
      <c r="O1167" s="86">
        <v>0</v>
      </c>
      <c r="P1167" s="86">
        <v>0</v>
      </c>
      <c r="Q1167" s="87"/>
      <c r="R1167" s="111"/>
    </row>
    <row r="1168" spans="1:18" s="84" customFormat="1">
      <c r="A1168" s="132"/>
      <c r="B1168" s="128"/>
      <c r="C1168" s="156"/>
      <c r="D1168" s="115"/>
      <c r="E1168" s="89"/>
      <c r="F1168" s="88" t="s">
        <v>28</v>
      </c>
      <c r="G1168" s="86">
        <f t="shared" si="204"/>
        <v>0</v>
      </c>
      <c r="H1168" s="86">
        <f t="shared" si="204"/>
        <v>0</v>
      </c>
      <c r="I1168" s="86">
        <v>0</v>
      </c>
      <c r="J1168" s="86">
        <v>0</v>
      </c>
      <c r="K1168" s="86">
        <v>0</v>
      </c>
      <c r="L1168" s="86">
        <v>0</v>
      </c>
      <c r="M1168" s="86">
        <v>0</v>
      </c>
      <c r="N1168" s="86">
        <v>0</v>
      </c>
      <c r="O1168" s="86">
        <v>0</v>
      </c>
      <c r="P1168" s="86">
        <v>0</v>
      </c>
      <c r="Q1168" s="87"/>
      <c r="R1168" s="111"/>
    </row>
    <row r="1169" spans="1:18" s="84" customFormat="1">
      <c r="A1169" s="132"/>
      <c r="B1169" s="128"/>
      <c r="C1169" s="156"/>
      <c r="D1169" s="115"/>
      <c r="E1169" s="119"/>
      <c r="F1169" s="88" t="s">
        <v>29</v>
      </c>
      <c r="G1169" s="86">
        <f t="shared" si="204"/>
        <v>0</v>
      </c>
      <c r="H1169" s="86">
        <f t="shared" si="204"/>
        <v>0</v>
      </c>
      <c r="I1169" s="86">
        <v>0</v>
      </c>
      <c r="J1169" s="86">
        <v>0</v>
      </c>
      <c r="K1169" s="86">
        <v>0</v>
      </c>
      <c r="L1169" s="86">
        <v>0</v>
      </c>
      <c r="M1169" s="86">
        <v>0</v>
      </c>
      <c r="N1169" s="86">
        <v>0</v>
      </c>
      <c r="O1169" s="86">
        <v>0</v>
      </c>
      <c r="P1169" s="86">
        <v>0</v>
      </c>
      <c r="Q1169" s="87"/>
      <c r="R1169" s="111"/>
    </row>
    <row r="1170" spans="1:18" s="84" customFormat="1">
      <c r="A1170" s="132"/>
      <c r="B1170" s="128"/>
      <c r="C1170" s="156"/>
      <c r="D1170" s="115"/>
      <c r="E1170" s="119"/>
      <c r="F1170" s="88" t="s">
        <v>305</v>
      </c>
      <c r="G1170" s="86">
        <f t="shared" si="204"/>
        <v>0</v>
      </c>
      <c r="H1170" s="86">
        <f t="shared" si="204"/>
        <v>0</v>
      </c>
      <c r="I1170" s="86">
        <v>0</v>
      </c>
      <c r="J1170" s="86">
        <v>0</v>
      </c>
      <c r="K1170" s="86">
        <v>0</v>
      </c>
      <c r="L1170" s="86">
        <v>0</v>
      </c>
      <c r="M1170" s="86">
        <v>0</v>
      </c>
      <c r="N1170" s="86">
        <v>0</v>
      </c>
      <c r="O1170" s="86">
        <v>0</v>
      </c>
      <c r="P1170" s="86">
        <v>0</v>
      </c>
      <c r="Q1170" s="87"/>
      <c r="R1170" s="111"/>
    </row>
    <row r="1171" spans="1:18" s="84" customFormat="1">
      <c r="A1171" s="132"/>
      <c r="B1171" s="128"/>
      <c r="C1171" s="156"/>
      <c r="D1171" s="115"/>
      <c r="E1171" s="88"/>
      <c r="F1171" s="88" t="s">
        <v>31</v>
      </c>
      <c r="G1171" s="86">
        <f t="shared" si="204"/>
        <v>0</v>
      </c>
      <c r="H1171" s="86">
        <f t="shared" si="204"/>
        <v>0</v>
      </c>
      <c r="I1171" s="66">
        <v>0</v>
      </c>
      <c r="J1171" s="66">
        <v>0</v>
      </c>
      <c r="K1171" s="86">
        <v>0</v>
      </c>
      <c r="L1171" s="86">
        <v>0</v>
      </c>
      <c r="M1171" s="86">
        <v>0</v>
      </c>
      <c r="N1171" s="86">
        <v>0</v>
      </c>
      <c r="O1171" s="86">
        <v>0</v>
      </c>
      <c r="P1171" s="86">
        <v>0</v>
      </c>
      <c r="Q1171" s="87"/>
      <c r="R1171" s="111"/>
    </row>
    <row r="1172" spans="1:18" s="84" customFormat="1">
      <c r="A1172" s="132"/>
      <c r="B1172" s="128"/>
      <c r="C1172" s="156"/>
      <c r="D1172" s="115"/>
      <c r="E1172" s="88"/>
      <c r="F1172" s="88" t="s">
        <v>268</v>
      </c>
      <c r="G1172" s="86">
        <f t="shared" si="204"/>
        <v>0</v>
      </c>
      <c r="H1172" s="86">
        <f t="shared" si="204"/>
        <v>0</v>
      </c>
      <c r="I1172" s="66">
        <v>0</v>
      </c>
      <c r="J1172" s="66">
        <v>0</v>
      </c>
      <c r="K1172" s="86">
        <v>0</v>
      </c>
      <c r="L1172" s="86">
        <v>0</v>
      </c>
      <c r="M1172" s="86">
        <v>0</v>
      </c>
      <c r="N1172" s="86">
        <v>0</v>
      </c>
      <c r="O1172" s="86">
        <v>0</v>
      </c>
      <c r="P1172" s="86">
        <v>0</v>
      </c>
      <c r="Q1172" s="87"/>
      <c r="R1172" s="111"/>
    </row>
    <row r="1173" spans="1:18" s="84" customFormat="1">
      <c r="A1173" s="132"/>
      <c r="B1173" s="128"/>
      <c r="C1173" s="156"/>
      <c r="D1173" s="115"/>
      <c r="E1173" s="88" t="s">
        <v>220</v>
      </c>
      <c r="F1173" s="88" t="s">
        <v>275</v>
      </c>
      <c r="G1173" s="86">
        <f t="shared" si="204"/>
        <v>367.25</v>
      </c>
      <c r="H1173" s="86">
        <f t="shared" si="204"/>
        <v>0</v>
      </c>
      <c r="I1173" s="66">
        <v>367.25</v>
      </c>
      <c r="J1173" s="66">
        <v>0</v>
      </c>
      <c r="K1173" s="66">
        <v>0</v>
      </c>
      <c r="L1173" s="86">
        <v>0</v>
      </c>
      <c r="M1173" s="66">
        <v>0</v>
      </c>
      <c r="N1173" s="66">
        <v>0</v>
      </c>
      <c r="O1173" s="66">
        <v>0</v>
      </c>
      <c r="P1173" s="86">
        <v>0</v>
      </c>
      <c r="Q1173" s="87"/>
      <c r="R1173" s="111"/>
    </row>
    <row r="1174" spans="1:18" s="84" customFormat="1">
      <c r="A1174" s="132"/>
      <c r="B1174" s="128"/>
      <c r="C1174" s="156"/>
      <c r="D1174" s="115"/>
      <c r="E1174" s="88" t="s">
        <v>26</v>
      </c>
      <c r="F1174" s="88" t="s">
        <v>276</v>
      </c>
      <c r="G1174" s="86">
        <f t="shared" si="204"/>
        <v>7345</v>
      </c>
      <c r="H1174" s="86">
        <f t="shared" si="204"/>
        <v>0</v>
      </c>
      <c r="I1174" s="66">
        <v>7345</v>
      </c>
      <c r="J1174" s="66">
        <v>0</v>
      </c>
      <c r="K1174" s="66">
        <v>0</v>
      </c>
      <c r="L1174" s="86">
        <v>0</v>
      </c>
      <c r="M1174" s="66">
        <v>0</v>
      </c>
      <c r="N1174" s="66">
        <v>0</v>
      </c>
      <c r="O1174" s="66">
        <v>0</v>
      </c>
      <c r="P1174" s="86">
        <v>0</v>
      </c>
      <c r="Q1174" s="87"/>
      <c r="R1174" s="111"/>
    </row>
    <row r="1175" spans="1:18" s="84" customFormat="1">
      <c r="A1175" s="132"/>
      <c r="B1175" s="128"/>
      <c r="C1175" s="156"/>
      <c r="D1175" s="115"/>
      <c r="E1175" s="89"/>
      <c r="F1175" s="88" t="s">
        <v>277</v>
      </c>
      <c r="G1175" s="86">
        <f t="shared" si="204"/>
        <v>0</v>
      </c>
      <c r="H1175" s="86">
        <f t="shared" si="204"/>
        <v>0</v>
      </c>
      <c r="I1175" s="66">
        <v>0</v>
      </c>
      <c r="J1175" s="66">
        <v>0</v>
      </c>
      <c r="K1175" s="66">
        <v>0</v>
      </c>
      <c r="L1175" s="86">
        <v>0</v>
      </c>
      <c r="M1175" s="66">
        <v>0</v>
      </c>
      <c r="N1175" s="66">
        <v>0</v>
      </c>
      <c r="O1175" s="66">
        <v>0</v>
      </c>
      <c r="P1175" s="86">
        <v>0</v>
      </c>
      <c r="Q1175" s="87"/>
      <c r="R1175" s="111"/>
    </row>
    <row r="1176" spans="1:18" s="84" customFormat="1">
      <c r="A1176" s="132"/>
      <c r="B1176" s="128"/>
      <c r="C1176" s="156"/>
      <c r="D1176" s="115"/>
      <c r="E1176" s="89"/>
      <c r="F1176" s="88" t="s">
        <v>278</v>
      </c>
      <c r="G1176" s="86">
        <f t="shared" si="204"/>
        <v>0</v>
      </c>
      <c r="H1176" s="86">
        <f t="shared" si="204"/>
        <v>0</v>
      </c>
      <c r="I1176" s="66">
        <v>0</v>
      </c>
      <c r="J1176" s="66">
        <v>0</v>
      </c>
      <c r="K1176" s="66">
        <v>0</v>
      </c>
      <c r="L1176" s="86">
        <v>0</v>
      </c>
      <c r="M1176" s="66">
        <v>0</v>
      </c>
      <c r="N1176" s="66">
        <v>0</v>
      </c>
      <c r="O1176" s="66">
        <v>0</v>
      </c>
      <c r="P1176" s="86">
        <v>0</v>
      </c>
      <c r="Q1176" s="87"/>
      <c r="R1176" s="111"/>
    </row>
    <row r="1177" spans="1:18" s="84" customFormat="1">
      <c r="A1177" s="132"/>
      <c r="B1177" s="128"/>
      <c r="C1177" s="156"/>
      <c r="D1177" s="115"/>
      <c r="E1177" s="89"/>
      <c r="F1177" s="88" t="s">
        <v>279</v>
      </c>
      <c r="G1177" s="86">
        <f t="shared" si="204"/>
        <v>0</v>
      </c>
      <c r="H1177" s="86">
        <f t="shared" si="204"/>
        <v>0</v>
      </c>
      <c r="I1177" s="66">
        <v>0</v>
      </c>
      <c r="J1177" s="66">
        <v>0</v>
      </c>
      <c r="K1177" s="66">
        <v>0</v>
      </c>
      <c r="L1177" s="86">
        <v>0</v>
      </c>
      <c r="M1177" s="66">
        <v>0</v>
      </c>
      <c r="N1177" s="66">
        <v>0</v>
      </c>
      <c r="O1177" s="66">
        <v>0</v>
      </c>
      <c r="P1177" s="86">
        <v>0</v>
      </c>
      <c r="Q1177" s="87"/>
      <c r="R1177" s="111"/>
    </row>
    <row r="1178" spans="1:18" s="84" customFormat="1">
      <c r="A1178" s="132" t="s">
        <v>510</v>
      </c>
      <c r="B1178" s="128" t="s">
        <v>400</v>
      </c>
      <c r="C1178" s="156">
        <v>80</v>
      </c>
      <c r="D1178" s="115"/>
      <c r="E1178" s="100"/>
      <c r="F1178" s="106" t="s">
        <v>303</v>
      </c>
      <c r="G1178" s="64">
        <f t="shared" ref="G1178:P1178" si="205">SUM(G1179:G1189)</f>
        <v>546</v>
      </c>
      <c r="H1178" s="64">
        <f t="shared" si="205"/>
        <v>0</v>
      </c>
      <c r="I1178" s="64">
        <f t="shared" si="205"/>
        <v>546</v>
      </c>
      <c r="J1178" s="64">
        <f t="shared" si="205"/>
        <v>0</v>
      </c>
      <c r="K1178" s="64">
        <f t="shared" si="205"/>
        <v>0</v>
      </c>
      <c r="L1178" s="64">
        <f t="shared" si="205"/>
        <v>0</v>
      </c>
      <c r="M1178" s="64">
        <f t="shared" si="205"/>
        <v>0</v>
      </c>
      <c r="N1178" s="64">
        <f t="shared" si="205"/>
        <v>0</v>
      </c>
      <c r="O1178" s="64">
        <f t="shared" si="205"/>
        <v>0</v>
      </c>
      <c r="P1178" s="64">
        <f t="shared" si="205"/>
        <v>0</v>
      </c>
      <c r="Q1178" s="83"/>
      <c r="R1178" s="111"/>
    </row>
    <row r="1179" spans="1:18" s="84" customFormat="1">
      <c r="A1179" s="132"/>
      <c r="B1179" s="128"/>
      <c r="C1179" s="156"/>
      <c r="D1179" s="115"/>
      <c r="E1179" s="100"/>
      <c r="F1179" s="88" t="s">
        <v>25</v>
      </c>
      <c r="G1179" s="86">
        <f t="shared" ref="G1179:H1189" si="206">I1179+K1179+M1179+O1179</f>
        <v>0</v>
      </c>
      <c r="H1179" s="86">
        <f t="shared" si="206"/>
        <v>0</v>
      </c>
      <c r="I1179" s="86">
        <v>0</v>
      </c>
      <c r="J1179" s="86">
        <v>0</v>
      </c>
      <c r="K1179" s="86">
        <v>0</v>
      </c>
      <c r="L1179" s="86">
        <v>0</v>
      </c>
      <c r="M1179" s="86">
        <v>0</v>
      </c>
      <c r="N1179" s="86">
        <v>0</v>
      </c>
      <c r="O1179" s="86">
        <v>0</v>
      </c>
      <c r="P1179" s="86">
        <v>0</v>
      </c>
      <c r="Q1179" s="87"/>
      <c r="R1179" s="111"/>
    </row>
    <row r="1180" spans="1:18" s="84" customFormat="1">
      <c r="A1180" s="132"/>
      <c r="B1180" s="128"/>
      <c r="C1180" s="156"/>
      <c r="D1180" s="115"/>
      <c r="E1180" s="89"/>
      <c r="F1180" s="88" t="s">
        <v>28</v>
      </c>
      <c r="G1180" s="86">
        <f t="shared" si="206"/>
        <v>0</v>
      </c>
      <c r="H1180" s="86">
        <f t="shared" si="206"/>
        <v>0</v>
      </c>
      <c r="I1180" s="86">
        <v>0</v>
      </c>
      <c r="J1180" s="86">
        <v>0</v>
      </c>
      <c r="K1180" s="86">
        <v>0</v>
      </c>
      <c r="L1180" s="86">
        <v>0</v>
      </c>
      <c r="M1180" s="86">
        <v>0</v>
      </c>
      <c r="N1180" s="86">
        <v>0</v>
      </c>
      <c r="O1180" s="86">
        <v>0</v>
      </c>
      <c r="P1180" s="86">
        <v>0</v>
      </c>
      <c r="Q1180" s="87"/>
      <c r="R1180" s="111"/>
    </row>
    <row r="1181" spans="1:18" s="84" customFormat="1">
      <c r="A1181" s="132"/>
      <c r="B1181" s="128"/>
      <c r="C1181" s="156"/>
      <c r="D1181" s="115"/>
      <c r="E1181" s="119"/>
      <c r="F1181" s="88" t="s">
        <v>29</v>
      </c>
      <c r="G1181" s="86">
        <f t="shared" si="206"/>
        <v>0</v>
      </c>
      <c r="H1181" s="86">
        <f t="shared" si="206"/>
        <v>0</v>
      </c>
      <c r="I1181" s="86">
        <v>0</v>
      </c>
      <c r="J1181" s="86">
        <v>0</v>
      </c>
      <c r="K1181" s="86">
        <v>0</v>
      </c>
      <c r="L1181" s="86">
        <v>0</v>
      </c>
      <c r="M1181" s="86">
        <v>0</v>
      </c>
      <c r="N1181" s="86">
        <v>0</v>
      </c>
      <c r="O1181" s="86">
        <v>0</v>
      </c>
      <c r="P1181" s="86">
        <v>0</v>
      </c>
      <c r="Q1181" s="87"/>
      <c r="R1181" s="111"/>
    </row>
    <row r="1182" spans="1:18" s="84" customFormat="1">
      <c r="A1182" s="132"/>
      <c r="B1182" s="128"/>
      <c r="C1182" s="156"/>
      <c r="D1182" s="115"/>
      <c r="E1182" s="119"/>
      <c r="F1182" s="88" t="s">
        <v>305</v>
      </c>
      <c r="G1182" s="86">
        <f t="shared" si="206"/>
        <v>0</v>
      </c>
      <c r="H1182" s="86">
        <f t="shared" si="206"/>
        <v>0</v>
      </c>
      <c r="I1182" s="86">
        <v>0</v>
      </c>
      <c r="J1182" s="86">
        <v>0</v>
      </c>
      <c r="K1182" s="86">
        <v>0</v>
      </c>
      <c r="L1182" s="86">
        <v>0</v>
      </c>
      <c r="M1182" s="86">
        <v>0</v>
      </c>
      <c r="N1182" s="86">
        <v>0</v>
      </c>
      <c r="O1182" s="86">
        <v>0</v>
      </c>
      <c r="P1182" s="86">
        <v>0</v>
      </c>
      <c r="Q1182" s="87"/>
      <c r="R1182" s="111"/>
    </row>
    <row r="1183" spans="1:18" s="84" customFormat="1">
      <c r="A1183" s="132"/>
      <c r="B1183" s="128"/>
      <c r="C1183" s="156"/>
      <c r="D1183" s="115"/>
      <c r="E1183" s="88"/>
      <c r="F1183" s="88" t="s">
        <v>31</v>
      </c>
      <c r="G1183" s="86">
        <f t="shared" si="206"/>
        <v>0</v>
      </c>
      <c r="H1183" s="86">
        <f t="shared" si="206"/>
        <v>0</v>
      </c>
      <c r="I1183" s="66">
        <v>0</v>
      </c>
      <c r="J1183" s="66">
        <v>0</v>
      </c>
      <c r="K1183" s="86">
        <v>0</v>
      </c>
      <c r="L1183" s="86">
        <v>0</v>
      </c>
      <c r="M1183" s="86">
        <v>0</v>
      </c>
      <c r="N1183" s="86">
        <v>0</v>
      </c>
      <c r="O1183" s="86">
        <v>0</v>
      </c>
      <c r="P1183" s="86">
        <v>0</v>
      </c>
      <c r="Q1183" s="87"/>
      <c r="R1183" s="111"/>
    </row>
    <row r="1184" spans="1:18" s="84" customFormat="1">
      <c r="A1184" s="132"/>
      <c r="B1184" s="128"/>
      <c r="C1184" s="156"/>
      <c r="D1184" s="115"/>
      <c r="E1184" s="88"/>
      <c r="F1184" s="88" t="s">
        <v>268</v>
      </c>
      <c r="G1184" s="86">
        <f t="shared" si="206"/>
        <v>0</v>
      </c>
      <c r="H1184" s="86">
        <f t="shared" si="206"/>
        <v>0</v>
      </c>
      <c r="I1184" s="66">
        <v>0</v>
      </c>
      <c r="J1184" s="66">
        <v>0</v>
      </c>
      <c r="K1184" s="86">
        <v>0</v>
      </c>
      <c r="L1184" s="86">
        <v>0</v>
      </c>
      <c r="M1184" s="86">
        <v>0</v>
      </c>
      <c r="N1184" s="86">
        <v>0</v>
      </c>
      <c r="O1184" s="86">
        <v>0</v>
      </c>
      <c r="P1184" s="86">
        <v>0</v>
      </c>
      <c r="Q1184" s="87"/>
      <c r="R1184" s="111"/>
    </row>
    <row r="1185" spans="1:18" s="84" customFormat="1">
      <c r="A1185" s="132"/>
      <c r="B1185" s="128"/>
      <c r="C1185" s="156"/>
      <c r="D1185" s="115"/>
      <c r="E1185" s="89"/>
      <c r="F1185" s="88" t="s">
        <v>275</v>
      </c>
      <c r="G1185" s="86">
        <f t="shared" si="206"/>
        <v>0</v>
      </c>
      <c r="H1185" s="86">
        <f t="shared" si="206"/>
        <v>0</v>
      </c>
      <c r="I1185" s="66">
        <v>0</v>
      </c>
      <c r="J1185" s="66">
        <v>0</v>
      </c>
      <c r="K1185" s="66">
        <v>0</v>
      </c>
      <c r="L1185" s="86">
        <v>0</v>
      </c>
      <c r="M1185" s="66">
        <v>0</v>
      </c>
      <c r="N1185" s="66">
        <v>0</v>
      </c>
      <c r="O1185" s="66">
        <v>0</v>
      </c>
      <c r="P1185" s="86">
        <v>0</v>
      </c>
      <c r="Q1185" s="87"/>
      <c r="R1185" s="111"/>
    </row>
    <row r="1186" spans="1:18" s="84" customFormat="1">
      <c r="A1186" s="132"/>
      <c r="B1186" s="128"/>
      <c r="C1186" s="156"/>
      <c r="D1186" s="115"/>
      <c r="E1186" s="89"/>
      <c r="F1186" s="88" t="s">
        <v>276</v>
      </c>
      <c r="G1186" s="86">
        <f t="shared" si="206"/>
        <v>0</v>
      </c>
      <c r="H1186" s="86">
        <f t="shared" si="206"/>
        <v>0</v>
      </c>
      <c r="I1186" s="66">
        <v>0</v>
      </c>
      <c r="J1186" s="66">
        <v>0</v>
      </c>
      <c r="K1186" s="66">
        <v>0</v>
      </c>
      <c r="L1186" s="86">
        <v>0</v>
      </c>
      <c r="M1186" s="66">
        <v>0</v>
      </c>
      <c r="N1186" s="66">
        <v>0</v>
      </c>
      <c r="O1186" s="66">
        <v>0</v>
      </c>
      <c r="P1186" s="86">
        <v>0</v>
      </c>
      <c r="Q1186" s="87"/>
      <c r="R1186" s="111"/>
    </row>
    <row r="1187" spans="1:18" s="84" customFormat="1">
      <c r="A1187" s="132"/>
      <c r="B1187" s="128"/>
      <c r="C1187" s="156"/>
      <c r="D1187" s="115"/>
      <c r="E1187" s="88" t="s">
        <v>220</v>
      </c>
      <c r="F1187" s="88" t="s">
        <v>277</v>
      </c>
      <c r="G1187" s="86">
        <f t="shared" si="206"/>
        <v>26</v>
      </c>
      <c r="H1187" s="86">
        <f t="shared" si="206"/>
        <v>0</v>
      </c>
      <c r="I1187" s="66">
        <v>26</v>
      </c>
      <c r="J1187" s="66">
        <v>0</v>
      </c>
      <c r="K1187" s="66">
        <v>0</v>
      </c>
      <c r="L1187" s="86">
        <v>0</v>
      </c>
      <c r="M1187" s="66">
        <v>0</v>
      </c>
      <c r="N1187" s="66">
        <v>0</v>
      </c>
      <c r="O1187" s="66">
        <v>0</v>
      </c>
      <c r="P1187" s="86">
        <v>0</v>
      </c>
      <c r="Q1187" s="87"/>
      <c r="R1187" s="111"/>
    </row>
    <row r="1188" spans="1:18" s="84" customFormat="1">
      <c r="A1188" s="132"/>
      <c r="B1188" s="128"/>
      <c r="C1188" s="156"/>
      <c r="D1188" s="115"/>
      <c r="E1188" s="88" t="s">
        <v>26</v>
      </c>
      <c r="F1188" s="88" t="s">
        <v>278</v>
      </c>
      <c r="G1188" s="86">
        <f t="shared" si="206"/>
        <v>520</v>
      </c>
      <c r="H1188" s="86">
        <f t="shared" si="206"/>
        <v>0</v>
      </c>
      <c r="I1188" s="66">
        <v>520</v>
      </c>
      <c r="J1188" s="66">
        <v>0</v>
      </c>
      <c r="K1188" s="66">
        <v>0</v>
      </c>
      <c r="L1188" s="86">
        <v>0</v>
      </c>
      <c r="M1188" s="66">
        <v>0</v>
      </c>
      <c r="N1188" s="66">
        <v>0</v>
      </c>
      <c r="O1188" s="66">
        <v>0</v>
      </c>
      <c r="P1188" s="86">
        <v>0</v>
      </c>
      <c r="Q1188" s="87"/>
      <c r="R1188" s="111"/>
    </row>
    <row r="1189" spans="1:18" s="84" customFormat="1">
      <c r="A1189" s="132"/>
      <c r="B1189" s="128"/>
      <c r="C1189" s="156"/>
      <c r="D1189" s="115"/>
      <c r="E1189" s="89"/>
      <c r="F1189" s="88" t="s">
        <v>279</v>
      </c>
      <c r="G1189" s="86">
        <f t="shared" si="206"/>
        <v>0</v>
      </c>
      <c r="H1189" s="86">
        <f t="shared" si="206"/>
        <v>0</v>
      </c>
      <c r="I1189" s="66">
        <v>0</v>
      </c>
      <c r="J1189" s="66">
        <v>0</v>
      </c>
      <c r="K1189" s="66">
        <v>0</v>
      </c>
      <c r="L1189" s="86">
        <v>0</v>
      </c>
      <c r="M1189" s="66">
        <v>0</v>
      </c>
      <c r="N1189" s="66">
        <v>0</v>
      </c>
      <c r="O1189" s="66">
        <v>0</v>
      </c>
      <c r="P1189" s="86">
        <v>0</v>
      </c>
      <c r="Q1189" s="87"/>
      <c r="R1189" s="111"/>
    </row>
    <row r="1190" spans="1:18" s="84" customFormat="1">
      <c r="A1190" s="132" t="s">
        <v>511</v>
      </c>
      <c r="B1190" s="128" t="s">
        <v>401</v>
      </c>
      <c r="C1190" s="156">
        <v>60</v>
      </c>
      <c r="D1190" s="115"/>
      <c r="E1190" s="100"/>
      <c r="F1190" s="106" t="s">
        <v>303</v>
      </c>
      <c r="G1190" s="64">
        <f t="shared" ref="G1190:P1190" si="207">SUM(G1191:G1201)</f>
        <v>409.5</v>
      </c>
      <c r="H1190" s="64">
        <f t="shared" si="207"/>
        <v>0</v>
      </c>
      <c r="I1190" s="64">
        <f t="shared" si="207"/>
        <v>409.5</v>
      </c>
      <c r="J1190" s="64">
        <f t="shared" si="207"/>
        <v>0</v>
      </c>
      <c r="K1190" s="64">
        <f t="shared" si="207"/>
        <v>0</v>
      </c>
      <c r="L1190" s="64">
        <f t="shared" si="207"/>
        <v>0</v>
      </c>
      <c r="M1190" s="64">
        <f t="shared" si="207"/>
        <v>0</v>
      </c>
      <c r="N1190" s="64">
        <f t="shared" si="207"/>
        <v>0</v>
      </c>
      <c r="O1190" s="64">
        <f t="shared" si="207"/>
        <v>0</v>
      </c>
      <c r="P1190" s="64">
        <f t="shared" si="207"/>
        <v>0</v>
      </c>
      <c r="Q1190" s="83"/>
      <c r="R1190" s="111"/>
    </row>
    <row r="1191" spans="1:18" s="84" customFormat="1">
      <c r="A1191" s="132"/>
      <c r="B1191" s="128"/>
      <c r="C1191" s="156"/>
      <c r="D1191" s="115"/>
      <c r="E1191" s="100"/>
      <c r="F1191" s="88" t="s">
        <v>25</v>
      </c>
      <c r="G1191" s="86">
        <f t="shared" ref="G1191:H1201" si="208">I1191+K1191+M1191+O1191</f>
        <v>0</v>
      </c>
      <c r="H1191" s="86">
        <f t="shared" si="208"/>
        <v>0</v>
      </c>
      <c r="I1191" s="86">
        <v>0</v>
      </c>
      <c r="J1191" s="86">
        <v>0</v>
      </c>
      <c r="K1191" s="86">
        <v>0</v>
      </c>
      <c r="L1191" s="86">
        <v>0</v>
      </c>
      <c r="M1191" s="86">
        <v>0</v>
      </c>
      <c r="N1191" s="86">
        <v>0</v>
      </c>
      <c r="O1191" s="86">
        <v>0</v>
      </c>
      <c r="P1191" s="86">
        <v>0</v>
      </c>
      <c r="Q1191" s="87"/>
      <c r="R1191" s="111"/>
    </row>
    <row r="1192" spans="1:18" s="84" customFormat="1">
      <c r="A1192" s="132"/>
      <c r="B1192" s="128"/>
      <c r="C1192" s="156"/>
      <c r="D1192" s="115"/>
      <c r="E1192" s="89"/>
      <c r="F1192" s="88" t="s">
        <v>28</v>
      </c>
      <c r="G1192" s="86">
        <f t="shared" si="208"/>
        <v>0</v>
      </c>
      <c r="H1192" s="86">
        <f t="shared" si="208"/>
        <v>0</v>
      </c>
      <c r="I1192" s="86">
        <v>0</v>
      </c>
      <c r="J1192" s="86">
        <v>0</v>
      </c>
      <c r="K1192" s="86">
        <v>0</v>
      </c>
      <c r="L1192" s="86">
        <v>0</v>
      </c>
      <c r="M1192" s="86">
        <v>0</v>
      </c>
      <c r="N1192" s="86">
        <v>0</v>
      </c>
      <c r="O1192" s="86">
        <v>0</v>
      </c>
      <c r="P1192" s="86">
        <v>0</v>
      </c>
      <c r="Q1192" s="87"/>
      <c r="R1192" s="111"/>
    </row>
    <row r="1193" spans="1:18" s="84" customFormat="1">
      <c r="A1193" s="132"/>
      <c r="B1193" s="128"/>
      <c r="C1193" s="156"/>
      <c r="D1193" s="115"/>
      <c r="E1193" s="119"/>
      <c r="F1193" s="88" t="s">
        <v>29</v>
      </c>
      <c r="G1193" s="86">
        <f t="shared" si="208"/>
        <v>0</v>
      </c>
      <c r="H1193" s="86">
        <f t="shared" si="208"/>
        <v>0</v>
      </c>
      <c r="I1193" s="86">
        <v>0</v>
      </c>
      <c r="J1193" s="86">
        <v>0</v>
      </c>
      <c r="K1193" s="86">
        <v>0</v>
      </c>
      <c r="L1193" s="86">
        <v>0</v>
      </c>
      <c r="M1193" s="86">
        <v>0</v>
      </c>
      <c r="N1193" s="86">
        <v>0</v>
      </c>
      <c r="O1193" s="86">
        <v>0</v>
      </c>
      <c r="P1193" s="86">
        <v>0</v>
      </c>
      <c r="Q1193" s="87"/>
      <c r="R1193" s="111"/>
    </row>
    <row r="1194" spans="1:18" s="84" customFormat="1">
      <c r="A1194" s="132"/>
      <c r="B1194" s="128"/>
      <c r="C1194" s="156"/>
      <c r="D1194" s="115"/>
      <c r="E1194" s="119"/>
      <c r="F1194" s="88" t="s">
        <v>305</v>
      </c>
      <c r="G1194" s="86">
        <f t="shared" si="208"/>
        <v>0</v>
      </c>
      <c r="H1194" s="86">
        <f t="shared" si="208"/>
        <v>0</v>
      </c>
      <c r="I1194" s="86">
        <v>0</v>
      </c>
      <c r="J1194" s="86">
        <v>0</v>
      </c>
      <c r="K1194" s="86">
        <v>0</v>
      </c>
      <c r="L1194" s="86">
        <v>0</v>
      </c>
      <c r="M1194" s="86">
        <v>0</v>
      </c>
      <c r="N1194" s="86">
        <v>0</v>
      </c>
      <c r="O1194" s="86">
        <v>0</v>
      </c>
      <c r="P1194" s="86">
        <v>0</v>
      </c>
      <c r="Q1194" s="87"/>
      <c r="R1194" s="111"/>
    </row>
    <row r="1195" spans="1:18" s="84" customFormat="1">
      <c r="A1195" s="132"/>
      <c r="B1195" s="128"/>
      <c r="C1195" s="156"/>
      <c r="D1195" s="115"/>
      <c r="E1195" s="88"/>
      <c r="F1195" s="88" t="s">
        <v>31</v>
      </c>
      <c r="G1195" s="86">
        <f t="shared" si="208"/>
        <v>0</v>
      </c>
      <c r="H1195" s="86">
        <f t="shared" si="208"/>
        <v>0</v>
      </c>
      <c r="I1195" s="66">
        <v>0</v>
      </c>
      <c r="J1195" s="66">
        <v>0</v>
      </c>
      <c r="K1195" s="86">
        <v>0</v>
      </c>
      <c r="L1195" s="86">
        <v>0</v>
      </c>
      <c r="M1195" s="86">
        <v>0</v>
      </c>
      <c r="N1195" s="86">
        <v>0</v>
      </c>
      <c r="O1195" s="86">
        <v>0</v>
      </c>
      <c r="P1195" s="86">
        <v>0</v>
      </c>
      <c r="Q1195" s="87"/>
      <c r="R1195" s="111"/>
    </row>
    <row r="1196" spans="1:18" s="84" customFormat="1">
      <c r="A1196" s="132"/>
      <c r="B1196" s="128"/>
      <c r="C1196" s="156"/>
      <c r="D1196" s="115"/>
      <c r="E1196" s="88"/>
      <c r="F1196" s="88" t="s">
        <v>268</v>
      </c>
      <c r="G1196" s="86">
        <f t="shared" si="208"/>
        <v>0</v>
      </c>
      <c r="H1196" s="86">
        <f t="shared" si="208"/>
        <v>0</v>
      </c>
      <c r="I1196" s="66">
        <v>0</v>
      </c>
      <c r="J1196" s="66">
        <v>0</v>
      </c>
      <c r="K1196" s="86">
        <v>0</v>
      </c>
      <c r="L1196" s="86">
        <v>0</v>
      </c>
      <c r="M1196" s="86">
        <v>0</v>
      </c>
      <c r="N1196" s="86">
        <v>0</v>
      </c>
      <c r="O1196" s="86">
        <v>0</v>
      </c>
      <c r="P1196" s="86">
        <v>0</v>
      </c>
      <c r="Q1196" s="87"/>
      <c r="R1196" s="111"/>
    </row>
    <row r="1197" spans="1:18" s="84" customFormat="1">
      <c r="A1197" s="132"/>
      <c r="B1197" s="128"/>
      <c r="C1197" s="156"/>
      <c r="D1197" s="115"/>
      <c r="E1197" s="88" t="s">
        <v>220</v>
      </c>
      <c r="F1197" s="88" t="s">
        <v>275</v>
      </c>
      <c r="G1197" s="86">
        <f t="shared" si="208"/>
        <v>19.5</v>
      </c>
      <c r="H1197" s="86">
        <f t="shared" si="208"/>
        <v>0</v>
      </c>
      <c r="I1197" s="66">
        <v>19.5</v>
      </c>
      <c r="J1197" s="66">
        <v>0</v>
      </c>
      <c r="K1197" s="66">
        <v>0</v>
      </c>
      <c r="L1197" s="86">
        <v>0</v>
      </c>
      <c r="M1197" s="66">
        <v>0</v>
      </c>
      <c r="N1197" s="66">
        <v>0</v>
      </c>
      <c r="O1197" s="66">
        <v>0</v>
      </c>
      <c r="P1197" s="86">
        <v>0</v>
      </c>
      <c r="Q1197" s="87"/>
      <c r="R1197" s="111"/>
    </row>
    <row r="1198" spans="1:18" s="84" customFormat="1">
      <c r="A1198" s="132"/>
      <c r="B1198" s="128"/>
      <c r="C1198" s="156"/>
      <c r="D1198" s="115"/>
      <c r="E1198" s="88" t="s">
        <v>26</v>
      </c>
      <c r="F1198" s="88" t="s">
        <v>276</v>
      </c>
      <c r="G1198" s="86">
        <f t="shared" si="208"/>
        <v>390</v>
      </c>
      <c r="H1198" s="86">
        <f t="shared" si="208"/>
        <v>0</v>
      </c>
      <c r="I1198" s="66">
        <v>390</v>
      </c>
      <c r="J1198" s="66">
        <v>0</v>
      </c>
      <c r="K1198" s="66">
        <v>0</v>
      </c>
      <c r="L1198" s="86">
        <v>0</v>
      </c>
      <c r="M1198" s="66">
        <v>0</v>
      </c>
      <c r="N1198" s="66">
        <v>0</v>
      </c>
      <c r="O1198" s="66">
        <v>0</v>
      </c>
      <c r="P1198" s="86">
        <v>0</v>
      </c>
      <c r="Q1198" s="87"/>
      <c r="R1198" s="111"/>
    </row>
    <row r="1199" spans="1:18" s="84" customFormat="1">
      <c r="A1199" s="132"/>
      <c r="B1199" s="128"/>
      <c r="C1199" s="156"/>
      <c r="D1199" s="115"/>
      <c r="E1199" s="89"/>
      <c r="F1199" s="88" t="s">
        <v>277</v>
      </c>
      <c r="G1199" s="86">
        <f t="shared" si="208"/>
        <v>0</v>
      </c>
      <c r="H1199" s="86">
        <f t="shared" si="208"/>
        <v>0</v>
      </c>
      <c r="I1199" s="66">
        <v>0</v>
      </c>
      <c r="J1199" s="66">
        <v>0</v>
      </c>
      <c r="K1199" s="66">
        <v>0</v>
      </c>
      <c r="L1199" s="86">
        <v>0</v>
      </c>
      <c r="M1199" s="66">
        <v>0</v>
      </c>
      <c r="N1199" s="66">
        <v>0</v>
      </c>
      <c r="O1199" s="66">
        <v>0</v>
      </c>
      <c r="P1199" s="86">
        <v>0</v>
      </c>
      <c r="Q1199" s="87"/>
      <c r="R1199" s="111"/>
    </row>
    <row r="1200" spans="1:18" s="84" customFormat="1">
      <c r="A1200" s="132"/>
      <c r="B1200" s="128"/>
      <c r="C1200" s="156"/>
      <c r="D1200" s="115"/>
      <c r="E1200" s="89"/>
      <c r="F1200" s="88" t="s">
        <v>278</v>
      </c>
      <c r="G1200" s="86">
        <f t="shared" si="208"/>
        <v>0</v>
      </c>
      <c r="H1200" s="86">
        <f t="shared" si="208"/>
        <v>0</v>
      </c>
      <c r="I1200" s="66">
        <v>0</v>
      </c>
      <c r="J1200" s="66">
        <v>0</v>
      </c>
      <c r="K1200" s="66">
        <v>0</v>
      </c>
      <c r="L1200" s="86">
        <v>0</v>
      </c>
      <c r="M1200" s="66">
        <v>0</v>
      </c>
      <c r="N1200" s="66">
        <v>0</v>
      </c>
      <c r="O1200" s="66">
        <v>0</v>
      </c>
      <c r="P1200" s="86">
        <v>0</v>
      </c>
      <c r="Q1200" s="87"/>
      <c r="R1200" s="111"/>
    </row>
    <row r="1201" spans="1:18" s="84" customFormat="1">
      <c r="A1201" s="132"/>
      <c r="B1201" s="128"/>
      <c r="C1201" s="156"/>
      <c r="D1201" s="115"/>
      <c r="E1201" s="89"/>
      <c r="F1201" s="88" t="s">
        <v>279</v>
      </c>
      <c r="G1201" s="86">
        <f t="shared" si="208"/>
        <v>0</v>
      </c>
      <c r="H1201" s="86">
        <f t="shared" si="208"/>
        <v>0</v>
      </c>
      <c r="I1201" s="66">
        <v>0</v>
      </c>
      <c r="J1201" s="66">
        <v>0</v>
      </c>
      <c r="K1201" s="66">
        <v>0</v>
      </c>
      <c r="L1201" s="86">
        <v>0</v>
      </c>
      <c r="M1201" s="66">
        <v>0</v>
      </c>
      <c r="N1201" s="66">
        <v>0</v>
      </c>
      <c r="O1201" s="66">
        <v>0</v>
      </c>
      <c r="P1201" s="86">
        <v>0</v>
      </c>
      <c r="Q1201" s="87"/>
      <c r="R1201" s="111"/>
    </row>
    <row r="1202" spans="1:18" s="84" customFormat="1">
      <c r="A1202" s="132" t="s">
        <v>512</v>
      </c>
      <c r="B1202" s="128" t="s">
        <v>402</v>
      </c>
      <c r="C1202" s="156">
        <v>550</v>
      </c>
      <c r="D1202" s="115"/>
      <c r="E1202" s="100"/>
      <c r="F1202" s="106" t="s">
        <v>303</v>
      </c>
      <c r="G1202" s="64">
        <f t="shared" ref="G1202:P1202" si="209">SUM(G1203:G1213)</f>
        <v>3753.75</v>
      </c>
      <c r="H1202" s="64">
        <f t="shared" si="209"/>
        <v>0</v>
      </c>
      <c r="I1202" s="64">
        <f t="shared" si="209"/>
        <v>3753.75</v>
      </c>
      <c r="J1202" s="64">
        <f t="shared" si="209"/>
        <v>0</v>
      </c>
      <c r="K1202" s="64">
        <f t="shared" si="209"/>
        <v>0</v>
      </c>
      <c r="L1202" s="64">
        <f t="shared" si="209"/>
        <v>0</v>
      </c>
      <c r="M1202" s="64">
        <f t="shared" si="209"/>
        <v>0</v>
      </c>
      <c r="N1202" s="64">
        <f t="shared" si="209"/>
        <v>0</v>
      </c>
      <c r="O1202" s="64">
        <f t="shared" si="209"/>
        <v>0</v>
      </c>
      <c r="P1202" s="64">
        <f t="shared" si="209"/>
        <v>0</v>
      </c>
      <c r="Q1202" s="83"/>
      <c r="R1202" s="111"/>
    </row>
    <row r="1203" spans="1:18" s="84" customFormat="1">
      <c r="A1203" s="132"/>
      <c r="B1203" s="128"/>
      <c r="C1203" s="156"/>
      <c r="D1203" s="115"/>
      <c r="E1203" s="100"/>
      <c r="F1203" s="88" t="s">
        <v>25</v>
      </c>
      <c r="G1203" s="86">
        <f t="shared" ref="G1203:H1213" si="210">I1203+K1203+M1203+O1203</f>
        <v>0</v>
      </c>
      <c r="H1203" s="86">
        <f t="shared" si="210"/>
        <v>0</v>
      </c>
      <c r="I1203" s="86">
        <v>0</v>
      </c>
      <c r="J1203" s="86">
        <v>0</v>
      </c>
      <c r="K1203" s="86">
        <v>0</v>
      </c>
      <c r="L1203" s="86">
        <v>0</v>
      </c>
      <c r="M1203" s="86">
        <v>0</v>
      </c>
      <c r="N1203" s="86">
        <v>0</v>
      </c>
      <c r="O1203" s="86">
        <v>0</v>
      </c>
      <c r="P1203" s="86">
        <v>0</v>
      </c>
      <c r="Q1203" s="87"/>
      <c r="R1203" s="111"/>
    </row>
    <row r="1204" spans="1:18" s="84" customFormat="1">
      <c r="A1204" s="132"/>
      <c r="B1204" s="128"/>
      <c r="C1204" s="156"/>
      <c r="D1204" s="115"/>
      <c r="E1204" s="89"/>
      <c r="F1204" s="88" t="s">
        <v>28</v>
      </c>
      <c r="G1204" s="86">
        <f t="shared" si="210"/>
        <v>0</v>
      </c>
      <c r="H1204" s="86">
        <f t="shared" si="210"/>
        <v>0</v>
      </c>
      <c r="I1204" s="86">
        <v>0</v>
      </c>
      <c r="J1204" s="86">
        <v>0</v>
      </c>
      <c r="K1204" s="86">
        <v>0</v>
      </c>
      <c r="L1204" s="86">
        <v>0</v>
      </c>
      <c r="M1204" s="86">
        <v>0</v>
      </c>
      <c r="N1204" s="86">
        <v>0</v>
      </c>
      <c r="O1204" s="86">
        <v>0</v>
      </c>
      <c r="P1204" s="86">
        <v>0</v>
      </c>
      <c r="Q1204" s="87"/>
      <c r="R1204" s="111"/>
    </row>
    <row r="1205" spans="1:18" s="84" customFormat="1">
      <c r="A1205" s="132"/>
      <c r="B1205" s="128"/>
      <c r="C1205" s="156"/>
      <c r="D1205" s="115"/>
      <c r="E1205" s="119"/>
      <c r="F1205" s="88" t="s">
        <v>29</v>
      </c>
      <c r="G1205" s="86">
        <f t="shared" si="210"/>
        <v>0</v>
      </c>
      <c r="H1205" s="86">
        <f t="shared" si="210"/>
        <v>0</v>
      </c>
      <c r="I1205" s="86">
        <v>0</v>
      </c>
      <c r="J1205" s="86">
        <v>0</v>
      </c>
      <c r="K1205" s="86">
        <v>0</v>
      </c>
      <c r="L1205" s="86">
        <v>0</v>
      </c>
      <c r="M1205" s="86">
        <v>0</v>
      </c>
      <c r="N1205" s="86">
        <v>0</v>
      </c>
      <c r="O1205" s="86">
        <v>0</v>
      </c>
      <c r="P1205" s="86">
        <v>0</v>
      </c>
      <c r="Q1205" s="87"/>
      <c r="R1205" s="111"/>
    </row>
    <row r="1206" spans="1:18" s="84" customFormat="1">
      <c r="A1206" s="132"/>
      <c r="B1206" s="128"/>
      <c r="C1206" s="156"/>
      <c r="D1206" s="115"/>
      <c r="E1206" s="119"/>
      <c r="F1206" s="88" t="s">
        <v>305</v>
      </c>
      <c r="G1206" s="86">
        <f t="shared" si="210"/>
        <v>0</v>
      </c>
      <c r="H1206" s="86">
        <f t="shared" si="210"/>
        <v>0</v>
      </c>
      <c r="I1206" s="86">
        <v>0</v>
      </c>
      <c r="J1206" s="86">
        <v>0</v>
      </c>
      <c r="K1206" s="86">
        <v>0</v>
      </c>
      <c r="L1206" s="86">
        <v>0</v>
      </c>
      <c r="M1206" s="86">
        <v>0</v>
      </c>
      <c r="N1206" s="86">
        <v>0</v>
      </c>
      <c r="O1206" s="86">
        <v>0</v>
      </c>
      <c r="P1206" s="86">
        <v>0</v>
      </c>
      <c r="Q1206" s="87"/>
      <c r="R1206" s="111"/>
    </row>
    <row r="1207" spans="1:18" s="84" customFormat="1">
      <c r="A1207" s="132"/>
      <c r="B1207" s="128"/>
      <c r="C1207" s="156"/>
      <c r="D1207" s="115"/>
      <c r="E1207" s="88"/>
      <c r="F1207" s="88" t="s">
        <v>31</v>
      </c>
      <c r="G1207" s="86">
        <f t="shared" si="210"/>
        <v>0</v>
      </c>
      <c r="H1207" s="86">
        <f t="shared" si="210"/>
        <v>0</v>
      </c>
      <c r="I1207" s="66">
        <v>0</v>
      </c>
      <c r="J1207" s="66">
        <v>0</v>
      </c>
      <c r="K1207" s="86">
        <v>0</v>
      </c>
      <c r="L1207" s="86">
        <v>0</v>
      </c>
      <c r="M1207" s="86">
        <v>0</v>
      </c>
      <c r="N1207" s="86">
        <v>0</v>
      </c>
      <c r="O1207" s="86">
        <v>0</v>
      </c>
      <c r="P1207" s="86">
        <v>0</v>
      </c>
      <c r="Q1207" s="87"/>
      <c r="R1207" s="111"/>
    </row>
    <row r="1208" spans="1:18" s="84" customFormat="1">
      <c r="A1208" s="132"/>
      <c r="B1208" s="128"/>
      <c r="C1208" s="156"/>
      <c r="D1208" s="115"/>
      <c r="E1208" s="88"/>
      <c r="F1208" s="88" t="s">
        <v>268</v>
      </c>
      <c r="G1208" s="86">
        <f t="shared" si="210"/>
        <v>0</v>
      </c>
      <c r="H1208" s="86">
        <f t="shared" si="210"/>
        <v>0</v>
      </c>
      <c r="I1208" s="66">
        <v>0</v>
      </c>
      <c r="J1208" s="66">
        <v>0</v>
      </c>
      <c r="K1208" s="86">
        <v>0</v>
      </c>
      <c r="L1208" s="86">
        <v>0</v>
      </c>
      <c r="M1208" s="86">
        <v>0</v>
      </c>
      <c r="N1208" s="86">
        <v>0</v>
      </c>
      <c r="O1208" s="86">
        <v>0</v>
      </c>
      <c r="P1208" s="86">
        <v>0</v>
      </c>
      <c r="Q1208" s="87"/>
      <c r="R1208" s="111"/>
    </row>
    <row r="1209" spans="1:18" s="84" customFormat="1">
      <c r="A1209" s="132"/>
      <c r="B1209" s="128"/>
      <c r="C1209" s="156"/>
      <c r="D1209" s="115"/>
      <c r="E1209" s="88" t="s">
        <v>220</v>
      </c>
      <c r="F1209" s="88" t="s">
        <v>275</v>
      </c>
      <c r="G1209" s="86">
        <f t="shared" si="210"/>
        <v>178.75</v>
      </c>
      <c r="H1209" s="86">
        <f t="shared" si="210"/>
        <v>0</v>
      </c>
      <c r="I1209" s="66">
        <v>178.75</v>
      </c>
      <c r="J1209" s="66">
        <v>0</v>
      </c>
      <c r="K1209" s="66">
        <v>0</v>
      </c>
      <c r="L1209" s="86">
        <v>0</v>
      </c>
      <c r="M1209" s="66">
        <v>0</v>
      </c>
      <c r="N1209" s="66">
        <v>0</v>
      </c>
      <c r="O1209" s="66">
        <v>0</v>
      </c>
      <c r="P1209" s="86">
        <v>0</v>
      </c>
      <c r="Q1209" s="87"/>
      <c r="R1209" s="111"/>
    </row>
    <row r="1210" spans="1:18" s="84" customFormat="1">
      <c r="A1210" s="132"/>
      <c r="B1210" s="128"/>
      <c r="C1210" s="156"/>
      <c r="D1210" s="115"/>
      <c r="E1210" s="88" t="s">
        <v>26</v>
      </c>
      <c r="F1210" s="88" t="s">
        <v>276</v>
      </c>
      <c r="G1210" s="86">
        <f t="shared" si="210"/>
        <v>3575</v>
      </c>
      <c r="H1210" s="86">
        <f t="shared" si="210"/>
        <v>0</v>
      </c>
      <c r="I1210" s="66">
        <v>3575</v>
      </c>
      <c r="J1210" s="66">
        <v>0</v>
      </c>
      <c r="K1210" s="66">
        <v>0</v>
      </c>
      <c r="L1210" s="86">
        <v>0</v>
      </c>
      <c r="M1210" s="66">
        <v>0</v>
      </c>
      <c r="N1210" s="66">
        <v>0</v>
      </c>
      <c r="O1210" s="66">
        <v>0</v>
      </c>
      <c r="P1210" s="86">
        <v>0</v>
      </c>
      <c r="Q1210" s="87"/>
      <c r="R1210" s="111"/>
    </row>
    <row r="1211" spans="1:18" s="84" customFormat="1">
      <c r="A1211" s="132"/>
      <c r="B1211" s="128"/>
      <c r="C1211" s="156"/>
      <c r="D1211" s="115"/>
      <c r="E1211" s="89"/>
      <c r="F1211" s="88" t="s">
        <v>277</v>
      </c>
      <c r="G1211" s="86">
        <f t="shared" si="210"/>
        <v>0</v>
      </c>
      <c r="H1211" s="86">
        <f t="shared" si="210"/>
        <v>0</v>
      </c>
      <c r="I1211" s="66">
        <v>0</v>
      </c>
      <c r="J1211" s="66">
        <v>0</v>
      </c>
      <c r="K1211" s="66">
        <v>0</v>
      </c>
      <c r="L1211" s="86">
        <v>0</v>
      </c>
      <c r="M1211" s="66">
        <v>0</v>
      </c>
      <c r="N1211" s="66">
        <v>0</v>
      </c>
      <c r="O1211" s="66">
        <v>0</v>
      </c>
      <c r="P1211" s="86">
        <v>0</v>
      </c>
      <c r="Q1211" s="87"/>
      <c r="R1211" s="111"/>
    </row>
    <row r="1212" spans="1:18" s="84" customFormat="1">
      <c r="A1212" s="132"/>
      <c r="B1212" s="128"/>
      <c r="C1212" s="156"/>
      <c r="D1212" s="115"/>
      <c r="E1212" s="89"/>
      <c r="F1212" s="88" t="s">
        <v>278</v>
      </c>
      <c r="G1212" s="86">
        <f t="shared" si="210"/>
        <v>0</v>
      </c>
      <c r="H1212" s="86">
        <f t="shared" si="210"/>
        <v>0</v>
      </c>
      <c r="I1212" s="66">
        <v>0</v>
      </c>
      <c r="J1212" s="66">
        <v>0</v>
      </c>
      <c r="K1212" s="66">
        <v>0</v>
      </c>
      <c r="L1212" s="86">
        <v>0</v>
      </c>
      <c r="M1212" s="66">
        <v>0</v>
      </c>
      <c r="N1212" s="66">
        <v>0</v>
      </c>
      <c r="O1212" s="66">
        <v>0</v>
      </c>
      <c r="P1212" s="86">
        <v>0</v>
      </c>
      <c r="Q1212" s="87"/>
      <c r="R1212" s="111"/>
    </row>
    <row r="1213" spans="1:18" s="84" customFormat="1">
      <c r="A1213" s="132"/>
      <c r="B1213" s="128"/>
      <c r="C1213" s="156"/>
      <c r="D1213" s="115"/>
      <c r="E1213" s="89"/>
      <c r="F1213" s="88" t="s">
        <v>279</v>
      </c>
      <c r="G1213" s="86">
        <f t="shared" si="210"/>
        <v>0</v>
      </c>
      <c r="H1213" s="86">
        <f t="shared" si="210"/>
        <v>0</v>
      </c>
      <c r="I1213" s="66">
        <v>0</v>
      </c>
      <c r="J1213" s="66">
        <v>0</v>
      </c>
      <c r="K1213" s="66">
        <v>0</v>
      </c>
      <c r="L1213" s="86">
        <v>0</v>
      </c>
      <c r="M1213" s="66">
        <v>0</v>
      </c>
      <c r="N1213" s="66">
        <v>0</v>
      </c>
      <c r="O1213" s="66">
        <v>0</v>
      </c>
      <c r="P1213" s="86">
        <v>0</v>
      </c>
      <c r="Q1213" s="87"/>
      <c r="R1213" s="111"/>
    </row>
    <row r="1214" spans="1:18" s="84" customFormat="1">
      <c r="A1214" s="132" t="s">
        <v>513</v>
      </c>
      <c r="B1214" s="163" t="s">
        <v>403</v>
      </c>
      <c r="C1214" s="160">
        <v>210</v>
      </c>
      <c r="D1214" s="100"/>
      <c r="E1214" s="100"/>
      <c r="F1214" s="106" t="s">
        <v>303</v>
      </c>
      <c r="G1214" s="64">
        <f t="shared" ref="G1214:P1214" si="211">SUM(G1215:G1225)</f>
        <v>1433.3</v>
      </c>
      <c r="H1214" s="64">
        <f t="shared" si="211"/>
        <v>0</v>
      </c>
      <c r="I1214" s="64">
        <f t="shared" si="211"/>
        <v>1433.3</v>
      </c>
      <c r="J1214" s="64">
        <f t="shared" si="211"/>
        <v>0</v>
      </c>
      <c r="K1214" s="64">
        <f t="shared" si="211"/>
        <v>0</v>
      </c>
      <c r="L1214" s="64">
        <f t="shared" si="211"/>
        <v>0</v>
      </c>
      <c r="M1214" s="64">
        <f t="shared" si="211"/>
        <v>0</v>
      </c>
      <c r="N1214" s="64">
        <f t="shared" si="211"/>
        <v>0</v>
      </c>
      <c r="O1214" s="64">
        <f t="shared" si="211"/>
        <v>0</v>
      </c>
      <c r="P1214" s="64">
        <f t="shared" si="211"/>
        <v>0</v>
      </c>
      <c r="Q1214" s="83"/>
      <c r="R1214" s="111"/>
    </row>
    <row r="1215" spans="1:18" s="84" customFormat="1">
      <c r="A1215" s="132"/>
      <c r="B1215" s="164"/>
      <c r="C1215" s="161"/>
      <c r="D1215" s="123"/>
      <c r="E1215" s="100"/>
      <c r="F1215" s="88" t="s">
        <v>25</v>
      </c>
      <c r="G1215" s="86">
        <f t="shared" ref="G1215:H1225" si="212">I1215+K1215+M1215+O1215</f>
        <v>0</v>
      </c>
      <c r="H1215" s="86">
        <f t="shared" si="212"/>
        <v>0</v>
      </c>
      <c r="I1215" s="86">
        <v>0</v>
      </c>
      <c r="J1215" s="86">
        <v>0</v>
      </c>
      <c r="K1215" s="86">
        <v>0</v>
      </c>
      <c r="L1215" s="86">
        <v>0</v>
      </c>
      <c r="M1215" s="86">
        <v>0</v>
      </c>
      <c r="N1215" s="86">
        <v>0</v>
      </c>
      <c r="O1215" s="86">
        <v>0</v>
      </c>
      <c r="P1215" s="86">
        <v>0</v>
      </c>
      <c r="Q1215" s="87"/>
      <c r="R1215" s="111"/>
    </row>
    <row r="1216" spans="1:18" s="84" customFormat="1">
      <c r="A1216" s="132"/>
      <c r="B1216" s="164"/>
      <c r="C1216" s="161"/>
      <c r="D1216" s="123"/>
      <c r="E1216" s="89"/>
      <c r="F1216" s="88" t="s">
        <v>28</v>
      </c>
      <c r="G1216" s="86">
        <f t="shared" si="212"/>
        <v>0</v>
      </c>
      <c r="H1216" s="86">
        <f t="shared" si="212"/>
        <v>0</v>
      </c>
      <c r="I1216" s="86">
        <v>0</v>
      </c>
      <c r="J1216" s="86">
        <v>0</v>
      </c>
      <c r="K1216" s="86">
        <v>0</v>
      </c>
      <c r="L1216" s="86">
        <v>0</v>
      </c>
      <c r="M1216" s="86">
        <v>0</v>
      </c>
      <c r="N1216" s="86">
        <v>0</v>
      </c>
      <c r="O1216" s="86">
        <v>0</v>
      </c>
      <c r="P1216" s="86">
        <v>0</v>
      </c>
      <c r="Q1216" s="87"/>
      <c r="R1216" s="111"/>
    </row>
    <row r="1217" spans="1:18" s="84" customFormat="1">
      <c r="A1217" s="132"/>
      <c r="B1217" s="164"/>
      <c r="C1217" s="161"/>
      <c r="D1217" s="123"/>
      <c r="E1217" s="119"/>
      <c r="F1217" s="88" t="s">
        <v>29</v>
      </c>
      <c r="G1217" s="86">
        <f t="shared" si="212"/>
        <v>0</v>
      </c>
      <c r="H1217" s="86">
        <f t="shared" si="212"/>
        <v>0</v>
      </c>
      <c r="I1217" s="86">
        <v>0</v>
      </c>
      <c r="J1217" s="86">
        <v>0</v>
      </c>
      <c r="K1217" s="86">
        <v>0</v>
      </c>
      <c r="L1217" s="86">
        <v>0</v>
      </c>
      <c r="M1217" s="86">
        <v>0</v>
      </c>
      <c r="N1217" s="86">
        <v>0</v>
      </c>
      <c r="O1217" s="86">
        <v>0</v>
      </c>
      <c r="P1217" s="86">
        <v>0</v>
      </c>
      <c r="Q1217" s="87"/>
      <c r="R1217" s="111"/>
    </row>
    <row r="1218" spans="1:18" s="84" customFormat="1">
      <c r="A1218" s="132"/>
      <c r="B1218" s="164"/>
      <c r="C1218" s="161"/>
      <c r="D1218" s="123"/>
      <c r="E1218" s="119"/>
      <c r="F1218" s="88" t="s">
        <v>305</v>
      </c>
      <c r="G1218" s="86">
        <f t="shared" si="212"/>
        <v>0</v>
      </c>
      <c r="H1218" s="86">
        <f t="shared" si="212"/>
        <v>0</v>
      </c>
      <c r="I1218" s="86">
        <v>0</v>
      </c>
      <c r="J1218" s="86">
        <v>0</v>
      </c>
      <c r="K1218" s="86">
        <v>0</v>
      </c>
      <c r="L1218" s="86">
        <v>0</v>
      </c>
      <c r="M1218" s="86">
        <v>0</v>
      </c>
      <c r="N1218" s="86">
        <v>0</v>
      </c>
      <c r="O1218" s="86">
        <v>0</v>
      </c>
      <c r="P1218" s="86">
        <v>0</v>
      </c>
      <c r="Q1218" s="87"/>
      <c r="R1218" s="111"/>
    </row>
    <row r="1219" spans="1:18" s="84" customFormat="1">
      <c r="A1219" s="132"/>
      <c r="B1219" s="164"/>
      <c r="C1219" s="161"/>
      <c r="D1219" s="123"/>
      <c r="E1219" s="88"/>
      <c r="F1219" s="88" t="s">
        <v>31</v>
      </c>
      <c r="G1219" s="86">
        <f t="shared" si="212"/>
        <v>0</v>
      </c>
      <c r="H1219" s="86">
        <f t="shared" si="212"/>
        <v>0</v>
      </c>
      <c r="I1219" s="66">
        <v>0</v>
      </c>
      <c r="J1219" s="66">
        <v>0</v>
      </c>
      <c r="K1219" s="86">
        <v>0</v>
      </c>
      <c r="L1219" s="86">
        <v>0</v>
      </c>
      <c r="M1219" s="86">
        <v>0</v>
      </c>
      <c r="N1219" s="86">
        <v>0</v>
      </c>
      <c r="O1219" s="86">
        <v>0</v>
      </c>
      <c r="P1219" s="86">
        <v>0</v>
      </c>
      <c r="Q1219" s="87"/>
      <c r="R1219" s="111"/>
    </row>
    <row r="1220" spans="1:18" s="84" customFormat="1">
      <c r="A1220" s="132"/>
      <c r="B1220" s="164"/>
      <c r="C1220" s="161"/>
      <c r="D1220" s="123"/>
      <c r="E1220" s="88"/>
      <c r="F1220" s="88" t="s">
        <v>268</v>
      </c>
      <c r="G1220" s="86">
        <f t="shared" si="212"/>
        <v>0</v>
      </c>
      <c r="H1220" s="86">
        <f t="shared" si="212"/>
        <v>0</v>
      </c>
      <c r="I1220" s="66">
        <v>0</v>
      </c>
      <c r="J1220" s="66">
        <v>0</v>
      </c>
      <c r="K1220" s="86">
        <v>0</v>
      </c>
      <c r="L1220" s="86">
        <v>0</v>
      </c>
      <c r="M1220" s="86">
        <v>0</v>
      </c>
      <c r="N1220" s="86">
        <v>0</v>
      </c>
      <c r="O1220" s="86">
        <v>0</v>
      </c>
      <c r="P1220" s="86">
        <v>0</v>
      </c>
      <c r="Q1220" s="87"/>
      <c r="R1220" s="111"/>
    </row>
    <row r="1221" spans="1:18" s="84" customFormat="1">
      <c r="A1221" s="132"/>
      <c r="B1221" s="164"/>
      <c r="C1221" s="161"/>
      <c r="D1221" s="123"/>
      <c r="E1221" s="89"/>
      <c r="F1221" s="88" t="s">
        <v>275</v>
      </c>
      <c r="G1221" s="86">
        <f t="shared" si="212"/>
        <v>0</v>
      </c>
      <c r="H1221" s="86">
        <f t="shared" si="212"/>
        <v>0</v>
      </c>
      <c r="I1221" s="66">
        <v>0</v>
      </c>
      <c r="J1221" s="66">
        <v>0</v>
      </c>
      <c r="K1221" s="66">
        <v>0</v>
      </c>
      <c r="L1221" s="86">
        <v>0</v>
      </c>
      <c r="M1221" s="66">
        <v>0</v>
      </c>
      <c r="N1221" s="66">
        <v>0</v>
      </c>
      <c r="O1221" s="66">
        <v>0</v>
      </c>
      <c r="P1221" s="86">
        <v>0</v>
      </c>
      <c r="Q1221" s="87"/>
      <c r="R1221" s="111"/>
    </row>
    <row r="1222" spans="1:18" s="84" customFormat="1">
      <c r="A1222" s="132"/>
      <c r="B1222" s="164"/>
      <c r="C1222" s="161"/>
      <c r="D1222" s="123"/>
      <c r="E1222" s="88" t="s">
        <v>220</v>
      </c>
      <c r="F1222" s="88" t="s">
        <v>276</v>
      </c>
      <c r="G1222" s="86">
        <f t="shared" si="212"/>
        <v>68.3</v>
      </c>
      <c r="H1222" s="86">
        <f t="shared" si="212"/>
        <v>0</v>
      </c>
      <c r="I1222" s="66">
        <v>68.3</v>
      </c>
      <c r="J1222" s="66">
        <v>0</v>
      </c>
      <c r="K1222" s="66">
        <v>0</v>
      </c>
      <c r="L1222" s="86">
        <v>0</v>
      </c>
      <c r="M1222" s="66">
        <v>0</v>
      </c>
      <c r="N1222" s="66">
        <v>0</v>
      </c>
      <c r="O1222" s="66">
        <v>0</v>
      </c>
      <c r="P1222" s="86">
        <v>0</v>
      </c>
      <c r="Q1222" s="87"/>
      <c r="R1222" s="111"/>
    </row>
    <row r="1223" spans="1:18" s="84" customFormat="1">
      <c r="A1223" s="132"/>
      <c r="B1223" s="164"/>
      <c r="C1223" s="161"/>
      <c r="D1223" s="123"/>
      <c r="E1223" s="88" t="s">
        <v>26</v>
      </c>
      <c r="F1223" s="88" t="s">
        <v>277</v>
      </c>
      <c r="G1223" s="86">
        <f t="shared" si="212"/>
        <v>1365</v>
      </c>
      <c r="H1223" s="86">
        <f t="shared" si="212"/>
        <v>0</v>
      </c>
      <c r="I1223" s="66">
        <v>1365</v>
      </c>
      <c r="J1223" s="66">
        <v>0</v>
      </c>
      <c r="K1223" s="66">
        <v>0</v>
      </c>
      <c r="L1223" s="86">
        <v>0</v>
      </c>
      <c r="M1223" s="66">
        <v>0</v>
      </c>
      <c r="N1223" s="66">
        <v>0</v>
      </c>
      <c r="O1223" s="66">
        <v>0</v>
      </c>
      <c r="P1223" s="86">
        <v>0</v>
      </c>
      <c r="Q1223" s="87"/>
      <c r="R1223" s="111"/>
    </row>
    <row r="1224" spans="1:18" s="84" customFormat="1">
      <c r="A1224" s="132"/>
      <c r="B1224" s="164"/>
      <c r="C1224" s="161"/>
      <c r="D1224" s="123"/>
      <c r="E1224" s="89"/>
      <c r="F1224" s="88" t="s">
        <v>278</v>
      </c>
      <c r="G1224" s="86">
        <f t="shared" si="212"/>
        <v>0</v>
      </c>
      <c r="H1224" s="86">
        <f t="shared" si="212"/>
        <v>0</v>
      </c>
      <c r="I1224" s="66">
        <v>0</v>
      </c>
      <c r="J1224" s="66">
        <v>0</v>
      </c>
      <c r="K1224" s="66">
        <v>0</v>
      </c>
      <c r="L1224" s="86">
        <v>0</v>
      </c>
      <c r="M1224" s="66">
        <v>0</v>
      </c>
      <c r="N1224" s="66">
        <v>0</v>
      </c>
      <c r="O1224" s="66">
        <v>0</v>
      </c>
      <c r="P1224" s="86">
        <v>0</v>
      </c>
      <c r="Q1224" s="87"/>
      <c r="R1224" s="111"/>
    </row>
    <row r="1225" spans="1:18" s="84" customFormat="1">
      <c r="A1225" s="132"/>
      <c r="B1225" s="165"/>
      <c r="C1225" s="162"/>
      <c r="D1225" s="123"/>
      <c r="E1225" s="89"/>
      <c r="F1225" s="88" t="s">
        <v>279</v>
      </c>
      <c r="G1225" s="86">
        <f t="shared" si="212"/>
        <v>0</v>
      </c>
      <c r="H1225" s="86">
        <f t="shared" si="212"/>
        <v>0</v>
      </c>
      <c r="I1225" s="66">
        <v>0</v>
      </c>
      <c r="J1225" s="66">
        <v>0</v>
      </c>
      <c r="K1225" s="66">
        <v>0</v>
      </c>
      <c r="L1225" s="86">
        <v>0</v>
      </c>
      <c r="M1225" s="66">
        <v>0</v>
      </c>
      <c r="N1225" s="66">
        <v>0</v>
      </c>
      <c r="O1225" s="66">
        <v>0</v>
      </c>
      <c r="P1225" s="86">
        <v>0</v>
      </c>
      <c r="Q1225" s="87"/>
      <c r="R1225" s="111"/>
    </row>
    <row r="1226" spans="1:18" s="84" customFormat="1">
      <c r="A1226" s="132" t="s">
        <v>514</v>
      </c>
      <c r="B1226" s="128" t="s">
        <v>404</v>
      </c>
      <c r="C1226" s="156">
        <v>230</v>
      </c>
      <c r="D1226" s="100"/>
      <c r="E1226" s="100"/>
      <c r="F1226" s="106" t="s">
        <v>303</v>
      </c>
      <c r="G1226" s="64">
        <f t="shared" ref="G1226:P1226" si="213">SUM(G1227:G1237)</f>
        <v>1569.75</v>
      </c>
      <c r="H1226" s="64">
        <f t="shared" si="213"/>
        <v>0</v>
      </c>
      <c r="I1226" s="64">
        <f t="shared" si="213"/>
        <v>1569.75</v>
      </c>
      <c r="J1226" s="64">
        <f t="shared" si="213"/>
        <v>0</v>
      </c>
      <c r="K1226" s="64">
        <f t="shared" si="213"/>
        <v>0</v>
      </c>
      <c r="L1226" s="64">
        <f t="shared" si="213"/>
        <v>0</v>
      </c>
      <c r="M1226" s="64">
        <f t="shared" si="213"/>
        <v>0</v>
      </c>
      <c r="N1226" s="64">
        <f t="shared" si="213"/>
        <v>0</v>
      </c>
      <c r="O1226" s="64">
        <f t="shared" si="213"/>
        <v>0</v>
      </c>
      <c r="P1226" s="64">
        <f t="shared" si="213"/>
        <v>0</v>
      </c>
      <c r="Q1226" s="83"/>
      <c r="R1226" s="111"/>
    </row>
    <row r="1227" spans="1:18" s="84" customFormat="1">
      <c r="A1227" s="132"/>
      <c r="B1227" s="128"/>
      <c r="C1227" s="156"/>
      <c r="D1227" s="123"/>
      <c r="E1227" s="100"/>
      <c r="F1227" s="88" t="s">
        <v>25</v>
      </c>
      <c r="G1227" s="86">
        <f t="shared" ref="G1227:H1237" si="214">I1227+K1227+M1227+O1227</f>
        <v>0</v>
      </c>
      <c r="H1227" s="86">
        <f t="shared" si="214"/>
        <v>0</v>
      </c>
      <c r="I1227" s="86">
        <v>0</v>
      </c>
      <c r="J1227" s="86">
        <v>0</v>
      </c>
      <c r="K1227" s="86">
        <v>0</v>
      </c>
      <c r="L1227" s="86">
        <v>0</v>
      </c>
      <c r="M1227" s="86">
        <v>0</v>
      </c>
      <c r="N1227" s="86">
        <v>0</v>
      </c>
      <c r="O1227" s="86">
        <v>0</v>
      </c>
      <c r="P1227" s="86">
        <v>0</v>
      </c>
      <c r="Q1227" s="87"/>
      <c r="R1227" s="111"/>
    </row>
    <row r="1228" spans="1:18" s="84" customFormat="1">
      <c r="A1228" s="132"/>
      <c r="B1228" s="128"/>
      <c r="C1228" s="156"/>
      <c r="D1228" s="123"/>
      <c r="E1228" s="89"/>
      <c r="F1228" s="88" t="s">
        <v>28</v>
      </c>
      <c r="G1228" s="86">
        <f t="shared" si="214"/>
        <v>0</v>
      </c>
      <c r="H1228" s="86">
        <f t="shared" si="214"/>
        <v>0</v>
      </c>
      <c r="I1228" s="86">
        <v>0</v>
      </c>
      <c r="J1228" s="86">
        <v>0</v>
      </c>
      <c r="K1228" s="86">
        <v>0</v>
      </c>
      <c r="L1228" s="86">
        <v>0</v>
      </c>
      <c r="M1228" s="86">
        <v>0</v>
      </c>
      <c r="N1228" s="86">
        <v>0</v>
      </c>
      <c r="O1228" s="86">
        <v>0</v>
      </c>
      <c r="P1228" s="86">
        <v>0</v>
      </c>
      <c r="Q1228" s="87"/>
      <c r="R1228" s="111"/>
    </row>
    <row r="1229" spans="1:18" s="84" customFormat="1">
      <c r="A1229" s="132"/>
      <c r="B1229" s="128"/>
      <c r="C1229" s="156"/>
      <c r="D1229" s="123"/>
      <c r="E1229" s="119"/>
      <c r="F1229" s="88" t="s">
        <v>29</v>
      </c>
      <c r="G1229" s="86">
        <f t="shared" si="214"/>
        <v>0</v>
      </c>
      <c r="H1229" s="86">
        <f t="shared" si="214"/>
        <v>0</v>
      </c>
      <c r="I1229" s="86">
        <v>0</v>
      </c>
      <c r="J1229" s="86">
        <v>0</v>
      </c>
      <c r="K1229" s="86">
        <v>0</v>
      </c>
      <c r="L1229" s="86">
        <v>0</v>
      </c>
      <c r="M1229" s="86">
        <v>0</v>
      </c>
      <c r="N1229" s="86">
        <v>0</v>
      </c>
      <c r="O1229" s="86">
        <v>0</v>
      </c>
      <c r="P1229" s="86">
        <v>0</v>
      </c>
      <c r="Q1229" s="87"/>
      <c r="R1229" s="111"/>
    </row>
    <row r="1230" spans="1:18" s="84" customFormat="1">
      <c r="A1230" s="132"/>
      <c r="B1230" s="128"/>
      <c r="C1230" s="156"/>
      <c r="D1230" s="123"/>
      <c r="E1230" s="119"/>
      <c r="F1230" s="88" t="s">
        <v>305</v>
      </c>
      <c r="G1230" s="86">
        <f t="shared" si="214"/>
        <v>0</v>
      </c>
      <c r="H1230" s="86">
        <f t="shared" si="214"/>
        <v>0</v>
      </c>
      <c r="I1230" s="86">
        <v>0</v>
      </c>
      <c r="J1230" s="86">
        <v>0</v>
      </c>
      <c r="K1230" s="86">
        <v>0</v>
      </c>
      <c r="L1230" s="86">
        <v>0</v>
      </c>
      <c r="M1230" s="86">
        <v>0</v>
      </c>
      <c r="N1230" s="86">
        <v>0</v>
      </c>
      <c r="O1230" s="86">
        <v>0</v>
      </c>
      <c r="P1230" s="86">
        <v>0</v>
      </c>
      <c r="Q1230" s="87"/>
      <c r="R1230" s="111"/>
    </row>
    <row r="1231" spans="1:18" s="84" customFormat="1">
      <c r="A1231" s="132"/>
      <c r="B1231" s="128"/>
      <c r="C1231" s="156"/>
      <c r="D1231" s="123"/>
      <c r="E1231" s="88"/>
      <c r="F1231" s="88" t="s">
        <v>31</v>
      </c>
      <c r="G1231" s="86">
        <f t="shared" si="214"/>
        <v>0</v>
      </c>
      <c r="H1231" s="86">
        <f t="shared" si="214"/>
        <v>0</v>
      </c>
      <c r="I1231" s="66">
        <v>0</v>
      </c>
      <c r="J1231" s="66">
        <v>0</v>
      </c>
      <c r="K1231" s="86">
        <v>0</v>
      </c>
      <c r="L1231" s="86">
        <v>0</v>
      </c>
      <c r="M1231" s="86">
        <v>0</v>
      </c>
      <c r="N1231" s="86">
        <v>0</v>
      </c>
      <c r="O1231" s="86">
        <v>0</v>
      </c>
      <c r="P1231" s="86">
        <v>0</v>
      </c>
      <c r="Q1231" s="87"/>
      <c r="R1231" s="111"/>
    </row>
    <row r="1232" spans="1:18" s="84" customFormat="1">
      <c r="A1232" s="132"/>
      <c r="B1232" s="128"/>
      <c r="C1232" s="156"/>
      <c r="D1232" s="123"/>
      <c r="E1232" s="88"/>
      <c r="F1232" s="88" t="s">
        <v>268</v>
      </c>
      <c r="G1232" s="86">
        <f t="shared" si="214"/>
        <v>0</v>
      </c>
      <c r="H1232" s="86">
        <f t="shared" si="214"/>
        <v>0</v>
      </c>
      <c r="I1232" s="66">
        <v>0</v>
      </c>
      <c r="J1232" s="66">
        <v>0</v>
      </c>
      <c r="K1232" s="86">
        <v>0</v>
      </c>
      <c r="L1232" s="86">
        <v>0</v>
      </c>
      <c r="M1232" s="86">
        <v>0</v>
      </c>
      <c r="N1232" s="86">
        <v>0</v>
      </c>
      <c r="O1232" s="86">
        <v>0</v>
      </c>
      <c r="P1232" s="86">
        <v>0</v>
      </c>
      <c r="Q1232" s="87"/>
      <c r="R1232" s="111"/>
    </row>
    <row r="1233" spans="1:18" s="84" customFormat="1">
      <c r="A1233" s="132"/>
      <c r="B1233" s="128"/>
      <c r="C1233" s="156"/>
      <c r="D1233" s="123"/>
      <c r="E1233" s="88" t="s">
        <v>220</v>
      </c>
      <c r="F1233" s="88" t="s">
        <v>275</v>
      </c>
      <c r="G1233" s="86">
        <f t="shared" si="214"/>
        <v>74.75</v>
      </c>
      <c r="H1233" s="86">
        <f t="shared" si="214"/>
        <v>0</v>
      </c>
      <c r="I1233" s="66">
        <v>74.75</v>
      </c>
      <c r="J1233" s="66">
        <v>0</v>
      </c>
      <c r="K1233" s="66">
        <v>0</v>
      </c>
      <c r="L1233" s="86">
        <v>0</v>
      </c>
      <c r="M1233" s="66">
        <v>0</v>
      </c>
      <c r="N1233" s="66">
        <v>0</v>
      </c>
      <c r="O1233" s="66">
        <v>0</v>
      </c>
      <c r="P1233" s="86">
        <v>0</v>
      </c>
      <c r="Q1233" s="87"/>
      <c r="R1233" s="111"/>
    </row>
    <row r="1234" spans="1:18" s="84" customFormat="1">
      <c r="A1234" s="132"/>
      <c r="B1234" s="128"/>
      <c r="C1234" s="156"/>
      <c r="D1234" s="123"/>
      <c r="E1234" s="88" t="s">
        <v>26</v>
      </c>
      <c r="F1234" s="88" t="s">
        <v>276</v>
      </c>
      <c r="G1234" s="86">
        <f t="shared" si="214"/>
        <v>1495</v>
      </c>
      <c r="H1234" s="86">
        <f t="shared" si="214"/>
        <v>0</v>
      </c>
      <c r="I1234" s="66">
        <v>1495</v>
      </c>
      <c r="J1234" s="66">
        <v>0</v>
      </c>
      <c r="K1234" s="66">
        <v>0</v>
      </c>
      <c r="L1234" s="86">
        <v>0</v>
      </c>
      <c r="M1234" s="66">
        <v>0</v>
      </c>
      <c r="N1234" s="66">
        <v>0</v>
      </c>
      <c r="O1234" s="66">
        <v>0</v>
      </c>
      <c r="P1234" s="86">
        <v>0</v>
      </c>
      <c r="Q1234" s="87"/>
      <c r="R1234" s="111"/>
    </row>
    <row r="1235" spans="1:18" s="84" customFormat="1">
      <c r="A1235" s="132"/>
      <c r="B1235" s="128"/>
      <c r="C1235" s="156"/>
      <c r="D1235" s="123"/>
      <c r="E1235" s="89"/>
      <c r="F1235" s="88" t="s">
        <v>277</v>
      </c>
      <c r="G1235" s="86">
        <f t="shared" si="214"/>
        <v>0</v>
      </c>
      <c r="H1235" s="86">
        <f t="shared" si="214"/>
        <v>0</v>
      </c>
      <c r="I1235" s="66">
        <v>0</v>
      </c>
      <c r="J1235" s="66">
        <v>0</v>
      </c>
      <c r="K1235" s="66">
        <v>0</v>
      </c>
      <c r="L1235" s="86">
        <v>0</v>
      </c>
      <c r="M1235" s="66">
        <v>0</v>
      </c>
      <c r="N1235" s="66">
        <v>0</v>
      </c>
      <c r="O1235" s="66">
        <v>0</v>
      </c>
      <c r="P1235" s="86">
        <v>0</v>
      </c>
      <c r="Q1235" s="87"/>
      <c r="R1235" s="111"/>
    </row>
    <row r="1236" spans="1:18" s="84" customFormat="1">
      <c r="A1236" s="132"/>
      <c r="B1236" s="128"/>
      <c r="C1236" s="156"/>
      <c r="D1236" s="123"/>
      <c r="E1236" s="89"/>
      <c r="F1236" s="88" t="s">
        <v>278</v>
      </c>
      <c r="G1236" s="86">
        <f t="shared" si="214"/>
        <v>0</v>
      </c>
      <c r="H1236" s="86">
        <f t="shared" si="214"/>
        <v>0</v>
      </c>
      <c r="I1236" s="66">
        <v>0</v>
      </c>
      <c r="J1236" s="66">
        <v>0</v>
      </c>
      <c r="K1236" s="66">
        <v>0</v>
      </c>
      <c r="L1236" s="86">
        <v>0</v>
      </c>
      <c r="M1236" s="66">
        <v>0</v>
      </c>
      <c r="N1236" s="66">
        <v>0</v>
      </c>
      <c r="O1236" s="66">
        <v>0</v>
      </c>
      <c r="P1236" s="86">
        <v>0</v>
      </c>
      <c r="Q1236" s="87"/>
      <c r="R1236" s="111"/>
    </row>
    <row r="1237" spans="1:18" s="84" customFormat="1">
      <c r="A1237" s="132"/>
      <c r="B1237" s="128"/>
      <c r="C1237" s="156"/>
      <c r="D1237" s="123"/>
      <c r="E1237" s="89"/>
      <c r="F1237" s="88" t="s">
        <v>279</v>
      </c>
      <c r="G1237" s="86">
        <f t="shared" si="214"/>
        <v>0</v>
      </c>
      <c r="H1237" s="86">
        <f t="shared" si="214"/>
        <v>0</v>
      </c>
      <c r="I1237" s="66">
        <v>0</v>
      </c>
      <c r="J1237" s="66">
        <v>0</v>
      </c>
      <c r="K1237" s="66">
        <v>0</v>
      </c>
      <c r="L1237" s="86">
        <v>0</v>
      </c>
      <c r="M1237" s="66">
        <v>0</v>
      </c>
      <c r="N1237" s="66">
        <v>0</v>
      </c>
      <c r="O1237" s="66">
        <v>0</v>
      </c>
      <c r="P1237" s="86">
        <v>0</v>
      </c>
      <c r="Q1237" s="87"/>
      <c r="R1237" s="111"/>
    </row>
    <row r="1238" spans="1:18" s="84" customFormat="1">
      <c r="A1238" s="132" t="s">
        <v>515</v>
      </c>
      <c r="B1238" s="128" t="s">
        <v>405</v>
      </c>
      <c r="C1238" s="156">
        <v>206</v>
      </c>
      <c r="D1238" s="115"/>
      <c r="E1238" s="100"/>
      <c r="F1238" s="106" t="s">
        <v>303</v>
      </c>
      <c r="G1238" s="64">
        <f t="shared" ref="G1238:P1238" si="215">SUM(G1239:G1249)</f>
        <v>1405.95</v>
      </c>
      <c r="H1238" s="64">
        <f t="shared" si="215"/>
        <v>0</v>
      </c>
      <c r="I1238" s="64">
        <f t="shared" si="215"/>
        <v>1405.95</v>
      </c>
      <c r="J1238" s="64">
        <f t="shared" si="215"/>
        <v>0</v>
      </c>
      <c r="K1238" s="64">
        <f t="shared" si="215"/>
        <v>0</v>
      </c>
      <c r="L1238" s="64">
        <f t="shared" si="215"/>
        <v>0</v>
      </c>
      <c r="M1238" s="64">
        <f t="shared" si="215"/>
        <v>0</v>
      </c>
      <c r="N1238" s="64">
        <f t="shared" si="215"/>
        <v>0</v>
      </c>
      <c r="O1238" s="64">
        <f t="shared" si="215"/>
        <v>0</v>
      </c>
      <c r="P1238" s="64">
        <f t="shared" si="215"/>
        <v>0</v>
      </c>
      <c r="Q1238" s="83"/>
      <c r="R1238" s="111"/>
    </row>
    <row r="1239" spans="1:18" s="84" customFormat="1">
      <c r="A1239" s="132"/>
      <c r="B1239" s="128"/>
      <c r="C1239" s="156"/>
      <c r="D1239" s="115"/>
      <c r="E1239" s="100"/>
      <c r="F1239" s="88" t="s">
        <v>25</v>
      </c>
      <c r="G1239" s="86">
        <f t="shared" ref="G1239:H1249" si="216">I1239+K1239+M1239+O1239</f>
        <v>0</v>
      </c>
      <c r="H1239" s="86">
        <f t="shared" si="216"/>
        <v>0</v>
      </c>
      <c r="I1239" s="86">
        <v>0</v>
      </c>
      <c r="J1239" s="86">
        <v>0</v>
      </c>
      <c r="K1239" s="86">
        <v>0</v>
      </c>
      <c r="L1239" s="86">
        <v>0</v>
      </c>
      <c r="M1239" s="86">
        <v>0</v>
      </c>
      <c r="N1239" s="86">
        <v>0</v>
      </c>
      <c r="O1239" s="86">
        <v>0</v>
      </c>
      <c r="P1239" s="86">
        <v>0</v>
      </c>
      <c r="Q1239" s="87"/>
      <c r="R1239" s="111"/>
    </row>
    <row r="1240" spans="1:18" s="84" customFormat="1">
      <c r="A1240" s="132"/>
      <c r="B1240" s="128"/>
      <c r="C1240" s="156"/>
      <c r="D1240" s="115"/>
      <c r="E1240" s="89"/>
      <c r="F1240" s="88" t="s">
        <v>28</v>
      </c>
      <c r="G1240" s="86">
        <f t="shared" si="216"/>
        <v>0</v>
      </c>
      <c r="H1240" s="86">
        <f t="shared" si="216"/>
        <v>0</v>
      </c>
      <c r="I1240" s="86">
        <v>0</v>
      </c>
      <c r="J1240" s="86">
        <v>0</v>
      </c>
      <c r="K1240" s="86">
        <v>0</v>
      </c>
      <c r="L1240" s="86">
        <v>0</v>
      </c>
      <c r="M1240" s="86">
        <v>0</v>
      </c>
      <c r="N1240" s="86">
        <v>0</v>
      </c>
      <c r="O1240" s="86">
        <v>0</v>
      </c>
      <c r="P1240" s="86">
        <v>0</v>
      </c>
      <c r="Q1240" s="87"/>
      <c r="R1240" s="111"/>
    </row>
    <row r="1241" spans="1:18" s="84" customFormat="1">
      <c r="A1241" s="132"/>
      <c r="B1241" s="128"/>
      <c r="C1241" s="156"/>
      <c r="D1241" s="115"/>
      <c r="E1241" s="119"/>
      <c r="F1241" s="88" t="s">
        <v>29</v>
      </c>
      <c r="G1241" s="86">
        <f t="shared" si="216"/>
        <v>0</v>
      </c>
      <c r="H1241" s="86">
        <f t="shared" si="216"/>
        <v>0</v>
      </c>
      <c r="I1241" s="86">
        <v>0</v>
      </c>
      <c r="J1241" s="86">
        <v>0</v>
      </c>
      <c r="K1241" s="86">
        <v>0</v>
      </c>
      <c r="L1241" s="86">
        <v>0</v>
      </c>
      <c r="M1241" s="86">
        <v>0</v>
      </c>
      <c r="N1241" s="86">
        <v>0</v>
      </c>
      <c r="O1241" s="86">
        <v>0</v>
      </c>
      <c r="P1241" s="86">
        <v>0</v>
      </c>
      <c r="Q1241" s="87"/>
      <c r="R1241" s="111"/>
    </row>
    <row r="1242" spans="1:18" s="84" customFormat="1">
      <c r="A1242" s="132"/>
      <c r="B1242" s="128"/>
      <c r="C1242" s="156"/>
      <c r="D1242" s="115"/>
      <c r="E1242" s="119"/>
      <c r="F1242" s="88" t="s">
        <v>305</v>
      </c>
      <c r="G1242" s="86">
        <f t="shared" si="216"/>
        <v>0</v>
      </c>
      <c r="H1242" s="86">
        <f t="shared" si="216"/>
        <v>0</v>
      </c>
      <c r="I1242" s="86">
        <v>0</v>
      </c>
      <c r="J1242" s="86">
        <v>0</v>
      </c>
      <c r="K1242" s="86">
        <v>0</v>
      </c>
      <c r="L1242" s="86">
        <v>0</v>
      </c>
      <c r="M1242" s="86">
        <v>0</v>
      </c>
      <c r="N1242" s="86">
        <v>0</v>
      </c>
      <c r="O1242" s="86">
        <v>0</v>
      </c>
      <c r="P1242" s="86">
        <v>0</v>
      </c>
      <c r="Q1242" s="87"/>
      <c r="R1242" s="111"/>
    </row>
    <row r="1243" spans="1:18" s="84" customFormat="1">
      <c r="A1243" s="132"/>
      <c r="B1243" s="128"/>
      <c r="C1243" s="156"/>
      <c r="D1243" s="115"/>
      <c r="E1243" s="88"/>
      <c r="F1243" s="88" t="s">
        <v>31</v>
      </c>
      <c r="G1243" s="86">
        <f t="shared" si="216"/>
        <v>0</v>
      </c>
      <c r="H1243" s="86">
        <f t="shared" si="216"/>
        <v>0</v>
      </c>
      <c r="I1243" s="66">
        <v>0</v>
      </c>
      <c r="J1243" s="66">
        <v>0</v>
      </c>
      <c r="K1243" s="86">
        <v>0</v>
      </c>
      <c r="L1243" s="86">
        <v>0</v>
      </c>
      <c r="M1243" s="86">
        <v>0</v>
      </c>
      <c r="N1243" s="86">
        <v>0</v>
      </c>
      <c r="O1243" s="86">
        <v>0</v>
      </c>
      <c r="P1243" s="86">
        <v>0</v>
      </c>
      <c r="Q1243" s="87"/>
      <c r="R1243" s="111"/>
    </row>
    <row r="1244" spans="1:18" s="84" customFormat="1">
      <c r="A1244" s="132"/>
      <c r="B1244" s="128"/>
      <c r="C1244" s="156"/>
      <c r="D1244" s="115"/>
      <c r="E1244" s="88"/>
      <c r="F1244" s="88" t="s">
        <v>268</v>
      </c>
      <c r="G1244" s="86">
        <f t="shared" si="216"/>
        <v>0</v>
      </c>
      <c r="H1244" s="86">
        <f t="shared" si="216"/>
        <v>0</v>
      </c>
      <c r="I1244" s="66">
        <v>0</v>
      </c>
      <c r="J1244" s="66">
        <v>0</v>
      </c>
      <c r="K1244" s="86">
        <v>0</v>
      </c>
      <c r="L1244" s="86">
        <v>0</v>
      </c>
      <c r="M1244" s="86">
        <v>0</v>
      </c>
      <c r="N1244" s="86">
        <v>0</v>
      </c>
      <c r="O1244" s="86">
        <v>0</v>
      </c>
      <c r="P1244" s="86">
        <v>0</v>
      </c>
      <c r="Q1244" s="87"/>
      <c r="R1244" s="111"/>
    </row>
    <row r="1245" spans="1:18" s="84" customFormat="1">
      <c r="A1245" s="132"/>
      <c r="B1245" s="128"/>
      <c r="C1245" s="156"/>
      <c r="D1245" s="115"/>
      <c r="E1245" s="88" t="s">
        <v>220</v>
      </c>
      <c r="F1245" s="88" t="s">
        <v>275</v>
      </c>
      <c r="G1245" s="86">
        <f t="shared" si="216"/>
        <v>66.95</v>
      </c>
      <c r="H1245" s="86">
        <f t="shared" si="216"/>
        <v>0</v>
      </c>
      <c r="I1245" s="66">
        <v>66.95</v>
      </c>
      <c r="J1245" s="66">
        <v>0</v>
      </c>
      <c r="K1245" s="66">
        <v>0</v>
      </c>
      <c r="L1245" s="86">
        <v>0</v>
      </c>
      <c r="M1245" s="66">
        <v>0</v>
      </c>
      <c r="N1245" s="66">
        <v>0</v>
      </c>
      <c r="O1245" s="66">
        <v>0</v>
      </c>
      <c r="P1245" s="86">
        <v>0</v>
      </c>
      <c r="Q1245" s="87"/>
      <c r="R1245" s="111"/>
    </row>
    <row r="1246" spans="1:18" s="84" customFormat="1">
      <c r="A1246" s="132"/>
      <c r="B1246" s="128"/>
      <c r="C1246" s="156"/>
      <c r="D1246" s="115"/>
      <c r="E1246" s="88" t="s">
        <v>26</v>
      </c>
      <c r="F1246" s="88" t="s">
        <v>276</v>
      </c>
      <c r="G1246" s="86">
        <f t="shared" si="216"/>
        <v>1339</v>
      </c>
      <c r="H1246" s="86">
        <f t="shared" si="216"/>
        <v>0</v>
      </c>
      <c r="I1246" s="66">
        <v>1339</v>
      </c>
      <c r="J1246" s="66">
        <v>0</v>
      </c>
      <c r="K1246" s="66">
        <v>0</v>
      </c>
      <c r="L1246" s="86">
        <v>0</v>
      </c>
      <c r="M1246" s="66">
        <v>0</v>
      </c>
      <c r="N1246" s="66">
        <v>0</v>
      </c>
      <c r="O1246" s="66">
        <v>0</v>
      </c>
      <c r="P1246" s="86">
        <v>0</v>
      </c>
      <c r="Q1246" s="87"/>
      <c r="R1246" s="111"/>
    </row>
    <row r="1247" spans="1:18" s="84" customFormat="1">
      <c r="A1247" s="132"/>
      <c r="B1247" s="128"/>
      <c r="C1247" s="156"/>
      <c r="D1247" s="115"/>
      <c r="E1247" s="89"/>
      <c r="F1247" s="88" t="s">
        <v>277</v>
      </c>
      <c r="G1247" s="86">
        <f t="shared" si="216"/>
        <v>0</v>
      </c>
      <c r="H1247" s="86">
        <f t="shared" si="216"/>
        <v>0</v>
      </c>
      <c r="I1247" s="66">
        <v>0</v>
      </c>
      <c r="J1247" s="66">
        <v>0</v>
      </c>
      <c r="K1247" s="66">
        <v>0</v>
      </c>
      <c r="L1247" s="86">
        <v>0</v>
      </c>
      <c r="M1247" s="66">
        <v>0</v>
      </c>
      <c r="N1247" s="66">
        <v>0</v>
      </c>
      <c r="O1247" s="66">
        <v>0</v>
      </c>
      <c r="P1247" s="86">
        <v>0</v>
      </c>
      <c r="Q1247" s="87"/>
      <c r="R1247" s="111"/>
    </row>
    <row r="1248" spans="1:18" s="84" customFormat="1">
      <c r="A1248" s="132"/>
      <c r="B1248" s="128"/>
      <c r="C1248" s="156"/>
      <c r="D1248" s="115"/>
      <c r="E1248" s="89"/>
      <c r="F1248" s="88" t="s">
        <v>278</v>
      </c>
      <c r="G1248" s="86">
        <f t="shared" si="216"/>
        <v>0</v>
      </c>
      <c r="H1248" s="86">
        <f t="shared" si="216"/>
        <v>0</v>
      </c>
      <c r="I1248" s="66">
        <v>0</v>
      </c>
      <c r="J1248" s="66">
        <v>0</v>
      </c>
      <c r="K1248" s="66">
        <v>0</v>
      </c>
      <c r="L1248" s="86">
        <v>0</v>
      </c>
      <c r="M1248" s="66">
        <v>0</v>
      </c>
      <c r="N1248" s="66">
        <v>0</v>
      </c>
      <c r="O1248" s="66">
        <v>0</v>
      </c>
      <c r="P1248" s="86">
        <v>0</v>
      </c>
      <c r="Q1248" s="87"/>
      <c r="R1248" s="111"/>
    </row>
    <row r="1249" spans="1:18" s="84" customFormat="1">
      <c r="A1249" s="132"/>
      <c r="B1249" s="128"/>
      <c r="C1249" s="156"/>
      <c r="D1249" s="115"/>
      <c r="E1249" s="89"/>
      <c r="F1249" s="88" t="s">
        <v>279</v>
      </c>
      <c r="G1249" s="86">
        <f t="shared" si="216"/>
        <v>0</v>
      </c>
      <c r="H1249" s="86">
        <f t="shared" si="216"/>
        <v>0</v>
      </c>
      <c r="I1249" s="66">
        <v>0</v>
      </c>
      <c r="J1249" s="66">
        <v>0</v>
      </c>
      <c r="K1249" s="66">
        <v>0</v>
      </c>
      <c r="L1249" s="86">
        <v>0</v>
      </c>
      <c r="M1249" s="66">
        <v>0</v>
      </c>
      <c r="N1249" s="66">
        <v>0</v>
      </c>
      <c r="O1249" s="66">
        <v>0</v>
      </c>
      <c r="P1249" s="86">
        <v>0</v>
      </c>
      <c r="Q1249" s="87"/>
      <c r="R1249" s="111"/>
    </row>
    <row r="1250" spans="1:18" s="84" customFormat="1">
      <c r="A1250" s="132" t="s">
        <v>516</v>
      </c>
      <c r="B1250" s="128" t="s">
        <v>406</v>
      </c>
      <c r="C1250" s="156">
        <v>100</v>
      </c>
      <c r="D1250" s="115"/>
      <c r="E1250" s="100"/>
      <c r="F1250" s="106" t="s">
        <v>303</v>
      </c>
      <c r="G1250" s="64">
        <f t="shared" ref="G1250:P1250" si="217">SUM(G1251:G1261)</f>
        <v>682.5</v>
      </c>
      <c r="H1250" s="64">
        <f t="shared" si="217"/>
        <v>0</v>
      </c>
      <c r="I1250" s="64">
        <f t="shared" si="217"/>
        <v>682.5</v>
      </c>
      <c r="J1250" s="64">
        <f t="shared" si="217"/>
        <v>0</v>
      </c>
      <c r="K1250" s="64">
        <f t="shared" si="217"/>
        <v>0</v>
      </c>
      <c r="L1250" s="64">
        <f t="shared" si="217"/>
        <v>0</v>
      </c>
      <c r="M1250" s="64">
        <f t="shared" si="217"/>
        <v>0</v>
      </c>
      <c r="N1250" s="64">
        <f t="shared" si="217"/>
        <v>0</v>
      </c>
      <c r="O1250" s="64">
        <f t="shared" si="217"/>
        <v>0</v>
      </c>
      <c r="P1250" s="64">
        <f t="shared" si="217"/>
        <v>0</v>
      </c>
      <c r="Q1250" s="83"/>
      <c r="R1250" s="111"/>
    </row>
    <row r="1251" spans="1:18" s="84" customFormat="1">
      <c r="A1251" s="132"/>
      <c r="B1251" s="128"/>
      <c r="C1251" s="156"/>
      <c r="D1251" s="115"/>
      <c r="E1251" s="100"/>
      <c r="F1251" s="88" t="s">
        <v>25</v>
      </c>
      <c r="G1251" s="86">
        <f t="shared" ref="G1251:H1261" si="218">I1251+K1251+M1251+O1251</f>
        <v>0</v>
      </c>
      <c r="H1251" s="86">
        <f t="shared" si="218"/>
        <v>0</v>
      </c>
      <c r="I1251" s="86">
        <v>0</v>
      </c>
      <c r="J1251" s="86">
        <v>0</v>
      </c>
      <c r="K1251" s="86">
        <v>0</v>
      </c>
      <c r="L1251" s="86">
        <v>0</v>
      </c>
      <c r="M1251" s="86">
        <v>0</v>
      </c>
      <c r="N1251" s="86">
        <v>0</v>
      </c>
      <c r="O1251" s="86">
        <v>0</v>
      </c>
      <c r="P1251" s="86">
        <v>0</v>
      </c>
      <c r="Q1251" s="87"/>
      <c r="R1251" s="111"/>
    </row>
    <row r="1252" spans="1:18" s="84" customFormat="1">
      <c r="A1252" s="132"/>
      <c r="B1252" s="128"/>
      <c r="C1252" s="156"/>
      <c r="D1252" s="115"/>
      <c r="E1252" s="89"/>
      <c r="F1252" s="88" t="s">
        <v>28</v>
      </c>
      <c r="G1252" s="86">
        <f t="shared" si="218"/>
        <v>0</v>
      </c>
      <c r="H1252" s="86">
        <f t="shared" si="218"/>
        <v>0</v>
      </c>
      <c r="I1252" s="86">
        <v>0</v>
      </c>
      <c r="J1252" s="86">
        <v>0</v>
      </c>
      <c r="K1252" s="86">
        <v>0</v>
      </c>
      <c r="L1252" s="86">
        <v>0</v>
      </c>
      <c r="M1252" s="86">
        <v>0</v>
      </c>
      <c r="N1252" s="86">
        <v>0</v>
      </c>
      <c r="O1252" s="86">
        <v>0</v>
      </c>
      <c r="P1252" s="86">
        <v>0</v>
      </c>
      <c r="Q1252" s="87"/>
      <c r="R1252" s="111"/>
    </row>
    <row r="1253" spans="1:18" s="84" customFormat="1">
      <c r="A1253" s="132"/>
      <c r="B1253" s="128"/>
      <c r="C1253" s="156"/>
      <c r="D1253" s="115"/>
      <c r="E1253" s="119"/>
      <c r="F1253" s="88" t="s">
        <v>29</v>
      </c>
      <c r="G1253" s="86">
        <f t="shared" si="218"/>
        <v>0</v>
      </c>
      <c r="H1253" s="86">
        <f t="shared" si="218"/>
        <v>0</v>
      </c>
      <c r="I1253" s="86">
        <v>0</v>
      </c>
      <c r="J1253" s="86">
        <v>0</v>
      </c>
      <c r="K1253" s="86">
        <v>0</v>
      </c>
      <c r="L1253" s="86">
        <v>0</v>
      </c>
      <c r="M1253" s="86">
        <v>0</v>
      </c>
      <c r="N1253" s="86">
        <v>0</v>
      </c>
      <c r="O1253" s="86">
        <v>0</v>
      </c>
      <c r="P1253" s="86">
        <v>0</v>
      </c>
      <c r="Q1253" s="87"/>
      <c r="R1253" s="111"/>
    </row>
    <row r="1254" spans="1:18" s="84" customFormat="1">
      <c r="A1254" s="132"/>
      <c r="B1254" s="128"/>
      <c r="C1254" s="156"/>
      <c r="D1254" s="115"/>
      <c r="E1254" s="119"/>
      <c r="F1254" s="88" t="s">
        <v>305</v>
      </c>
      <c r="G1254" s="86">
        <f t="shared" si="218"/>
        <v>0</v>
      </c>
      <c r="H1254" s="86">
        <f t="shared" si="218"/>
        <v>0</v>
      </c>
      <c r="I1254" s="86">
        <v>0</v>
      </c>
      <c r="J1254" s="86">
        <v>0</v>
      </c>
      <c r="K1254" s="86">
        <v>0</v>
      </c>
      <c r="L1254" s="86">
        <v>0</v>
      </c>
      <c r="M1254" s="86">
        <v>0</v>
      </c>
      <c r="N1254" s="86">
        <v>0</v>
      </c>
      <c r="O1254" s="86">
        <v>0</v>
      </c>
      <c r="P1254" s="86">
        <v>0</v>
      </c>
      <c r="Q1254" s="87"/>
      <c r="R1254" s="111"/>
    </row>
    <row r="1255" spans="1:18" s="84" customFormat="1">
      <c r="A1255" s="132"/>
      <c r="B1255" s="128"/>
      <c r="C1255" s="156"/>
      <c r="D1255" s="115"/>
      <c r="E1255" s="88"/>
      <c r="F1255" s="88" t="s">
        <v>31</v>
      </c>
      <c r="G1255" s="86">
        <f t="shared" si="218"/>
        <v>0</v>
      </c>
      <c r="H1255" s="86">
        <f t="shared" si="218"/>
        <v>0</v>
      </c>
      <c r="I1255" s="66">
        <v>0</v>
      </c>
      <c r="J1255" s="66">
        <v>0</v>
      </c>
      <c r="K1255" s="86">
        <v>0</v>
      </c>
      <c r="L1255" s="86">
        <v>0</v>
      </c>
      <c r="M1255" s="86">
        <v>0</v>
      </c>
      <c r="N1255" s="86">
        <v>0</v>
      </c>
      <c r="O1255" s="86">
        <v>0</v>
      </c>
      <c r="P1255" s="86">
        <v>0</v>
      </c>
      <c r="Q1255" s="87"/>
      <c r="R1255" s="111"/>
    </row>
    <row r="1256" spans="1:18" s="84" customFormat="1">
      <c r="A1256" s="132"/>
      <c r="B1256" s="128"/>
      <c r="C1256" s="156"/>
      <c r="D1256" s="115"/>
      <c r="E1256" s="88"/>
      <c r="F1256" s="88" t="s">
        <v>268</v>
      </c>
      <c r="G1256" s="86">
        <f t="shared" si="218"/>
        <v>0</v>
      </c>
      <c r="H1256" s="86">
        <f t="shared" si="218"/>
        <v>0</v>
      </c>
      <c r="I1256" s="66">
        <v>0</v>
      </c>
      <c r="J1256" s="66">
        <v>0</v>
      </c>
      <c r="K1256" s="86">
        <v>0</v>
      </c>
      <c r="L1256" s="86">
        <v>0</v>
      </c>
      <c r="M1256" s="86">
        <v>0</v>
      </c>
      <c r="N1256" s="86">
        <v>0</v>
      </c>
      <c r="O1256" s="86">
        <v>0</v>
      </c>
      <c r="P1256" s="86">
        <v>0</v>
      </c>
      <c r="Q1256" s="87"/>
      <c r="R1256" s="111"/>
    </row>
    <row r="1257" spans="1:18" s="84" customFormat="1">
      <c r="A1257" s="132"/>
      <c r="B1257" s="128"/>
      <c r="C1257" s="156"/>
      <c r="D1257" s="115"/>
      <c r="E1257" s="89"/>
      <c r="F1257" s="88" t="s">
        <v>275</v>
      </c>
      <c r="G1257" s="86">
        <f t="shared" si="218"/>
        <v>0</v>
      </c>
      <c r="H1257" s="86">
        <f t="shared" si="218"/>
        <v>0</v>
      </c>
      <c r="I1257" s="66">
        <v>0</v>
      </c>
      <c r="J1257" s="66">
        <v>0</v>
      </c>
      <c r="K1257" s="66">
        <v>0</v>
      </c>
      <c r="L1257" s="86">
        <v>0</v>
      </c>
      <c r="M1257" s="66">
        <v>0</v>
      </c>
      <c r="N1257" s="66">
        <v>0</v>
      </c>
      <c r="O1257" s="66">
        <v>0</v>
      </c>
      <c r="P1257" s="86">
        <v>0</v>
      </c>
      <c r="Q1257" s="87"/>
      <c r="R1257" s="111"/>
    </row>
    <row r="1258" spans="1:18" s="84" customFormat="1">
      <c r="A1258" s="132"/>
      <c r="B1258" s="128"/>
      <c r="C1258" s="156"/>
      <c r="D1258" s="115"/>
      <c r="E1258" s="89"/>
      <c r="F1258" s="88" t="s">
        <v>276</v>
      </c>
      <c r="G1258" s="86">
        <f t="shared" si="218"/>
        <v>0</v>
      </c>
      <c r="H1258" s="86">
        <f t="shared" si="218"/>
        <v>0</v>
      </c>
      <c r="I1258" s="66">
        <v>0</v>
      </c>
      <c r="J1258" s="66">
        <v>0</v>
      </c>
      <c r="K1258" s="66">
        <v>0</v>
      </c>
      <c r="L1258" s="86">
        <v>0</v>
      </c>
      <c r="M1258" s="66">
        <v>0</v>
      </c>
      <c r="N1258" s="66">
        <v>0</v>
      </c>
      <c r="O1258" s="66">
        <v>0</v>
      </c>
      <c r="P1258" s="86">
        <v>0</v>
      </c>
      <c r="Q1258" s="87"/>
      <c r="R1258" s="111"/>
    </row>
    <row r="1259" spans="1:18" s="84" customFormat="1">
      <c r="A1259" s="132"/>
      <c r="B1259" s="128"/>
      <c r="C1259" s="156"/>
      <c r="D1259" s="115"/>
      <c r="E1259" s="88" t="s">
        <v>220</v>
      </c>
      <c r="F1259" s="88" t="s">
        <v>277</v>
      </c>
      <c r="G1259" s="86">
        <f t="shared" si="218"/>
        <v>32.5</v>
      </c>
      <c r="H1259" s="86">
        <f t="shared" si="218"/>
        <v>0</v>
      </c>
      <c r="I1259" s="66">
        <v>32.5</v>
      </c>
      <c r="J1259" s="66">
        <v>0</v>
      </c>
      <c r="K1259" s="66">
        <v>0</v>
      </c>
      <c r="L1259" s="86">
        <v>0</v>
      </c>
      <c r="M1259" s="66">
        <v>0</v>
      </c>
      <c r="N1259" s="66">
        <v>0</v>
      </c>
      <c r="O1259" s="66">
        <v>0</v>
      </c>
      <c r="P1259" s="86">
        <v>0</v>
      </c>
      <c r="Q1259" s="87"/>
      <c r="R1259" s="111"/>
    </row>
    <row r="1260" spans="1:18" s="84" customFormat="1">
      <c r="A1260" s="132"/>
      <c r="B1260" s="128"/>
      <c r="C1260" s="156"/>
      <c r="D1260" s="115"/>
      <c r="E1260" s="88" t="s">
        <v>26</v>
      </c>
      <c r="F1260" s="88" t="s">
        <v>278</v>
      </c>
      <c r="G1260" s="86">
        <f t="shared" si="218"/>
        <v>650</v>
      </c>
      <c r="H1260" s="86">
        <f t="shared" si="218"/>
        <v>0</v>
      </c>
      <c r="I1260" s="66">
        <v>650</v>
      </c>
      <c r="J1260" s="66">
        <v>0</v>
      </c>
      <c r="K1260" s="66">
        <v>0</v>
      </c>
      <c r="L1260" s="86">
        <v>0</v>
      </c>
      <c r="M1260" s="66">
        <v>0</v>
      </c>
      <c r="N1260" s="66">
        <v>0</v>
      </c>
      <c r="O1260" s="66">
        <v>0</v>
      </c>
      <c r="P1260" s="86">
        <v>0</v>
      </c>
      <c r="Q1260" s="87"/>
      <c r="R1260" s="111"/>
    </row>
    <row r="1261" spans="1:18" s="84" customFormat="1">
      <c r="A1261" s="132"/>
      <c r="B1261" s="128"/>
      <c r="C1261" s="156"/>
      <c r="D1261" s="115"/>
      <c r="E1261" s="89"/>
      <c r="F1261" s="88" t="s">
        <v>279</v>
      </c>
      <c r="G1261" s="86">
        <f t="shared" si="218"/>
        <v>0</v>
      </c>
      <c r="H1261" s="86">
        <f t="shared" si="218"/>
        <v>0</v>
      </c>
      <c r="I1261" s="66">
        <v>0</v>
      </c>
      <c r="J1261" s="66">
        <v>0</v>
      </c>
      <c r="K1261" s="66">
        <v>0</v>
      </c>
      <c r="L1261" s="86">
        <v>0</v>
      </c>
      <c r="M1261" s="66">
        <v>0</v>
      </c>
      <c r="N1261" s="66">
        <v>0</v>
      </c>
      <c r="O1261" s="66">
        <v>0</v>
      </c>
      <c r="P1261" s="86">
        <v>0</v>
      </c>
      <c r="Q1261" s="87"/>
      <c r="R1261" s="111"/>
    </row>
    <row r="1262" spans="1:18" s="84" customFormat="1">
      <c r="A1262" s="132" t="s">
        <v>517</v>
      </c>
      <c r="B1262" s="128" t="s">
        <v>407</v>
      </c>
      <c r="C1262" s="156">
        <v>180</v>
      </c>
      <c r="D1262" s="129"/>
      <c r="E1262" s="100"/>
      <c r="F1262" s="106" t="s">
        <v>303</v>
      </c>
      <c r="G1262" s="64">
        <f t="shared" ref="G1262:P1262" si="219">SUM(G1263:G1273)</f>
        <v>1228.5</v>
      </c>
      <c r="H1262" s="64">
        <f t="shared" si="219"/>
        <v>0</v>
      </c>
      <c r="I1262" s="64">
        <f t="shared" si="219"/>
        <v>1228.5</v>
      </c>
      <c r="J1262" s="64">
        <f t="shared" si="219"/>
        <v>0</v>
      </c>
      <c r="K1262" s="64">
        <f t="shared" si="219"/>
        <v>0</v>
      </c>
      <c r="L1262" s="64">
        <f t="shared" si="219"/>
        <v>0</v>
      </c>
      <c r="M1262" s="64">
        <f t="shared" si="219"/>
        <v>0</v>
      </c>
      <c r="N1262" s="64">
        <f t="shared" si="219"/>
        <v>0</v>
      </c>
      <c r="O1262" s="64">
        <f t="shared" si="219"/>
        <v>0</v>
      </c>
      <c r="P1262" s="64">
        <f t="shared" si="219"/>
        <v>0</v>
      </c>
      <c r="Q1262" s="83"/>
      <c r="R1262" s="111"/>
    </row>
    <row r="1263" spans="1:18" s="84" customFormat="1">
      <c r="A1263" s="132"/>
      <c r="B1263" s="128"/>
      <c r="C1263" s="156"/>
      <c r="D1263" s="129"/>
      <c r="E1263" s="100"/>
      <c r="F1263" s="88" t="s">
        <v>25</v>
      </c>
      <c r="G1263" s="86">
        <f t="shared" ref="G1263:H1273" si="220">I1263+K1263+M1263+O1263</f>
        <v>0</v>
      </c>
      <c r="H1263" s="86">
        <f t="shared" si="220"/>
        <v>0</v>
      </c>
      <c r="I1263" s="86">
        <v>0</v>
      </c>
      <c r="J1263" s="86">
        <v>0</v>
      </c>
      <c r="K1263" s="86">
        <v>0</v>
      </c>
      <c r="L1263" s="86">
        <v>0</v>
      </c>
      <c r="M1263" s="86">
        <v>0</v>
      </c>
      <c r="N1263" s="86">
        <v>0</v>
      </c>
      <c r="O1263" s="86">
        <v>0</v>
      </c>
      <c r="P1263" s="86">
        <v>0</v>
      </c>
      <c r="Q1263" s="87"/>
      <c r="R1263" s="111"/>
    </row>
    <row r="1264" spans="1:18" s="84" customFormat="1">
      <c r="A1264" s="132"/>
      <c r="B1264" s="128"/>
      <c r="C1264" s="156"/>
      <c r="D1264" s="129"/>
      <c r="E1264" s="89"/>
      <c r="F1264" s="88" t="s">
        <v>28</v>
      </c>
      <c r="G1264" s="86">
        <f t="shared" si="220"/>
        <v>0</v>
      </c>
      <c r="H1264" s="86">
        <f t="shared" si="220"/>
        <v>0</v>
      </c>
      <c r="I1264" s="86">
        <v>0</v>
      </c>
      <c r="J1264" s="86">
        <v>0</v>
      </c>
      <c r="K1264" s="86">
        <v>0</v>
      </c>
      <c r="L1264" s="86">
        <v>0</v>
      </c>
      <c r="M1264" s="86">
        <v>0</v>
      </c>
      <c r="N1264" s="86">
        <v>0</v>
      </c>
      <c r="O1264" s="86">
        <v>0</v>
      </c>
      <c r="P1264" s="86">
        <v>0</v>
      </c>
      <c r="Q1264" s="87"/>
      <c r="R1264" s="111"/>
    </row>
    <row r="1265" spans="1:18" s="84" customFormat="1">
      <c r="A1265" s="132"/>
      <c r="B1265" s="128"/>
      <c r="C1265" s="156"/>
      <c r="D1265" s="129"/>
      <c r="E1265" s="119"/>
      <c r="F1265" s="88" t="s">
        <v>29</v>
      </c>
      <c r="G1265" s="86">
        <f t="shared" si="220"/>
        <v>0</v>
      </c>
      <c r="H1265" s="86">
        <f t="shared" si="220"/>
        <v>0</v>
      </c>
      <c r="I1265" s="86">
        <v>0</v>
      </c>
      <c r="J1265" s="86">
        <v>0</v>
      </c>
      <c r="K1265" s="86">
        <v>0</v>
      </c>
      <c r="L1265" s="86">
        <v>0</v>
      </c>
      <c r="M1265" s="86">
        <v>0</v>
      </c>
      <c r="N1265" s="86">
        <v>0</v>
      </c>
      <c r="O1265" s="86">
        <v>0</v>
      </c>
      <c r="P1265" s="86">
        <v>0</v>
      </c>
      <c r="Q1265" s="87"/>
      <c r="R1265" s="111"/>
    </row>
    <row r="1266" spans="1:18" s="84" customFormat="1">
      <c r="A1266" s="132"/>
      <c r="B1266" s="128"/>
      <c r="C1266" s="156"/>
      <c r="D1266" s="129"/>
      <c r="E1266" s="119"/>
      <c r="F1266" s="88" t="s">
        <v>305</v>
      </c>
      <c r="G1266" s="86">
        <f t="shared" si="220"/>
        <v>0</v>
      </c>
      <c r="H1266" s="86">
        <f t="shared" si="220"/>
        <v>0</v>
      </c>
      <c r="I1266" s="86">
        <v>0</v>
      </c>
      <c r="J1266" s="86">
        <v>0</v>
      </c>
      <c r="K1266" s="86">
        <v>0</v>
      </c>
      <c r="L1266" s="86">
        <v>0</v>
      </c>
      <c r="M1266" s="86">
        <v>0</v>
      </c>
      <c r="N1266" s="86">
        <v>0</v>
      </c>
      <c r="O1266" s="86">
        <v>0</v>
      </c>
      <c r="P1266" s="86">
        <v>0</v>
      </c>
      <c r="Q1266" s="87"/>
      <c r="R1266" s="111"/>
    </row>
    <row r="1267" spans="1:18" s="84" customFormat="1">
      <c r="A1267" s="132"/>
      <c r="B1267" s="128"/>
      <c r="C1267" s="156"/>
      <c r="D1267" s="129"/>
      <c r="E1267" s="88"/>
      <c r="F1267" s="88" t="s">
        <v>31</v>
      </c>
      <c r="G1267" s="86">
        <f t="shared" si="220"/>
        <v>0</v>
      </c>
      <c r="H1267" s="86">
        <f t="shared" si="220"/>
        <v>0</v>
      </c>
      <c r="I1267" s="66">
        <v>0</v>
      </c>
      <c r="J1267" s="66">
        <v>0</v>
      </c>
      <c r="K1267" s="86">
        <v>0</v>
      </c>
      <c r="L1267" s="86">
        <v>0</v>
      </c>
      <c r="M1267" s="86">
        <v>0</v>
      </c>
      <c r="N1267" s="86">
        <v>0</v>
      </c>
      <c r="O1267" s="86">
        <v>0</v>
      </c>
      <c r="P1267" s="86">
        <v>0</v>
      </c>
      <c r="Q1267" s="87"/>
      <c r="R1267" s="111"/>
    </row>
    <row r="1268" spans="1:18" s="84" customFormat="1">
      <c r="A1268" s="132"/>
      <c r="B1268" s="128"/>
      <c r="C1268" s="156"/>
      <c r="D1268" s="129"/>
      <c r="E1268" s="88"/>
      <c r="F1268" s="88" t="s">
        <v>268</v>
      </c>
      <c r="G1268" s="86">
        <f t="shared" si="220"/>
        <v>0</v>
      </c>
      <c r="H1268" s="86">
        <f t="shared" si="220"/>
        <v>0</v>
      </c>
      <c r="I1268" s="66">
        <v>0</v>
      </c>
      <c r="J1268" s="66">
        <v>0</v>
      </c>
      <c r="K1268" s="86">
        <v>0</v>
      </c>
      <c r="L1268" s="86">
        <v>0</v>
      </c>
      <c r="M1268" s="86">
        <v>0</v>
      </c>
      <c r="N1268" s="86">
        <v>0</v>
      </c>
      <c r="O1268" s="86">
        <v>0</v>
      </c>
      <c r="P1268" s="86">
        <v>0</v>
      </c>
      <c r="Q1268" s="87"/>
      <c r="R1268" s="111"/>
    </row>
    <row r="1269" spans="1:18" s="84" customFormat="1">
      <c r="A1269" s="132"/>
      <c r="B1269" s="128"/>
      <c r="C1269" s="156"/>
      <c r="D1269" s="129"/>
      <c r="E1269" s="88" t="s">
        <v>220</v>
      </c>
      <c r="F1269" s="88" t="s">
        <v>275</v>
      </c>
      <c r="G1269" s="86">
        <f t="shared" si="220"/>
        <v>58.5</v>
      </c>
      <c r="H1269" s="86">
        <f t="shared" si="220"/>
        <v>0</v>
      </c>
      <c r="I1269" s="66">
        <v>58.5</v>
      </c>
      <c r="J1269" s="66">
        <v>0</v>
      </c>
      <c r="K1269" s="66">
        <v>0</v>
      </c>
      <c r="L1269" s="86">
        <v>0</v>
      </c>
      <c r="M1269" s="66">
        <v>0</v>
      </c>
      <c r="N1269" s="66">
        <v>0</v>
      </c>
      <c r="O1269" s="66">
        <v>0</v>
      </c>
      <c r="P1269" s="86">
        <v>0</v>
      </c>
      <c r="Q1269" s="87"/>
      <c r="R1269" s="111"/>
    </row>
    <row r="1270" spans="1:18" s="84" customFormat="1">
      <c r="A1270" s="132"/>
      <c r="B1270" s="128"/>
      <c r="C1270" s="156"/>
      <c r="D1270" s="129"/>
      <c r="E1270" s="88" t="s">
        <v>26</v>
      </c>
      <c r="F1270" s="88" t="s">
        <v>276</v>
      </c>
      <c r="G1270" s="86">
        <f t="shared" si="220"/>
        <v>1170</v>
      </c>
      <c r="H1270" s="86">
        <f t="shared" si="220"/>
        <v>0</v>
      </c>
      <c r="I1270" s="66">
        <v>1170</v>
      </c>
      <c r="J1270" s="66">
        <v>0</v>
      </c>
      <c r="K1270" s="66">
        <v>0</v>
      </c>
      <c r="L1270" s="86">
        <v>0</v>
      </c>
      <c r="M1270" s="66">
        <v>0</v>
      </c>
      <c r="N1270" s="66">
        <v>0</v>
      </c>
      <c r="O1270" s="66">
        <v>0</v>
      </c>
      <c r="P1270" s="86">
        <v>0</v>
      </c>
      <c r="Q1270" s="87"/>
      <c r="R1270" s="111"/>
    </row>
    <row r="1271" spans="1:18" s="84" customFormat="1">
      <c r="A1271" s="132"/>
      <c r="B1271" s="128"/>
      <c r="C1271" s="156"/>
      <c r="D1271" s="129"/>
      <c r="E1271" s="89"/>
      <c r="F1271" s="88" t="s">
        <v>277</v>
      </c>
      <c r="G1271" s="86">
        <f t="shared" si="220"/>
        <v>0</v>
      </c>
      <c r="H1271" s="86">
        <f t="shared" si="220"/>
        <v>0</v>
      </c>
      <c r="I1271" s="66">
        <v>0</v>
      </c>
      <c r="J1271" s="66">
        <v>0</v>
      </c>
      <c r="K1271" s="66">
        <v>0</v>
      </c>
      <c r="L1271" s="86">
        <v>0</v>
      </c>
      <c r="M1271" s="66">
        <v>0</v>
      </c>
      <c r="N1271" s="66">
        <v>0</v>
      </c>
      <c r="O1271" s="66">
        <v>0</v>
      </c>
      <c r="P1271" s="86">
        <v>0</v>
      </c>
      <c r="Q1271" s="87"/>
      <c r="R1271" s="111"/>
    </row>
    <row r="1272" spans="1:18" s="84" customFormat="1">
      <c r="A1272" s="132"/>
      <c r="B1272" s="128"/>
      <c r="C1272" s="156"/>
      <c r="D1272" s="129"/>
      <c r="E1272" s="89"/>
      <c r="F1272" s="88" t="s">
        <v>278</v>
      </c>
      <c r="G1272" s="86">
        <f t="shared" si="220"/>
        <v>0</v>
      </c>
      <c r="H1272" s="86">
        <f t="shared" si="220"/>
        <v>0</v>
      </c>
      <c r="I1272" s="66">
        <v>0</v>
      </c>
      <c r="J1272" s="66">
        <v>0</v>
      </c>
      <c r="K1272" s="66">
        <v>0</v>
      </c>
      <c r="L1272" s="86">
        <v>0</v>
      </c>
      <c r="M1272" s="66">
        <v>0</v>
      </c>
      <c r="N1272" s="66">
        <v>0</v>
      </c>
      <c r="O1272" s="66">
        <v>0</v>
      </c>
      <c r="P1272" s="86">
        <v>0</v>
      </c>
      <c r="Q1272" s="87"/>
      <c r="R1272" s="111"/>
    </row>
    <row r="1273" spans="1:18" s="84" customFormat="1">
      <c r="A1273" s="132"/>
      <c r="B1273" s="128"/>
      <c r="C1273" s="156"/>
      <c r="D1273" s="129"/>
      <c r="E1273" s="89"/>
      <c r="F1273" s="88" t="s">
        <v>279</v>
      </c>
      <c r="G1273" s="86">
        <f t="shared" si="220"/>
        <v>0</v>
      </c>
      <c r="H1273" s="86">
        <f t="shared" si="220"/>
        <v>0</v>
      </c>
      <c r="I1273" s="66">
        <v>0</v>
      </c>
      <c r="J1273" s="66">
        <v>0</v>
      </c>
      <c r="K1273" s="66">
        <v>0</v>
      </c>
      <c r="L1273" s="86">
        <v>0</v>
      </c>
      <c r="M1273" s="66">
        <v>0</v>
      </c>
      <c r="N1273" s="66">
        <v>0</v>
      </c>
      <c r="O1273" s="66">
        <v>0</v>
      </c>
      <c r="P1273" s="86">
        <v>0</v>
      </c>
      <c r="Q1273" s="87"/>
      <c r="R1273" s="111"/>
    </row>
    <row r="1274" spans="1:18" s="84" customFormat="1">
      <c r="A1274" s="132" t="s">
        <v>518</v>
      </c>
      <c r="B1274" s="128" t="s">
        <v>408</v>
      </c>
      <c r="C1274" s="156">
        <v>810</v>
      </c>
      <c r="D1274" s="100"/>
      <c r="E1274" s="100"/>
      <c r="F1274" s="106" t="s">
        <v>303</v>
      </c>
      <c r="G1274" s="64">
        <f t="shared" ref="G1274:P1274" si="221">SUM(G1275:G1285)</f>
        <v>5528.3</v>
      </c>
      <c r="H1274" s="64">
        <f t="shared" si="221"/>
        <v>0</v>
      </c>
      <c r="I1274" s="64">
        <f t="shared" si="221"/>
        <v>5528.3</v>
      </c>
      <c r="J1274" s="64">
        <f t="shared" si="221"/>
        <v>0</v>
      </c>
      <c r="K1274" s="64">
        <f t="shared" si="221"/>
        <v>0</v>
      </c>
      <c r="L1274" s="64">
        <f t="shared" si="221"/>
        <v>0</v>
      </c>
      <c r="M1274" s="64">
        <f t="shared" si="221"/>
        <v>0</v>
      </c>
      <c r="N1274" s="64">
        <f t="shared" si="221"/>
        <v>0</v>
      </c>
      <c r="O1274" s="64">
        <f t="shared" si="221"/>
        <v>0</v>
      </c>
      <c r="P1274" s="64">
        <f t="shared" si="221"/>
        <v>0</v>
      </c>
      <c r="Q1274" s="83"/>
      <c r="R1274" s="111"/>
    </row>
    <row r="1275" spans="1:18" s="84" customFormat="1">
      <c r="A1275" s="132"/>
      <c r="B1275" s="128"/>
      <c r="C1275" s="156"/>
      <c r="D1275" s="123"/>
      <c r="E1275" s="100"/>
      <c r="F1275" s="88" t="s">
        <v>25</v>
      </c>
      <c r="G1275" s="86">
        <f t="shared" ref="G1275:H1285" si="222">I1275+K1275+M1275+O1275</f>
        <v>0</v>
      </c>
      <c r="H1275" s="86">
        <f t="shared" si="222"/>
        <v>0</v>
      </c>
      <c r="I1275" s="86">
        <v>0</v>
      </c>
      <c r="J1275" s="86">
        <v>0</v>
      </c>
      <c r="K1275" s="86">
        <v>0</v>
      </c>
      <c r="L1275" s="86">
        <v>0</v>
      </c>
      <c r="M1275" s="86">
        <v>0</v>
      </c>
      <c r="N1275" s="86">
        <v>0</v>
      </c>
      <c r="O1275" s="86">
        <v>0</v>
      </c>
      <c r="P1275" s="86">
        <v>0</v>
      </c>
      <c r="Q1275" s="87"/>
      <c r="R1275" s="111"/>
    </row>
    <row r="1276" spans="1:18" s="84" customFormat="1">
      <c r="A1276" s="132"/>
      <c r="B1276" s="128"/>
      <c r="C1276" s="156"/>
      <c r="D1276" s="123"/>
      <c r="E1276" s="89"/>
      <c r="F1276" s="88" t="s">
        <v>28</v>
      </c>
      <c r="G1276" s="86">
        <f t="shared" si="222"/>
        <v>0</v>
      </c>
      <c r="H1276" s="86">
        <f t="shared" si="222"/>
        <v>0</v>
      </c>
      <c r="I1276" s="86">
        <v>0</v>
      </c>
      <c r="J1276" s="86">
        <v>0</v>
      </c>
      <c r="K1276" s="86">
        <v>0</v>
      </c>
      <c r="L1276" s="86">
        <v>0</v>
      </c>
      <c r="M1276" s="86">
        <v>0</v>
      </c>
      <c r="N1276" s="86">
        <v>0</v>
      </c>
      <c r="O1276" s="86">
        <v>0</v>
      </c>
      <c r="P1276" s="86">
        <v>0</v>
      </c>
      <c r="Q1276" s="87"/>
      <c r="R1276" s="111"/>
    </row>
    <row r="1277" spans="1:18" s="84" customFormat="1">
      <c r="A1277" s="132"/>
      <c r="B1277" s="128"/>
      <c r="C1277" s="156"/>
      <c r="D1277" s="123"/>
      <c r="E1277" s="119"/>
      <c r="F1277" s="88" t="s">
        <v>29</v>
      </c>
      <c r="G1277" s="86">
        <f t="shared" si="222"/>
        <v>0</v>
      </c>
      <c r="H1277" s="86">
        <f t="shared" si="222"/>
        <v>0</v>
      </c>
      <c r="I1277" s="86">
        <v>0</v>
      </c>
      <c r="J1277" s="86">
        <v>0</v>
      </c>
      <c r="K1277" s="86">
        <v>0</v>
      </c>
      <c r="L1277" s="86">
        <v>0</v>
      </c>
      <c r="M1277" s="86">
        <v>0</v>
      </c>
      <c r="N1277" s="86">
        <v>0</v>
      </c>
      <c r="O1277" s="86">
        <v>0</v>
      </c>
      <c r="P1277" s="86">
        <v>0</v>
      </c>
      <c r="Q1277" s="87"/>
      <c r="R1277" s="111"/>
    </row>
    <row r="1278" spans="1:18" s="84" customFormat="1">
      <c r="A1278" s="132"/>
      <c r="B1278" s="128"/>
      <c r="C1278" s="156"/>
      <c r="D1278" s="123"/>
      <c r="E1278" s="119"/>
      <c r="F1278" s="88" t="s">
        <v>305</v>
      </c>
      <c r="G1278" s="86">
        <f t="shared" si="222"/>
        <v>0</v>
      </c>
      <c r="H1278" s="86">
        <f t="shared" si="222"/>
        <v>0</v>
      </c>
      <c r="I1278" s="86">
        <v>0</v>
      </c>
      <c r="J1278" s="86">
        <v>0</v>
      </c>
      <c r="K1278" s="86">
        <v>0</v>
      </c>
      <c r="L1278" s="86">
        <v>0</v>
      </c>
      <c r="M1278" s="86">
        <v>0</v>
      </c>
      <c r="N1278" s="86">
        <v>0</v>
      </c>
      <c r="O1278" s="86">
        <v>0</v>
      </c>
      <c r="P1278" s="86">
        <v>0</v>
      </c>
      <c r="Q1278" s="87"/>
      <c r="R1278" s="111"/>
    </row>
    <row r="1279" spans="1:18" s="84" customFormat="1">
      <c r="A1279" s="132"/>
      <c r="B1279" s="128"/>
      <c r="C1279" s="156"/>
      <c r="D1279" s="123"/>
      <c r="E1279" s="88"/>
      <c r="F1279" s="88" t="s">
        <v>31</v>
      </c>
      <c r="G1279" s="86">
        <f t="shared" si="222"/>
        <v>0</v>
      </c>
      <c r="H1279" s="86">
        <f t="shared" si="222"/>
        <v>0</v>
      </c>
      <c r="I1279" s="66">
        <v>0</v>
      </c>
      <c r="J1279" s="66">
        <v>0</v>
      </c>
      <c r="K1279" s="86">
        <v>0</v>
      </c>
      <c r="L1279" s="86">
        <v>0</v>
      </c>
      <c r="M1279" s="86">
        <v>0</v>
      </c>
      <c r="N1279" s="86">
        <v>0</v>
      </c>
      <c r="O1279" s="86">
        <v>0</v>
      </c>
      <c r="P1279" s="86">
        <v>0</v>
      </c>
      <c r="Q1279" s="87"/>
      <c r="R1279" s="111"/>
    </row>
    <row r="1280" spans="1:18" s="84" customFormat="1">
      <c r="A1280" s="132"/>
      <c r="B1280" s="128"/>
      <c r="C1280" s="156"/>
      <c r="D1280" s="123"/>
      <c r="E1280" s="88"/>
      <c r="F1280" s="88" t="s">
        <v>268</v>
      </c>
      <c r="G1280" s="86">
        <f t="shared" si="222"/>
        <v>0</v>
      </c>
      <c r="H1280" s="86">
        <f t="shared" si="222"/>
        <v>0</v>
      </c>
      <c r="I1280" s="66">
        <v>0</v>
      </c>
      <c r="J1280" s="66">
        <v>0</v>
      </c>
      <c r="K1280" s="86">
        <v>0</v>
      </c>
      <c r="L1280" s="86">
        <v>0</v>
      </c>
      <c r="M1280" s="86">
        <v>0</v>
      </c>
      <c r="N1280" s="86">
        <v>0</v>
      </c>
      <c r="O1280" s="86">
        <v>0</v>
      </c>
      <c r="P1280" s="86">
        <v>0</v>
      </c>
      <c r="Q1280" s="87"/>
      <c r="R1280" s="111"/>
    </row>
    <row r="1281" spans="1:18" s="84" customFormat="1">
      <c r="A1281" s="132"/>
      <c r="B1281" s="128"/>
      <c r="C1281" s="156"/>
      <c r="D1281" s="123"/>
      <c r="E1281" s="89"/>
      <c r="F1281" s="88" t="s">
        <v>275</v>
      </c>
      <c r="G1281" s="86">
        <f t="shared" si="222"/>
        <v>0</v>
      </c>
      <c r="H1281" s="86">
        <f t="shared" si="222"/>
        <v>0</v>
      </c>
      <c r="I1281" s="66">
        <v>0</v>
      </c>
      <c r="J1281" s="66">
        <v>0</v>
      </c>
      <c r="K1281" s="66">
        <v>0</v>
      </c>
      <c r="L1281" s="86">
        <v>0</v>
      </c>
      <c r="M1281" s="66">
        <v>0</v>
      </c>
      <c r="N1281" s="66">
        <v>0</v>
      </c>
      <c r="O1281" s="66">
        <v>0</v>
      </c>
      <c r="P1281" s="86">
        <v>0</v>
      </c>
      <c r="Q1281" s="87"/>
      <c r="R1281" s="111"/>
    </row>
    <row r="1282" spans="1:18" s="84" customFormat="1">
      <c r="A1282" s="132"/>
      <c r="B1282" s="128"/>
      <c r="C1282" s="156"/>
      <c r="D1282" s="123"/>
      <c r="E1282" s="88" t="s">
        <v>220</v>
      </c>
      <c r="F1282" s="88" t="s">
        <v>276</v>
      </c>
      <c r="G1282" s="86">
        <f t="shared" si="222"/>
        <v>263.3</v>
      </c>
      <c r="H1282" s="86">
        <f t="shared" si="222"/>
        <v>0</v>
      </c>
      <c r="I1282" s="66">
        <v>263.3</v>
      </c>
      <c r="J1282" s="66">
        <v>0</v>
      </c>
      <c r="K1282" s="66">
        <v>0</v>
      </c>
      <c r="L1282" s="86">
        <v>0</v>
      </c>
      <c r="M1282" s="66">
        <v>0</v>
      </c>
      <c r="N1282" s="66">
        <v>0</v>
      </c>
      <c r="O1282" s="66">
        <v>0</v>
      </c>
      <c r="P1282" s="86">
        <v>0</v>
      </c>
      <c r="Q1282" s="87"/>
      <c r="R1282" s="111"/>
    </row>
    <row r="1283" spans="1:18" s="84" customFormat="1">
      <c r="A1283" s="132"/>
      <c r="B1283" s="128"/>
      <c r="C1283" s="156"/>
      <c r="D1283" s="123"/>
      <c r="E1283" s="88" t="s">
        <v>26</v>
      </c>
      <c r="F1283" s="88" t="s">
        <v>277</v>
      </c>
      <c r="G1283" s="86">
        <f t="shared" si="222"/>
        <v>5265</v>
      </c>
      <c r="H1283" s="86">
        <f t="shared" si="222"/>
        <v>0</v>
      </c>
      <c r="I1283" s="66">
        <v>5265</v>
      </c>
      <c r="J1283" s="66">
        <v>0</v>
      </c>
      <c r="K1283" s="66">
        <v>0</v>
      </c>
      <c r="L1283" s="86">
        <v>0</v>
      </c>
      <c r="M1283" s="66">
        <v>0</v>
      </c>
      <c r="N1283" s="66">
        <v>0</v>
      </c>
      <c r="O1283" s="66">
        <v>0</v>
      </c>
      <c r="P1283" s="86">
        <v>0</v>
      </c>
      <c r="Q1283" s="87"/>
      <c r="R1283" s="111"/>
    </row>
    <row r="1284" spans="1:18" s="84" customFormat="1">
      <c r="A1284" s="132"/>
      <c r="B1284" s="128"/>
      <c r="C1284" s="156"/>
      <c r="D1284" s="123"/>
      <c r="E1284" s="89"/>
      <c r="F1284" s="88" t="s">
        <v>278</v>
      </c>
      <c r="G1284" s="86">
        <f t="shared" si="222"/>
        <v>0</v>
      </c>
      <c r="H1284" s="86">
        <f t="shared" si="222"/>
        <v>0</v>
      </c>
      <c r="I1284" s="66">
        <v>0</v>
      </c>
      <c r="J1284" s="66">
        <v>0</v>
      </c>
      <c r="K1284" s="66">
        <v>0</v>
      </c>
      <c r="L1284" s="86">
        <v>0</v>
      </c>
      <c r="M1284" s="66">
        <v>0</v>
      </c>
      <c r="N1284" s="66">
        <v>0</v>
      </c>
      <c r="O1284" s="66">
        <v>0</v>
      </c>
      <c r="P1284" s="86">
        <v>0</v>
      </c>
      <c r="Q1284" s="87"/>
      <c r="R1284" s="111"/>
    </row>
    <row r="1285" spans="1:18" s="84" customFormat="1">
      <c r="A1285" s="132"/>
      <c r="B1285" s="128"/>
      <c r="C1285" s="156"/>
      <c r="D1285" s="123"/>
      <c r="E1285" s="89"/>
      <c r="F1285" s="88" t="s">
        <v>279</v>
      </c>
      <c r="G1285" s="86">
        <f t="shared" si="222"/>
        <v>0</v>
      </c>
      <c r="H1285" s="86">
        <f t="shared" si="222"/>
        <v>0</v>
      </c>
      <c r="I1285" s="66">
        <v>0</v>
      </c>
      <c r="J1285" s="66">
        <v>0</v>
      </c>
      <c r="K1285" s="66">
        <v>0</v>
      </c>
      <c r="L1285" s="86">
        <v>0</v>
      </c>
      <c r="M1285" s="66">
        <v>0</v>
      </c>
      <c r="N1285" s="66">
        <v>0</v>
      </c>
      <c r="O1285" s="66">
        <v>0</v>
      </c>
      <c r="P1285" s="86">
        <v>0</v>
      </c>
      <c r="Q1285" s="87"/>
      <c r="R1285" s="111"/>
    </row>
    <row r="1286" spans="1:18" s="84" customFormat="1">
      <c r="A1286" s="132" t="s">
        <v>519</v>
      </c>
      <c r="B1286" s="128" t="s">
        <v>409</v>
      </c>
      <c r="C1286" s="156">
        <v>340</v>
      </c>
      <c r="D1286" s="100"/>
      <c r="E1286" s="100"/>
      <c r="F1286" s="106" t="s">
        <v>303</v>
      </c>
      <c r="G1286" s="64">
        <f t="shared" ref="G1286:P1286" si="223">SUM(G1287:G1297)</f>
        <v>2320.5</v>
      </c>
      <c r="H1286" s="64">
        <f t="shared" si="223"/>
        <v>0</v>
      </c>
      <c r="I1286" s="64">
        <f t="shared" si="223"/>
        <v>2320.5</v>
      </c>
      <c r="J1286" s="64">
        <f t="shared" si="223"/>
        <v>0</v>
      </c>
      <c r="K1286" s="64">
        <f t="shared" si="223"/>
        <v>0</v>
      </c>
      <c r="L1286" s="64">
        <f t="shared" si="223"/>
        <v>0</v>
      </c>
      <c r="M1286" s="64">
        <f t="shared" si="223"/>
        <v>0</v>
      </c>
      <c r="N1286" s="64">
        <f t="shared" si="223"/>
        <v>0</v>
      </c>
      <c r="O1286" s="64">
        <f t="shared" si="223"/>
        <v>0</v>
      </c>
      <c r="P1286" s="64">
        <f t="shared" si="223"/>
        <v>0</v>
      </c>
      <c r="Q1286" s="83"/>
      <c r="R1286" s="111"/>
    </row>
    <row r="1287" spans="1:18" s="84" customFormat="1">
      <c r="A1287" s="132"/>
      <c r="B1287" s="128"/>
      <c r="C1287" s="156"/>
      <c r="D1287" s="123"/>
      <c r="E1287" s="100"/>
      <c r="F1287" s="88" t="s">
        <v>25</v>
      </c>
      <c r="G1287" s="86">
        <f t="shared" ref="G1287:H1297" si="224">I1287+K1287+M1287+O1287</f>
        <v>0</v>
      </c>
      <c r="H1287" s="86">
        <f t="shared" si="224"/>
        <v>0</v>
      </c>
      <c r="I1287" s="86">
        <v>0</v>
      </c>
      <c r="J1287" s="86">
        <v>0</v>
      </c>
      <c r="K1287" s="86">
        <v>0</v>
      </c>
      <c r="L1287" s="86">
        <v>0</v>
      </c>
      <c r="M1287" s="86">
        <v>0</v>
      </c>
      <c r="N1287" s="86">
        <v>0</v>
      </c>
      <c r="O1287" s="86">
        <v>0</v>
      </c>
      <c r="P1287" s="86">
        <v>0</v>
      </c>
      <c r="Q1287" s="87"/>
      <c r="R1287" s="111"/>
    </row>
    <row r="1288" spans="1:18" s="84" customFormat="1">
      <c r="A1288" s="132"/>
      <c r="B1288" s="128"/>
      <c r="C1288" s="156"/>
      <c r="D1288" s="123"/>
      <c r="E1288" s="89"/>
      <c r="F1288" s="88" t="s">
        <v>28</v>
      </c>
      <c r="G1288" s="86">
        <f t="shared" si="224"/>
        <v>0</v>
      </c>
      <c r="H1288" s="86">
        <f t="shared" si="224"/>
        <v>0</v>
      </c>
      <c r="I1288" s="86">
        <v>0</v>
      </c>
      <c r="J1288" s="86">
        <v>0</v>
      </c>
      <c r="K1288" s="86">
        <v>0</v>
      </c>
      <c r="L1288" s="86">
        <v>0</v>
      </c>
      <c r="M1288" s="86">
        <v>0</v>
      </c>
      <c r="N1288" s="86">
        <v>0</v>
      </c>
      <c r="O1288" s="86">
        <v>0</v>
      </c>
      <c r="P1288" s="86">
        <v>0</v>
      </c>
      <c r="Q1288" s="87"/>
      <c r="R1288" s="111"/>
    </row>
    <row r="1289" spans="1:18" s="84" customFormat="1">
      <c r="A1289" s="132"/>
      <c r="B1289" s="128"/>
      <c r="C1289" s="156"/>
      <c r="D1289" s="123"/>
      <c r="E1289" s="119"/>
      <c r="F1289" s="88" t="s">
        <v>29</v>
      </c>
      <c r="G1289" s="86">
        <f t="shared" si="224"/>
        <v>0</v>
      </c>
      <c r="H1289" s="86">
        <f t="shared" si="224"/>
        <v>0</v>
      </c>
      <c r="I1289" s="86">
        <v>0</v>
      </c>
      <c r="J1289" s="86">
        <v>0</v>
      </c>
      <c r="K1289" s="86">
        <v>0</v>
      </c>
      <c r="L1289" s="86">
        <v>0</v>
      </c>
      <c r="M1289" s="86">
        <v>0</v>
      </c>
      <c r="N1289" s="86">
        <v>0</v>
      </c>
      <c r="O1289" s="86">
        <v>0</v>
      </c>
      <c r="P1289" s="86">
        <v>0</v>
      </c>
      <c r="Q1289" s="87"/>
      <c r="R1289" s="111"/>
    </row>
    <row r="1290" spans="1:18" s="84" customFormat="1">
      <c r="A1290" s="132"/>
      <c r="B1290" s="128"/>
      <c r="C1290" s="156"/>
      <c r="D1290" s="123"/>
      <c r="E1290" s="119"/>
      <c r="F1290" s="88" t="s">
        <v>305</v>
      </c>
      <c r="G1290" s="86">
        <f t="shared" si="224"/>
        <v>0</v>
      </c>
      <c r="H1290" s="86">
        <f t="shared" si="224"/>
        <v>0</v>
      </c>
      <c r="I1290" s="86">
        <v>0</v>
      </c>
      <c r="J1290" s="86">
        <v>0</v>
      </c>
      <c r="K1290" s="86">
        <v>0</v>
      </c>
      <c r="L1290" s="86">
        <v>0</v>
      </c>
      <c r="M1290" s="86">
        <v>0</v>
      </c>
      <c r="N1290" s="86">
        <v>0</v>
      </c>
      <c r="O1290" s="86">
        <v>0</v>
      </c>
      <c r="P1290" s="86">
        <v>0</v>
      </c>
      <c r="Q1290" s="87"/>
      <c r="R1290" s="111"/>
    </row>
    <row r="1291" spans="1:18" s="84" customFormat="1">
      <c r="A1291" s="132"/>
      <c r="B1291" s="128"/>
      <c r="C1291" s="156"/>
      <c r="D1291" s="123"/>
      <c r="E1291" s="88"/>
      <c r="F1291" s="88" t="s">
        <v>31</v>
      </c>
      <c r="G1291" s="86">
        <f t="shared" si="224"/>
        <v>0</v>
      </c>
      <c r="H1291" s="86">
        <f t="shared" si="224"/>
        <v>0</v>
      </c>
      <c r="I1291" s="66">
        <v>0</v>
      </c>
      <c r="J1291" s="66">
        <v>0</v>
      </c>
      <c r="K1291" s="86">
        <v>0</v>
      </c>
      <c r="L1291" s="86">
        <v>0</v>
      </c>
      <c r="M1291" s="86">
        <v>0</v>
      </c>
      <c r="N1291" s="86">
        <v>0</v>
      </c>
      <c r="O1291" s="86">
        <v>0</v>
      </c>
      <c r="P1291" s="86">
        <v>0</v>
      </c>
      <c r="Q1291" s="87"/>
      <c r="R1291" s="111"/>
    </row>
    <row r="1292" spans="1:18" s="84" customFormat="1">
      <c r="A1292" s="132"/>
      <c r="B1292" s="128"/>
      <c r="C1292" s="156"/>
      <c r="D1292" s="123"/>
      <c r="E1292" s="88"/>
      <c r="F1292" s="88" t="s">
        <v>268</v>
      </c>
      <c r="G1292" s="86">
        <f t="shared" si="224"/>
        <v>0</v>
      </c>
      <c r="H1292" s="86">
        <f t="shared" si="224"/>
        <v>0</v>
      </c>
      <c r="I1292" s="66">
        <v>0</v>
      </c>
      <c r="J1292" s="66">
        <v>0</v>
      </c>
      <c r="K1292" s="86">
        <v>0</v>
      </c>
      <c r="L1292" s="86">
        <v>0</v>
      </c>
      <c r="M1292" s="86">
        <v>0</v>
      </c>
      <c r="N1292" s="86">
        <v>0</v>
      </c>
      <c r="O1292" s="86">
        <v>0</v>
      </c>
      <c r="P1292" s="86">
        <v>0</v>
      </c>
      <c r="Q1292" s="87"/>
      <c r="R1292" s="111"/>
    </row>
    <row r="1293" spans="1:18" s="84" customFormat="1">
      <c r="A1293" s="132"/>
      <c r="B1293" s="128"/>
      <c r="C1293" s="156"/>
      <c r="D1293" s="123"/>
      <c r="E1293" s="88" t="s">
        <v>220</v>
      </c>
      <c r="F1293" s="88" t="s">
        <v>275</v>
      </c>
      <c r="G1293" s="86">
        <f t="shared" si="224"/>
        <v>110.5</v>
      </c>
      <c r="H1293" s="86">
        <f t="shared" si="224"/>
        <v>0</v>
      </c>
      <c r="I1293" s="66">
        <v>110.5</v>
      </c>
      <c r="J1293" s="66">
        <v>0</v>
      </c>
      <c r="K1293" s="66">
        <v>0</v>
      </c>
      <c r="L1293" s="86">
        <v>0</v>
      </c>
      <c r="M1293" s="66">
        <v>0</v>
      </c>
      <c r="N1293" s="66">
        <v>0</v>
      </c>
      <c r="O1293" s="66">
        <v>0</v>
      </c>
      <c r="P1293" s="86">
        <v>0</v>
      </c>
      <c r="Q1293" s="87"/>
      <c r="R1293" s="111"/>
    </row>
    <row r="1294" spans="1:18" s="84" customFormat="1">
      <c r="A1294" s="132"/>
      <c r="B1294" s="128"/>
      <c r="C1294" s="156"/>
      <c r="D1294" s="123"/>
      <c r="E1294" s="88" t="s">
        <v>26</v>
      </c>
      <c r="F1294" s="88" t="s">
        <v>276</v>
      </c>
      <c r="G1294" s="86">
        <f t="shared" si="224"/>
        <v>2210</v>
      </c>
      <c r="H1294" s="86">
        <f t="shared" si="224"/>
        <v>0</v>
      </c>
      <c r="I1294" s="66">
        <v>2210</v>
      </c>
      <c r="J1294" s="66">
        <v>0</v>
      </c>
      <c r="K1294" s="66">
        <v>0</v>
      </c>
      <c r="L1294" s="86">
        <v>0</v>
      </c>
      <c r="M1294" s="66">
        <v>0</v>
      </c>
      <c r="N1294" s="66">
        <v>0</v>
      </c>
      <c r="O1294" s="66">
        <v>0</v>
      </c>
      <c r="P1294" s="86">
        <v>0</v>
      </c>
      <c r="Q1294" s="87"/>
      <c r="R1294" s="111"/>
    </row>
    <row r="1295" spans="1:18" s="84" customFormat="1">
      <c r="A1295" s="132"/>
      <c r="B1295" s="128"/>
      <c r="C1295" s="156"/>
      <c r="D1295" s="123"/>
      <c r="E1295" s="89"/>
      <c r="F1295" s="88" t="s">
        <v>277</v>
      </c>
      <c r="G1295" s="86">
        <f t="shared" si="224"/>
        <v>0</v>
      </c>
      <c r="H1295" s="86">
        <f t="shared" si="224"/>
        <v>0</v>
      </c>
      <c r="I1295" s="66">
        <v>0</v>
      </c>
      <c r="J1295" s="66">
        <v>0</v>
      </c>
      <c r="K1295" s="66">
        <v>0</v>
      </c>
      <c r="L1295" s="86">
        <v>0</v>
      </c>
      <c r="M1295" s="66">
        <v>0</v>
      </c>
      <c r="N1295" s="66">
        <v>0</v>
      </c>
      <c r="O1295" s="66">
        <v>0</v>
      </c>
      <c r="P1295" s="86">
        <v>0</v>
      </c>
      <c r="Q1295" s="87"/>
      <c r="R1295" s="111"/>
    </row>
    <row r="1296" spans="1:18" s="84" customFormat="1">
      <c r="A1296" s="132"/>
      <c r="B1296" s="128"/>
      <c r="C1296" s="156"/>
      <c r="D1296" s="123"/>
      <c r="E1296" s="89"/>
      <c r="F1296" s="88" t="s">
        <v>278</v>
      </c>
      <c r="G1296" s="86">
        <f t="shared" si="224"/>
        <v>0</v>
      </c>
      <c r="H1296" s="86">
        <f t="shared" si="224"/>
        <v>0</v>
      </c>
      <c r="I1296" s="66">
        <v>0</v>
      </c>
      <c r="J1296" s="66">
        <v>0</v>
      </c>
      <c r="K1296" s="66">
        <v>0</v>
      </c>
      <c r="L1296" s="86">
        <v>0</v>
      </c>
      <c r="M1296" s="66">
        <v>0</v>
      </c>
      <c r="N1296" s="66">
        <v>0</v>
      </c>
      <c r="O1296" s="66">
        <v>0</v>
      </c>
      <c r="P1296" s="86">
        <v>0</v>
      </c>
      <c r="Q1296" s="87"/>
      <c r="R1296" s="111"/>
    </row>
    <row r="1297" spans="1:18" s="84" customFormat="1">
      <c r="A1297" s="132"/>
      <c r="B1297" s="128"/>
      <c r="C1297" s="156"/>
      <c r="D1297" s="115"/>
      <c r="E1297" s="89"/>
      <c r="F1297" s="88" t="s">
        <v>279</v>
      </c>
      <c r="G1297" s="86">
        <f t="shared" si="224"/>
        <v>0</v>
      </c>
      <c r="H1297" s="86">
        <f t="shared" si="224"/>
        <v>0</v>
      </c>
      <c r="I1297" s="66">
        <v>0</v>
      </c>
      <c r="J1297" s="66">
        <v>0</v>
      </c>
      <c r="K1297" s="66">
        <v>0</v>
      </c>
      <c r="L1297" s="86">
        <v>0</v>
      </c>
      <c r="M1297" s="66">
        <v>0</v>
      </c>
      <c r="N1297" s="66">
        <v>0</v>
      </c>
      <c r="O1297" s="66">
        <v>0</v>
      </c>
      <c r="P1297" s="86">
        <v>0</v>
      </c>
      <c r="Q1297" s="87"/>
      <c r="R1297" s="111"/>
    </row>
    <row r="1298" spans="1:18" s="84" customFormat="1">
      <c r="A1298" s="132" t="s">
        <v>520</v>
      </c>
      <c r="B1298" s="128" t="s">
        <v>410</v>
      </c>
      <c r="C1298" s="156">
        <v>670</v>
      </c>
      <c r="D1298" s="100"/>
      <c r="E1298" s="100"/>
      <c r="F1298" s="106" t="s">
        <v>303</v>
      </c>
      <c r="G1298" s="64">
        <f t="shared" ref="G1298:P1298" si="225">SUM(G1299:G1309)</f>
        <v>4572.75</v>
      </c>
      <c r="H1298" s="64">
        <f t="shared" si="225"/>
        <v>0</v>
      </c>
      <c r="I1298" s="64">
        <f t="shared" si="225"/>
        <v>4572.75</v>
      </c>
      <c r="J1298" s="64">
        <f t="shared" si="225"/>
        <v>0</v>
      </c>
      <c r="K1298" s="64">
        <f t="shared" si="225"/>
        <v>0</v>
      </c>
      <c r="L1298" s="64">
        <f t="shared" si="225"/>
        <v>0</v>
      </c>
      <c r="M1298" s="64">
        <f t="shared" si="225"/>
        <v>0</v>
      </c>
      <c r="N1298" s="64">
        <f t="shared" si="225"/>
        <v>0</v>
      </c>
      <c r="O1298" s="64">
        <f t="shared" si="225"/>
        <v>0</v>
      </c>
      <c r="P1298" s="64">
        <f t="shared" si="225"/>
        <v>0</v>
      </c>
      <c r="Q1298" s="83"/>
      <c r="R1298" s="111"/>
    </row>
    <row r="1299" spans="1:18" s="84" customFormat="1">
      <c r="A1299" s="132"/>
      <c r="B1299" s="128"/>
      <c r="C1299" s="156"/>
      <c r="D1299" s="89"/>
      <c r="E1299" s="100"/>
      <c r="F1299" s="88" t="s">
        <v>25</v>
      </c>
      <c r="G1299" s="86">
        <f t="shared" ref="G1299:H1309" si="226">I1299+K1299+M1299+O1299</f>
        <v>0</v>
      </c>
      <c r="H1299" s="86">
        <f t="shared" si="226"/>
        <v>0</v>
      </c>
      <c r="I1299" s="86">
        <v>0</v>
      </c>
      <c r="J1299" s="86">
        <v>0</v>
      </c>
      <c r="K1299" s="86">
        <v>0</v>
      </c>
      <c r="L1299" s="86">
        <v>0</v>
      </c>
      <c r="M1299" s="86">
        <v>0</v>
      </c>
      <c r="N1299" s="86">
        <v>0</v>
      </c>
      <c r="O1299" s="86">
        <v>0</v>
      </c>
      <c r="P1299" s="86">
        <v>0</v>
      </c>
      <c r="Q1299" s="87"/>
      <c r="R1299" s="111"/>
    </row>
    <row r="1300" spans="1:18" s="84" customFormat="1">
      <c r="A1300" s="132"/>
      <c r="B1300" s="128"/>
      <c r="C1300" s="156"/>
      <c r="D1300" s="123"/>
      <c r="E1300" s="89"/>
      <c r="F1300" s="88" t="s">
        <v>28</v>
      </c>
      <c r="G1300" s="86">
        <f t="shared" si="226"/>
        <v>0</v>
      </c>
      <c r="H1300" s="86">
        <f t="shared" si="226"/>
        <v>0</v>
      </c>
      <c r="I1300" s="86">
        <v>0</v>
      </c>
      <c r="J1300" s="86">
        <v>0</v>
      </c>
      <c r="K1300" s="86">
        <v>0</v>
      </c>
      <c r="L1300" s="86">
        <v>0</v>
      </c>
      <c r="M1300" s="86">
        <v>0</v>
      </c>
      <c r="N1300" s="86">
        <v>0</v>
      </c>
      <c r="O1300" s="86">
        <v>0</v>
      </c>
      <c r="P1300" s="86">
        <v>0</v>
      </c>
      <c r="Q1300" s="87"/>
      <c r="R1300" s="111"/>
    </row>
    <row r="1301" spans="1:18" s="84" customFormat="1">
      <c r="A1301" s="132"/>
      <c r="B1301" s="128"/>
      <c r="C1301" s="156"/>
      <c r="D1301" s="123"/>
      <c r="E1301" s="119"/>
      <c r="F1301" s="88" t="s">
        <v>29</v>
      </c>
      <c r="G1301" s="86">
        <f t="shared" si="226"/>
        <v>0</v>
      </c>
      <c r="H1301" s="86">
        <f t="shared" si="226"/>
        <v>0</v>
      </c>
      <c r="I1301" s="86">
        <v>0</v>
      </c>
      <c r="J1301" s="86">
        <v>0</v>
      </c>
      <c r="K1301" s="86">
        <v>0</v>
      </c>
      <c r="L1301" s="86">
        <v>0</v>
      </c>
      <c r="M1301" s="86">
        <v>0</v>
      </c>
      <c r="N1301" s="86">
        <v>0</v>
      </c>
      <c r="O1301" s="86">
        <v>0</v>
      </c>
      <c r="P1301" s="86">
        <v>0</v>
      </c>
      <c r="Q1301" s="87"/>
      <c r="R1301" s="111"/>
    </row>
    <row r="1302" spans="1:18" s="84" customFormat="1">
      <c r="A1302" s="132"/>
      <c r="B1302" s="128"/>
      <c r="C1302" s="156"/>
      <c r="D1302" s="123"/>
      <c r="E1302" s="119"/>
      <c r="F1302" s="88" t="s">
        <v>305</v>
      </c>
      <c r="G1302" s="86">
        <f t="shared" si="226"/>
        <v>0</v>
      </c>
      <c r="H1302" s="86">
        <f t="shared" si="226"/>
        <v>0</v>
      </c>
      <c r="I1302" s="86">
        <v>0</v>
      </c>
      <c r="J1302" s="86">
        <v>0</v>
      </c>
      <c r="K1302" s="86">
        <v>0</v>
      </c>
      <c r="L1302" s="86">
        <v>0</v>
      </c>
      <c r="M1302" s="86">
        <v>0</v>
      </c>
      <c r="N1302" s="86">
        <v>0</v>
      </c>
      <c r="O1302" s="86">
        <v>0</v>
      </c>
      <c r="P1302" s="86">
        <v>0</v>
      </c>
      <c r="Q1302" s="87"/>
      <c r="R1302" s="111"/>
    </row>
    <row r="1303" spans="1:18" s="84" customFormat="1">
      <c r="A1303" s="132"/>
      <c r="B1303" s="128"/>
      <c r="C1303" s="156"/>
      <c r="D1303" s="123"/>
      <c r="E1303" s="88"/>
      <c r="F1303" s="88" t="s">
        <v>31</v>
      </c>
      <c r="G1303" s="86">
        <f t="shared" si="226"/>
        <v>0</v>
      </c>
      <c r="H1303" s="86">
        <f t="shared" si="226"/>
        <v>0</v>
      </c>
      <c r="I1303" s="66">
        <v>0</v>
      </c>
      <c r="J1303" s="66">
        <v>0</v>
      </c>
      <c r="K1303" s="86">
        <v>0</v>
      </c>
      <c r="L1303" s="86">
        <v>0</v>
      </c>
      <c r="M1303" s="86">
        <v>0</v>
      </c>
      <c r="N1303" s="86">
        <v>0</v>
      </c>
      <c r="O1303" s="86">
        <v>0</v>
      </c>
      <c r="P1303" s="86">
        <v>0</v>
      </c>
      <c r="Q1303" s="87"/>
      <c r="R1303" s="111"/>
    </row>
    <row r="1304" spans="1:18" s="84" customFormat="1">
      <c r="A1304" s="132"/>
      <c r="B1304" s="128"/>
      <c r="C1304" s="156"/>
      <c r="D1304" s="123"/>
      <c r="E1304" s="88"/>
      <c r="F1304" s="88" t="s">
        <v>268</v>
      </c>
      <c r="G1304" s="86">
        <f t="shared" si="226"/>
        <v>0</v>
      </c>
      <c r="H1304" s="86">
        <f t="shared" si="226"/>
        <v>0</v>
      </c>
      <c r="I1304" s="66">
        <v>0</v>
      </c>
      <c r="J1304" s="66">
        <v>0</v>
      </c>
      <c r="K1304" s="86">
        <v>0</v>
      </c>
      <c r="L1304" s="86">
        <v>0</v>
      </c>
      <c r="M1304" s="86">
        <v>0</v>
      </c>
      <c r="N1304" s="86">
        <v>0</v>
      </c>
      <c r="O1304" s="86">
        <v>0</v>
      </c>
      <c r="P1304" s="86">
        <v>0</v>
      </c>
      <c r="Q1304" s="87"/>
      <c r="R1304" s="111"/>
    </row>
    <row r="1305" spans="1:18" s="84" customFormat="1">
      <c r="A1305" s="132"/>
      <c r="B1305" s="128"/>
      <c r="C1305" s="156"/>
      <c r="D1305" s="123"/>
      <c r="E1305" s="88" t="s">
        <v>220</v>
      </c>
      <c r="F1305" s="88" t="s">
        <v>275</v>
      </c>
      <c r="G1305" s="86">
        <f t="shared" si="226"/>
        <v>217.75</v>
      </c>
      <c r="H1305" s="86">
        <f t="shared" si="226"/>
        <v>0</v>
      </c>
      <c r="I1305" s="66">
        <v>217.75</v>
      </c>
      <c r="J1305" s="66">
        <v>0</v>
      </c>
      <c r="K1305" s="66">
        <v>0</v>
      </c>
      <c r="L1305" s="86">
        <v>0</v>
      </c>
      <c r="M1305" s="66">
        <v>0</v>
      </c>
      <c r="N1305" s="66">
        <v>0</v>
      </c>
      <c r="O1305" s="66">
        <v>0</v>
      </c>
      <c r="P1305" s="86">
        <v>0</v>
      </c>
      <c r="Q1305" s="87"/>
      <c r="R1305" s="111"/>
    </row>
    <row r="1306" spans="1:18" s="84" customFormat="1">
      <c r="A1306" s="132"/>
      <c r="B1306" s="128"/>
      <c r="C1306" s="156"/>
      <c r="D1306" s="123"/>
      <c r="E1306" s="88" t="s">
        <v>26</v>
      </c>
      <c r="F1306" s="88" t="s">
        <v>276</v>
      </c>
      <c r="G1306" s="86">
        <f t="shared" si="226"/>
        <v>4355</v>
      </c>
      <c r="H1306" s="86">
        <f t="shared" si="226"/>
        <v>0</v>
      </c>
      <c r="I1306" s="66">
        <v>4355</v>
      </c>
      <c r="J1306" s="66">
        <v>0</v>
      </c>
      <c r="K1306" s="66">
        <v>0</v>
      </c>
      <c r="L1306" s="86">
        <v>0</v>
      </c>
      <c r="M1306" s="66">
        <v>0</v>
      </c>
      <c r="N1306" s="66">
        <v>0</v>
      </c>
      <c r="O1306" s="66">
        <v>0</v>
      </c>
      <c r="P1306" s="86">
        <v>0</v>
      </c>
      <c r="Q1306" s="87"/>
      <c r="R1306" s="111"/>
    </row>
    <row r="1307" spans="1:18" s="84" customFormat="1">
      <c r="A1307" s="132"/>
      <c r="B1307" s="128"/>
      <c r="C1307" s="156"/>
      <c r="D1307" s="123"/>
      <c r="E1307" s="89"/>
      <c r="F1307" s="88" t="s">
        <v>277</v>
      </c>
      <c r="G1307" s="86">
        <f t="shared" si="226"/>
        <v>0</v>
      </c>
      <c r="H1307" s="86">
        <f t="shared" si="226"/>
        <v>0</v>
      </c>
      <c r="I1307" s="66">
        <v>0</v>
      </c>
      <c r="J1307" s="66">
        <v>0</v>
      </c>
      <c r="K1307" s="66">
        <v>0</v>
      </c>
      <c r="L1307" s="86">
        <v>0</v>
      </c>
      <c r="M1307" s="66">
        <v>0</v>
      </c>
      <c r="N1307" s="66">
        <v>0</v>
      </c>
      <c r="O1307" s="66">
        <v>0</v>
      </c>
      <c r="P1307" s="86">
        <v>0</v>
      </c>
      <c r="Q1307" s="87"/>
      <c r="R1307" s="111"/>
    </row>
    <row r="1308" spans="1:18" s="84" customFormat="1">
      <c r="A1308" s="132"/>
      <c r="B1308" s="128"/>
      <c r="C1308" s="156"/>
      <c r="D1308" s="123"/>
      <c r="E1308" s="89"/>
      <c r="F1308" s="88" t="s">
        <v>278</v>
      </c>
      <c r="G1308" s="86">
        <f t="shared" si="226"/>
        <v>0</v>
      </c>
      <c r="H1308" s="86">
        <f t="shared" si="226"/>
        <v>0</v>
      </c>
      <c r="I1308" s="66">
        <v>0</v>
      </c>
      <c r="J1308" s="66">
        <v>0</v>
      </c>
      <c r="K1308" s="66">
        <v>0</v>
      </c>
      <c r="L1308" s="86">
        <v>0</v>
      </c>
      <c r="M1308" s="66">
        <v>0</v>
      </c>
      <c r="N1308" s="66">
        <v>0</v>
      </c>
      <c r="O1308" s="66">
        <v>0</v>
      </c>
      <c r="P1308" s="86">
        <v>0</v>
      </c>
      <c r="Q1308" s="87"/>
      <c r="R1308" s="111"/>
    </row>
    <row r="1309" spans="1:18" s="84" customFormat="1">
      <c r="A1309" s="132"/>
      <c r="B1309" s="128"/>
      <c r="C1309" s="156"/>
      <c r="D1309" s="123"/>
      <c r="E1309" s="89"/>
      <c r="F1309" s="88" t="s">
        <v>279</v>
      </c>
      <c r="G1309" s="86">
        <f t="shared" si="226"/>
        <v>0</v>
      </c>
      <c r="H1309" s="86">
        <f t="shared" si="226"/>
        <v>0</v>
      </c>
      <c r="I1309" s="66">
        <v>0</v>
      </c>
      <c r="J1309" s="66">
        <v>0</v>
      </c>
      <c r="K1309" s="66">
        <v>0</v>
      </c>
      <c r="L1309" s="86">
        <v>0</v>
      </c>
      <c r="M1309" s="66">
        <v>0</v>
      </c>
      <c r="N1309" s="66">
        <v>0</v>
      </c>
      <c r="O1309" s="66">
        <v>0</v>
      </c>
      <c r="P1309" s="86">
        <v>0</v>
      </c>
      <c r="Q1309" s="87"/>
      <c r="R1309" s="111"/>
    </row>
    <row r="1310" spans="1:18" s="84" customFormat="1">
      <c r="A1310" s="132" t="s">
        <v>521</v>
      </c>
      <c r="B1310" s="128" t="s">
        <v>411</v>
      </c>
      <c r="C1310" s="156">
        <v>320</v>
      </c>
      <c r="D1310" s="100"/>
      <c r="E1310" s="100"/>
      <c r="F1310" s="106" t="s">
        <v>303</v>
      </c>
      <c r="G1310" s="64">
        <f t="shared" ref="G1310:P1310" si="227">SUM(G1311:G1321)</f>
        <v>2184</v>
      </c>
      <c r="H1310" s="64">
        <f t="shared" si="227"/>
        <v>0</v>
      </c>
      <c r="I1310" s="64">
        <f t="shared" si="227"/>
        <v>2184</v>
      </c>
      <c r="J1310" s="64">
        <f t="shared" si="227"/>
        <v>0</v>
      </c>
      <c r="K1310" s="64">
        <f t="shared" si="227"/>
        <v>0</v>
      </c>
      <c r="L1310" s="64">
        <f t="shared" si="227"/>
        <v>0</v>
      </c>
      <c r="M1310" s="64">
        <f t="shared" si="227"/>
        <v>0</v>
      </c>
      <c r="N1310" s="64">
        <f t="shared" si="227"/>
        <v>0</v>
      </c>
      <c r="O1310" s="64">
        <f t="shared" si="227"/>
        <v>0</v>
      </c>
      <c r="P1310" s="64">
        <f t="shared" si="227"/>
        <v>0</v>
      </c>
      <c r="Q1310" s="83"/>
      <c r="R1310" s="111"/>
    </row>
    <row r="1311" spans="1:18" s="84" customFormat="1">
      <c r="A1311" s="132"/>
      <c r="B1311" s="128"/>
      <c r="C1311" s="156"/>
      <c r="D1311" s="123"/>
      <c r="E1311" s="100"/>
      <c r="F1311" s="88" t="s">
        <v>25</v>
      </c>
      <c r="G1311" s="86">
        <f t="shared" ref="G1311:H1321" si="228">I1311+K1311+M1311+O1311</f>
        <v>0</v>
      </c>
      <c r="H1311" s="86">
        <f t="shared" si="228"/>
        <v>0</v>
      </c>
      <c r="I1311" s="86">
        <v>0</v>
      </c>
      <c r="J1311" s="86">
        <v>0</v>
      </c>
      <c r="K1311" s="86">
        <v>0</v>
      </c>
      <c r="L1311" s="86">
        <v>0</v>
      </c>
      <c r="M1311" s="86">
        <v>0</v>
      </c>
      <c r="N1311" s="86">
        <v>0</v>
      </c>
      <c r="O1311" s="86">
        <v>0</v>
      </c>
      <c r="P1311" s="86">
        <v>0</v>
      </c>
      <c r="Q1311" s="87"/>
      <c r="R1311" s="111"/>
    </row>
    <row r="1312" spans="1:18" s="84" customFormat="1">
      <c r="A1312" s="132"/>
      <c r="B1312" s="128"/>
      <c r="C1312" s="156"/>
      <c r="D1312" s="123"/>
      <c r="E1312" s="89"/>
      <c r="F1312" s="88" t="s">
        <v>28</v>
      </c>
      <c r="G1312" s="86">
        <f t="shared" si="228"/>
        <v>0</v>
      </c>
      <c r="H1312" s="86">
        <f t="shared" si="228"/>
        <v>0</v>
      </c>
      <c r="I1312" s="86">
        <v>0</v>
      </c>
      <c r="J1312" s="86">
        <v>0</v>
      </c>
      <c r="K1312" s="86">
        <v>0</v>
      </c>
      <c r="L1312" s="86">
        <v>0</v>
      </c>
      <c r="M1312" s="86">
        <v>0</v>
      </c>
      <c r="N1312" s="86">
        <v>0</v>
      </c>
      <c r="O1312" s="86">
        <v>0</v>
      </c>
      <c r="P1312" s="86">
        <v>0</v>
      </c>
      <c r="Q1312" s="87"/>
      <c r="R1312" s="111"/>
    </row>
    <row r="1313" spans="1:18" s="84" customFormat="1">
      <c r="A1313" s="132"/>
      <c r="B1313" s="128"/>
      <c r="C1313" s="156"/>
      <c r="D1313" s="123"/>
      <c r="E1313" s="119"/>
      <c r="F1313" s="88" t="s">
        <v>29</v>
      </c>
      <c r="G1313" s="86">
        <f t="shared" si="228"/>
        <v>0</v>
      </c>
      <c r="H1313" s="86">
        <f t="shared" si="228"/>
        <v>0</v>
      </c>
      <c r="I1313" s="86">
        <v>0</v>
      </c>
      <c r="J1313" s="86">
        <v>0</v>
      </c>
      <c r="K1313" s="86">
        <v>0</v>
      </c>
      <c r="L1313" s="86">
        <v>0</v>
      </c>
      <c r="M1313" s="86">
        <v>0</v>
      </c>
      <c r="N1313" s="86">
        <v>0</v>
      </c>
      <c r="O1313" s="86">
        <v>0</v>
      </c>
      <c r="P1313" s="86">
        <v>0</v>
      </c>
      <c r="Q1313" s="87"/>
      <c r="R1313" s="111"/>
    </row>
    <row r="1314" spans="1:18" s="84" customFormat="1">
      <c r="A1314" s="132"/>
      <c r="B1314" s="128"/>
      <c r="C1314" s="156"/>
      <c r="D1314" s="123"/>
      <c r="E1314" s="119"/>
      <c r="F1314" s="88" t="s">
        <v>305</v>
      </c>
      <c r="G1314" s="86">
        <f t="shared" si="228"/>
        <v>0</v>
      </c>
      <c r="H1314" s="86">
        <f t="shared" si="228"/>
        <v>0</v>
      </c>
      <c r="I1314" s="86">
        <v>0</v>
      </c>
      <c r="J1314" s="86">
        <v>0</v>
      </c>
      <c r="K1314" s="86">
        <v>0</v>
      </c>
      <c r="L1314" s="86">
        <v>0</v>
      </c>
      <c r="M1314" s="86">
        <v>0</v>
      </c>
      <c r="N1314" s="86">
        <v>0</v>
      </c>
      <c r="O1314" s="86">
        <v>0</v>
      </c>
      <c r="P1314" s="86">
        <v>0</v>
      </c>
      <c r="Q1314" s="87"/>
      <c r="R1314" s="111"/>
    </row>
    <row r="1315" spans="1:18" s="84" customFormat="1">
      <c r="A1315" s="132"/>
      <c r="B1315" s="128"/>
      <c r="C1315" s="156"/>
      <c r="D1315" s="123"/>
      <c r="E1315" s="88"/>
      <c r="F1315" s="88" t="s">
        <v>31</v>
      </c>
      <c r="G1315" s="86">
        <f t="shared" si="228"/>
        <v>0</v>
      </c>
      <c r="H1315" s="86">
        <f t="shared" si="228"/>
        <v>0</v>
      </c>
      <c r="I1315" s="66">
        <v>0</v>
      </c>
      <c r="J1315" s="66">
        <v>0</v>
      </c>
      <c r="K1315" s="86">
        <v>0</v>
      </c>
      <c r="L1315" s="86">
        <v>0</v>
      </c>
      <c r="M1315" s="86">
        <v>0</v>
      </c>
      <c r="N1315" s="86">
        <v>0</v>
      </c>
      <c r="O1315" s="86">
        <v>0</v>
      </c>
      <c r="P1315" s="86">
        <v>0</v>
      </c>
      <c r="Q1315" s="87"/>
      <c r="R1315" s="111"/>
    </row>
    <row r="1316" spans="1:18" s="84" customFormat="1">
      <c r="A1316" s="132"/>
      <c r="B1316" s="128"/>
      <c r="C1316" s="156"/>
      <c r="D1316" s="123"/>
      <c r="E1316" s="88"/>
      <c r="F1316" s="88" t="s">
        <v>268</v>
      </c>
      <c r="G1316" s="86">
        <f t="shared" si="228"/>
        <v>0</v>
      </c>
      <c r="H1316" s="86">
        <f t="shared" si="228"/>
        <v>0</v>
      </c>
      <c r="I1316" s="66">
        <v>0</v>
      </c>
      <c r="J1316" s="66">
        <v>0</v>
      </c>
      <c r="K1316" s="86">
        <v>0</v>
      </c>
      <c r="L1316" s="86">
        <v>0</v>
      </c>
      <c r="M1316" s="86">
        <v>0</v>
      </c>
      <c r="N1316" s="86">
        <v>0</v>
      </c>
      <c r="O1316" s="86">
        <v>0</v>
      </c>
      <c r="P1316" s="86">
        <v>0</v>
      </c>
      <c r="Q1316" s="87"/>
      <c r="R1316" s="111"/>
    </row>
    <row r="1317" spans="1:18" s="84" customFormat="1">
      <c r="A1317" s="132"/>
      <c r="B1317" s="128"/>
      <c r="C1317" s="156"/>
      <c r="D1317" s="123"/>
      <c r="E1317" s="88" t="s">
        <v>220</v>
      </c>
      <c r="F1317" s="88" t="s">
        <v>275</v>
      </c>
      <c r="G1317" s="86">
        <f t="shared" si="228"/>
        <v>104</v>
      </c>
      <c r="H1317" s="86">
        <f t="shared" si="228"/>
        <v>0</v>
      </c>
      <c r="I1317" s="66">
        <v>104</v>
      </c>
      <c r="J1317" s="66">
        <v>0</v>
      </c>
      <c r="K1317" s="66">
        <v>0</v>
      </c>
      <c r="L1317" s="86">
        <v>0</v>
      </c>
      <c r="M1317" s="66">
        <v>0</v>
      </c>
      <c r="N1317" s="66">
        <v>0</v>
      </c>
      <c r="O1317" s="66">
        <v>0</v>
      </c>
      <c r="P1317" s="86">
        <v>0</v>
      </c>
      <c r="Q1317" s="87"/>
      <c r="R1317" s="111"/>
    </row>
    <row r="1318" spans="1:18" s="84" customFormat="1">
      <c r="A1318" s="132"/>
      <c r="B1318" s="128"/>
      <c r="C1318" s="156"/>
      <c r="D1318" s="123"/>
      <c r="E1318" s="88" t="s">
        <v>26</v>
      </c>
      <c r="F1318" s="88" t="s">
        <v>276</v>
      </c>
      <c r="G1318" s="86">
        <f t="shared" si="228"/>
        <v>2080</v>
      </c>
      <c r="H1318" s="86">
        <f t="shared" si="228"/>
        <v>0</v>
      </c>
      <c r="I1318" s="66">
        <v>2080</v>
      </c>
      <c r="J1318" s="66">
        <v>0</v>
      </c>
      <c r="K1318" s="66">
        <v>0</v>
      </c>
      <c r="L1318" s="86">
        <v>0</v>
      </c>
      <c r="M1318" s="66">
        <v>0</v>
      </c>
      <c r="N1318" s="66">
        <v>0</v>
      </c>
      <c r="O1318" s="66">
        <v>0</v>
      </c>
      <c r="P1318" s="86">
        <v>0</v>
      </c>
      <c r="Q1318" s="87"/>
      <c r="R1318" s="111"/>
    </row>
    <row r="1319" spans="1:18" s="84" customFormat="1">
      <c r="A1319" s="132"/>
      <c r="B1319" s="128"/>
      <c r="C1319" s="156"/>
      <c r="D1319" s="123"/>
      <c r="E1319" s="89"/>
      <c r="F1319" s="88" t="s">
        <v>277</v>
      </c>
      <c r="G1319" s="86">
        <f t="shared" si="228"/>
        <v>0</v>
      </c>
      <c r="H1319" s="86">
        <f t="shared" si="228"/>
        <v>0</v>
      </c>
      <c r="I1319" s="66">
        <v>0</v>
      </c>
      <c r="J1319" s="66">
        <v>0</v>
      </c>
      <c r="K1319" s="66">
        <v>0</v>
      </c>
      <c r="L1319" s="86">
        <v>0</v>
      </c>
      <c r="M1319" s="66">
        <v>0</v>
      </c>
      <c r="N1319" s="66">
        <v>0</v>
      </c>
      <c r="O1319" s="66">
        <v>0</v>
      </c>
      <c r="P1319" s="86">
        <v>0</v>
      </c>
      <c r="Q1319" s="87"/>
      <c r="R1319" s="111"/>
    </row>
    <row r="1320" spans="1:18" s="84" customFormat="1">
      <c r="A1320" s="132"/>
      <c r="B1320" s="128"/>
      <c r="C1320" s="156"/>
      <c r="D1320" s="123"/>
      <c r="E1320" s="89"/>
      <c r="F1320" s="88" t="s">
        <v>278</v>
      </c>
      <c r="G1320" s="86">
        <f t="shared" si="228"/>
        <v>0</v>
      </c>
      <c r="H1320" s="86">
        <f t="shared" si="228"/>
        <v>0</v>
      </c>
      <c r="I1320" s="66">
        <v>0</v>
      </c>
      <c r="J1320" s="66">
        <v>0</v>
      </c>
      <c r="K1320" s="66">
        <v>0</v>
      </c>
      <c r="L1320" s="86">
        <v>0</v>
      </c>
      <c r="M1320" s="66">
        <v>0</v>
      </c>
      <c r="N1320" s="66">
        <v>0</v>
      </c>
      <c r="O1320" s="66">
        <v>0</v>
      </c>
      <c r="P1320" s="86">
        <v>0</v>
      </c>
      <c r="Q1320" s="87"/>
      <c r="R1320" s="111"/>
    </row>
    <row r="1321" spans="1:18" s="84" customFormat="1">
      <c r="A1321" s="132"/>
      <c r="B1321" s="128"/>
      <c r="C1321" s="156"/>
      <c r="D1321" s="123"/>
      <c r="E1321" s="89"/>
      <c r="F1321" s="88" t="s">
        <v>279</v>
      </c>
      <c r="G1321" s="86">
        <f t="shared" si="228"/>
        <v>0</v>
      </c>
      <c r="H1321" s="86">
        <f t="shared" si="228"/>
        <v>0</v>
      </c>
      <c r="I1321" s="66">
        <v>0</v>
      </c>
      <c r="J1321" s="66">
        <v>0</v>
      </c>
      <c r="K1321" s="66">
        <v>0</v>
      </c>
      <c r="L1321" s="86">
        <v>0</v>
      </c>
      <c r="M1321" s="66">
        <v>0</v>
      </c>
      <c r="N1321" s="66">
        <v>0</v>
      </c>
      <c r="O1321" s="66">
        <v>0</v>
      </c>
      <c r="P1321" s="86">
        <v>0</v>
      </c>
      <c r="Q1321" s="87"/>
      <c r="R1321" s="111"/>
    </row>
    <row r="1322" spans="1:18" s="84" customFormat="1">
      <c r="A1322" s="132" t="s">
        <v>522</v>
      </c>
      <c r="B1322" s="128" t="s">
        <v>412</v>
      </c>
      <c r="C1322" s="156">
        <v>550</v>
      </c>
      <c r="D1322" s="115"/>
      <c r="E1322" s="100"/>
      <c r="F1322" s="106" t="s">
        <v>303</v>
      </c>
      <c r="G1322" s="64">
        <f t="shared" ref="G1322:P1322" si="229">SUM(G1323:G1333)</f>
        <v>3753.8</v>
      </c>
      <c r="H1322" s="64">
        <f t="shared" si="229"/>
        <v>0</v>
      </c>
      <c r="I1322" s="64">
        <f t="shared" si="229"/>
        <v>3753.8</v>
      </c>
      <c r="J1322" s="64">
        <f t="shared" si="229"/>
        <v>0</v>
      </c>
      <c r="K1322" s="64">
        <f t="shared" si="229"/>
        <v>0</v>
      </c>
      <c r="L1322" s="64">
        <f t="shared" si="229"/>
        <v>0</v>
      </c>
      <c r="M1322" s="64">
        <f t="shared" si="229"/>
        <v>0</v>
      </c>
      <c r="N1322" s="64">
        <f t="shared" si="229"/>
        <v>0</v>
      </c>
      <c r="O1322" s="64">
        <f t="shared" si="229"/>
        <v>0</v>
      </c>
      <c r="P1322" s="64">
        <f t="shared" si="229"/>
        <v>0</v>
      </c>
      <c r="Q1322" s="83"/>
      <c r="R1322" s="111"/>
    </row>
    <row r="1323" spans="1:18" s="84" customFormat="1">
      <c r="A1323" s="132"/>
      <c r="B1323" s="128"/>
      <c r="C1323" s="156"/>
      <c r="D1323" s="115"/>
      <c r="E1323" s="100"/>
      <c r="F1323" s="88" t="s">
        <v>25</v>
      </c>
      <c r="G1323" s="86">
        <f t="shared" ref="G1323:H1333" si="230">I1323+K1323+M1323+O1323</f>
        <v>0</v>
      </c>
      <c r="H1323" s="86">
        <f t="shared" si="230"/>
        <v>0</v>
      </c>
      <c r="I1323" s="86">
        <v>0</v>
      </c>
      <c r="J1323" s="86">
        <v>0</v>
      </c>
      <c r="K1323" s="86">
        <v>0</v>
      </c>
      <c r="L1323" s="86">
        <v>0</v>
      </c>
      <c r="M1323" s="86">
        <v>0</v>
      </c>
      <c r="N1323" s="86">
        <v>0</v>
      </c>
      <c r="O1323" s="86">
        <v>0</v>
      </c>
      <c r="P1323" s="86">
        <v>0</v>
      </c>
      <c r="Q1323" s="87"/>
      <c r="R1323" s="111"/>
    </row>
    <row r="1324" spans="1:18" s="84" customFormat="1">
      <c r="A1324" s="132"/>
      <c r="B1324" s="128"/>
      <c r="C1324" s="156"/>
      <c r="D1324" s="115"/>
      <c r="E1324" s="89"/>
      <c r="F1324" s="88" t="s">
        <v>28</v>
      </c>
      <c r="G1324" s="86">
        <f t="shared" si="230"/>
        <v>0</v>
      </c>
      <c r="H1324" s="86">
        <f t="shared" si="230"/>
        <v>0</v>
      </c>
      <c r="I1324" s="86">
        <v>0</v>
      </c>
      <c r="J1324" s="86">
        <v>0</v>
      </c>
      <c r="K1324" s="86">
        <v>0</v>
      </c>
      <c r="L1324" s="86">
        <v>0</v>
      </c>
      <c r="M1324" s="86">
        <v>0</v>
      </c>
      <c r="N1324" s="86">
        <v>0</v>
      </c>
      <c r="O1324" s="86">
        <v>0</v>
      </c>
      <c r="P1324" s="86">
        <v>0</v>
      </c>
      <c r="Q1324" s="87"/>
      <c r="R1324" s="111"/>
    </row>
    <row r="1325" spans="1:18" s="84" customFormat="1">
      <c r="A1325" s="132"/>
      <c r="B1325" s="128"/>
      <c r="C1325" s="156"/>
      <c r="D1325" s="115"/>
      <c r="E1325" s="119"/>
      <c r="F1325" s="88" t="s">
        <v>29</v>
      </c>
      <c r="G1325" s="86">
        <f t="shared" si="230"/>
        <v>0</v>
      </c>
      <c r="H1325" s="86">
        <f t="shared" si="230"/>
        <v>0</v>
      </c>
      <c r="I1325" s="86">
        <v>0</v>
      </c>
      <c r="J1325" s="86">
        <v>0</v>
      </c>
      <c r="K1325" s="86">
        <v>0</v>
      </c>
      <c r="L1325" s="86">
        <v>0</v>
      </c>
      <c r="M1325" s="86">
        <v>0</v>
      </c>
      <c r="N1325" s="86">
        <v>0</v>
      </c>
      <c r="O1325" s="86">
        <v>0</v>
      </c>
      <c r="P1325" s="86">
        <v>0</v>
      </c>
      <c r="Q1325" s="87"/>
      <c r="R1325" s="111"/>
    </row>
    <row r="1326" spans="1:18" s="84" customFormat="1">
      <c r="A1326" s="132"/>
      <c r="B1326" s="128"/>
      <c r="C1326" s="156"/>
      <c r="D1326" s="115"/>
      <c r="E1326" s="119"/>
      <c r="F1326" s="88" t="s">
        <v>305</v>
      </c>
      <c r="G1326" s="86">
        <f t="shared" si="230"/>
        <v>0</v>
      </c>
      <c r="H1326" s="86">
        <f t="shared" si="230"/>
        <v>0</v>
      </c>
      <c r="I1326" s="86">
        <v>0</v>
      </c>
      <c r="J1326" s="86">
        <v>0</v>
      </c>
      <c r="K1326" s="86">
        <v>0</v>
      </c>
      <c r="L1326" s="86">
        <v>0</v>
      </c>
      <c r="M1326" s="86">
        <v>0</v>
      </c>
      <c r="N1326" s="86">
        <v>0</v>
      </c>
      <c r="O1326" s="86">
        <v>0</v>
      </c>
      <c r="P1326" s="86">
        <v>0</v>
      </c>
      <c r="Q1326" s="87"/>
      <c r="R1326" s="111"/>
    </row>
    <row r="1327" spans="1:18" s="84" customFormat="1">
      <c r="A1327" s="132"/>
      <c r="B1327" s="128"/>
      <c r="C1327" s="156"/>
      <c r="D1327" s="115"/>
      <c r="E1327" s="88"/>
      <c r="F1327" s="88" t="s">
        <v>31</v>
      </c>
      <c r="G1327" s="86">
        <f t="shared" si="230"/>
        <v>0</v>
      </c>
      <c r="H1327" s="86">
        <f t="shared" si="230"/>
        <v>0</v>
      </c>
      <c r="I1327" s="66">
        <v>0</v>
      </c>
      <c r="J1327" s="66">
        <v>0</v>
      </c>
      <c r="K1327" s="86">
        <v>0</v>
      </c>
      <c r="L1327" s="86">
        <v>0</v>
      </c>
      <c r="M1327" s="86">
        <v>0</v>
      </c>
      <c r="N1327" s="86">
        <v>0</v>
      </c>
      <c r="O1327" s="86">
        <v>0</v>
      </c>
      <c r="P1327" s="86">
        <v>0</v>
      </c>
      <c r="Q1327" s="87"/>
      <c r="R1327" s="111"/>
    </row>
    <row r="1328" spans="1:18" s="84" customFormat="1">
      <c r="A1328" s="132"/>
      <c r="B1328" s="128"/>
      <c r="C1328" s="156"/>
      <c r="D1328" s="115"/>
      <c r="E1328" s="88"/>
      <c r="F1328" s="88" t="s">
        <v>268</v>
      </c>
      <c r="G1328" s="86">
        <f t="shared" si="230"/>
        <v>0</v>
      </c>
      <c r="H1328" s="86">
        <f t="shared" si="230"/>
        <v>0</v>
      </c>
      <c r="I1328" s="66">
        <v>0</v>
      </c>
      <c r="J1328" s="66">
        <v>0</v>
      </c>
      <c r="K1328" s="86">
        <v>0</v>
      </c>
      <c r="L1328" s="86">
        <v>0</v>
      </c>
      <c r="M1328" s="86">
        <v>0</v>
      </c>
      <c r="N1328" s="86">
        <v>0</v>
      </c>
      <c r="O1328" s="86">
        <v>0</v>
      </c>
      <c r="P1328" s="86">
        <v>0</v>
      </c>
      <c r="Q1328" s="87"/>
      <c r="R1328" s="111"/>
    </row>
    <row r="1329" spans="1:18" s="84" customFormat="1">
      <c r="A1329" s="132"/>
      <c r="B1329" s="128"/>
      <c r="C1329" s="156"/>
      <c r="D1329" s="115"/>
      <c r="E1329" s="89"/>
      <c r="F1329" s="88" t="s">
        <v>275</v>
      </c>
      <c r="G1329" s="86">
        <f t="shared" si="230"/>
        <v>0</v>
      </c>
      <c r="H1329" s="86">
        <f t="shared" si="230"/>
        <v>0</v>
      </c>
      <c r="I1329" s="66">
        <v>0</v>
      </c>
      <c r="J1329" s="66">
        <v>0</v>
      </c>
      <c r="K1329" s="66">
        <v>0</v>
      </c>
      <c r="L1329" s="86">
        <v>0</v>
      </c>
      <c r="M1329" s="66">
        <v>0</v>
      </c>
      <c r="N1329" s="66">
        <v>0</v>
      </c>
      <c r="O1329" s="66">
        <v>0</v>
      </c>
      <c r="P1329" s="86">
        <v>0</v>
      </c>
      <c r="Q1329" s="87"/>
      <c r="R1329" s="111"/>
    </row>
    <row r="1330" spans="1:18" s="84" customFormat="1">
      <c r="A1330" s="132"/>
      <c r="B1330" s="128"/>
      <c r="C1330" s="156"/>
      <c r="D1330" s="115"/>
      <c r="E1330" s="89"/>
      <c r="F1330" s="88" t="s">
        <v>276</v>
      </c>
      <c r="G1330" s="86">
        <f t="shared" si="230"/>
        <v>0</v>
      </c>
      <c r="H1330" s="86">
        <f t="shared" si="230"/>
        <v>0</v>
      </c>
      <c r="I1330" s="66">
        <v>0</v>
      </c>
      <c r="J1330" s="66">
        <v>0</v>
      </c>
      <c r="K1330" s="66">
        <v>0</v>
      </c>
      <c r="L1330" s="86">
        <v>0</v>
      </c>
      <c r="M1330" s="66">
        <v>0</v>
      </c>
      <c r="N1330" s="66">
        <v>0</v>
      </c>
      <c r="O1330" s="66">
        <v>0</v>
      </c>
      <c r="P1330" s="86">
        <v>0</v>
      </c>
      <c r="Q1330" s="87"/>
      <c r="R1330" s="111"/>
    </row>
    <row r="1331" spans="1:18" s="84" customFormat="1">
      <c r="A1331" s="132"/>
      <c r="B1331" s="128"/>
      <c r="C1331" s="156"/>
      <c r="D1331" s="115"/>
      <c r="E1331" s="88" t="s">
        <v>220</v>
      </c>
      <c r="F1331" s="88" t="s">
        <v>277</v>
      </c>
      <c r="G1331" s="86">
        <f t="shared" si="230"/>
        <v>178.8</v>
      </c>
      <c r="H1331" s="86">
        <f t="shared" si="230"/>
        <v>0</v>
      </c>
      <c r="I1331" s="66">
        <v>178.8</v>
      </c>
      <c r="J1331" s="66">
        <v>0</v>
      </c>
      <c r="K1331" s="66">
        <v>0</v>
      </c>
      <c r="L1331" s="86">
        <v>0</v>
      </c>
      <c r="M1331" s="66">
        <v>0</v>
      </c>
      <c r="N1331" s="66">
        <v>0</v>
      </c>
      <c r="O1331" s="66">
        <v>0</v>
      </c>
      <c r="P1331" s="86">
        <v>0</v>
      </c>
      <c r="Q1331" s="87"/>
      <c r="R1331" s="111"/>
    </row>
    <row r="1332" spans="1:18" s="84" customFormat="1">
      <c r="A1332" s="132"/>
      <c r="B1332" s="128"/>
      <c r="C1332" s="156"/>
      <c r="D1332" s="115"/>
      <c r="E1332" s="88" t="s">
        <v>26</v>
      </c>
      <c r="F1332" s="88" t="s">
        <v>278</v>
      </c>
      <c r="G1332" s="86">
        <f t="shared" si="230"/>
        <v>3575</v>
      </c>
      <c r="H1332" s="86">
        <f t="shared" si="230"/>
        <v>0</v>
      </c>
      <c r="I1332" s="66">
        <v>3575</v>
      </c>
      <c r="J1332" s="66">
        <v>0</v>
      </c>
      <c r="K1332" s="66">
        <v>0</v>
      </c>
      <c r="L1332" s="86">
        <v>0</v>
      </c>
      <c r="M1332" s="66">
        <v>0</v>
      </c>
      <c r="N1332" s="66">
        <v>0</v>
      </c>
      <c r="O1332" s="66">
        <v>0</v>
      </c>
      <c r="P1332" s="86">
        <v>0</v>
      </c>
      <c r="Q1332" s="87"/>
      <c r="R1332" s="111"/>
    </row>
    <row r="1333" spans="1:18" s="84" customFormat="1">
      <c r="A1333" s="132"/>
      <c r="B1333" s="128"/>
      <c r="C1333" s="156"/>
      <c r="D1333" s="115"/>
      <c r="E1333" s="89"/>
      <c r="F1333" s="88" t="s">
        <v>279</v>
      </c>
      <c r="G1333" s="86">
        <f t="shared" si="230"/>
        <v>0</v>
      </c>
      <c r="H1333" s="86">
        <f t="shared" si="230"/>
        <v>0</v>
      </c>
      <c r="I1333" s="66">
        <v>0</v>
      </c>
      <c r="J1333" s="66">
        <v>0</v>
      </c>
      <c r="K1333" s="66">
        <v>0</v>
      </c>
      <c r="L1333" s="86">
        <v>0</v>
      </c>
      <c r="M1333" s="66">
        <v>0</v>
      </c>
      <c r="N1333" s="66">
        <v>0</v>
      </c>
      <c r="O1333" s="66">
        <v>0</v>
      </c>
      <c r="P1333" s="86">
        <v>0</v>
      </c>
      <c r="Q1333" s="87"/>
      <c r="R1333" s="111"/>
    </row>
    <row r="1334" spans="1:18" s="84" customFormat="1">
      <c r="A1334" s="132" t="s">
        <v>523</v>
      </c>
      <c r="B1334" s="128" t="s">
        <v>413</v>
      </c>
      <c r="C1334" s="156">
        <v>200</v>
      </c>
      <c r="D1334" s="115"/>
      <c r="E1334" s="100"/>
      <c r="F1334" s="106" t="s">
        <v>303</v>
      </c>
      <c r="G1334" s="64">
        <f t="shared" ref="G1334:P1334" si="231">SUM(G1335:G1345)</f>
        <v>1365</v>
      </c>
      <c r="H1334" s="64">
        <f t="shared" si="231"/>
        <v>0</v>
      </c>
      <c r="I1334" s="64">
        <f t="shared" si="231"/>
        <v>1365</v>
      </c>
      <c r="J1334" s="64">
        <f t="shared" si="231"/>
        <v>0</v>
      </c>
      <c r="K1334" s="64">
        <f t="shared" si="231"/>
        <v>0</v>
      </c>
      <c r="L1334" s="64">
        <f t="shared" si="231"/>
        <v>0</v>
      </c>
      <c r="M1334" s="64">
        <f t="shared" si="231"/>
        <v>0</v>
      </c>
      <c r="N1334" s="64">
        <f t="shared" si="231"/>
        <v>0</v>
      </c>
      <c r="O1334" s="64">
        <f t="shared" si="231"/>
        <v>0</v>
      </c>
      <c r="P1334" s="64">
        <f t="shared" si="231"/>
        <v>0</v>
      </c>
      <c r="Q1334" s="83"/>
      <c r="R1334" s="111"/>
    </row>
    <row r="1335" spans="1:18" s="84" customFormat="1">
      <c r="A1335" s="132"/>
      <c r="B1335" s="128"/>
      <c r="C1335" s="156"/>
      <c r="D1335" s="115"/>
      <c r="E1335" s="100"/>
      <c r="F1335" s="88" t="s">
        <v>25</v>
      </c>
      <c r="G1335" s="86">
        <f t="shared" ref="G1335:H1345" si="232">I1335+K1335+M1335+O1335</f>
        <v>0</v>
      </c>
      <c r="H1335" s="86">
        <f t="shared" si="232"/>
        <v>0</v>
      </c>
      <c r="I1335" s="86">
        <v>0</v>
      </c>
      <c r="J1335" s="86">
        <v>0</v>
      </c>
      <c r="K1335" s="86">
        <v>0</v>
      </c>
      <c r="L1335" s="86">
        <v>0</v>
      </c>
      <c r="M1335" s="86">
        <v>0</v>
      </c>
      <c r="N1335" s="86">
        <v>0</v>
      </c>
      <c r="O1335" s="86">
        <v>0</v>
      </c>
      <c r="P1335" s="86">
        <v>0</v>
      </c>
      <c r="Q1335" s="87"/>
      <c r="R1335" s="111"/>
    </row>
    <row r="1336" spans="1:18" s="84" customFormat="1">
      <c r="A1336" s="132"/>
      <c r="B1336" s="128"/>
      <c r="C1336" s="156"/>
      <c r="D1336" s="115"/>
      <c r="E1336" s="89"/>
      <c r="F1336" s="88" t="s">
        <v>28</v>
      </c>
      <c r="G1336" s="86">
        <f t="shared" si="232"/>
        <v>0</v>
      </c>
      <c r="H1336" s="86">
        <f t="shared" si="232"/>
        <v>0</v>
      </c>
      <c r="I1336" s="86">
        <v>0</v>
      </c>
      <c r="J1336" s="86">
        <v>0</v>
      </c>
      <c r="K1336" s="86">
        <v>0</v>
      </c>
      <c r="L1336" s="86">
        <v>0</v>
      </c>
      <c r="M1336" s="86">
        <v>0</v>
      </c>
      <c r="N1336" s="86">
        <v>0</v>
      </c>
      <c r="O1336" s="86">
        <v>0</v>
      </c>
      <c r="P1336" s="86">
        <v>0</v>
      </c>
      <c r="Q1336" s="87"/>
      <c r="R1336" s="111"/>
    </row>
    <row r="1337" spans="1:18" s="84" customFormat="1">
      <c r="A1337" s="132"/>
      <c r="B1337" s="128"/>
      <c r="C1337" s="156"/>
      <c r="D1337" s="115"/>
      <c r="E1337" s="119"/>
      <c r="F1337" s="88" t="s">
        <v>29</v>
      </c>
      <c r="G1337" s="86">
        <f t="shared" si="232"/>
        <v>0</v>
      </c>
      <c r="H1337" s="86">
        <f t="shared" si="232"/>
        <v>0</v>
      </c>
      <c r="I1337" s="86">
        <v>0</v>
      </c>
      <c r="J1337" s="86">
        <v>0</v>
      </c>
      <c r="K1337" s="86">
        <v>0</v>
      </c>
      <c r="L1337" s="86">
        <v>0</v>
      </c>
      <c r="M1337" s="86">
        <v>0</v>
      </c>
      <c r="N1337" s="86">
        <v>0</v>
      </c>
      <c r="O1337" s="86">
        <v>0</v>
      </c>
      <c r="P1337" s="86">
        <v>0</v>
      </c>
      <c r="Q1337" s="87"/>
      <c r="R1337" s="111"/>
    </row>
    <row r="1338" spans="1:18" s="84" customFormat="1">
      <c r="A1338" s="132"/>
      <c r="B1338" s="128"/>
      <c r="C1338" s="156"/>
      <c r="D1338" s="115"/>
      <c r="E1338" s="119"/>
      <c r="F1338" s="88" t="s">
        <v>305</v>
      </c>
      <c r="G1338" s="86">
        <f t="shared" si="232"/>
        <v>0</v>
      </c>
      <c r="H1338" s="86">
        <f t="shared" si="232"/>
        <v>0</v>
      </c>
      <c r="I1338" s="86">
        <v>0</v>
      </c>
      <c r="J1338" s="86">
        <v>0</v>
      </c>
      <c r="K1338" s="86">
        <v>0</v>
      </c>
      <c r="L1338" s="86">
        <v>0</v>
      </c>
      <c r="M1338" s="86">
        <v>0</v>
      </c>
      <c r="N1338" s="86">
        <v>0</v>
      </c>
      <c r="O1338" s="86">
        <v>0</v>
      </c>
      <c r="P1338" s="86">
        <v>0</v>
      </c>
      <c r="Q1338" s="87"/>
      <c r="R1338" s="111"/>
    </row>
    <row r="1339" spans="1:18" s="84" customFormat="1">
      <c r="A1339" s="132"/>
      <c r="B1339" s="128"/>
      <c r="C1339" s="156"/>
      <c r="D1339" s="115"/>
      <c r="E1339" s="88"/>
      <c r="F1339" s="88" t="s">
        <v>31</v>
      </c>
      <c r="G1339" s="86">
        <f t="shared" si="232"/>
        <v>0</v>
      </c>
      <c r="H1339" s="86">
        <f t="shared" si="232"/>
        <v>0</v>
      </c>
      <c r="I1339" s="66">
        <v>0</v>
      </c>
      <c r="J1339" s="66">
        <v>0</v>
      </c>
      <c r="K1339" s="86">
        <v>0</v>
      </c>
      <c r="L1339" s="86">
        <v>0</v>
      </c>
      <c r="M1339" s="86">
        <v>0</v>
      </c>
      <c r="N1339" s="86">
        <v>0</v>
      </c>
      <c r="O1339" s="86">
        <v>0</v>
      </c>
      <c r="P1339" s="86">
        <v>0</v>
      </c>
      <c r="Q1339" s="87"/>
      <c r="R1339" s="111"/>
    </row>
    <row r="1340" spans="1:18" s="84" customFormat="1">
      <c r="A1340" s="132"/>
      <c r="B1340" s="128"/>
      <c r="C1340" s="156"/>
      <c r="D1340" s="115"/>
      <c r="E1340" s="88"/>
      <c r="F1340" s="88" t="s">
        <v>268</v>
      </c>
      <c r="G1340" s="86">
        <f t="shared" si="232"/>
        <v>0</v>
      </c>
      <c r="H1340" s="86">
        <f t="shared" si="232"/>
        <v>0</v>
      </c>
      <c r="I1340" s="66">
        <v>0</v>
      </c>
      <c r="J1340" s="66">
        <v>0</v>
      </c>
      <c r="K1340" s="86">
        <v>0</v>
      </c>
      <c r="L1340" s="86">
        <v>0</v>
      </c>
      <c r="M1340" s="86">
        <v>0</v>
      </c>
      <c r="N1340" s="86">
        <v>0</v>
      </c>
      <c r="O1340" s="86">
        <v>0</v>
      </c>
      <c r="P1340" s="86">
        <v>0</v>
      </c>
      <c r="Q1340" s="87"/>
      <c r="R1340" s="111"/>
    </row>
    <row r="1341" spans="1:18" s="84" customFormat="1">
      <c r="A1341" s="132"/>
      <c r="B1341" s="128"/>
      <c r="C1341" s="156"/>
      <c r="D1341" s="115"/>
      <c r="E1341" s="89"/>
      <c r="F1341" s="88" t="s">
        <v>275</v>
      </c>
      <c r="G1341" s="86">
        <f t="shared" si="232"/>
        <v>0</v>
      </c>
      <c r="H1341" s="86">
        <f t="shared" si="232"/>
        <v>0</v>
      </c>
      <c r="I1341" s="66">
        <v>0</v>
      </c>
      <c r="J1341" s="66">
        <v>0</v>
      </c>
      <c r="K1341" s="66">
        <v>0</v>
      </c>
      <c r="L1341" s="86">
        <v>0</v>
      </c>
      <c r="M1341" s="66">
        <v>0</v>
      </c>
      <c r="N1341" s="66">
        <v>0</v>
      </c>
      <c r="O1341" s="66">
        <v>0</v>
      </c>
      <c r="P1341" s="86">
        <v>0</v>
      </c>
      <c r="Q1341" s="87"/>
      <c r="R1341" s="111"/>
    </row>
    <row r="1342" spans="1:18" s="84" customFormat="1">
      <c r="A1342" s="132"/>
      <c r="B1342" s="128"/>
      <c r="C1342" s="156"/>
      <c r="D1342" s="115"/>
      <c r="E1342" s="88" t="s">
        <v>220</v>
      </c>
      <c r="F1342" s="88" t="s">
        <v>276</v>
      </c>
      <c r="G1342" s="86">
        <f t="shared" si="232"/>
        <v>65</v>
      </c>
      <c r="H1342" s="86">
        <f t="shared" si="232"/>
        <v>0</v>
      </c>
      <c r="I1342" s="66">
        <v>65</v>
      </c>
      <c r="J1342" s="66">
        <v>0</v>
      </c>
      <c r="K1342" s="66">
        <v>0</v>
      </c>
      <c r="L1342" s="86">
        <v>0</v>
      </c>
      <c r="M1342" s="66">
        <v>0</v>
      </c>
      <c r="N1342" s="66">
        <v>0</v>
      </c>
      <c r="O1342" s="66">
        <v>0</v>
      </c>
      <c r="P1342" s="86">
        <v>0</v>
      </c>
      <c r="Q1342" s="87"/>
      <c r="R1342" s="111"/>
    </row>
    <row r="1343" spans="1:18" s="84" customFormat="1">
      <c r="A1343" s="132"/>
      <c r="B1343" s="128"/>
      <c r="C1343" s="156"/>
      <c r="D1343" s="115"/>
      <c r="E1343" s="88" t="s">
        <v>26</v>
      </c>
      <c r="F1343" s="88" t="s">
        <v>277</v>
      </c>
      <c r="G1343" s="86">
        <f t="shared" si="232"/>
        <v>1300</v>
      </c>
      <c r="H1343" s="86">
        <f t="shared" si="232"/>
        <v>0</v>
      </c>
      <c r="I1343" s="66">
        <v>1300</v>
      </c>
      <c r="J1343" s="66">
        <v>0</v>
      </c>
      <c r="K1343" s="66">
        <v>0</v>
      </c>
      <c r="L1343" s="86">
        <v>0</v>
      </c>
      <c r="M1343" s="66">
        <v>0</v>
      </c>
      <c r="N1343" s="66">
        <v>0</v>
      </c>
      <c r="O1343" s="66">
        <v>0</v>
      </c>
      <c r="P1343" s="86">
        <v>0</v>
      </c>
      <c r="Q1343" s="87"/>
      <c r="R1343" s="111"/>
    </row>
    <row r="1344" spans="1:18" s="84" customFormat="1">
      <c r="A1344" s="132"/>
      <c r="B1344" s="128"/>
      <c r="C1344" s="156"/>
      <c r="D1344" s="115"/>
      <c r="E1344" s="89"/>
      <c r="F1344" s="88" t="s">
        <v>278</v>
      </c>
      <c r="G1344" s="86">
        <f t="shared" si="232"/>
        <v>0</v>
      </c>
      <c r="H1344" s="86">
        <f t="shared" si="232"/>
        <v>0</v>
      </c>
      <c r="I1344" s="66">
        <v>0</v>
      </c>
      <c r="J1344" s="66">
        <v>0</v>
      </c>
      <c r="K1344" s="66">
        <v>0</v>
      </c>
      <c r="L1344" s="86">
        <v>0</v>
      </c>
      <c r="M1344" s="66">
        <v>0</v>
      </c>
      <c r="N1344" s="66">
        <v>0</v>
      </c>
      <c r="O1344" s="66">
        <v>0</v>
      </c>
      <c r="P1344" s="86">
        <v>0</v>
      </c>
      <c r="Q1344" s="87"/>
      <c r="R1344" s="111"/>
    </row>
    <row r="1345" spans="1:18" s="84" customFormat="1">
      <c r="A1345" s="132"/>
      <c r="B1345" s="128"/>
      <c r="C1345" s="156"/>
      <c r="D1345" s="115"/>
      <c r="E1345" s="89"/>
      <c r="F1345" s="88" t="s">
        <v>279</v>
      </c>
      <c r="G1345" s="86">
        <f t="shared" si="232"/>
        <v>0</v>
      </c>
      <c r="H1345" s="86">
        <f t="shared" si="232"/>
        <v>0</v>
      </c>
      <c r="I1345" s="66">
        <v>0</v>
      </c>
      <c r="J1345" s="66">
        <v>0</v>
      </c>
      <c r="K1345" s="66">
        <v>0</v>
      </c>
      <c r="L1345" s="86">
        <v>0</v>
      </c>
      <c r="M1345" s="66">
        <v>0</v>
      </c>
      <c r="N1345" s="66">
        <v>0</v>
      </c>
      <c r="O1345" s="66">
        <v>0</v>
      </c>
      <c r="P1345" s="86">
        <v>0</v>
      </c>
      <c r="Q1345" s="87"/>
      <c r="R1345" s="111"/>
    </row>
    <row r="1346" spans="1:18" s="84" customFormat="1">
      <c r="A1346" s="132" t="s">
        <v>524</v>
      </c>
      <c r="B1346" s="128" t="s">
        <v>414</v>
      </c>
      <c r="C1346" s="156">
        <v>220</v>
      </c>
      <c r="D1346" s="129"/>
      <c r="E1346" s="100"/>
      <c r="F1346" s="106" t="s">
        <v>303</v>
      </c>
      <c r="G1346" s="64">
        <f t="shared" ref="G1346:P1346" si="233">SUM(G1347:G1357)</f>
        <v>1501.5</v>
      </c>
      <c r="H1346" s="64">
        <f t="shared" si="233"/>
        <v>0</v>
      </c>
      <c r="I1346" s="64">
        <f t="shared" si="233"/>
        <v>1501.5</v>
      </c>
      <c r="J1346" s="64">
        <f t="shared" si="233"/>
        <v>0</v>
      </c>
      <c r="K1346" s="64">
        <f t="shared" si="233"/>
        <v>0</v>
      </c>
      <c r="L1346" s="64">
        <f t="shared" si="233"/>
        <v>0</v>
      </c>
      <c r="M1346" s="64">
        <f t="shared" si="233"/>
        <v>0</v>
      </c>
      <c r="N1346" s="64">
        <f t="shared" si="233"/>
        <v>0</v>
      </c>
      <c r="O1346" s="64">
        <f t="shared" si="233"/>
        <v>0</v>
      </c>
      <c r="P1346" s="64">
        <f t="shared" si="233"/>
        <v>0</v>
      </c>
      <c r="Q1346" s="83"/>
      <c r="R1346" s="111"/>
    </row>
    <row r="1347" spans="1:18" s="84" customFormat="1">
      <c r="A1347" s="132"/>
      <c r="B1347" s="128"/>
      <c r="C1347" s="156"/>
      <c r="D1347" s="129"/>
      <c r="E1347" s="100"/>
      <c r="F1347" s="88" t="s">
        <v>25</v>
      </c>
      <c r="G1347" s="86">
        <f t="shared" ref="G1347:H1357" si="234">I1347+K1347+M1347+O1347</f>
        <v>0</v>
      </c>
      <c r="H1347" s="86">
        <f t="shared" si="234"/>
        <v>0</v>
      </c>
      <c r="I1347" s="86">
        <v>0</v>
      </c>
      <c r="J1347" s="86">
        <v>0</v>
      </c>
      <c r="K1347" s="86">
        <v>0</v>
      </c>
      <c r="L1347" s="86">
        <v>0</v>
      </c>
      <c r="M1347" s="86">
        <v>0</v>
      </c>
      <c r="N1347" s="86">
        <v>0</v>
      </c>
      <c r="O1347" s="86">
        <v>0</v>
      </c>
      <c r="P1347" s="86">
        <v>0</v>
      </c>
      <c r="Q1347" s="87"/>
      <c r="R1347" s="111"/>
    </row>
    <row r="1348" spans="1:18" s="84" customFormat="1">
      <c r="A1348" s="132"/>
      <c r="B1348" s="128"/>
      <c r="C1348" s="156"/>
      <c r="D1348" s="129"/>
      <c r="E1348" s="89"/>
      <c r="F1348" s="88" t="s">
        <v>28</v>
      </c>
      <c r="G1348" s="86">
        <f t="shared" si="234"/>
        <v>0</v>
      </c>
      <c r="H1348" s="86">
        <f t="shared" si="234"/>
        <v>0</v>
      </c>
      <c r="I1348" s="86">
        <v>0</v>
      </c>
      <c r="J1348" s="86">
        <v>0</v>
      </c>
      <c r="K1348" s="86">
        <v>0</v>
      </c>
      <c r="L1348" s="86">
        <v>0</v>
      </c>
      <c r="M1348" s="86">
        <v>0</v>
      </c>
      <c r="N1348" s="86">
        <v>0</v>
      </c>
      <c r="O1348" s="86">
        <v>0</v>
      </c>
      <c r="P1348" s="86">
        <v>0</v>
      </c>
      <c r="Q1348" s="87"/>
      <c r="R1348" s="111"/>
    </row>
    <row r="1349" spans="1:18" s="84" customFormat="1">
      <c r="A1349" s="132"/>
      <c r="B1349" s="128"/>
      <c r="C1349" s="156"/>
      <c r="D1349" s="129"/>
      <c r="E1349" s="119"/>
      <c r="F1349" s="88" t="s">
        <v>29</v>
      </c>
      <c r="G1349" s="86">
        <f t="shared" si="234"/>
        <v>0</v>
      </c>
      <c r="H1349" s="86">
        <f t="shared" si="234"/>
        <v>0</v>
      </c>
      <c r="I1349" s="86">
        <v>0</v>
      </c>
      <c r="J1349" s="86">
        <v>0</v>
      </c>
      <c r="K1349" s="86">
        <v>0</v>
      </c>
      <c r="L1349" s="86">
        <v>0</v>
      </c>
      <c r="M1349" s="86">
        <v>0</v>
      </c>
      <c r="N1349" s="86">
        <v>0</v>
      </c>
      <c r="O1349" s="86">
        <v>0</v>
      </c>
      <c r="P1349" s="86">
        <v>0</v>
      </c>
      <c r="Q1349" s="87"/>
      <c r="R1349" s="111"/>
    </row>
    <row r="1350" spans="1:18" s="84" customFormat="1">
      <c r="A1350" s="132"/>
      <c r="B1350" s="128"/>
      <c r="C1350" s="156"/>
      <c r="D1350" s="129"/>
      <c r="E1350" s="119"/>
      <c r="F1350" s="88" t="s">
        <v>305</v>
      </c>
      <c r="G1350" s="86">
        <f t="shared" si="234"/>
        <v>0</v>
      </c>
      <c r="H1350" s="86">
        <f t="shared" si="234"/>
        <v>0</v>
      </c>
      <c r="I1350" s="86">
        <v>0</v>
      </c>
      <c r="J1350" s="86">
        <v>0</v>
      </c>
      <c r="K1350" s="86">
        <v>0</v>
      </c>
      <c r="L1350" s="86">
        <v>0</v>
      </c>
      <c r="M1350" s="86">
        <v>0</v>
      </c>
      <c r="N1350" s="86">
        <v>0</v>
      </c>
      <c r="O1350" s="86">
        <v>0</v>
      </c>
      <c r="P1350" s="86">
        <v>0</v>
      </c>
      <c r="Q1350" s="87"/>
      <c r="R1350" s="111"/>
    </row>
    <row r="1351" spans="1:18" s="84" customFormat="1">
      <c r="A1351" s="132"/>
      <c r="B1351" s="128"/>
      <c r="C1351" s="156"/>
      <c r="D1351" s="129"/>
      <c r="E1351" s="88"/>
      <c r="F1351" s="88" t="s">
        <v>31</v>
      </c>
      <c r="G1351" s="86">
        <f t="shared" si="234"/>
        <v>0</v>
      </c>
      <c r="H1351" s="86">
        <f t="shared" si="234"/>
        <v>0</v>
      </c>
      <c r="I1351" s="66">
        <v>0</v>
      </c>
      <c r="J1351" s="66">
        <v>0</v>
      </c>
      <c r="K1351" s="86">
        <v>0</v>
      </c>
      <c r="L1351" s="86">
        <v>0</v>
      </c>
      <c r="M1351" s="86">
        <v>0</v>
      </c>
      <c r="N1351" s="86">
        <v>0</v>
      </c>
      <c r="O1351" s="86">
        <v>0</v>
      </c>
      <c r="P1351" s="86">
        <v>0</v>
      </c>
      <c r="Q1351" s="87"/>
      <c r="R1351" s="111"/>
    </row>
    <row r="1352" spans="1:18" s="84" customFormat="1">
      <c r="A1352" s="132"/>
      <c r="B1352" s="128"/>
      <c r="C1352" s="156"/>
      <c r="D1352" s="129"/>
      <c r="E1352" s="88"/>
      <c r="F1352" s="88" t="s">
        <v>268</v>
      </c>
      <c r="G1352" s="86">
        <f t="shared" si="234"/>
        <v>0</v>
      </c>
      <c r="H1352" s="86">
        <f t="shared" si="234"/>
        <v>0</v>
      </c>
      <c r="I1352" s="66">
        <v>0</v>
      </c>
      <c r="J1352" s="66">
        <v>0</v>
      </c>
      <c r="K1352" s="86">
        <v>0</v>
      </c>
      <c r="L1352" s="86">
        <v>0</v>
      </c>
      <c r="M1352" s="86">
        <v>0</v>
      </c>
      <c r="N1352" s="86">
        <v>0</v>
      </c>
      <c r="O1352" s="86">
        <v>0</v>
      </c>
      <c r="P1352" s="86">
        <v>0</v>
      </c>
      <c r="Q1352" s="87"/>
      <c r="R1352" s="111"/>
    </row>
    <row r="1353" spans="1:18" s="84" customFormat="1">
      <c r="A1353" s="132"/>
      <c r="B1353" s="128"/>
      <c r="C1353" s="156"/>
      <c r="D1353" s="129"/>
      <c r="E1353" s="89"/>
      <c r="F1353" s="88" t="s">
        <v>275</v>
      </c>
      <c r="G1353" s="86">
        <f t="shared" si="234"/>
        <v>0</v>
      </c>
      <c r="H1353" s="86">
        <f t="shared" si="234"/>
        <v>0</v>
      </c>
      <c r="I1353" s="66">
        <v>0</v>
      </c>
      <c r="J1353" s="66">
        <v>0</v>
      </c>
      <c r="K1353" s="66">
        <v>0</v>
      </c>
      <c r="L1353" s="86">
        <v>0</v>
      </c>
      <c r="M1353" s="66">
        <v>0</v>
      </c>
      <c r="N1353" s="66">
        <v>0</v>
      </c>
      <c r="O1353" s="66">
        <v>0</v>
      </c>
      <c r="P1353" s="86">
        <v>0</v>
      </c>
      <c r="Q1353" s="87"/>
      <c r="R1353" s="111"/>
    </row>
    <row r="1354" spans="1:18" s="84" customFormat="1">
      <c r="A1354" s="132"/>
      <c r="B1354" s="128"/>
      <c r="C1354" s="156"/>
      <c r="D1354" s="129"/>
      <c r="E1354" s="89"/>
      <c r="F1354" s="88" t="s">
        <v>276</v>
      </c>
      <c r="G1354" s="86">
        <f t="shared" si="234"/>
        <v>0</v>
      </c>
      <c r="H1354" s="86">
        <f t="shared" si="234"/>
        <v>0</v>
      </c>
      <c r="I1354" s="66">
        <v>0</v>
      </c>
      <c r="J1354" s="66">
        <v>0</v>
      </c>
      <c r="K1354" s="66">
        <v>0</v>
      </c>
      <c r="L1354" s="86">
        <v>0</v>
      </c>
      <c r="M1354" s="66">
        <v>0</v>
      </c>
      <c r="N1354" s="66">
        <v>0</v>
      </c>
      <c r="O1354" s="66">
        <v>0</v>
      </c>
      <c r="P1354" s="86">
        <v>0</v>
      </c>
      <c r="Q1354" s="87"/>
      <c r="R1354" s="111"/>
    </row>
    <row r="1355" spans="1:18" s="84" customFormat="1">
      <c r="A1355" s="132"/>
      <c r="B1355" s="128"/>
      <c r="C1355" s="156"/>
      <c r="D1355" s="129"/>
      <c r="E1355" s="89"/>
      <c r="F1355" s="88" t="s">
        <v>277</v>
      </c>
      <c r="G1355" s="86">
        <f t="shared" si="234"/>
        <v>0</v>
      </c>
      <c r="H1355" s="86">
        <f t="shared" si="234"/>
        <v>0</v>
      </c>
      <c r="I1355" s="66">
        <v>0</v>
      </c>
      <c r="J1355" s="66">
        <v>0</v>
      </c>
      <c r="K1355" s="66">
        <v>0</v>
      </c>
      <c r="L1355" s="86">
        <v>0</v>
      </c>
      <c r="M1355" s="66">
        <v>0</v>
      </c>
      <c r="N1355" s="66">
        <v>0</v>
      </c>
      <c r="O1355" s="66">
        <v>0</v>
      </c>
      <c r="P1355" s="86">
        <v>0</v>
      </c>
      <c r="Q1355" s="87"/>
      <c r="R1355" s="111"/>
    </row>
    <row r="1356" spans="1:18" s="84" customFormat="1">
      <c r="A1356" s="132"/>
      <c r="B1356" s="128"/>
      <c r="C1356" s="156"/>
      <c r="D1356" s="129"/>
      <c r="E1356" s="88" t="s">
        <v>220</v>
      </c>
      <c r="F1356" s="88" t="s">
        <v>278</v>
      </c>
      <c r="G1356" s="86">
        <f t="shared" si="234"/>
        <v>71.5</v>
      </c>
      <c r="H1356" s="86">
        <f t="shared" si="234"/>
        <v>0</v>
      </c>
      <c r="I1356" s="66">
        <v>71.5</v>
      </c>
      <c r="J1356" s="66">
        <v>0</v>
      </c>
      <c r="K1356" s="66">
        <v>0</v>
      </c>
      <c r="L1356" s="86">
        <v>0</v>
      </c>
      <c r="M1356" s="66">
        <v>0</v>
      </c>
      <c r="N1356" s="66">
        <v>0</v>
      </c>
      <c r="O1356" s="66">
        <v>0</v>
      </c>
      <c r="P1356" s="86">
        <v>0</v>
      </c>
      <c r="Q1356" s="87"/>
      <c r="R1356" s="111"/>
    </row>
    <row r="1357" spans="1:18" s="84" customFormat="1">
      <c r="A1357" s="132"/>
      <c r="B1357" s="128"/>
      <c r="C1357" s="156"/>
      <c r="D1357" s="129"/>
      <c r="E1357" s="88" t="s">
        <v>26</v>
      </c>
      <c r="F1357" s="88" t="s">
        <v>279</v>
      </c>
      <c r="G1357" s="86">
        <f t="shared" si="234"/>
        <v>1430</v>
      </c>
      <c r="H1357" s="86">
        <f t="shared" si="234"/>
        <v>0</v>
      </c>
      <c r="I1357" s="66">
        <v>1430</v>
      </c>
      <c r="J1357" s="66">
        <v>0</v>
      </c>
      <c r="K1357" s="66">
        <v>0</v>
      </c>
      <c r="L1357" s="86">
        <v>0</v>
      </c>
      <c r="M1357" s="66">
        <v>0</v>
      </c>
      <c r="N1357" s="66">
        <v>0</v>
      </c>
      <c r="O1357" s="66">
        <v>0</v>
      </c>
      <c r="P1357" s="86">
        <v>0</v>
      </c>
      <c r="Q1357" s="87"/>
      <c r="R1357" s="111"/>
    </row>
    <row r="1358" spans="1:18" s="84" customFormat="1">
      <c r="A1358" s="132" t="s">
        <v>525</v>
      </c>
      <c r="B1358" s="128" t="s">
        <v>415</v>
      </c>
      <c r="C1358" s="156">
        <v>400</v>
      </c>
      <c r="D1358" s="100"/>
      <c r="E1358" s="100"/>
      <c r="F1358" s="106" t="s">
        <v>303</v>
      </c>
      <c r="G1358" s="64">
        <f t="shared" ref="G1358:P1358" si="235">SUM(G1359:G1369)</f>
        <v>2730</v>
      </c>
      <c r="H1358" s="64">
        <f t="shared" si="235"/>
        <v>0</v>
      </c>
      <c r="I1358" s="64">
        <f t="shared" si="235"/>
        <v>2730</v>
      </c>
      <c r="J1358" s="64">
        <f t="shared" si="235"/>
        <v>0</v>
      </c>
      <c r="K1358" s="64">
        <f t="shared" si="235"/>
        <v>0</v>
      </c>
      <c r="L1358" s="64">
        <f t="shared" si="235"/>
        <v>0</v>
      </c>
      <c r="M1358" s="64">
        <f t="shared" si="235"/>
        <v>0</v>
      </c>
      <c r="N1358" s="64">
        <f t="shared" si="235"/>
        <v>0</v>
      </c>
      <c r="O1358" s="64">
        <f t="shared" si="235"/>
        <v>0</v>
      </c>
      <c r="P1358" s="64">
        <f t="shared" si="235"/>
        <v>0</v>
      </c>
      <c r="Q1358" s="83"/>
      <c r="R1358" s="111"/>
    </row>
    <row r="1359" spans="1:18" s="84" customFormat="1">
      <c r="A1359" s="132"/>
      <c r="B1359" s="128"/>
      <c r="C1359" s="156"/>
      <c r="D1359" s="123"/>
      <c r="E1359" s="100"/>
      <c r="F1359" s="88" t="s">
        <v>25</v>
      </c>
      <c r="G1359" s="86">
        <f t="shared" ref="G1359:H1369" si="236">I1359+K1359+M1359+O1359</f>
        <v>0</v>
      </c>
      <c r="H1359" s="86">
        <f t="shared" si="236"/>
        <v>0</v>
      </c>
      <c r="I1359" s="86">
        <v>0</v>
      </c>
      <c r="J1359" s="86">
        <v>0</v>
      </c>
      <c r="K1359" s="86">
        <v>0</v>
      </c>
      <c r="L1359" s="86">
        <v>0</v>
      </c>
      <c r="M1359" s="86">
        <v>0</v>
      </c>
      <c r="N1359" s="86">
        <v>0</v>
      </c>
      <c r="O1359" s="86">
        <v>0</v>
      </c>
      <c r="P1359" s="86">
        <v>0</v>
      </c>
      <c r="Q1359" s="87"/>
      <c r="R1359" s="111"/>
    </row>
    <row r="1360" spans="1:18" s="84" customFormat="1">
      <c r="A1360" s="132"/>
      <c r="B1360" s="128"/>
      <c r="C1360" s="156"/>
      <c r="D1360" s="123"/>
      <c r="E1360" s="89"/>
      <c r="F1360" s="88" t="s">
        <v>28</v>
      </c>
      <c r="G1360" s="86">
        <f t="shared" si="236"/>
        <v>0</v>
      </c>
      <c r="H1360" s="86">
        <f t="shared" si="236"/>
        <v>0</v>
      </c>
      <c r="I1360" s="86">
        <v>0</v>
      </c>
      <c r="J1360" s="86">
        <v>0</v>
      </c>
      <c r="K1360" s="86">
        <v>0</v>
      </c>
      <c r="L1360" s="86">
        <v>0</v>
      </c>
      <c r="M1360" s="86">
        <v>0</v>
      </c>
      <c r="N1360" s="86">
        <v>0</v>
      </c>
      <c r="O1360" s="86">
        <v>0</v>
      </c>
      <c r="P1360" s="86">
        <v>0</v>
      </c>
      <c r="Q1360" s="87"/>
      <c r="R1360" s="111"/>
    </row>
    <row r="1361" spans="1:18" s="84" customFormat="1">
      <c r="A1361" s="132"/>
      <c r="B1361" s="128"/>
      <c r="C1361" s="156"/>
      <c r="D1361" s="123"/>
      <c r="E1361" s="119"/>
      <c r="F1361" s="88" t="s">
        <v>29</v>
      </c>
      <c r="G1361" s="86">
        <f t="shared" si="236"/>
        <v>0</v>
      </c>
      <c r="H1361" s="86">
        <f t="shared" si="236"/>
        <v>0</v>
      </c>
      <c r="I1361" s="86">
        <v>0</v>
      </c>
      <c r="J1361" s="86">
        <v>0</v>
      </c>
      <c r="K1361" s="86">
        <v>0</v>
      </c>
      <c r="L1361" s="86">
        <v>0</v>
      </c>
      <c r="M1361" s="86">
        <v>0</v>
      </c>
      <c r="N1361" s="86">
        <v>0</v>
      </c>
      <c r="O1361" s="86">
        <v>0</v>
      </c>
      <c r="P1361" s="86">
        <v>0</v>
      </c>
      <c r="Q1361" s="87"/>
      <c r="R1361" s="111"/>
    </row>
    <row r="1362" spans="1:18" s="84" customFormat="1">
      <c r="A1362" s="132"/>
      <c r="B1362" s="128"/>
      <c r="C1362" s="156"/>
      <c r="D1362" s="123"/>
      <c r="E1362" s="119"/>
      <c r="F1362" s="88" t="s">
        <v>305</v>
      </c>
      <c r="G1362" s="86">
        <f t="shared" si="236"/>
        <v>0</v>
      </c>
      <c r="H1362" s="86">
        <f t="shared" si="236"/>
        <v>0</v>
      </c>
      <c r="I1362" s="86">
        <v>0</v>
      </c>
      <c r="J1362" s="86">
        <v>0</v>
      </c>
      <c r="K1362" s="86">
        <v>0</v>
      </c>
      <c r="L1362" s="86">
        <v>0</v>
      </c>
      <c r="M1362" s="86">
        <v>0</v>
      </c>
      <c r="N1362" s="86">
        <v>0</v>
      </c>
      <c r="O1362" s="86">
        <v>0</v>
      </c>
      <c r="P1362" s="86">
        <v>0</v>
      </c>
      <c r="Q1362" s="87"/>
      <c r="R1362" s="111"/>
    </row>
    <row r="1363" spans="1:18" s="84" customFormat="1">
      <c r="A1363" s="132"/>
      <c r="B1363" s="128"/>
      <c r="C1363" s="156"/>
      <c r="D1363" s="123"/>
      <c r="E1363" s="88"/>
      <c r="F1363" s="88" t="s">
        <v>31</v>
      </c>
      <c r="G1363" s="86">
        <f t="shared" si="236"/>
        <v>0</v>
      </c>
      <c r="H1363" s="86">
        <f t="shared" si="236"/>
        <v>0</v>
      </c>
      <c r="I1363" s="66">
        <v>0</v>
      </c>
      <c r="J1363" s="66">
        <v>0</v>
      </c>
      <c r="K1363" s="86">
        <v>0</v>
      </c>
      <c r="L1363" s="86">
        <v>0</v>
      </c>
      <c r="M1363" s="86">
        <v>0</v>
      </c>
      <c r="N1363" s="86">
        <v>0</v>
      </c>
      <c r="O1363" s="86">
        <v>0</v>
      </c>
      <c r="P1363" s="86">
        <v>0</v>
      </c>
      <c r="Q1363" s="87"/>
      <c r="R1363" s="111"/>
    </row>
    <row r="1364" spans="1:18" s="84" customFormat="1">
      <c r="A1364" s="132"/>
      <c r="B1364" s="128"/>
      <c r="C1364" s="156"/>
      <c r="D1364" s="123"/>
      <c r="E1364" s="88"/>
      <c r="F1364" s="88" t="s">
        <v>268</v>
      </c>
      <c r="G1364" s="86">
        <f t="shared" si="236"/>
        <v>0</v>
      </c>
      <c r="H1364" s="86">
        <f t="shared" si="236"/>
        <v>0</v>
      </c>
      <c r="I1364" s="66">
        <v>0</v>
      </c>
      <c r="J1364" s="66">
        <v>0</v>
      </c>
      <c r="K1364" s="86">
        <v>0</v>
      </c>
      <c r="L1364" s="86">
        <v>0</v>
      </c>
      <c r="M1364" s="86">
        <v>0</v>
      </c>
      <c r="N1364" s="86">
        <v>0</v>
      </c>
      <c r="O1364" s="86">
        <v>0</v>
      </c>
      <c r="P1364" s="86">
        <v>0</v>
      </c>
      <c r="Q1364" s="87"/>
      <c r="R1364" s="111"/>
    </row>
    <row r="1365" spans="1:18" s="84" customFormat="1">
      <c r="A1365" s="132"/>
      <c r="B1365" s="128"/>
      <c r="C1365" s="156"/>
      <c r="D1365" s="123"/>
      <c r="E1365" s="89"/>
      <c r="F1365" s="88" t="s">
        <v>275</v>
      </c>
      <c r="G1365" s="86">
        <f t="shared" si="236"/>
        <v>0</v>
      </c>
      <c r="H1365" s="86">
        <f t="shared" si="236"/>
        <v>0</v>
      </c>
      <c r="I1365" s="66">
        <v>0</v>
      </c>
      <c r="J1365" s="66">
        <v>0</v>
      </c>
      <c r="K1365" s="66">
        <v>0</v>
      </c>
      <c r="L1365" s="86">
        <v>0</v>
      </c>
      <c r="M1365" s="66">
        <v>0</v>
      </c>
      <c r="N1365" s="66">
        <v>0</v>
      </c>
      <c r="O1365" s="66">
        <v>0</v>
      </c>
      <c r="P1365" s="86">
        <v>0</v>
      </c>
      <c r="Q1365" s="87"/>
      <c r="R1365" s="111"/>
    </row>
    <row r="1366" spans="1:18" s="84" customFormat="1">
      <c r="A1366" s="132"/>
      <c r="B1366" s="128"/>
      <c r="C1366" s="156"/>
      <c r="D1366" s="123"/>
      <c r="E1366" s="89"/>
      <c r="F1366" s="88" t="s">
        <v>276</v>
      </c>
      <c r="G1366" s="86">
        <f t="shared" si="236"/>
        <v>0</v>
      </c>
      <c r="H1366" s="86">
        <f t="shared" si="236"/>
        <v>0</v>
      </c>
      <c r="I1366" s="66">
        <v>0</v>
      </c>
      <c r="J1366" s="66">
        <v>0</v>
      </c>
      <c r="K1366" s="66">
        <v>0</v>
      </c>
      <c r="L1366" s="86">
        <v>0</v>
      </c>
      <c r="M1366" s="66">
        <v>0</v>
      </c>
      <c r="N1366" s="66">
        <v>0</v>
      </c>
      <c r="O1366" s="66">
        <v>0</v>
      </c>
      <c r="P1366" s="86">
        <v>0</v>
      </c>
      <c r="Q1366" s="87"/>
      <c r="R1366" s="111"/>
    </row>
    <row r="1367" spans="1:18" s="84" customFormat="1">
      <c r="A1367" s="132"/>
      <c r="B1367" s="128"/>
      <c r="C1367" s="156"/>
      <c r="D1367" s="123"/>
      <c r="E1367" s="88" t="s">
        <v>220</v>
      </c>
      <c r="F1367" s="88" t="s">
        <v>277</v>
      </c>
      <c r="G1367" s="86">
        <f t="shared" si="236"/>
        <v>130</v>
      </c>
      <c r="H1367" s="86">
        <f t="shared" si="236"/>
        <v>0</v>
      </c>
      <c r="I1367" s="66">
        <v>130</v>
      </c>
      <c r="J1367" s="66">
        <v>0</v>
      </c>
      <c r="K1367" s="66">
        <v>0</v>
      </c>
      <c r="L1367" s="86">
        <v>0</v>
      </c>
      <c r="M1367" s="66">
        <v>0</v>
      </c>
      <c r="N1367" s="66">
        <v>0</v>
      </c>
      <c r="O1367" s="66">
        <v>0</v>
      </c>
      <c r="P1367" s="86">
        <v>0</v>
      </c>
      <c r="Q1367" s="87"/>
      <c r="R1367" s="111"/>
    </row>
    <row r="1368" spans="1:18" s="84" customFormat="1">
      <c r="A1368" s="132"/>
      <c r="B1368" s="128"/>
      <c r="C1368" s="156"/>
      <c r="D1368" s="123"/>
      <c r="E1368" s="88" t="s">
        <v>26</v>
      </c>
      <c r="F1368" s="88" t="s">
        <v>278</v>
      </c>
      <c r="G1368" s="86">
        <f t="shared" si="236"/>
        <v>2600</v>
      </c>
      <c r="H1368" s="86">
        <f t="shared" si="236"/>
        <v>0</v>
      </c>
      <c r="I1368" s="66">
        <v>2600</v>
      </c>
      <c r="J1368" s="66">
        <v>0</v>
      </c>
      <c r="K1368" s="66">
        <v>0</v>
      </c>
      <c r="L1368" s="86">
        <v>0</v>
      </c>
      <c r="M1368" s="66">
        <v>0</v>
      </c>
      <c r="N1368" s="66">
        <v>0</v>
      </c>
      <c r="O1368" s="66">
        <v>0</v>
      </c>
      <c r="P1368" s="86">
        <v>0</v>
      </c>
      <c r="Q1368" s="87"/>
      <c r="R1368" s="111"/>
    </row>
    <row r="1369" spans="1:18" s="84" customFormat="1">
      <c r="A1369" s="132"/>
      <c r="B1369" s="128"/>
      <c r="C1369" s="156"/>
      <c r="D1369" s="123"/>
      <c r="E1369" s="89"/>
      <c r="F1369" s="88" t="s">
        <v>279</v>
      </c>
      <c r="G1369" s="86">
        <f t="shared" si="236"/>
        <v>0</v>
      </c>
      <c r="H1369" s="86">
        <f t="shared" si="236"/>
        <v>0</v>
      </c>
      <c r="I1369" s="66">
        <v>0</v>
      </c>
      <c r="J1369" s="66">
        <v>0</v>
      </c>
      <c r="K1369" s="66">
        <v>0</v>
      </c>
      <c r="L1369" s="86">
        <v>0</v>
      </c>
      <c r="M1369" s="66">
        <v>0</v>
      </c>
      <c r="N1369" s="66">
        <v>0</v>
      </c>
      <c r="O1369" s="66">
        <v>0</v>
      </c>
      <c r="P1369" s="86">
        <v>0</v>
      </c>
      <c r="Q1369" s="87"/>
      <c r="R1369" s="111"/>
    </row>
    <row r="1370" spans="1:18" s="84" customFormat="1">
      <c r="A1370" s="132" t="s">
        <v>526</v>
      </c>
      <c r="B1370" s="128" t="s">
        <v>416</v>
      </c>
      <c r="C1370" s="156">
        <v>350</v>
      </c>
      <c r="D1370" s="115"/>
      <c r="E1370" s="100"/>
      <c r="F1370" s="106" t="s">
        <v>303</v>
      </c>
      <c r="G1370" s="64">
        <f t="shared" ref="G1370:P1370" si="237">SUM(G1371:G1381)</f>
        <v>2388.8000000000002</v>
      </c>
      <c r="H1370" s="64">
        <f t="shared" si="237"/>
        <v>0</v>
      </c>
      <c r="I1370" s="64">
        <f t="shared" si="237"/>
        <v>2388.8000000000002</v>
      </c>
      <c r="J1370" s="64">
        <f t="shared" si="237"/>
        <v>0</v>
      </c>
      <c r="K1370" s="64">
        <f t="shared" si="237"/>
        <v>0</v>
      </c>
      <c r="L1370" s="64">
        <f t="shared" si="237"/>
        <v>0</v>
      </c>
      <c r="M1370" s="64">
        <f t="shared" si="237"/>
        <v>0</v>
      </c>
      <c r="N1370" s="64">
        <f t="shared" si="237"/>
        <v>0</v>
      </c>
      <c r="O1370" s="64">
        <f t="shared" si="237"/>
        <v>0</v>
      </c>
      <c r="P1370" s="64">
        <f t="shared" si="237"/>
        <v>0</v>
      </c>
      <c r="Q1370" s="83"/>
      <c r="R1370" s="111"/>
    </row>
    <row r="1371" spans="1:18" s="84" customFormat="1">
      <c r="A1371" s="132"/>
      <c r="B1371" s="128"/>
      <c r="C1371" s="156"/>
      <c r="D1371" s="115"/>
      <c r="E1371" s="100"/>
      <c r="F1371" s="88" t="s">
        <v>25</v>
      </c>
      <c r="G1371" s="86">
        <f t="shared" ref="G1371:H1381" si="238">I1371+K1371+M1371+O1371</f>
        <v>0</v>
      </c>
      <c r="H1371" s="86">
        <f t="shared" si="238"/>
        <v>0</v>
      </c>
      <c r="I1371" s="86">
        <v>0</v>
      </c>
      <c r="J1371" s="86">
        <v>0</v>
      </c>
      <c r="K1371" s="86">
        <v>0</v>
      </c>
      <c r="L1371" s="86">
        <v>0</v>
      </c>
      <c r="M1371" s="86">
        <v>0</v>
      </c>
      <c r="N1371" s="86">
        <v>0</v>
      </c>
      <c r="O1371" s="86">
        <v>0</v>
      </c>
      <c r="P1371" s="86">
        <v>0</v>
      </c>
      <c r="Q1371" s="87"/>
      <c r="R1371" s="111"/>
    </row>
    <row r="1372" spans="1:18" s="84" customFormat="1">
      <c r="A1372" s="132"/>
      <c r="B1372" s="128"/>
      <c r="C1372" s="156"/>
      <c r="D1372" s="115"/>
      <c r="E1372" s="89"/>
      <c r="F1372" s="88" t="s">
        <v>28</v>
      </c>
      <c r="G1372" s="86">
        <f t="shared" si="238"/>
        <v>0</v>
      </c>
      <c r="H1372" s="86">
        <f t="shared" si="238"/>
        <v>0</v>
      </c>
      <c r="I1372" s="86">
        <v>0</v>
      </c>
      <c r="J1372" s="86">
        <v>0</v>
      </c>
      <c r="K1372" s="86">
        <v>0</v>
      </c>
      <c r="L1372" s="86">
        <v>0</v>
      </c>
      <c r="M1372" s="86">
        <v>0</v>
      </c>
      <c r="N1372" s="86">
        <v>0</v>
      </c>
      <c r="O1372" s="86">
        <v>0</v>
      </c>
      <c r="P1372" s="86">
        <v>0</v>
      </c>
      <c r="Q1372" s="87"/>
      <c r="R1372" s="111"/>
    </row>
    <row r="1373" spans="1:18" s="84" customFormat="1">
      <c r="A1373" s="132"/>
      <c r="B1373" s="128"/>
      <c r="C1373" s="156"/>
      <c r="D1373" s="115"/>
      <c r="E1373" s="119"/>
      <c r="F1373" s="88" t="s">
        <v>29</v>
      </c>
      <c r="G1373" s="86">
        <f t="shared" si="238"/>
        <v>0</v>
      </c>
      <c r="H1373" s="86">
        <f t="shared" si="238"/>
        <v>0</v>
      </c>
      <c r="I1373" s="86">
        <v>0</v>
      </c>
      <c r="J1373" s="86">
        <v>0</v>
      </c>
      <c r="K1373" s="86">
        <v>0</v>
      </c>
      <c r="L1373" s="86">
        <v>0</v>
      </c>
      <c r="M1373" s="86">
        <v>0</v>
      </c>
      <c r="N1373" s="86">
        <v>0</v>
      </c>
      <c r="O1373" s="86">
        <v>0</v>
      </c>
      <c r="P1373" s="86">
        <v>0</v>
      </c>
      <c r="Q1373" s="87"/>
      <c r="R1373" s="111"/>
    </row>
    <row r="1374" spans="1:18" s="84" customFormat="1">
      <c r="A1374" s="132"/>
      <c r="B1374" s="128"/>
      <c r="C1374" s="156"/>
      <c r="D1374" s="115"/>
      <c r="E1374" s="119"/>
      <c r="F1374" s="88" t="s">
        <v>305</v>
      </c>
      <c r="G1374" s="86">
        <f t="shared" si="238"/>
        <v>0</v>
      </c>
      <c r="H1374" s="86">
        <f t="shared" si="238"/>
        <v>0</v>
      </c>
      <c r="I1374" s="86">
        <v>0</v>
      </c>
      <c r="J1374" s="86">
        <v>0</v>
      </c>
      <c r="K1374" s="86">
        <v>0</v>
      </c>
      <c r="L1374" s="86">
        <v>0</v>
      </c>
      <c r="M1374" s="86">
        <v>0</v>
      </c>
      <c r="N1374" s="86">
        <v>0</v>
      </c>
      <c r="O1374" s="86">
        <v>0</v>
      </c>
      <c r="P1374" s="86">
        <v>0</v>
      </c>
      <c r="Q1374" s="87"/>
      <c r="R1374" s="111"/>
    </row>
    <row r="1375" spans="1:18" s="84" customFormat="1">
      <c r="A1375" s="132"/>
      <c r="B1375" s="128"/>
      <c r="C1375" s="156"/>
      <c r="D1375" s="115"/>
      <c r="E1375" s="88"/>
      <c r="F1375" s="88" t="s">
        <v>31</v>
      </c>
      <c r="G1375" s="86">
        <f t="shared" si="238"/>
        <v>0</v>
      </c>
      <c r="H1375" s="86">
        <f t="shared" si="238"/>
        <v>0</v>
      </c>
      <c r="I1375" s="66">
        <v>0</v>
      </c>
      <c r="J1375" s="66">
        <v>0</v>
      </c>
      <c r="K1375" s="86">
        <v>0</v>
      </c>
      <c r="L1375" s="86">
        <v>0</v>
      </c>
      <c r="M1375" s="86">
        <v>0</v>
      </c>
      <c r="N1375" s="86">
        <v>0</v>
      </c>
      <c r="O1375" s="86">
        <v>0</v>
      </c>
      <c r="P1375" s="86">
        <v>0</v>
      </c>
      <c r="Q1375" s="87"/>
      <c r="R1375" s="111"/>
    </row>
    <row r="1376" spans="1:18" s="84" customFormat="1">
      <c r="A1376" s="132"/>
      <c r="B1376" s="128"/>
      <c r="C1376" s="156"/>
      <c r="D1376" s="115"/>
      <c r="E1376" s="88"/>
      <c r="F1376" s="88" t="s">
        <v>268</v>
      </c>
      <c r="G1376" s="86">
        <f t="shared" si="238"/>
        <v>0</v>
      </c>
      <c r="H1376" s="86">
        <f t="shared" si="238"/>
        <v>0</v>
      </c>
      <c r="I1376" s="66">
        <v>0</v>
      </c>
      <c r="J1376" s="66">
        <v>0</v>
      </c>
      <c r="K1376" s="86">
        <v>0</v>
      </c>
      <c r="L1376" s="86">
        <v>0</v>
      </c>
      <c r="M1376" s="86">
        <v>0</v>
      </c>
      <c r="N1376" s="86">
        <v>0</v>
      </c>
      <c r="O1376" s="86">
        <v>0</v>
      </c>
      <c r="P1376" s="86">
        <v>0</v>
      </c>
      <c r="Q1376" s="87"/>
      <c r="R1376" s="111"/>
    </row>
    <row r="1377" spans="1:18" s="84" customFormat="1">
      <c r="A1377" s="132"/>
      <c r="B1377" s="128"/>
      <c r="C1377" s="156"/>
      <c r="D1377" s="115"/>
      <c r="E1377" s="89"/>
      <c r="F1377" s="88" t="s">
        <v>275</v>
      </c>
      <c r="G1377" s="86">
        <f t="shared" si="238"/>
        <v>0</v>
      </c>
      <c r="H1377" s="86">
        <f t="shared" si="238"/>
        <v>0</v>
      </c>
      <c r="I1377" s="66">
        <v>0</v>
      </c>
      <c r="J1377" s="66">
        <v>0</v>
      </c>
      <c r="K1377" s="66">
        <v>0</v>
      </c>
      <c r="L1377" s="86">
        <v>0</v>
      </c>
      <c r="M1377" s="66">
        <v>0</v>
      </c>
      <c r="N1377" s="66">
        <v>0</v>
      </c>
      <c r="O1377" s="66">
        <v>0</v>
      </c>
      <c r="P1377" s="86">
        <v>0</v>
      </c>
      <c r="Q1377" s="87"/>
      <c r="R1377" s="111"/>
    </row>
    <row r="1378" spans="1:18" s="84" customFormat="1">
      <c r="A1378" s="132"/>
      <c r="B1378" s="128"/>
      <c r="C1378" s="156"/>
      <c r="D1378" s="115"/>
      <c r="E1378" s="88" t="s">
        <v>220</v>
      </c>
      <c r="F1378" s="88" t="s">
        <v>276</v>
      </c>
      <c r="G1378" s="86">
        <f t="shared" si="238"/>
        <v>113.8</v>
      </c>
      <c r="H1378" s="86">
        <f t="shared" si="238"/>
        <v>0</v>
      </c>
      <c r="I1378" s="66">
        <v>113.8</v>
      </c>
      <c r="J1378" s="66">
        <v>0</v>
      </c>
      <c r="K1378" s="66">
        <v>0</v>
      </c>
      <c r="L1378" s="86">
        <v>0</v>
      </c>
      <c r="M1378" s="66">
        <v>0</v>
      </c>
      <c r="N1378" s="66">
        <v>0</v>
      </c>
      <c r="O1378" s="66">
        <v>0</v>
      </c>
      <c r="P1378" s="86">
        <v>0</v>
      </c>
      <c r="Q1378" s="87"/>
      <c r="R1378" s="111"/>
    </row>
    <row r="1379" spans="1:18" s="84" customFormat="1">
      <c r="A1379" s="132"/>
      <c r="B1379" s="128"/>
      <c r="C1379" s="156"/>
      <c r="D1379" s="115"/>
      <c r="E1379" s="88" t="s">
        <v>26</v>
      </c>
      <c r="F1379" s="88" t="s">
        <v>277</v>
      </c>
      <c r="G1379" s="86">
        <f t="shared" si="238"/>
        <v>2275</v>
      </c>
      <c r="H1379" s="86">
        <f t="shared" si="238"/>
        <v>0</v>
      </c>
      <c r="I1379" s="66">
        <v>2275</v>
      </c>
      <c r="J1379" s="66">
        <v>0</v>
      </c>
      <c r="K1379" s="66">
        <v>0</v>
      </c>
      <c r="L1379" s="86">
        <v>0</v>
      </c>
      <c r="M1379" s="66">
        <v>0</v>
      </c>
      <c r="N1379" s="66">
        <v>0</v>
      </c>
      <c r="O1379" s="66">
        <v>0</v>
      </c>
      <c r="P1379" s="86">
        <v>0</v>
      </c>
      <c r="Q1379" s="87"/>
      <c r="R1379" s="111"/>
    </row>
    <row r="1380" spans="1:18" s="84" customFormat="1">
      <c r="A1380" s="132"/>
      <c r="B1380" s="128"/>
      <c r="C1380" s="156"/>
      <c r="D1380" s="115"/>
      <c r="E1380" s="89"/>
      <c r="F1380" s="88" t="s">
        <v>278</v>
      </c>
      <c r="G1380" s="86">
        <f t="shared" si="238"/>
        <v>0</v>
      </c>
      <c r="H1380" s="86">
        <f t="shared" si="238"/>
        <v>0</v>
      </c>
      <c r="I1380" s="66">
        <v>0</v>
      </c>
      <c r="J1380" s="66">
        <v>0</v>
      </c>
      <c r="K1380" s="66">
        <v>0</v>
      </c>
      <c r="L1380" s="86">
        <v>0</v>
      </c>
      <c r="M1380" s="66">
        <v>0</v>
      </c>
      <c r="N1380" s="66">
        <v>0</v>
      </c>
      <c r="O1380" s="66">
        <v>0</v>
      </c>
      <c r="P1380" s="86">
        <v>0</v>
      </c>
      <c r="Q1380" s="87"/>
      <c r="R1380" s="111"/>
    </row>
    <row r="1381" spans="1:18" s="84" customFormat="1">
      <c r="A1381" s="132"/>
      <c r="B1381" s="128"/>
      <c r="C1381" s="156"/>
      <c r="D1381" s="115"/>
      <c r="E1381" s="89"/>
      <c r="F1381" s="88" t="s">
        <v>279</v>
      </c>
      <c r="G1381" s="86">
        <f t="shared" si="238"/>
        <v>0</v>
      </c>
      <c r="H1381" s="86">
        <f t="shared" si="238"/>
        <v>0</v>
      </c>
      <c r="I1381" s="66">
        <v>0</v>
      </c>
      <c r="J1381" s="66">
        <v>0</v>
      </c>
      <c r="K1381" s="66">
        <v>0</v>
      </c>
      <c r="L1381" s="86">
        <v>0</v>
      </c>
      <c r="M1381" s="66">
        <v>0</v>
      </c>
      <c r="N1381" s="66">
        <v>0</v>
      </c>
      <c r="O1381" s="66">
        <v>0</v>
      </c>
      <c r="P1381" s="86">
        <v>0</v>
      </c>
      <c r="Q1381" s="87"/>
      <c r="R1381" s="111"/>
    </row>
    <row r="1382" spans="1:18" s="84" customFormat="1">
      <c r="A1382" s="132" t="s">
        <v>527</v>
      </c>
      <c r="B1382" s="128" t="s">
        <v>417</v>
      </c>
      <c r="C1382" s="156">
        <v>850</v>
      </c>
      <c r="D1382" s="115"/>
      <c r="E1382" s="100"/>
      <c r="F1382" s="106" t="s">
        <v>303</v>
      </c>
      <c r="G1382" s="64">
        <f t="shared" ref="G1382:P1382" si="239">SUM(G1383:G1393)</f>
        <v>9592.7000000000007</v>
      </c>
      <c r="H1382" s="64">
        <f t="shared" si="239"/>
        <v>0</v>
      </c>
      <c r="I1382" s="64">
        <f t="shared" si="239"/>
        <v>9592.7000000000007</v>
      </c>
      <c r="J1382" s="64">
        <f t="shared" si="239"/>
        <v>0</v>
      </c>
      <c r="K1382" s="64">
        <f t="shared" si="239"/>
        <v>0</v>
      </c>
      <c r="L1382" s="64">
        <f t="shared" si="239"/>
        <v>0</v>
      </c>
      <c r="M1382" s="64">
        <f t="shared" si="239"/>
        <v>0</v>
      </c>
      <c r="N1382" s="64">
        <f t="shared" si="239"/>
        <v>0</v>
      </c>
      <c r="O1382" s="64">
        <f t="shared" si="239"/>
        <v>0</v>
      </c>
      <c r="P1382" s="64">
        <f t="shared" si="239"/>
        <v>0</v>
      </c>
      <c r="Q1382" s="83"/>
      <c r="R1382" s="111"/>
    </row>
    <row r="1383" spans="1:18" s="84" customFormat="1">
      <c r="A1383" s="132"/>
      <c r="B1383" s="128"/>
      <c r="C1383" s="156"/>
      <c r="D1383" s="115"/>
      <c r="E1383" s="100"/>
      <c r="F1383" s="88" t="s">
        <v>25</v>
      </c>
      <c r="G1383" s="86">
        <f t="shared" ref="G1383:H1393" si="240">I1383+K1383+M1383+O1383</f>
        <v>0</v>
      </c>
      <c r="H1383" s="86">
        <f t="shared" si="240"/>
        <v>0</v>
      </c>
      <c r="I1383" s="86">
        <v>0</v>
      </c>
      <c r="J1383" s="86">
        <v>0</v>
      </c>
      <c r="K1383" s="86">
        <v>0</v>
      </c>
      <c r="L1383" s="86">
        <v>0</v>
      </c>
      <c r="M1383" s="86">
        <v>0</v>
      </c>
      <c r="N1383" s="86">
        <v>0</v>
      </c>
      <c r="O1383" s="86">
        <v>0</v>
      </c>
      <c r="P1383" s="86">
        <v>0</v>
      </c>
      <c r="Q1383" s="87"/>
      <c r="R1383" s="111"/>
    </row>
    <row r="1384" spans="1:18" s="84" customFormat="1">
      <c r="A1384" s="132"/>
      <c r="B1384" s="128"/>
      <c r="C1384" s="156"/>
      <c r="D1384" s="115"/>
      <c r="E1384" s="89"/>
      <c r="F1384" s="88" t="s">
        <v>28</v>
      </c>
      <c r="G1384" s="86">
        <f t="shared" si="240"/>
        <v>0</v>
      </c>
      <c r="H1384" s="86">
        <f t="shared" si="240"/>
        <v>0</v>
      </c>
      <c r="I1384" s="86">
        <v>0</v>
      </c>
      <c r="J1384" s="86">
        <v>0</v>
      </c>
      <c r="K1384" s="86">
        <v>0</v>
      </c>
      <c r="L1384" s="86">
        <v>0</v>
      </c>
      <c r="M1384" s="86">
        <v>0</v>
      </c>
      <c r="N1384" s="86">
        <v>0</v>
      </c>
      <c r="O1384" s="86">
        <v>0</v>
      </c>
      <c r="P1384" s="86">
        <v>0</v>
      </c>
      <c r="Q1384" s="87"/>
      <c r="R1384" s="111"/>
    </row>
    <row r="1385" spans="1:18" s="84" customFormat="1">
      <c r="A1385" s="132"/>
      <c r="B1385" s="128"/>
      <c r="C1385" s="156"/>
      <c r="D1385" s="115"/>
      <c r="E1385" s="119"/>
      <c r="F1385" s="88" t="s">
        <v>29</v>
      </c>
      <c r="G1385" s="86">
        <f t="shared" si="240"/>
        <v>0</v>
      </c>
      <c r="H1385" s="86">
        <f t="shared" si="240"/>
        <v>0</v>
      </c>
      <c r="I1385" s="86">
        <v>0</v>
      </c>
      <c r="J1385" s="86">
        <v>0</v>
      </c>
      <c r="K1385" s="86">
        <v>0</v>
      </c>
      <c r="L1385" s="86">
        <v>0</v>
      </c>
      <c r="M1385" s="86">
        <v>0</v>
      </c>
      <c r="N1385" s="86">
        <v>0</v>
      </c>
      <c r="O1385" s="86">
        <v>0</v>
      </c>
      <c r="P1385" s="86">
        <v>0</v>
      </c>
      <c r="Q1385" s="87"/>
      <c r="R1385" s="111"/>
    </row>
    <row r="1386" spans="1:18" s="84" customFormat="1">
      <c r="A1386" s="132"/>
      <c r="B1386" s="128"/>
      <c r="C1386" s="156"/>
      <c r="D1386" s="115"/>
      <c r="E1386" s="89"/>
      <c r="F1386" s="88" t="s">
        <v>305</v>
      </c>
      <c r="G1386" s="86">
        <f t="shared" si="240"/>
        <v>0</v>
      </c>
      <c r="H1386" s="86">
        <f t="shared" si="240"/>
        <v>0</v>
      </c>
      <c r="I1386" s="86">
        <v>0</v>
      </c>
      <c r="J1386" s="86">
        <v>0</v>
      </c>
      <c r="K1386" s="86">
        <v>0</v>
      </c>
      <c r="L1386" s="86">
        <v>0</v>
      </c>
      <c r="M1386" s="86">
        <v>0</v>
      </c>
      <c r="N1386" s="86">
        <v>0</v>
      </c>
      <c r="O1386" s="86">
        <v>0</v>
      </c>
      <c r="P1386" s="86">
        <v>0</v>
      </c>
      <c r="Q1386" s="87"/>
      <c r="R1386" s="111"/>
    </row>
    <row r="1387" spans="1:18" s="84" customFormat="1">
      <c r="A1387" s="132"/>
      <c r="B1387" s="128"/>
      <c r="C1387" s="156"/>
      <c r="D1387" s="115"/>
      <c r="E1387" s="88" t="s">
        <v>220</v>
      </c>
      <c r="F1387" s="88" t="s">
        <v>31</v>
      </c>
      <c r="G1387" s="86">
        <f t="shared" si="240"/>
        <v>1592.7</v>
      </c>
      <c r="H1387" s="86">
        <f t="shared" si="240"/>
        <v>0</v>
      </c>
      <c r="I1387" s="66">
        <v>1592.7</v>
      </c>
      <c r="J1387" s="66">
        <v>0</v>
      </c>
      <c r="K1387" s="86">
        <v>0</v>
      </c>
      <c r="L1387" s="86">
        <v>0</v>
      </c>
      <c r="M1387" s="86">
        <v>0</v>
      </c>
      <c r="N1387" s="86">
        <v>0</v>
      </c>
      <c r="O1387" s="86">
        <v>0</v>
      </c>
      <c r="P1387" s="86">
        <v>0</v>
      </c>
      <c r="Q1387" s="87"/>
      <c r="R1387" s="111"/>
    </row>
    <row r="1388" spans="1:18" s="84" customFormat="1">
      <c r="A1388" s="132"/>
      <c r="B1388" s="128"/>
      <c r="C1388" s="156"/>
      <c r="D1388" s="115"/>
      <c r="E1388" s="88" t="s">
        <v>26</v>
      </c>
      <c r="F1388" s="88" t="s">
        <v>268</v>
      </c>
      <c r="G1388" s="86">
        <f t="shared" si="240"/>
        <v>8000</v>
      </c>
      <c r="H1388" s="86">
        <f t="shared" si="240"/>
        <v>0</v>
      </c>
      <c r="I1388" s="66">
        <v>8000</v>
      </c>
      <c r="J1388" s="66">
        <v>0</v>
      </c>
      <c r="K1388" s="86">
        <v>0</v>
      </c>
      <c r="L1388" s="86">
        <v>0</v>
      </c>
      <c r="M1388" s="86">
        <v>0</v>
      </c>
      <c r="N1388" s="86">
        <v>0</v>
      </c>
      <c r="O1388" s="86">
        <v>0</v>
      </c>
      <c r="P1388" s="86">
        <v>0</v>
      </c>
      <c r="Q1388" s="87"/>
      <c r="R1388" s="111"/>
    </row>
    <row r="1389" spans="1:18" s="84" customFormat="1">
      <c r="A1389" s="132"/>
      <c r="B1389" s="128"/>
      <c r="C1389" s="156"/>
      <c r="D1389" s="115"/>
      <c r="E1389" s="89"/>
      <c r="F1389" s="88" t="s">
        <v>275</v>
      </c>
      <c r="G1389" s="86">
        <f t="shared" si="240"/>
        <v>0</v>
      </c>
      <c r="H1389" s="86">
        <f t="shared" si="240"/>
        <v>0</v>
      </c>
      <c r="I1389" s="66">
        <v>0</v>
      </c>
      <c r="J1389" s="66">
        <v>0</v>
      </c>
      <c r="K1389" s="66">
        <v>0</v>
      </c>
      <c r="L1389" s="86">
        <v>0</v>
      </c>
      <c r="M1389" s="66">
        <v>0</v>
      </c>
      <c r="N1389" s="66">
        <v>0</v>
      </c>
      <c r="O1389" s="66">
        <v>0</v>
      </c>
      <c r="P1389" s="86">
        <v>0</v>
      </c>
      <c r="Q1389" s="87"/>
      <c r="R1389" s="111"/>
    </row>
    <row r="1390" spans="1:18" s="84" customFormat="1">
      <c r="A1390" s="132"/>
      <c r="B1390" s="128"/>
      <c r="C1390" s="156"/>
      <c r="D1390" s="115"/>
      <c r="E1390" s="89"/>
      <c r="F1390" s="88" t="s">
        <v>276</v>
      </c>
      <c r="G1390" s="86">
        <f t="shared" si="240"/>
        <v>0</v>
      </c>
      <c r="H1390" s="86">
        <f t="shared" si="240"/>
        <v>0</v>
      </c>
      <c r="I1390" s="66">
        <v>0</v>
      </c>
      <c r="J1390" s="66">
        <v>0</v>
      </c>
      <c r="K1390" s="66">
        <v>0</v>
      </c>
      <c r="L1390" s="86">
        <v>0</v>
      </c>
      <c r="M1390" s="66">
        <v>0</v>
      </c>
      <c r="N1390" s="66">
        <v>0</v>
      </c>
      <c r="O1390" s="66">
        <v>0</v>
      </c>
      <c r="P1390" s="86">
        <v>0</v>
      </c>
      <c r="Q1390" s="87"/>
      <c r="R1390" s="111"/>
    </row>
    <row r="1391" spans="1:18" s="84" customFormat="1">
      <c r="A1391" s="132"/>
      <c r="B1391" s="128"/>
      <c r="C1391" s="156"/>
      <c r="D1391" s="115"/>
      <c r="E1391" s="89"/>
      <c r="F1391" s="88" t="s">
        <v>277</v>
      </c>
      <c r="G1391" s="86">
        <f t="shared" si="240"/>
        <v>0</v>
      </c>
      <c r="H1391" s="86">
        <f t="shared" si="240"/>
        <v>0</v>
      </c>
      <c r="I1391" s="66">
        <v>0</v>
      </c>
      <c r="J1391" s="66">
        <v>0</v>
      </c>
      <c r="K1391" s="66">
        <v>0</v>
      </c>
      <c r="L1391" s="86">
        <v>0</v>
      </c>
      <c r="M1391" s="66">
        <v>0</v>
      </c>
      <c r="N1391" s="66">
        <v>0</v>
      </c>
      <c r="O1391" s="66">
        <v>0</v>
      </c>
      <c r="P1391" s="86">
        <v>0</v>
      </c>
      <c r="Q1391" s="87"/>
      <c r="R1391" s="111"/>
    </row>
    <row r="1392" spans="1:18" s="84" customFormat="1">
      <c r="A1392" s="132"/>
      <c r="B1392" s="128"/>
      <c r="C1392" s="156"/>
      <c r="D1392" s="115"/>
      <c r="E1392" s="89"/>
      <c r="F1392" s="88" t="s">
        <v>278</v>
      </c>
      <c r="G1392" s="86">
        <f t="shared" si="240"/>
        <v>0</v>
      </c>
      <c r="H1392" s="86">
        <f t="shared" si="240"/>
        <v>0</v>
      </c>
      <c r="I1392" s="66">
        <v>0</v>
      </c>
      <c r="J1392" s="66">
        <v>0</v>
      </c>
      <c r="K1392" s="66">
        <v>0</v>
      </c>
      <c r="L1392" s="86">
        <v>0</v>
      </c>
      <c r="M1392" s="66">
        <v>0</v>
      </c>
      <c r="N1392" s="66">
        <v>0</v>
      </c>
      <c r="O1392" s="66">
        <v>0</v>
      </c>
      <c r="P1392" s="86">
        <v>0</v>
      </c>
      <c r="Q1392" s="87"/>
      <c r="R1392" s="111"/>
    </row>
    <row r="1393" spans="1:21" s="84" customFormat="1">
      <c r="A1393" s="132"/>
      <c r="B1393" s="128"/>
      <c r="C1393" s="156"/>
      <c r="D1393" s="115"/>
      <c r="E1393" s="89"/>
      <c r="F1393" s="88" t="s">
        <v>279</v>
      </c>
      <c r="G1393" s="86">
        <f t="shared" si="240"/>
        <v>0</v>
      </c>
      <c r="H1393" s="86">
        <f t="shared" si="240"/>
        <v>0</v>
      </c>
      <c r="I1393" s="66">
        <v>0</v>
      </c>
      <c r="J1393" s="66">
        <v>0</v>
      </c>
      <c r="K1393" s="66">
        <v>0</v>
      </c>
      <c r="L1393" s="86">
        <v>0</v>
      </c>
      <c r="M1393" s="66">
        <v>0</v>
      </c>
      <c r="N1393" s="66">
        <v>0</v>
      </c>
      <c r="O1393" s="66">
        <v>0</v>
      </c>
      <c r="P1393" s="86">
        <v>0</v>
      </c>
      <c r="Q1393" s="87"/>
      <c r="R1393" s="111"/>
    </row>
    <row r="1394" spans="1:21" s="84" customFormat="1">
      <c r="A1394" s="132" t="s">
        <v>528</v>
      </c>
      <c r="B1394" s="128" t="s">
        <v>418</v>
      </c>
      <c r="C1394" s="156">
        <v>850</v>
      </c>
      <c r="D1394" s="115"/>
      <c r="E1394" s="100"/>
      <c r="F1394" s="106" t="s">
        <v>303</v>
      </c>
      <c r="G1394" s="64">
        <f t="shared" ref="G1394:P1394" si="241">SUM(G1395:G1405)</f>
        <v>78</v>
      </c>
      <c r="H1394" s="64">
        <f t="shared" si="241"/>
        <v>78</v>
      </c>
      <c r="I1394" s="64">
        <f t="shared" si="241"/>
        <v>78</v>
      </c>
      <c r="J1394" s="64">
        <f t="shared" si="241"/>
        <v>78</v>
      </c>
      <c r="K1394" s="64">
        <f t="shared" si="241"/>
        <v>0</v>
      </c>
      <c r="L1394" s="64">
        <f t="shared" si="241"/>
        <v>0</v>
      </c>
      <c r="M1394" s="64">
        <f t="shared" si="241"/>
        <v>0</v>
      </c>
      <c r="N1394" s="64">
        <f t="shared" si="241"/>
        <v>0</v>
      </c>
      <c r="O1394" s="64">
        <f t="shared" si="241"/>
        <v>0</v>
      </c>
      <c r="P1394" s="64">
        <f t="shared" si="241"/>
        <v>0</v>
      </c>
      <c r="Q1394" s="83"/>
      <c r="R1394" s="111"/>
    </row>
    <row r="1395" spans="1:21" s="84" customFormat="1">
      <c r="A1395" s="132"/>
      <c r="B1395" s="128"/>
      <c r="C1395" s="156"/>
      <c r="D1395" s="115"/>
      <c r="E1395" s="100"/>
      <c r="F1395" s="88" t="s">
        <v>25</v>
      </c>
      <c r="G1395" s="86">
        <f t="shared" ref="G1395:H1405" si="242">I1395+K1395+M1395+O1395</f>
        <v>0</v>
      </c>
      <c r="H1395" s="86">
        <f t="shared" si="242"/>
        <v>0</v>
      </c>
      <c r="I1395" s="86">
        <v>0</v>
      </c>
      <c r="J1395" s="86">
        <v>0</v>
      </c>
      <c r="K1395" s="86">
        <v>0</v>
      </c>
      <c r="L1395" s="86">
        <v>0</v>
      </c>
      <c r="M1395" s="86">
        <v>0</v>
      </c>
      <c r="N1395" s="86">
        <v>0</v>
      </c>
      <c r="O1395" s="86">
        <v>0</v>
      </c>
      <c r="P1395" s="86">
        <v>0</v>
      </c>
      <c r="Q1395" s="87"/>
      <c r="R1395" s="111"/>
    </row>
    <row r="1396" spans="1:21" s="84" customFormat="1">
      <c r="A1396" s="132"/>
      <c r="B1396" s="128"/>
      <c r="C1396" s="156"/>
      <c r="D1396" s="115"/>
      <c r="E1396" s="89"/>
      <c r="F1396" s="88" t="s">
        <v>28</v>
      </c>
      <c r="G1396" s="86">
        <f t="shared" si="242"/>
        <v>0</v>
      </c>
      <c r="H1396" s="86">
        <f t="shared" si="242"/>
        <v>0</v>
      </c>
      <c r="I1396" s="86">
        <v>0</v>
      </c>
      <c r="J1396" s="86">
        <v>0</v>
      </c>
      <c r="K1396" s="86">
        <v>0</v>
      </c>
      <c r="L1396" s="86">
        <v>0</v>
      </c>
      <c r="M1396" s="86">
        <v>0</v>
      </c>
      <c r="N1396" s="86">
        <v>0</v>
      </c>
      <c r="O1396" s="86">
        <v>0</v>
      </c>
      <c r="P1396" s="86">
        <v>0</v>
      </c>
      <c r="Q1396" s="87"/>
      <c r="R1396" s="111"/>
    </row>
    <row r="1397" spans="1:21" s="84" customFormat="1">
      <c r="A1397" s="132"/>
      <c r="B1397" s="128"/>
      <c r="C1397" s="156"/>
      <c r="D1397" s="115"/>
      <c r="E1397" s="88" t="s">
        <v>220</v>
      </c>
      <c r="F1397" s="88" t="s">
        <v>29</v>
      </c>
      <c r="G1397" s="86">
        <f t="shared" si="242"/>
        <v>78</v>
      </c>
      <c r="H1397" s="86">
        <f t="shared" si="242"/>
        <v>78</v>
      </c>
      <c r="I1397" s="86">
        <v>78</v>
      </c>
      <c r="J1397" s="86">
        <v>78</v>
      </c>
      <c r="K1397" s="86">
        <v>0</v>
      </c>
      <c r="L1397" s="86">
        <v>0</v>
      </c>
      <c r="M1397" s="86">
        <v>0</v>
      </c>
      <c r="N1397" s="86">
        <v>0</v>
      </c>
      <c r="O1397" s="86">
        <v>0</v>
      </c>
      <c r="P1397" s="86">
        <v>0</v>
      </c>
      <c r="Q1397" s="87"/>
      <c r="R1397" s="111"/>
    </row>
    <row r="1398" spans="1:21" s="84" customFormat="1">
      <c r="A1398" s="132"/>
      <c r="B1398" s="128"/>
      <c r="C1398" s="156"/>
      <c r="D1398" s="115"/>
      <c r="E1398" s="88"/>
      <c r="F1398" s="88" t="s">
        <v>305</v>
      </c>
      <c r="G1398" s="86">
        <f t="shared" si="242"/>
        <v>0</v>
      </c>
      <c r="H1398" s="86">
        <f t="shared" si="242"/>
        <v>0</v>
      </c>
      <c r="I1398" s="86">
        <v>0</v>
      </c>
      <c r="J1398" s="86">
        <v>0</v>
      </c>
      <c r="K1398" s="86">
        <v>0</v>
      </c>
      <c r="L1398" s="86">
        <v>0</v>
      </c>
      <c r="M1398" s="86">
        <v>0</v>
      </c>
      <c r="N1398" s="86">
        <v>0</v>
      </c>
      <c r="O1398" s="86">
        <v>0</v>
      </c>
      <c r="P1398" s="86">
        <v>0</v>
      </c>
      <c r="Q1398" s="87"/>
      <c r="R1398" s="111"/>
    </row>
    <row r="1399" spans="1:21" s="84" customFormat="1">
      <c r="A1399" s="132"/>
      <c r="B1399" s="128"/>
      <c r="C1399" s="156"/>
      <c r="D1399" s="115"/>
      <c r="E1399" s="88"/>
      <c r="F1399" s="88" t="s">
        <v>31</v>
      </c>
      <c r="G1399" s="86">
        <f t="shared" si="242"/>
        <v>0</v>
      </c>
      <c r="H1399" s="86">
        <f t="shared" si="242"/>
        <v>0</v>
      </c>
      <c r="I1399" s="66">
        <v>0</v>
      </c>
      <c r="J1399" s="66">
        <v>0</v>
      </c>
      <c r="K1399" s="86">
        <v>0</v>
      </c>
      <c r="L1399" s="86">
        <v>0</v>
      </c>
      <c r="M1399" s="86">
        <v>0</v>
      </c>
      <c r="N1399" s="86">
        <v>0</v>
      </c>
      <c r="O1399" s="86">
        <v>0</v>
      </c>
      <c r="P1399" s="86">
        <v>0</v>
      </c>
      <c r="Q1399" s="87"/>
      <c r="R1399" s="111"/>
    </row>
    <row r="1400" spans="1:21" s="84" customFormat="1">
      <c r="A1400" s="132"/>
      <c r="B1400" s="128"/>
      <c r="C1400" s="156"/>
      <c r="D1400" s="115"/>
      <c r="E1400" s="88"/>
      <c r="F1400" s="88" t="s">
        <v>268</v>
      </c>
      <c r="G1400" s="86">
        <f t="shared" si="242"/>
        <v>0</v>
      </c>
      <c r="H1400" s="86">
        <f t="shared" si="242"/>
        <v>0</v>
      </c>
      <c r="I1400" s="66">
        <v>0</v>
      </c>
      <c r="J1400" s="66">
        <v>0</v>
      </c>
      <c r="K1400" s="86">
        <v>0</v>
      </c>
      <c r="L1400" s="86">
        <v>0</v>
      </c>
      <c r="M1400" s="86">
        <v>0</v>
      </c>
      <c r="N1400" s="86">
        <v>0</v>
      </c>
      <c r="O1400" s="86">
        <v>0</v>
      </c>
      <c r="P1400" s="86">
        <v>0</v>
      </c>
      <c r="Q1400" s="87"/>
      <c r="R1400" s="111"/>
    </row>
    <row r="1401" spans="1:21" s="84" customFormat="1">
      <c r="A1401" s="132"/>
      <c r="B1401" s="128"/>
      <c r="C1401" s="156"/>
      <c r="D1401" s="115"/>
      <c r="E1401" s="89"/>
      <c r="F1401" s="88" t="s">
        <v>275</v>
      </c>
      <c r="G1401" s="86">
        <f t="shared" si="242"/>
        <v>0</v>
      </c>
      <c r="H1401" s="86">
        <f t="shared" si="242"/>
        <v>0</v>
      </c>
      <c r="I1401" s="66">
        <v>0</v>
      </c>
      <c r="J1401" s="66">
        <v>0</v>
      </c>
      <c r="K1401" s="66">
        <v>0</v>
      </c>
      <c r="L1401" s="86">
        <v>0</v>
      </c>
      <c r="M1401" s="66">
        <v>0</v>
      </c>
      <c r="N1401" s="66">
        <v>0</v>
      </c>
      <c r="O1401" s="66">
        <v>0</v>
      </c>
      <c r="P1401" s="86">
        <v>0</v>
      </c>
      <c r="Q1401" s="87"/>
      <c r="R1401" s="111"/>
    </row>
    <row r="1402" spans="1:21" s="84" customFormat="1">
      <c r="A1402" s="132"/>
      <c r="B1402" s="128"/>
      <c r="C1402" s="156"/>
      <c r="D1402" s="115"/>
      <c r="E1402" s="89"/>
      <c r="F1402" s="88" t="s">
        <v>276</v>
      </c>
      <c r="G1402" s="86">
        <f t="shared" si="242"/>
        <v>0</v>
      </c>
      <c r="H1402" s="86">
        <f t="shared" si="242"/>
        <v>0</v>
      </c>
      <c r="I1402" s="66">
        <v>0</v>
      </c>
      <c r="J1402" s="66">
        <v>0</v>
      </c>
      <c r="K1402" s="66">
        <v>0</v>
      </c>
      <c r="L1402" s="86">
        <v>0</v>
      </c>
      <c r="M1402" s="66">
        <v>0</v>
      </c>
      <c r="N1402" s="66">
        <v>0</v>
      </c>
      <c r="O1402" s="66">
        <v>0</v>
      </c>
      <c r="P1402" s="86">
        <v>0</v>
      </c>
      <c r="Q1402" s="87"/>
      <c r="R1402" s="111"/>
    </row>
    <row r="1403" spans="1:21" s="84" customFormat="1">
      <c r="A1403" s="132"/>
      <c r="B1403" s="128"/>
      <c r="C1403" s="156"/>
      <c r="D1403" s="115"/>
      <c r="E1403" s="89"/>
      <c r="F1403" s="88" t="s">
        <v>277</v>
      </c>
      <c r="G1403" s="86">
        <f t="shared" si="242"/>
        <v>0</v>
      </c>
      <c r="H1403" s="86">
        <f t="shared" si="242"/>
        <v>0</v>
      </c>
      <c r="I1403" s="66">
        <v>0</v>
      </c>
      <c r="J1403" s="66">
        <v>0</v>
      </c>
      <c r="K1403" s="66">
        <v>0</v>
      </c>
      <c r="L1403" s="86">
        <v>0</v>
      </c>
      <c r="M1403" s="66">
        <v>0</v>
      </c>
      <c r="N1403" s="66">
        <v>0</v>
      </c>
      <c r="O1403" s="66">
        <v>0</v>
      </c>
      <c r="P1403" s="86">
        <v>0</v>
      </c>
      <c r="Q1403" s="87"/>
      <c r="R1403" s="111"/>
    </row>
    <row r="1404" spans="1:21" s="84" customFormat="1">
      <c r="A1404" s="132"/>
      <c r="B1404" s="128"/>
      <c r="C1404" s="156"/>
      <c r="D1404" s="115"/>
      <c r="E1404" s="89"/>
      <c r="F1404" s="88" t="s">
        <v>278</v>
      </c>
      <c r="G1404" s="86">
        <f t="shared" si="242"/>
        <v>0</v>
      </c>
      <c r="H1404" s="86">
        <f t="shared" si="242"/>
        <v>0</v>
      </c>
      <c r="I1404" s="66">
        <v>0</v>
      </c>
      <c r="J1404" s="66">
        <v>0</v>
      </c>
      <c r="K1404" s="66">
        <v>0</v>
      </c>
      <c r="L1404" s="86">
        <v>0</v>
      </c>
      <c r="M1404" s="66">
        <v>0</v>
      </c>
      <c r="N1404" s="66">
        <v>0</v>
      </c>
      <c r="O1404" s="66">
        <v>0</v>
      </c>
      <c r="P1404" s="86">
        <v>0</v>
      </c>
      <c r="Q1404" s="87"/>
      <c r="R1404" s="111"/>
    </row>
    <row r="1405" spans="1:21" s="84" customFormat="1">
      <c r="A1405" s="132"/>
      <c r="B1405" s="128"/>
      <c r="C1405" s="156"/>
      <c r="D1405" s="115"/>
      <c r="E1405" s="89"/>
      <c r="F1405" s="88" t="s">
        <v>279</v>
      </c>
      <c r="G1405" s="86">
        <f t="shared" si="242"/>
        <v>0</v>
      </c>
      <c r="H1405" s="86">
        <f t="shared" si="242"/>
        <v>0</v>
      </c>
      <c r="I1405" s="66">
        <v>0</v>
      </c>
      <c r="J1405" s="66">
        <v>0</v>
      </c>
      <c r="K1405" s="66">
        <v>0</v>
      </c>
      <c r="L1405" s="86">
        <v>0</v>
      </c>
      <c r="M1405" s="66">
        <v>0</v>
      </c>
      <c r="N1405" s="66">
        <v>0</v>
      </c>
      <c r="O1405" s="66">
        <v>0</v>
      </c>
      <c r="P1405" s="86">
        <v>0</v>
      </c>
      <c r="Q1405" s="87"/>
      <c r="R1405" s="111"/>
    </row>
    <row r="1406" spans="1:21" ht="12.75" customHeight="1">
      <c r="A1406" s="132" t="s">
        <v>529</v>
      </c>
      <c r="B1406" s="128" t="s">
        <v>33</v>
      </c>
      <c r="C1406" s="149" t="s">
        <v>539</v>
      </c>
      <c r="D1406" s="100"/>
      <c r="E1406" s="100"/>
      <c r="F1406" s="106" t="s">
        <v>22</v>
      </c>
      <c r="G1406" s="64">
        <f>SUM(G1407:G1417)</f>
        <v>60702.8</v>
      </c>
      <c r="H1406" s="64">
        <f t="shared" ref="H1406:P1406" si="243">SUM(H1407:H1417)</f>
        <v>1782.8</v>
      </c>
      <c r="I1406" s="64">
        <f t="shared" si="243"/>
        <v>60702.8</v>
      </c>
      <c r="J1406" s="64">
        <f t="shared" si="243"/>
        <v>1782.8</v>
      </c>
      <c r="K1406" s="64">
        <f t="shared" si="243"/>
        <v>0</v>
      </c>
      <c r="L1406" s="64">
        <f t="shared" si="243"/>
        <v>0</v>
      </c>
      <c r="M1406" s="64">
        <f t="shared" si="243"/>
        <v>0</v>
      </c>
      <c r="N1406" s="64">
        <f t="shared" si="243"/>
        <v>0</v>
      </c>
      <c r="O1406" s="64">
        <f t="shared" si="243"/>
        <v>0</v>
      </c>
      <c r="P1406" s="64">
        <f t="shared" si="243"/>
        <v>0</v>
      </c>
      <c r="Q1406" s="129" t="s">
        <v>23</v>
      </c>
      <c r="R1406" s="82"/>
      <c r="S1406" s="51"/>
      <c r="T1406" s="52"/>
      <c r="U1406" s="52"/>
    </row>
    <row r="1407" spans="1:21">
      <c r="A1407" s="132"/>
      <c r="B1407" s="128"/>
      <c r="C1407" s="149"/>
      <c r="D1407" s="100"/>
      <c r="E1407" s="100" t="s">
        <v>27</v>
      </c>
      <c r="F1407" s="100" t="s">
        <v>25</v>
      </c>
      <c r="G1407" s="66">
        <f t="shared" ref="G1407:H1411" si="244">I1407+K1407+M1407+O1407</f>
        <v>0</v>
      </c>
      <c r="H1407" s="66">
        <f t="shared" si="244"/>
        <v>0</v>
      </c>
      <c r="I1407" s="66">
        <v>0</v>
      </c>
      <c r="J1407" s="66">
        <v>0</v>
      </c>
      <c r="K1407" s="66">
        <v>0</v>
      </c>
      <c r="L1407" s="66">
        <v>0</v>
      </c>
      <c r="M1407" s="66">
        <v>0</v>
      </c>
      <c r="N1407" s="66">
        <v>0</v>
      </c>
      <c r="O1407" s="66">
        <v>0</v>
      </c>
      <c r="P1407" s="66">
        <v>0</v>
      </c>
      <c r="Q1407" s="129"/>
      <c r="R1407" s="82"/>
      <c r="S1407" s="51"/>
      <c r="T1407" s="65"/>
    </row>
    <row r="1408" spans="1:21" ht="38.25">
      <c r="A1408" s="132"/>
      <c r="B1408" s="128"/>
      <c r="C1408" s="149"/>
      <c r="D1408" s="100" t="s">
        <v>249</v>
      </c>
      <c r="E1408" s="100" t="s">
        <v>34</v>
      </c>
      <c r="F1408" s="100" t="s">
        <v>28</v>
      </c>
      <c r="G1408" s="66">
        <f t="shared" si="244"/>
        <v>1782.8</v>
      </c>
      <c r="H1408" s="66">
        <f t="shared" si="244"/>
        <v>1782.8</v>
      </c>
      <c r="I1408" s="66">
        <v>1782.8</v>
      </c>
      <c r="J1408" s="66">
        <v>1782.8</v>
      </c>
      <c r="K1408" s="66">
        <v>0</v>
      </c>
      <c r="L1408" s="66">
        <v>0</v>
      </c>
      <c r="M1408" s="66">
        <v>0</v>
      </c>
      <c r="N1408" s="66">
        <v>0</v>
      </c>
      <c r="O1408" s="66">
        <v>0</v>
      </c>
      <c r="P1408" s="66">
        <v>0</v>
      </c>
      <c r="Q1408" s="129"/>
      <c r="R1408" s="82"/>
      <c r="S1408" s="51"/>
    </row>
    <row r="1409" spans="1:21">
      <c r="A1409" s="132"/>
      <c r="B1409" s="128"/>
      <c r="C1409" s="149"/>
      <c r="D1409" s="100"/>
      <c r="E1409" s="100"/>
      <c r="F1409" s="100" t="s">
        <v>29</v>
      </c>
      <c r="G1409" s="66">
        <f t="shared" si="244"/>
        <v>0</v>
      </c>
      <c r="H1409" s="66">
        <f t="shared" si="244"/>
        <v>0</v>
      </c>
      <c r="I1409" s="66">
        <v>0</v>
      </c>
      <c r="J1409" s="66">
        <v>0</v>
      </c>
      <c r="K1409" s="66">
        <v>0</v>
      </c>
      <c r="L1409" s="66">
        <v>0</v>
      </c>
      <c r="M1409" s="66">
        <v>0</v>
      </c>
      <c r="N1409" s="66">
        <v>0</v>
      </c>
      <c r="O1409" s="66">
        <v>0</v>
      </c>
      <c r="P1409" s="66">
        <v>0</v>
      </c>
      <c r="Q1409" s="129"/>
      <c r="R1409" s="82"/>
      <c r="S1409" s="51"/>
    </row>
    <row r="1410" spans="1:21">
      <c r="A1410" s="132"/>
      <c r="B1410" s="128"/>
      <c r="C1410" s="149"/>
      <c r="D1410" s="100"/>
      <c r="E1410" s="100"/>
      <c r="F1410" s="100" t="s">
        <v>30</v>
      </c>
      <c r="G1410" s="66">
        <f t="shared" si="244"/>
        <v>0</v>
      </c>
      <c r="H1410" s="66">
        <f t="shared" si="244"/>
        <v>0</v>
      </c>
      <c r="I1410" s="66">
        <v>0</v>
      </c>
      <c r="J1410" s="66">
        <v>0</v>
      </c>
      <c r="K1410" s="66">
        <v>0</v>
      </c>
      <c r="L1410" s="66">
        <v>0</v>
      </c>
      <c r="M1410" s="66">
        <v>0</v>
      </c>
      <c r="N1410" s="66">
        <v>0</v>
      </c>
      <c r="O1410" s="66">
        <v>0</v>
      </c>
      <c r="P1410" s="66">
        <v>0</v>
      </c>
      <c r="Q1410" s="129"/>
      <c r="R1410" s="82"/>
      <c r="S1410" s="51"/>
    </row>
    <row r="1411" spans="1:21">
      <c r="A1411" s="132"/>
      <c r="B1411" s="128"/>
      <c r="C1411" s="149"/>
      <c r="D1411" s="100"/>
      <c r="E1411" s="100" t="s">
        <v>26</v>
      </c>
      <c r="F1411" s="100" t="s">
        <v>31</v>
      </c>
      <c r="G1411" s="66">
        <f t="shared" si="244"/>
        <v>58920</v>
      </c>
      <c r="H1411" s="66">
        <f t="shared" si="244"/>
        <v>0</v>
      </c>
      <c r="I1411" s="66">
        <v>58920</v>
      </c>
      <c r="J1411" s="66">
        <v>0</v>
      </c>
      <c r="K1411" s="66">
        <v>0</v>
      </c>
      <c r="L1411" s="66">
        <v>0</v>
      </c>
      <c r="M1411" s="66">
        <v>0</v>
      </c>
      <c r="N1411" s="66">
        <v>0</v>
      </c>
      <c r="O1411" s="66">
        <v>0</v>
      </c>
      <c r="P1411" s="66">
        <v>0</v>
      </c>
      <c r="Q1411" s="129"/>
      <c r="R1411" s="82"/>
      <c r="S1411" s="51"/>
    </row>
    <row r="1412" spans="1:21">
      <c r="A1412" s="132"/>
      <c r="B1412" s="128"/>
      <c r="C1412" s="149"/>
      <c r="D1412" s="100"/>
      <c r="E1412" s="100"/>
      <c r="F1412" s="100" t="s">
        <v>268</v>
      </c>
      <c r="G1412" s="66">
        <v>0</v>
      </c>
      <c r="H1412" s="66">
        <v>0</v>
      </c>
      <c r="I1412" s="66">
        <v>0</v>
      </c>
      <c r="J1412" s="66">
        <v>0</v>
      </c>
      <c r="K1412" s="66">
        <v>0</v>
      </c>
      <c r="L1412" s="66">
        <v>0</v>
      </c>
      <c r="M1412" s="66">
        <v>0</v>
      </c>
      <c r="N1412" s="66">
        <v>0</v>
      </c>
      <c r="O1412" s="66">
        <v>0</v>
      </c>
      <c r="P1412" s="66">
        <v>0</v>
      </c>
      <c r="Q1412" s="129"/>
      <c r="R1412" s="82"/>
      <c r="S1412" s="51"/>
    </row>
    <row r="1413" spans="1:21">
      <c r="A1413" s="132"/>
      <c r="B1413" s="128"/>
      <c r="C1413" s="149"/>
      <c r="D1413" s="100"/>
      <c r="E1413" s="100"/>
      <c r="F1413" s="100" t="s">
        <v>275</v>
      </c>
      <c r="G1413" s="66">
        <f t="shared" ref="G1413:H1417" si="245">I1413+K1413+M1413+O1413</f>
        <v>0</v>
      </c>
      <c r="H1413" s="66">
        <f t="shared" si="245"/>
        <v>0</v>
      </c>
      <c r="I1413" s="66">
        <v>0</v>
      </c>
      <c r="J1413" s="66">
        <v>0</v>
      </c>
      <c r="K1413" s="66">
        <v>0</v>
      </c>
      <c r="L1413" s="66">
        <v>0</v>
      </c>
      <c r="M1413" s="66">
        <v>0</v>
      </c>
      <c r="N1413" s="66">
        <v>0</v>
      </c>
      <c r="O1413" s="66">
        <v>0</v>
      </c>
      <c r="P1413" s="66">
        <v>0</v>
      </c>
      <c r="Q1413" s="129"/>
      <c r="R1413" s="82"/>
      <c r="S1413" s="51"/>
      <c r="T1413" s="65"/>
    </row>
    <row r="1414" spans="1:21">
      <c r="A1414" s="132"/>
      <c r="B1414" s="128"/>
      <c r="C1414" s="149"/>
      <c r="D1414" s="100"/>
      <c r="E1414" s="100"/>
      <c r="F1414" s="100" t="s">
        <v>276</v>
      </c>
      <c r="G1414" s="66">
        <f t="shared" si="245"/>
        <v>0</v>
      </c>
      <c r="H1414" s="66">
        <f t="shared" si="245"/>
        <v>0</v>
      </c>
      <c r="I1414" s="66">
        <v>0</v>
      </c>
      <c r="J1414" s="66">
        <v>0</v>
      </c>
      <c r="K1414" s="66">
        <v>0</v>
      </c>
      <c r="L1414" s="66">
        <v>0</v>
      </c>
      <c r="M1414" s="66">
        <v>0</v>
      </c>
      <c r="N1414" s="66">
        <v>0</v>
      </c>
      <c r="O1414" s="66">
        <v>0</v>
      </c>
      <c r="P1414" s="66">
        <v>0</v>
      </c>
      <c r="Q1414" s="129"/>
      <c r="R1414" s="82"/>
      <c r="S1414" s="51"/>
      <c r="T1414" s="65"/>
    </row>
    <row r="1415" spans="1:21">
      <c r="A1415" s="132"/>
      <c r="B1415" s="128"/>
      <c r="C1415" s="149"/>
      <c r="D1415" s="100"/>
      <c r="E1415" s="100"/>
      <c r="F1415" s="100" t="s">
        <v>277</v>
      </c>
      <c r="G1415" s="66">
        <f t="shared" si="245"/>
        <v>0</v>
      </c>
      <c r="H1415" s="66">
        <f t="shared" si="245"/>
        <v>0</v>
      </c>
      <c r="I1415" s="66">
        <v>0</v>
      </c>
      <c r="J1415" s="66">
        <v>0</v>
      </c>
      <c r="K1415" s="66">
        <v>0</v>
      </c>
      <c r="L1415" s="66">
        <v>0</v>
      </c>
      <c r="M1415" s="66">
        <v>0</v>
      </c>
      <c r="N1415" s="66">
        <v>0</v>
      </c>
      <c r="O1415" s="66">
        <v>0</v>
      </c>
      <c r="P1415" s="66">
        <v>0</v>
      </c>
      <c r="Q1415" s="129"/>
      <c r="R1415" s="82"/>
      <c r="S1415" s="51"/>
      <c r="T1415" s="65"/>
    </row>
    <row r="1416" spans="1:21">
      <c r="A1416" s="132"/>
      <c r="B1416" s="128"/>
      <c r="C1416" s="149"/>
      <c r="D1416" s="100"/>
      <c r="E1416" s="100"/>
      <c r="F1416" s="100" t="s">
        <v>278</v>
      </c>
      <c r="G1416" s="66">
        <f t="shared" si="245"/>
        <v>0</v>
      </c>
      <c r="H1416" s="66">
        <f t="shared" si="245"/>
        <v>0</v>
      </c>
      <c r="I1416" s="66">
        <v>0</v>
      </c>
      <c r="J1416" s="66">
        <v>0</v>
      </c>
      <c r="K1416" s="66">
        <v>0</v>
      </c>
      <c r="L1416" s="66">
        <v>0</v>
      </c>
      <c r="M1416" s="66">
        <v>0</v>
      </c>
      <c r="N1416" s="66">
        <v>0</v>
      </c>
      <c r="O1416" s="66">
        <v>0</v>
      </c>
      <c r="P1416" s="66">
        <v>0</v>
      </c>
      <c r="Q1416" s="129"/>
      <c r="R1416" s="82"/>
      <c r="S1416" s="51"/>
      <c r="T1416" s="65"/>
    </row>
    <row r="1417" spans="1:21">
      <c r="A1417" s="132"/>
      <c r="B1417" s="128"/>
      <c r="C1417" s="149"/>
      <c r="D1417" s="100"/>
      <c r="E1417" s="100"/>
      <c r="F1417" s="100" t="s">
        <v>279</v>
      </c>
      <c r="G1417" s="66">
        <f t="shared" si="245"/>
        <v>0</v>
      </c>
      <c r="H1417" s="66">
        <f t="shared" si="245"/>
        <v>0</v>
      </c>
      <c r="I1417" s="66">
        <v>0</v>
      </c>
      <c r="J1417" s="66">
        <v>0</v>
      </c>
      <c r="K1417" s="66">
        <v>0</v>
      </c>
      <c r="L1417" s="66">
        <v>0</v>
      </c>
      <c r="M1417" s="66">
        <v>0</v>
      </c>
      <c r="N1417" s="66">
        <v>0</v>
      </c>
      <c r="O1417" s="66">
        <v>0</v>
      </c>
      <c r="P1417" s="66">
        <v>0</v>
      </c>
      <c r="Q1417" s="129"/>
      <c r="R1417" s="82"/>
      <c r="S1417" s="51"/>
      <c r="T1417" s="65"/>
    </row>
    <row r="1418" spans="1:21" ht="12.75" customHeight="1">
      <c r="A1418" s="127" t="s">
        <v>530</v>
      </c>
      <c r="B1418" s="128" t="s">
        <v>36</v>
      </c>
      <c r="C1418" s="129" t="s">
        <v>37</v>
      </c>
      <c r="D1418" s="129"/>
      <c r="E1418" s="100"/>
      <c r="F1418" s="106" t="s">
        <v>22</v>
      </c>
      <c r="G1418" s="64">
        <f>SUM(G1419:G1430)</f>
        <v>306000</v>
      </c>
      <c r="H1418" s="64">
        <f t="shared" ref="H1418:P1418" si="246">SUM(H1419:H1430)</f>
        <v>0</v>
      </c>
      <c r="I1418" s="64">
        <f t="shared" si="246"/>
        <v>72.400000000000006</v>
      </c>
      <c r="J1418" s="64">
        <f t="shared" si="246"/>
        <v>0</v>
      </c>
      <c r="K1418" s="64">
        <f t="shared" si="246"/>
        <v>175200</v>
      </c>
      <c r="L1418" s="64">
        <f t="shared" si="246"/>
        <v>0</v>
      </c>
      <c r="M1418" s="64">
        <f t="shared" si="246"/>
        <v>72327.600000000006</v>
      </c>
      <c r="N1418" s="64">
        <f t="shared" si="246"/>
        <v>0</v>
      </c>
      <c r="O1418" s="64">
        <f t="shared" si="246"/>
        <v>58400</v>
      </c>
      <c r="P1418" s="64">
        <f t="shared" si="246"/>
        <v>0</v>
      </c>
      <c r="Q1418" s="129" t="s">
        <v>23</v>
      </c>
      <c r="R1418" s="82"/>
      <c r="S1418" s="51"/>
      <c r="T1418" s="52"/>
      <c r="U1418" s="52"/>
    </row>
    <row r="1419" spans="1:21">
      <c r="A1419" s="127"/>
      <c r="B1419" s="128"/>
      <c r="C1419" s="129"/>
      <c r="D1419" s="129"/>
      <c r="E1419" s="100"/>
      <c r="F1419" s="100" t="s">
        <v>25</v>
      </c>
      <c r="G1419" s="66">
        <f t="shared" ref="G1419:H1424" si="247">I1419+K1419+M1419+O1419</f>
        <v>0</v>
      </c>
      <c r="H1419" s="66">
        <f t="shared" si="247"/>
        <v>0</v>
      </c>
      <c r="I1419" s="66">
        <v>0</v>
      </c>
      <c r="J1419" s="66">
        <v>0</v>
      </c>
      <c r="K1419" s="66">
        <v>0</v>
      </c>
      <c r="L1419" s="66">
        <v>0</v>
      </c>
      <c r="M1419" s="66">
        <v>0</v>
      </c>
      <c r="N1419" s="66">
        <v>0</v>
      </c>
      <c r="O1419" s="66">
        <v>0</v>
      </c>
      <c r="P1419" s="66">
        <v>0</v>
      </c>
      <c r="Q1419" s="129"/>
      <c r="R1419" s="82"/>
      <c r="S1419" s="51"/>
    </row>
    <row r="1420" spans="1:21">
      <c r="A1420" s="127"/>
      <c r="B1420" s="128"/>
      <c r="C1420" s="129"/>
      <c r="D1420" s="129"/>
      <c r="E1420" s="100"/>
      <c r="F1420" s="100" t="s">
        <v>28</v>
      </c>
      <c r="G1420" s="66">
        <f t="shared" si="247"/>
        <v>0</v>
      </c>
      <c r="H1420" s="66">
        <f t="shared" si="247"/>
        <v>0</v>
      </c>
      <c r="I1420" s="66">
        <v>0</v>
      </c>
      <c r="J1420" s="66">
        <v>0</v>
      </c>
      <c r="K1420" s="66">
        <v>0</v>
      </c>
      <c r="L1420" s="66">
        <v>0</v>
      </c>
      <c r="M1420" s="66">
        <v>0</v>
      </c>
      <c r="N1420" s="66">
        <v>0</v>
      </c>
      <c r="O1420" s="66">
        <v>0</v>
      </c>
      <c r="P1420" s="66">
        <v>0</v>
      </c>
      <c r="Q1420" s="129"/>
      <c r="R1420" s="82"/>
      <c r="S1420" s="51"/>
    </row>
    <row r="1421" spans="1:21">
      <c r="A1421" s="127"/>
      <c r="B1421" s="128"/>
      <c r="C1421" s="129"/>
      <c r="D1421" s="129"/>
      <c r="E1421" s="100"/>
      <c r="F1421" s="100" t="s">
        <v>29</v>
      </c>
      <c r="G1421" s="66">
        <f t="shared" si="247"/>
        <v>0</v>
      </c>
      <c r="H1421" s="66">
        <f t="shared" si="247"/>
        <v>0</v>
      </c>
      <c r="I1421" s="66">
        <v>0</v>
      </c>
      <c r="J1421" s="66">
        <v>0</v>
      </c>
      <c r="K1421" s="66">
        <v>0</v>
      </c>
      <c r="L1421" s="66">
        <v>0</v>
      </c>
      <c r="M1421" s="66">
        <v>0</v>
      </c>
      <c r="N1421" s="66">
        <v>0</v>
      </c>
      <c r="O1421" s="66">
        <v>0</v>
      </c>
      <c r="P1421" s="66">
        <v>0</v>
      </c>
      <c r="Q1421" s="129"/>
      <c r="R1421" s="82"/>
      <c r="S1421" s="51"/>
    </row>
    <row r="1422" spans="1:21">
      <c r="A1422" s="127"/>
      <c r="B1422" s="128"/>
      <c r="C1422" s="129"/>
      <c r="D1422" s="129"/>
      <c r="E1422" s="100"/>
      <c r="F1422" s="100" t="s">
        <v>30</v>
      </c>
      <c r="G1422" s="66">
        <f t="shared" si="247"/>
        <v>0</v>
      </c>
      <c r="H1422" s="66">
        <f t="shared" si="247"/>
        <v>0</v>
      </c>
      <c r="I1422" s="66">
        <v>0</v>
      </c>
      <c r="J1422" s="66">
        <v>0</v>
      </c>
      <c r="K1422" s="66">
        <v>0</v>
      </c>
      <c r="L1422" s="66">
        <v>0</v>
      </c>
      <c r="M1422" s="66">
        <v>0</v>
      </c>
      <c r="N1422" s="66">
        <v>0</v>
      </c>
      <c r="O1422" s="66">
        <v>0</v>
      </c>
      <c r="P1422" s="66">
        <v>0</v>
      </c>
      <c r="Q1422" s="129"/>
      <c r="R1422" s="82"/>
      <c r="S1422" s="51"/>
    </row>
    <row r="1423" spans="1:21">
      <c r="A1423" s="127"/>
      <c r="B1423" s="128"/>
      <c r="C1423" s="129"/>
      <c r="D1423" s="129"/>
      <c r="E1423" s="100"/>
      <c r="F1423" s="100" t="s">
        <v>30</v>
      </c>
      <c r="G1423" s="66">
        <f t="shared" si="247"/>
        <v>0</v>
      </c>
      <c r="H1423" s="66">
        <f t="shared" si="247"/>
        <v>0</v>
      </c>
      <c r="I1423" s="66">
        <v>0</v>
      </c>
      <c r="J1423" s="66">
        <v>0</v>
      </c>
      <c r="K1423" s="66">
        <v>0</v>
      </c>
      <c r="L1423" s="66">
        <v>0</v>
      </c>
      <c r="M1423" s="66">
        <v>0</v>
      </c>
      <c r="N1423" s="66">
        <v>0</v>
      </c>
      <c r="O1423" s="66">
        <v>0</v>
      </c>
      <c r="P1423" s="66">
        <v>0</v>
      </c>
      <c r="Q1423" s="129"/>
      <c r="R1423" s="82"/>
      <c r="S1423" s="51"/>
    </row>
    <row r="1424" spans="1:21">
      <c r="A1424" s="127"/>
      <c r="B1424" s="128"/>
      <c r="C1424" s="129"/>
      <c r="D1424" s="129"/>
      <c r="E1424" s="100"/>
      <c r="F1424" s="100" t="s">
        <v>31</v>
      </c>
      <c r="G1424" s="66">
        <f t="shared" si="247"/>
        <v>0</v>
      </c>
      <c r="H1424" s="66">
        <f t="shared" si="247"/>
        <v>0</v>
      </c>
      <c r="I1424" s="66">
        <v>0</v>
      </c>
      <c r="J1424" s="66">
        <v>0</v>
      </c>
      <c r="K1424" s="66">
        <v>0</v>
      </c>
      <c r="L1424" s="66">
        <v>0</v>
      </c>
      <c r="M1424" s="66">
        <v>0</v>
      </c>
      <c r="N1424" s="66">
        <v>0</v>
      </c>
      <c r="O1424" s="66">
        <v>0</v>
      </c>
      <c r="P1424" s="66">
        <v>0</v>
      </c>
      <c r="Q1424" s="129"/>
      <c r="R1424" s="82"/>
      <c r="S1424" s="51"/>
    </row>
    <row r="1425" spans="1:20">
      <c r="A1425" s="127"/>
      <c r="B1425" s="128"/>
      <c r="C1425" s="129"/>
      <c r="D1425" s="129"/>
      <c r="E1425" s="100"/>
      <c r="F1425" s="100" t="s">
        <v>268</v>
      </c>
      <c r="G1425" s="66">
        <v>0</v>
      </c>
      <c r="H1425" s="66">
        <v>0</v>
      </c>
      <c r="I1425" s="66">
        <v>0</v>
      </c>
      <c r="J1425" s="66">
        <v>0</v>
      </c>
      <c r="K1425" s="66">
        <v>0</v>
      </c>
      <c r="L1425" s="66">
        <v>0</v>
      </c>
      <c r="M1425" s="66">
        <v>0</v>
      </c>
      <c r="N1425" s="66">
        <v>0</v>
      </c>
      <c r="O1425" s="66">
        <v>0</v>
      </c>
      <c r="P1425" s="66">
        <v>0</v>
      </c>
      <c r="Q1425" s="129"/>
      <c r="R1425" s="82"/>
      <c r="S1425" s="51"/>
    </row>
    <row r="1426" spans="1:20">
      <c r="A1426" s="127"/>
      <c r="B1426" s="128"/>
      <c r="C1426" s="129"/>
      <c r="D1426" s="100"/>
      <c r="E1426" s="100" t="s">
        <v>536</v>
      </c>
      <c r="F1426" s="100" t="s">
        <v>275</v>
      </c>
      <c r="G1426" s="66">
        <f t="shared" ref="G1426:H1430" si="248">I1426+K1426+M1426+O1426</f>
        <v>14000</v>
      </c>
      <c r="H1426" s="66">
        <f t="shared" si="248"/>
        <v>0</v>
      </c>
      <c r="I1426" s="66">
        <v>14</v>
      </c>
      <c r="J1426" s="66">
        <v>0</v>
      </c>
      <c r="K1426" s="66">
        <v>0</v>
      </c>
      <c r="L1426" s="66">
        <v>0</v>
      </c>
      <c r="M1426" s="66">
        <v>13986</v>
      </c>
      <c r="N1426" s="66">
        <v>0</v>
      </c>
      <c r="O1426" s="66">
        <v>0</v>
      </c>
      <c r="P1426" s="66">
        <v>0</v>
      </c>
      <c r="Q1426" s="129"/>
      <c r="R1426" s="82"/>
      <c r="S1426" s="51"/>
      <c r="T1426" s="65"/>
    </row>
    <row r="1427" spans="1:20">
      <c r="A1427" s="127"/>
      <c r="B1427" s="128"/>
      <c r="C1427" s="129"/>
      <c r="D1427" s="100"/>
      <c r="E1427" s="100" t="s">
        <v>26</v>
      </c>
      <c r="F1427" s="100" t="s">
        <v>276</v>
      </c>
      <c r="G1427" s="66">
        <f t="shared" si="248"/>
        <v>146000</v>
      </c>
      <c r="H1427" s="66">
        <f t="shared" si="248"/>
        <v>0</v>
      </c>
      <c r="I1427" s="66">
        <v>29.2</v>
      </c>
      <c r="J1427" s="66">
        <v>0</v>
      </c>
      <c r="K1427" s="66">
        <v>87600</v>
      </c>
      <c r="L1427" s="66">
        <v>0</v>
      </c>
      <c r="M1427" s="66">
        <v>29170.799999999999</v>
      </c>
      <c r="N1427" s="66">
        <v>0</v>
      </c>
      <c r="O1427" s="66">
        <v>29200</v>
      </c>
      <c r="P1427" s="66">
        <v>0</v>
      </c>
      <c r="Q1427" s="129"/>
      <c r="R1427" s="82"/>
      <c r="S1427" s="51"/>
      <c r="T1427" s="65"/>
    </row>
    <row r="1428" spans="1:20">
      <c r="A1428" s="127"/>
      <c r="B1428" s="128"/>
      <c r="C1428" s="129"/>
      <c r="D1428" s="100"/>
      <c r="E1428" s="100" t="s">
        <v>26</v>
      </c>
      <c r="F1428" s="100" t="s">
        <v>277</v>
      </c>
      <c r="G1428" s="66">
        <f t="shared" si="248"/>
        <v>146000</v>
      </c>
      <c r="H1428" s="66">
        <f t="shared" si="248"/>
        <v>0</v>
      </c>
      <c r="I1428" s="66">
        <v>29.2</v>
      </c>
      <c r="J1428" s="66">
        <v>0</v>
      </c>
      <c r="K1428" s="66">
        <v>87600</v>
      </c>
      <c r="L1428" s="66">
        <v>0</v>
      </c>
      <c r="M1428" s="66">
        <v>29170.799999999999</v>
      </c>
      <c r="N1428" s="66">
        <v>0</v>
      </c>
      <c r="O1428" s="66">
        <v>29200</v>
      </c>
      <c r="P1428" s="66">
        <v>0</v>
      </c>
      <c r="Q1428" s="129"/>
      <c r="R1428" s="82"/>
      <c r="S1428" s="51"/>
      <c r="T1428" s="65"/>
    </row>
    <row r="1429" spans="1:20">
      <c r="A1429" s="127"/>
      <c r="B1429" s="128"/>
      <c r="C1429" s="129"/>
      <c r="D1429" s="100"/>
      <c r="E1429" s="100"/>
      <c r="F1429" s="100" t="s">
        <v>278</v>
      </c>
      <c r="G1429" s="66">
        <f t="shared" si="248"/>
        <v>0</v>
      </c>
      <c r="H1429" s="66">
        <f t="shared" si="248"/>
        <v>0</v>
      </c>
      <c r="I1429" s="66">
        <v>0</v>
      </c>
      <c r="J1429" s="66">
        <v>0</v>
      </c>
      <c r="K1429" s="66">
        <v>0</v>
      </c>
      <c r="L1429" s="66">
        <v>0</v>
      </c>
      <c r="M1429" s="66">
        <v>0</v>
      </c>
      <c r="N1429" s="66">
        <v>0</v>
      </c>
      <c r="O1429" s="66">
        <v>0</v>
      </c>
      <c r="P1429" s="66">
        <v>0</v>
      </c>
      <c r="Q1429" s="129"/>
      <c r="R1429" s="82"/>
      <c r="S1429" s="51"/>
      <c r="T1429" s="65"/>
    </row>
    <row r="1430" spans="1:20">
      <c r="A1430" s="127"/>
      <c r="B1430" s="128"/>
      <c r="C1430" s="129"/>
      <c r="D1430" s="100"/>
      <c r="E1430" s="100"/>
      <c r="F1430" s="100" t="s">
        <v>279</v>
      </c>
      <c r="G1430" s="66">
        <f t="shared" si="248"/>
        <v>0</v>
      </c>
      <c r="H1430" s="66">
        <f t="shared" si="248"/>
        <v>0</v>
      </c>
      <c r="I1430" s="66">
        <v>0</v>
      </c>
      <c r="J1430" s="66">
        <v>0</v>
      </c>
      <c r="K1430" s="66">
        <v>0</v>
      </c>
      <c r="L1430" s="66">
        <v>0</v>
      </c>
      <c r="M1430" s="66">
        <v>0</v>
      </c>
      <c r="N1430" s="66">
        <v>0</v>
      </c>
      <c r="O1430" s="66">
        <v>0</v>
      </c>
      <c r="P1430" s="66">
        <v>0</v>
      </c>
      <c r="Q1430" s="129"/>
      <c r="R1430" s="82"/>
      <c r="S1430" s="51"/>
      <c r="T1430" s="65"/>
    </row>
    <row r="1431" spans="1:20" ht="12.75" customHeight="1">
      <c r="A1431" s="132" t="s">
        <v>531</v>
      </c>
      <c r="B1431" s="128" t="s">
        <v>39</v>
      </c>
      <c r="C1431" s="129"/>
      <c r="D1431" s="129"/>
      <c r="E1431" s="100"/>
      <c r="F1431" s="106" t="s">
        <v>22</v>
      </c>
      <c r="G1431" s="64">
        <f>SUM(G1432:G1442)</f>
        <v>6000</v>
      </c>
      <c r="H1431" s="64">
        <f t="shared" ref="H1431:P1431" si="249">SUM(H1432:H1442)</f>
        <v>0</v>
      </c>
      <c r="I1431" s="64">
        <f t="shared" si="249"/>
        <v>6000</v>
      </c>
      <c r="J1431" s="64">
        <f t="shared" si="249"/>
        <v>0</v>
      </c>
      <c r="K1431" s="64">
        <f t="shared" si="249"/>
        <v>0</v>
      </c>
      <c r="L1431" s="64">
        <f t="shared" si="249"/>
        <v>0</v>
      </c>
      <c r="M1431" s="64">
        <f t="shared" si="249"/>
        <v>0</v>
      </c>
      <c r="N1431" s="64">
        <f t="shared" si="249"/>
        <v>0</v>
      </c>
      <c r="O1431" s="64">
        <f t="shared" si="249"/>
        <v>0</v>
      </c>
      <c r="P1431" s="64">
        <f t="shared" si="249"/>
        <v>0</v>
      </c>
      <c r="Q1431" s="129" t="s">
        <v>23</v>
      </c>
      <c r="R1431" s="82"/>
      <c r="S1431" s="51"/>
    </row>
    <row r="1432" spans="1:20">
      <c r="A1432" s="132"/>
      <c r="B1432" s="128"/>
      <c r="C1432" s="129"/>
      <c r="D1432" s="129"/>
      <c r="E1432" s="100"/>
      <c r="F1432" s="100" t="s">
        <v>25</v>
      </c>
      <c r="G1432" s="66">
        <f t="shared" ref="G1432:H1436" si="250">I1432+K1432+M1432+O1432</f>
        <v>0</v>
      </c>
      <c r="H1432" s="66">
        <f t="shared" si="250"/>
        <v>0</v>
      </c>
      <c r="I1432" s="66">
        <v>0</v>
      </c>
      <c r="J1432" s="66">
        <v>0</v>
      </c>
      <c r="K1432" s="66">
        <v>0</v>
      </c>
      <c r="L1432" s="66">
        <v>0</v>
      </c>
      <c r="M1432" s="66">
        <v>0</v>
      </c>
      <c r="N1432" s="66">
        <v>0</v>
      </c>
      <c r="O1432" s="66">
        <v>0</v>
      </c>
      <c r="P1432" s="66">
        <v>0</v>
      </c>
      <c r="Q1432" s="129"/>
      <c r="R1432" s="82"/>
      <c r="S1432" s="51"/>
    </row>
    <row r="1433" spans="1:20">
      <c r="A1433" s="132"/>
      <c r="B1433" s="128"/>
      <c r="C1433" s="129"/>
      <c r="D1433" s="129"/>
      <c r="E1433" s="100"/>
      <c r="F1433" s="100" t="s">
        <v>28</v>
      </c>
      <c r="G1433" s="66">
        <f t="shared" si="250"/>
        <v>0</v>
      </c>
      <c r="H1433" s="66">
        <f t="shared" si="250"/>
        <v>0</v>
      </c>
      <c r="I1433" s="66">
        <v>0</v>
      </c>
      <c r="J1433" s="66">
        <v>0</v>
      </c>
      <c r="K1433" s="66">
        <v>0</v>
      </c>
      <c r="L1433" s="66">
        <v>0</v>
      </c>
      <c r="M1433" s="66">
        <v>0</v>
      </c>
      <c r="N1433" s="66">
        <v>0</v>
      </c>
      <c r="O1433" s="66">
        <v>0</v>
      </c>
      <c r="P1433" s="66">
        <v>0</v>
      </c>
      <c r="Q1433" s="129"/>
      <c r="R1433" s="82"/>
      <c r="S1433" s="51"/>
    </row>
    <row r="1434" spans="1:20">
      <c r="A1434" s="132"/>
      <c r="B1434" s="128"/>
      <c r="C1434" s="129"/>
      <c r="D1434" s="129"/>
      <c r="E1434" s="100"/>
      <c r="F1434" s="100" t="s">
        <v>29</v>
      </c>
      <c r="G1434" s="66">
        <f t="shared" si="250"/>
        <v>0</v>
      </c>
      <c r="H1434" s="66">
        <f t="shared" si="250"/>
        <v>0</v>
      </c>
      <c r="I1434" s="66">
        <v>0</v>
      </c>
      <c r="J1434" s="66">
        <v>0</v>
      </c>
      <c r="K1434" s="66">
        <v>0</v>
      </c>
      <c r="L1434" s="66">
        <v>0</v>
      </c>
      <c r="M1434" s="66">
        <v>0</v>
      </c>
      <c r="N1434" s="66">
        <v>0</v>
      </c>
      <c r="O1434" s="66">
        <v>0</v>
      </c>
      <c r="P1434" s="66">
        <v>0</v>
      </c>
      <c r="Q1434" s="129"/>
      <c r="R1434" s="82"/>
      <c r="S1434" s="51"/>
    </row>
    <row r="1435" spans="1:20">
      <c r="A1435" s="132"/>
      <c r="B1435" s="128"/>
      <c r="C1435" s="129"/>
      <c r="D1435" s="129"/>
      <c r="E1435" s="100"/>
      <c r="F1435" s="100" t="s">
        <v>30</v>
      </c>
      <c r="G1435" s="66">
        <f t="shared" si="250"/>
        <v>0</v>
      </c>
      <c r="H1435" s="66">
        <f t="shared" si="250"/>
        <v>0</v>
      </c>
      <c r="I1435" s="66">
        <v>0</v>
      </c>
      <c r="J1435" s="66">
        <v>0</v>
      </c>
      <c r="K1435" s="66">
        <v>0</v>
      </c>
      <c r="L1435" s="66">
        <v>0</v>
      </c>
      <c r="M1435" s="66">
        <v>0</v>
      </c>
      <c r="N1435" s="66">
        <v>0</v>
      </c>
      <c r="O1435" s="66">
        <v>0</v>
      </c>
      <c r="P1435" s="66">
        <v>0</v>
      </c>
      <c r="Q1435" s="129"/>
      <c r="R1435" s="82"/>
      <c r="S1435" s="51"/>
    </row>
    <row r="1436" spans="1:20">
      <c r="A1436" s="132"/>
      <c r="B1436" s="128"/>
      <c r="C1436" s="129"/>
      <c r="D1436" s="129"/>
      <c r="E1436" s="100"/>
      <c r="F1436" s="100" t="s">
        <v>31</v>
      </c>
      <c r="G1436" s="66">
        <f t="shared" si="250"/>
        <v>0</v>
      </c>
      <c r="H1436" s="66">
        <f t="shared" si="250"/>
        <v>0</v>
      </c>
      <c r="I1436" s="66">
        <v>0</v>
      </c>
      <c r="J1436" s="66">
        <v>0</v>
      </c>
      <c r="K1436" s="66">
        <v>0</v>
      </c>
      <c r="L1436" s="66">
        <v>0</v>
      </c>
      <c r="M1436" s="66">
        <v>0</v>
      </c>
      <c r="N1436" s="66">
        <v>0</v>
      </c>
      <c r="O1436" s="66">
        <v>0</v>
      </c>
      <c r="P1436" s="66">
        <v>0</v>
      </c>
      <c r="Q1436" s="129"/>
      <c r="R1436" s="82"/>
      <c r="S1436" s="51"/>
    </row>
    <row r="1437" spans="1:20">
      <c r="A1437" s="132"/>
      <c r="B1437" s="128"/>
      <c r="C1437" s="129"/>
      <c r="D1437" s="129"/>
      <c r="E1437" s="100"/>
      <c r="F1437" s="100" t="s">
        <v>268</v>
      </c>
      <c r="G1437" s="66">
        <v>0</v>
      </c>
      <c r="H1437" s="66">
        <v>0</v>
      </c>
      <c r="I1437" s="66">
        <v>0</v>
      </c>
      <c r="J1437" s="66">
        <v>0</v>
      </c>
      <c r="K1437" s="66">
        <v>0</v>
      </c>
      <c r="L1437" s="66">
        <v>0</v>
      </c>
      <c r="M1437" s="66">
        <v>0</v>
      </c>
      <c r="N1437" s="66">
        <v>0</v>
      </c>
      <c r="O1437" s="66">
        <v>0</v>
      </c>
      <c r="P1437" s="66">
        <v>0</v>
      </c>
      <c r="Q1437" s="129"/>
      <c r="R1437" s="82"/>
      <c r="S1437" s="51"/>
    </row>
    <row r="1438" spans="1:20">
      <c r="A1438" s="132"/>
      <c r="B1438" s="128"/>
      <c r="C1438" s="129"/>
      <c r="D1438" s="100"/>
      <c r="E1438" s="100" t="s">
        <v>27</v>
      </c>
      <c r="F1438" s="100" t="s">
        <v>275</v>
      </c>
      <c r="G1438" s="66">
        <f t="shared" ref="G1438:H1442" si="251">I1438+K1438+M1438+O1438</f>
        <v>4000</v>
      </c>
      <c r="H1438" s="66">
        <f t="shared" si="251"/>
        <v>0</v>
      </c>
      <c r="I1438" s="66">
        <v>4000</v>
      </c>
      <c r="J1438" s="66">
        <v>0</v>
      </c>
      <c r="K1438" s="66">
        <v>0</v>
      </c>
      <c r="L1438" s="66">
        <v>0</v>
      </c>
      <c r="M1438" s="66">
        <v>0</v>
      </c>
      <c r="N1438" s="66">
        <v>0</v>
      </c>
      <c r="O1438" s="66">
        <v>0</v>
      </c>
      <c r="P1438" s="66">
        <v>0</v>
      </c>
      <c r="Q1438" s="129"/>
      <c r="R1438" s="82"/>
      <c r="S1438" s="51"/>
      <c r="T1438" s="65"/>
    </row>
    <row r="1439" spans="1:20">
      <c r="A1439" s="132"/>
      <c r="B1439" s="128"/>
      <c r="C1439" s="129"/>
      <c r="D1439" s="100"/>
      <c r="E1439" s="100" t="s">
        <v>27</v>
      </c>
      <c r="F1439" s="100" t="s">
        <v>276</v>
      </c>
      <c r="G1439" s="66">
        <f t="shared" si="251"/>
        <v>2000</v>
      </c>
      <c r="H1439" s="66">
        <f t="shared" si="251"/>
        <v>0</v>
      </c>
      <c r="I1439" s="66">
        <v>2000</v>
      </c>
      <c r="J1439" s="66">
        <v>0</v>
      </c>
      <c r="K1439" s="66">
        <v>0</v>
      </c>
      <c r="L1439" s="66">
        <v>0</v>
      </c>
      <c r="M1439" s="66">
        <v>0</v>
      </c>
      <c r="N1439" s="66">
        <v>0</v>
      </c>
      <c r="O1439" s="66">
        <v>0</v>
      </c>
      <c r="P1439" s="66">
        <v>0</v>
      </c>
      <c r="Q1439" s="129"/>
      <c r="R1439" s="82"/>
      <c r="S1439" s="51"/>
      <c r="T1439" s="65"/>
    </row>
    <row r="1440" spans="1:20">
      <c r="A1440" s="132"/>
      <c r="B1440" s="128"/>
      <c r="C1440" s="129"/>
      <c r="D1440" s="100"/>
      <c r="E1440" s="100"/>
      <c r="F1440" s="100" t="s">
        <v>277</v>
      </c>
      <c r="G1440" s="66">
        <f t="shared" si="251"/>
        <v>0</v>
      </c>
      <c r="H1440" s="66">
        <f t="shared" si="251"/>
        <v>0</v>
      </c>
      <c r="I1440" s="66">
        <v>0</v>
      </c>
      <c r="J1440" s="66">
        <v>0</v>
      </c>
      <c r="K1440" s="66">
        <v>0</v>
      </c>
      <c r="L1440" s="66">
        <v>0</v>
      </c>
      <c r="M1440" s="66">
        <v>0</v>
      </c>
      <c r="N1440" s="66">
        <v>0</v>
      </c>
      <c r="O1440" s="66">
        <v>0</v>
      </c>
      <c r="P1440" s="66">
        <v>0</v>
      </c>
      <c r="Q1440" s="129"/>
      <c r="R1440" s="82"/>
      <c r="S1440" s="51"/>
      <c r="T1440" s="65"/>
    </row>
    <row r="1441" spans="1:20">
      <c r="A1441" s="132"/>
      <c r="B1441" s="128"/>
      <c r="C1441" s="129"/>
      <c r="D1441" s="100"/>
      <c r="E1441" s="100"/>
      <c r="F1441" s="100" t="s">
        <v>278</v>
      </c>
      <c r="G1441" s="66">
        <f t="shared" si="251"/>
        <v>0</v>
      </c>
      <c r="H1441" s="66">
        <f t="shared" si="251"/>
        <v>0</v>
      </c>
      <c r="I1441" s="66">
        <v>0</v>
      </c>
      <c r="J1441" s="66">
        <v>0</v>
      </c>
      <c r="K1441" s="66">
        <v>0</v>
      </c>
      <c r="L1441" s="66">
        <v>0</v>
      </c>
      <c r="M1441" s="66">
        <v>0</v>
      </c>
      <c r="N1441" s="66">
        <v>0</v>
      </c>
      <c r="O1441" s="66">
        <v>0</v>
      </c>
      <c r="P1441" s="66">
        <v>0</v>
      </c>
      <c r="Q1441" s="129"/>
      <c r="R1441" s="82"/>
      <c r="S1441" s="51"/>
      <c r="T1441" s="65"/>
    </row>
    <row r="1442" spans="1:20">
      <c r="A1442" s="132"/>
      <c r="B1442" s="128"/>
      <c r="C1442" s="129"/>
      <c r="D1442" s="100"/>
      <c r="E1442" s="100"/>
      <c r="F1442" s="100" t="s">
        <v>279</v>
      </c>
      <c r="G1442" s="66">
        <f t="shared" si="251"/>
        <v>0</v>
      </c>
      <c r="H1442" s="66">
        <f t="shared" si="251"/>
        <v>0</v>
      </c>
      <c r="I1442" s="66">
        <v>0</v>
      </c>
      <c r="J1442" s="66">
        <v>0</v>
      </c>
      <c r="K1442" s="66">
        <v>0</v>
      </c>
      <c r="L1442" s="66">
        <v>0</v>
      </c>
      <c r="M1442" s="66">
        <v>0</v>
      </c>
      <c r="N1442" s="66">
        <v>0</v>
      </c>
      <c r="O1442" s="66">
        <v>0</v>
      </c>
      <c r="P1442" s="66">
        <v>0</v>
      </c>
      <c r="Q1442" s="129"/>
      <c r="R1442" s="82"/>
      <c r="S1442" s="51"/>
      <c r="T1442" s="65"/>
    </row>
    <row r="1443" spans="1:20" ht="12.75" customHeight="1">
      <c r="A1443" s="132" t="s">
        <v>532</v>
      </c>
      <c r="B1443" s="128" t="s">
        <v>40</v>
      </c>
      <c r="C1443" s="129"/>
      <c r="D1443" s="115"/>
      <c r="E1443" s="100"/>
      <c r="F1443" s="106" t="s">
        <v>22</v>
      </c>
      <c r="G1443" s="64">
        <f>SUM(G1444:G1455)</f>
        <v>2160.3000000000002</v>
      </c>
      <c r="H1443" s="64">
        <f t="shared" ref="H1443:P1443" si="252">SUM(H1444:H1455)</f>
        <v>2160.3000000000002</v>
      </c>
      <c r="I1443" s="64">
        <f t="shared" si="252"/>
        <v>2160.3000000000002</v>
      </c>
      <c r="J1443" s="64">
        <f t="shared" si="252"/>
        <v>2160.3000000000002</v>
      </c>
      <c r="K1443" s="64">
        <f t="shared" si="252"/>
        <v>0</v>
      </c>
      <c r="L1443" s="64">
        <f t="shared" si="252"/>
        <v>0</v>
      </c>
      <c r="M1443" s="64">
        <f t="shared" si="252"/>
        <v>0</v>
      </c>
      <c r="N1443" s="64">
        <f t="shared" si="252"/>
        <v>0</v>
      </c>
      <c r="O1443" s="64">
        <f t="shared" si="252"/>
        <v>0</v>
      </c>
      <c r="P1443" s="64">
        <f t="shared" si="252"/>
        <v>0</v>
      </c>
      <c r="Q1443" s="129" t="s">
        <v>23</v>
      </c>
      <c r="R1443" s="82"/>
      <c r="S1443" s="51"/>
    </row>
    <row r="1444" spans="1:20">
      <c r="A1444" s="132"/>
      <c r="B1444" s="128"/>
      <c r="C1444" s="129"/>
      <c r="D1444" s="115"/>
      <c r="E1444" s="100"/>
      <c r="F1444" s="100" t="s">
        <v>25</v>
      </c>
      <c r="G1444" s="66">
        <f t="shared" ref="G1444:H1449" si="253">I1444+K1444+M1444+O1444</f>
        <v>0</v>
      </c>
      <c r="H1444" s="66">
        <f t="shared" si="253"/>
        <v>0</v>
      </c>
      <c r="I1444" s="66">
        <v>0</v>
      </c>
      <c r="J1444" s="66">
        <v>0</v>
      </c>
      <c r="K1444" s="66">
        <v>0</v>
      </c>
      <c r="L1444" s="66">
        <v>0</v>
      </c>
      <c r="M1444" s="66">
        <v>0</v>
      </c>
      <c r="N1444" s="66">
        <v>0</v>
      </c>
      <c r="O1444" s="66">
        <v>0</v>
      </c>
      <c r="P1444" s="66">
        <v>0</v>
      </c>
      <c r="Q1444" s="129"/>
      <c r="R1444" s="82"/>
      <c r="S1444" s="51"/>
    </row>
    <row r="1445" spans="1:20">
      <c r="A1445" s="132"/>
      <c r="B1445" s="128"/>
      <c r="C1445" s="129"/>
      <c r="D1445" s="100" t="s">
        <v>250</v>
      </c>
      <c r="E1445" s="100" t="s">
        <v>41</v>
      </c>
      <c r="F1445" s="100" t="s">
        <v>28</v>
      </c>
      <c r="G1445" s="66">
        <f>I1445+K1445+M1445+O1445</f>
        <v>2091.3000000000002</v>
      </c>
      <c r="H1445" s="66">
        <f>J1445+L1445+N1445+P1445</f>
        <v>2091.3000000000002</v>
      </c>
      <c r="I1445" s="66">
        <v>2091.3000000000002</v>
      </c>
      <c r="J1445" s="66">
        <v>2091.3000000000002</v>
      </c>
      <c r="K1445" s="66">
        <v>0</v>
      </c>
      <c r="L1445" s="66">
        <v>0</v>
      </c>
      <c r="M1445" s="66">
        <v>0</v>
      </c>
      <c r="N1445" s="66">
        <v>0</v>
      </c>
      <c r="O1445" s="66">
        <v>0</v>
      </c>
      <c r="P1445" s="66">
        <v>0</v>
      </c>
      <c r="Q1445" s="129"/>
      <c r="R1445" s="82"/>
      <c r="S1445" s="51"/>
    </row>
    <row r="1446" spans="1:20">
      <c r="A1446" s="132"/>
      <c r="B1446" s="128"/>
      <c r="C1446" s="129"/>
      <c r="D1446" s="100" t="s">
        <v>250</v>
      </c>
      <c r="E1446" s="100" t="s">
        <v>27</v>
      </c>
      <c r="F1446" s="100" t="s">
        <v>28</v>
      </c>
      <c r="G1446" s="66">
        <f t="shared" si="253"/>
        <v>69</v>
      </c>
      <c r="H1446" s="66">
        <f t="shared" si="253"/>
        <v>69</v>
      </c>
      <c r="I1446" s="66">
        <v>69</v>
      </c>
      <c r="J1446" s="66">
        <v>69</v>
      </c>
      <c r="K1446" s="66">
        <v>0</v>
      </c>
      <c r="L1446" s="66">
        <v>0</v>
      </c>
      <c r="M1446" s="66">
        <v>0</v>
      </c>
      <c r="N1446" s="66">
        <v>0</v>
      </c>
      <c r="O1446" s="66">
        <v>0</v>
      </c>
      <c r="P1446" s="66">
        <v>0</v>
      </c>
      <c r="Q1446" s="129"/>
      <c r="R1446" s="82"/>
      <c r="S1446" s="51"/>
    </row>
    <row r="1447" spans="1:20">
      <c r="A1447" s="132"/>
      <c r="B1447" s="128"/>
      <c r="C1447" s="129"/>
      <c r="D1447" s="115"/>
      <c r="E1447" s="100"/>
      <c r="F1447" s="100" t="s">
        <v>29</v>
      </c>
      <c r="G1447" s="66">
        <f t="shared" si="253"/>
        <v>0</v>
      </c>
      <c r="H1447" s="66">
        <f t="shared" si="253"/>
        <v>0</v>
      </c>
      <c r="I1447" s="66">
        <v>0</v>
      </c>
      <c r="J1447" s="66">
        <v>0</v>
      </c>
      <c r="K1447" s="66">
        <v>0</v>
      </c>
      <c r="L1447" s="66">
        <v>0</v>
      </c>
      <c r="M1447" s="66">
        <v>0</v>
      </c>
      <c r="N1447" s="66">
        <v>0</v>
      </c>
      <c r="O1447" s="66">
        <v>0</v>
      </c>
      <c r="P1447" s="66">
        <v>0</v>
      </c>
      <c r="Q1447" s="129"/>
      <c r="R1447" s="82"/>
      <c r="S1447" s="51"/>
    </row>
    <row r="1448" spans="1:20">
      <c r="A1448" s="132"/>
      <c r="B1448" s="128"/>
      <c r="C1448" s="129"/>
      <c r="D1448" s="115"/>
      <c r="E1448" s="100"/>
      <c r="F1448" s="100" t="s">
        <v>30</v>
      </c>
      <c r="G1448" s="66">
        <f t="shared" si="253"/>
        <v>0</v>
      </c>
      <c r="H1448" s="66">
        <f t="shared" si="253"/>
        <v>0</v>
      </c>
      <c r="I1448" s="66">
        <v>0</v>
      </c>
      <c r="J1448" s="66">
        <v>0</v>
      </c>
      <c r="K1448" s="66">
        <v>0</v>
      </c>
      <c r="L1448" s="66">
        <v>0</v>
      </c>
      <c r="M1448" s="66">
        <v>0</v>
      </c>
      <c r="N1448" s="66">
        <v>0</v>
      </c>
      <c r="O1448" s="66">
        <v>0</v>
      </c>
      <c r="P1448" s="66">
        <v>0</v>
      </c>
      <c r="Q1448" s="129"/>
      <c r="R1448" s="82"/>
      <c r="S1448" s="51"/>
    </row>
    <row r="1449" spans="1:20">
      <c r="A1449" s="132"/>
      <c r="B1449" s="128"/>
      <c r="C1449" s="129"/>
      <c r="D1449" s="115"/>
      <c r="E1449" s="100"/>
      <c r="F1449" s="100" t="s">
        <v>31</v>
      </c>
      <c r="G1449" s="66">
        <f t="shared" si="253"/>
        <v>0</v>
      </c>
      <c r="H1449" s="66">
        <f t="shared" si="253"/>
        <v>0</v>
      </c>
      <c r="I1449" s="66">
        <v>0</v>
      </c>
      <c r="J1449" s="66">
        <v>0</v>
      </c>
      <c r="K1449" s="66">
        <v>0</v>
      </c>
      <c r="L1449" s="66">
        <v>0</v>
      </c>
      <c r="M1449" s="66">
        <v>0</v>
      </c>
      <c r="N1449" s="66">
        <v>0</v>
      </c>
      <c r="O1449" s="66">
        <v>0</v>
      </c>
      <c r="P1449" s="66">
        <v>0</v>
      </c>
      <c r="Q1449" s="129"/>
      <c r="R1449" s="82"/>
      <c r="S1449" s="51"/>
    </row>
    <row r="1450" spans="1:20">
      <c r="A1450" s="132"/>
      <c r="B1450" s="128"/>
      <c r="C1450" s="129"/>
      <c r="D1450" s="115"/>
      <c r="E1450" s="100"/>
      <c r="F1450" s="100" t="s">
        <v>268</v>
      </c>
      <c r="G1450" s="66">
        <v>0</v>
      </c>
      <c r="H1450" s="66">
        <v>0</v>
      </c>
      <c r="I1450" s="66">
        <v>0</v>
      </c>
      <c r="J1450" s="66">
        <v>0</v>
      </c>
      <c r="K1450" s="66">
        <v>0</v>
      </c>
      <c r="L1450" s="66">
        <v>0</v>
      </c>
      <c r="M1450" s="66">
        <v>0</v>
      </c>
      <c r="N1450" s="66">
        <v>0</v>
      </c>
      <c r="O1450" s="66">
        <v>0</v>
      </c>
      <c r="P1450" s="66">
        <v>0</v>
      </c>
      <c r="Q1450" s="129"/>
      <c r="R1450" s="82"/>
      <c r="S1450" s="51"/>
    </row>
    <row r="1451" spans="1:20">
      <c r="A1451" s="132"/>
      <c r="B1451" s="128"/>
      <c r="C1451" s="129"/>
      <c r="D1451" s="100"/>
      <c r="E1451" s="100"/>
      <c r="F1451" s="100" t="s">
        <v>275</v>
      </c>
      <c r="G1451" s="66">
        <f t="shared" ref="G1451:H1455" si="254">I1451+K1451+M1451+O1451</f>
        <v>0</v>
      </c>
      <c r="H1451" s="66">
        <f t="shared" si="254"/>
        <v>0</v>
      </c>
      <c r="I1451" s="66">
        <v>0</v>
      </c>
      <c r="J1451" s="66">
        <v>0</v>
      </c>
      <c r="K1451" s="66">
        <v>0</v>
      </c>
      <c r="L1451" s="66">
        <v>0</v>
      </c>
      <c r="M1451" s="66">
        <v>0</v>
      </c>
      <c r="N1451" s="66">
        <v>0</v>
      </c>
      <c r="O1451" s="66">
        <v>0</v>
      </c>
      <c r="P1451" s="66">
        <v>0</v>
      </c>
      <c r="Q1451" s="129"/>
      <c r="R1451" s="82"/>
      <c r="S1451" s="51"/>
      <c r="T1451" s="65"/>
    </row>
    <row r="1452" spans="1:20">
      <c r="A1452" s="132"/>
      <c r="B1452" s="128"/>
      <c r="C1452" s="129"/>
      <c r="D1452" s="100"/>
      <c r="E1452" s="100"/>
      <c r="F1452" s="100" t="s">
        <v>276</v>
      </c>
      <c r="G1452" s="66">
        <f t="shared" si="254"/>
        <v>0</v>
      </c>
      <c r="H1452" s="66">
        <f t="shared" si="254"/>
        <v>0</v>
      </c>
      <c r="I1452" s="66">
        <v>0</v>
      </c>
      <c r="J1452" s="66">
        <v>0</v>
      </c>
      <c r="K1452" s="66">
        <v>0</v>
      </c>
      <c r="L1452" s="66">
        <v>0</v>
      </c>
      <c r="M1452" s="66">
        <v>0</v>
      </c>
      <c r="N1452" s="66">
        <v>0</v>
      </c>
      <c r="O1452" s="66">
        <v>0</v>
      </c>
      <c r="P1452" s="66">
        <v>0</v>
      </c>
      <c r="Q1452" s="129"/>
      <c r="R1452" s="82"/>
      <c r="S1452" s="51"/>
      <c r="T1452" s="65"/>
    </row>
    <row r="1453" spans="1:20">
      <c r="A1453" s="132"/>
      <c r="B1453" s="128"/>
      <c r="C1453" s="129"/>
      <c r="D1453" s="100"/>
      <c r="E1453" s="100"/>
      <c r="F1453" s="100" t="s">
        <v>277</v>
      </c>
      <c r="G1453" s="66">
        <f t="shared" si="254"/>
        <v>0</v>
      </c>
      <c r="H1453" s="66">
        <f t="shared" si="254"/>
        <v>0</v>
      </c>
      <c r="I1453" s="66">
        <v>0</v>
      </c>
      <c r="J1453" s="66">
        <v>0</v>
      </c>
      <c r="K1453" s="66">
        <v>0</v>
      </c>
      <c r="L1453" s="66">
        <v>0</v>
      </c>
      <c r="M1453" s="66">
        <v>0</v>
      </c>
      <c r="N1453" s="66">
        <v>0</v>
      </c>
      <c r="O1453" s="66">
        <v>0</v>
      </c>
      <c r="P1453" s="66">
        <v>0</v>
      </c>
      <c r="Q1453" s="129"/>
      <c r="R1453" s="82"/>
      <c r="S1453" s="51"/>
      <c r="T1453" s="65"/>
    </row>
    <row r="1454" spans="1:20">
      <c r="A1454" s="132"/>
      <c r="B1454" s="128"/>
      <c r="C1454" s="129"/>
      <c r="D1454" s="100"/>
      <c r="E1454" s="100"/>
      <c r="F1454" s="100" t="s">
        <v>278</v>
      </c>
      <c r="G1454" s="66">
        <f t="shared" si="254"/>
        <v>0</v>
      </c>
      <c r="H1454" s="66">
        <f t="shared" si="254"/>
        <v>0</v>
      </c>
      <c r="I1454" s="66">
        <v>0</v>
      </c>
      <c r="J1454" s="66">
        <v>0</v>
      </c>
      <c r="K1454" s="66">
        <v>0</v>
      </c>
      <c r="L1454" s="66">
        <v>0</v>
      </c>
      <c r="M1454" s="66">
        <v>0</v>
      </c>
      <c r="N1454" s="66">
        <v>0</v>
      </c>
      <c r="O1454" s="66">
        <v>0</v>
      </c>
      <c r="P1454" s="66">
        <v>0</v>
      </c>
      <c r="Q1454" s="129"/>
      <c r="R1454" s="82"/>
      <c r="S1454" s="51"/>
      <c r="T1454" s="65"/>
    </row>
    <row r="1455" spans="1:20">
      <c r="A1455" s="132"/>
      <c r="B1455" s="128"/>
      <c r="C1455" s="129"/>
      <c r="D1455" s="100"/>
      <c r="E1455" s="100"/>
      <c r="F1455" s="100" t="s">
        <v>279</v>
      </c>
      <c r="G1455" s="66">
        <f t="shared" si="254"/>
        <v>0</v>
      </c>
      <c r="H1455" s="66">
        <f t="shared" si="254"/>
        <v>0</v>
      </c>
      <c r="I1455" s="66">
        <v>0</v>
      </c>
      <c r="J1455" s="66">
        <v>0</v>
      </c>
      <c r="K1455" s="66">
        <v>0</v>
      </c>
      <c r="L1455" s="66">
        <v>0</v>
      </c>
      <c r="M1455" s="66">
        <v>0</v>
      </c>
      <c r="N1455" s="66">
        <v>0</v>
      </c>
      <c r="O1455" s="66">
        <v>0</v>
      </c>
      <c r="P1455" s="66">
        <v>0</v>
      </c>
      <c r="Q1455" s="129"/>
      <c r="R1455" s="82"/>
      <c r="S1455" s="51"/>
      <c r="T1455" s="65"/>
    </row>
    <row r="1456" spans="1:20" ht="12.75" customHeight="1">
      <c r="A1456" s="132" t="s">
        <v>533</v>
      </c>
      <c r="B1456" s="128" t="s">
        <v>242</v>
      </c>
      <c r="C1456" s="129"/>
      <c r="D1456" s="115"/>
      <c r="E1456" s="100"/>
      <c r="F1456" s="106" t="s">
        <v>22</v>
      </c>
      <c r="G1456" s="64">
        <f>SUM(G1457:G1467)</f>
        <v>98</v>
      </c>
      <c r="H1456" s="64">
        <f t="shared" ref="H1456:P1456" si="255">SUM(H1457:H1467)</f>
        <v>98</v>
      </c>
      <c r="I1456" s="64">
        <f t="shared" si="255"/>
        <v>98</v>
      </c>
      <c r="J1456" s="64">
        <f t="shared" si="255"/>
        <v>98</v>
      </c>
      <c r="K1456" s="64">
        <f t="shared" si="255"/>
        <v>0</v>
      </c>
      <c r="L1456" s="64">
        <f t="shared" si="255"/>
        <v>0</v>
      </c>
      <c r="M1456" s="64">
        <f t="shared" si="255"/>
        <v>0</v>
      </c>
      <c r="N1456" s="64">
        <f t="shared" si="255"/>
        <v>0</v>
      </c>
      <c r="O1456" s="64">
        <f t="shared" si="255"/>
        <v>0</v>
      </c>
      <c r="P1456" s="64">
        <f t="shared" si="255"/>
        <v>0</v>
      </c>
      <c r="Q1456" s="129" t="s">
        <v>23</v>
      </c>
      <c r="R1456" s="82"/>
      <c r="S1456" s="51"/>
    </row>
    <row r="1457" spans="1:20">
      <c r="A1457" s="132"/>
      <c r="B1457" s="128"/>
      <c r="C1457" s="129"/>
      <c r="D1457" s="115"/>
      <c r="E1457" s="100"/>
      <c r="F1457" s="100" t="s">
        <v>25</v>
      </c>
      <c r="G1457" s="66">
        <f t="shared" ref="G1457:H1461" si="256">I1457+K1457+M1457+O1457</f>
        <v>0</v>
      </c>
      <c r="H1457" s="66">
        <f t="shared" si="256"/>
        <v>0</v>
      </c>
      <c r="I1457" s="66">
        <v>0</v>
      </c>
      <c r="J1457" s="66">
        <v>0</v>
      </c>
      <c r="K1457" s="66">
        <v>0</v>
      </c>
      <c r="L1457" s="66">
        <v>0</v>
      </c>
      <c r="M1457" s="66">
        <v>0</v>
      </c>
      <c r="N1457" s="66">
        <v>0</v>
      </c>
      <c r="O1457" s="66">
        <v>0</v>
      </c>
      <c r="P1457" s="66">
        <v>0</v>
      </c>
      <c r="Q1457" s="129"/>
      <c r="R1457" s="82"/>
      <c r="S1457" s="51"/>
    </row>
    <row r="1458" spans="1:20" ht="76.5">
      <c r="A1458" s="132"/>
      <c r="B1458" s="128"/>
      <c r="C1458" s="129"/>
      <c r="D1458" s="100" t="s">
        <v>249</v>
      </c>
      <c r="E1458" s="100" t="s">
        <v>243</v>
      </c>
      <c r="F1458" s="100" t="s">
        <v>28</v>
      </c>
      <c r="G1458" s="66">
        <f t="shared" si="256"/>
        <v>98</v>
      </c>
      <c r="H1458" s="66">
        <f t="shared" si="256"/>
        <v>98</v>
      </c>
      <c r="I1458" s="66">
        <v>98</v>
      </c>
      <c r="J1458" s="66">
        <v>98</v>
      </c>
      <c r="K1458" s="66">
        <v>0</v>
      </c>
      <c r="L1458" s="66">
        <v>0</v>
      </c>
      <c r="M1458" s="66">
        <v>0</v>
      </c>
      <c r="N1458" s="66">
        <v>0</v>
      </c>
      <c r="O1458" s="66">
        <v>0</v>
      </c>
      <c r="P1458" s="66">
        <v>0</v>
      </c>
      <c r="Q1458" s="129"/>
      <c r="R1458" s="82"/>
      <c r="S1458" s="51"/>
    </row>
    <row r="1459" spans="1:20">
      <c r="A1459" s="132"/>
      <c r="B1459" s="128"/>
      <c r="C1459" s="129"/>
      <c r="D1459" s="115"/>
      <c r="E1459" s="100"/>
      <c r="F1459" s="100" t="s">
        <v>29</v>
      </c>
      <c r="G1459" s="66">
        <f t="shared" si="256"/>
        <v>0</v>
      </c>
      <c r="H1459" s="66">
        <f t="shared" si="256"/>
        <v>0</v>
      </c>
      <c r="I1459" s="66">
        <v>0</v>
      </c>
      <c r="J1459" s="66">
        <v>0</v>
      </c>
      <c r="K1459" s="66">
        <v>0</v>
      </c>
      <c r="L1459" s="66">
        <v>0</v>
      </c>
      <c r="M1459" s="66">
        <v>0</v>
      </c>
      <c r="N1459" s="66">
        <v>0</v>
      </c>
      <c r="O1459" s="66">
        <v>0</v>
      </c>
      <c r="P1459" s="66">
        <v>0</v>
      </c>
      <c r="Q1459" s="129"/>
      <c r="R1459" s="82"/>
      <c r="S1459" s="51"/>
    </row>
    <row r="1460" spans="1:20">
      <c r="A1460" s="132"/>
      <c r="B1460" s="128"/>
      <c r="C1460" s="129"/>
      <c r="D1460" s="115"/>
      <c r="E1460" s="100"/>
      <c r="F1460" s="100" t="s">
        <v>30</v>
      </c>
      <c r="G1460" s="66">
        <f t="shared" si="256"/>
        <v>0</v>
      </c>
      <c r="H1460" s="66">
        <f t="shared" si="256"/>
        <v>0</v>
      </c>
      <c r="I1460" s="66">
        <v>0</v>
      </c>
      <c r="J1460" s="66">
        <v>0</v>
      </c>
      <c r="K1460" s="66">
        <v>0</v>
      </c>
      <c r="L1460" s="66">
        <v>0</v>
      </c>
      <c r="M1460" s="66">
        <v>0</v>
      </c>
      <c r="N1460" s="66">
        <v>0</v>
      </c>
      <c r="O1460" s="66">
        <v>0</v>
      </c>
      <c r="P1460" s="66">
        <v>0</v>
      </c>
      <c r="Q1460" s="129"/>
      <c r="R1460" s="82"/>
      <c r="S1460" s="51"/>
    </row>
    <row r="1461" spans="1:20">
      <c r="A1461" s="132"/>
      <c r="B1461" s="128"/>
      <c r="C1461" s="129"/>
      <c r="D1461" s="115"/>
      <c r="E1461" s="100"/>
      <c r="F1461" s="100" t="s">
        <v>31</v>
      </c>
      <c r="G1461" s="66">
        <f t="shared" si="256"/>
        <v>0</v>
      </c>
      <c r="H1461" s="66">
        <f t="shared" si="256"/>
        <v>0</v>
      </c>
      <c r="I1461" s="66">
        <v>0</v>
      </c>
      <c r="J1461" s="66">
        <v>0</v>
      </c>
      <c r="K1461" s="66">
        <v>0</v>
      </c>
      <c r="L1461" s="66">
        <v>0</v>
      </c>
      <c r="M1461" s="66">
        <v>0</v>
      </c>
      <c r="N1461" s="66">
        <v>0</v>
      </c>
      <c r="O1461" s="66">
        <v>0</v>
      </c>
      <c r="P1461" s="66">
        <v>0</v>
      </c>
      <c r="Q1461" s="129"/>
      <c r="R1461" s="82"/>
      <c r="S1461" s="51"/>
    </row>
    <row r="1462" spans="1:20">
      <c r="A1462" s="132"/>
      <c r="B1462" s="128"/>
      <c r="C1462" s="129"/>
      <c r="D1462" s="115"/>
      <c r="E1462" s="100"/>
      <c r="F1462" s="100" t="s">
        <v>268</v>
      </c>
      <c r="G1462" s="66">
        <v>0</v>
      </c>
      <c r="H1462" s="66">
        <v>0</v>
      </c>
      <c r="I1462" s="66">
        <v>0</v>
      </c>
      <c r="J1462" s="66">
        <v>0</v>
      </c>
      <c r="K1462" s="66">
        <v>0</v>
      </c>
      <c r="L1462" s="66">
        <v>0</v>
      </c>
      <c r="M1462" s="66">
        <v>0</v>
      </c>
      <c r="N1462" s="66">
        <v>0</v>
      </c>
      <c r="O1462" s="66">
        <v>0</v>
      </c>
      <c r="P1462" s="66">
        <v>0</v>
      </c>
      <c r="Q1462" s="129"/>
      <c r="R1462" s="82"/>
      <c r="S1462" s="51"/>
    </row>
    <row r="1463" spans="1:20">
      <c r="A1463" s="132"/>
      <c r="B1463" s="128"/>
      <c r="C1463" s="129"/>
      <c r="D1463" s="100"/>
      <c r="E1463" s="100"/>
      <c r="F1463" s="100" t="s">
        <v>275</v>
      </c>
      <c r="G1463" s="66">
        <f t="shared" ref="G1463:H1467" si="257">I1463+K1463+M1463+O1463</f>
        <v>0</v>
      </c>
      <c r="H1463" s="66">
        <f t="shared" si="257"/>
        <v>0</v>
      </c>
      <c r="I1463" s="66">
        <v>0</v>
      </c>
      <c r="J1463" s="66">
        <v>0</v>
      </c>
      <c r="K1463" s="66">
        <v>0</v>
      </c>
      <c r="L1463" s="66">
        <v>0</v>
      </c>
      <c r="M1463" s="66">
        <v>0</v>
      </c>
      <c r="N1463" s="66">
        <v>0</v>
      </c>
      <c r="O1463" s="66">
        <v>0</v>
      </c>
      <c r="P1463" s="66">
        <v>0</v>
      </c>
      <c r="Q1463" s="129"/>
      <c r="R1463" s="82"/>
      <c r="S1463" s="51"/>
      <c r="T1463" s="65"/>
    </row>
    <row r="1464" spans="1:20">
      <c r="A1464" s="132"/>
      <c r="B1464" s="128"/>
      <c r="C1464" s="129"/>
      <c r="D1464" s="100"/>
      <c r="E1464" s="100"/>
      <c r="F1464" s="100" t="s">
        <v>276</v>
      </c>
      <c r="G1464" s="66">
        <f t="shared" si="257"/>
        <v>0</v>
      </c>
      <c r="H1464" s="66">
        <f t="shared" si="257"/>
        <v>0</v>
      </c>
      <c r="I1464" s="66">
        <v>0</v>
      </c>
      <c r="J1464" s="66">
        <v>0</v>
      </c>
      <c r="K1464" s="66">
        <v>0</v>
      </c>
      <c r="L1464" s="66">
        <v>0</v>
      </c>
      <c r="M1464" s="66">
        <v>0</v>
      </c>
      <c r="N1464" s="66">
        <v>0</v>
      </c>
      <c r="O1464" s="66">
        <v>0</v>
      </c>
      <c r="P1464" s="66">
        <v>0</v>
      </c>
      <c r="Q1464" s="129"/>
      <c r="R1464" s="82"/>
      <c r="S1464" s="51"/>
      <c r="T1464" s="65"/>
    </row>
    <row r="1465" spans="1:20">
      <c r="A1465" s="132"/>
      <c r="B1465" s="128"/>
      <c r="C1465" s="129"/>
      <c r="D1465" s="100"/>
      <c r="E1465" s="100"/>
      <c r="F1465" s="100" t="s">
        <v>277</v>
      </c>
      <c r="G1465" s="66">
        <f t="shared" si="257"/>
        <v>0</v>
      </c>
      <c r="H1465" s="66">
        <f t="shared" si="257"/>
        <v>0</v>
      </c>
      <c r="I1465" s="66">
        <v>0</v>
      </c>
      <c r="J1465" s="66">
        <v>0</v>
      </c>
      <c r="K1465" s="66">
        <v>0</v>
      </c>
      <c r="L1465" s="66">
        <v>0</v>
      </c>
      <c r="M1465" s="66">
        <v>0</v>
      </c>
      <c r="N1465" s="66">
        <v>0</v>
      </c>
      <c r="O1465" s="66">
        <v>0</v>
      </c>
      <c r="P1465" s="66">
        <v>0</v>
      </c>
      <c r="Q1465" s="129"/>
      <c r="R1465" s="82"/>
      <c r="S1465" s="51"/>
      <c r="T1465" s="65"/>
    </row>
    <row r="1466" spans="1:20">
      <c r="A1466" s="132"/>
      <c r="B1466" s="128"/>
      <c r="C1466" s="129"/>
      <c r="D1466" s="100"/>
      <c r="E1466" s="100"/>
      <c r="F1466" s="100" t="s">
        <v>278</v>
      </c>
      <c r="G1466" s="66">
        <f t="shared" si="257"/>
        <v>0</v>
      </c>
      <c r="H1466" s="66">
        <f t="shared" si="257"/>
        <v>0</v>
      </c>
      <c r="I1466" s="66">
        <v>0</v>
      </c>
      <c r="J1466" s="66">
        <v>0</v>
      </c>
      <c r="K1466" s="66">
        <v>0</v>
      </c>
      <c r="L1466" s="66">
        <v>0</v>
      </c>
      <c r="M1466" s="66">
        <v>0</v>
      </c>
      <c r="N1466" s="66">
        <v>0</v>
      </c>
      <c r="O1466" s="66">
        <v>0</v>
      </c>
      <c r="P1466" s="66">
        <v>0</v>
      </c>
      <c r="Q1466" s="129"/>
      <c r="R1466" s="82"/>
      <c r="S1466" s="51"/>
      <c r="T1466" s="65"/>
    </row>
    <row r="1467" spans="1:20">
      <c r="A1467" s="132"/>
      <c r="B1467" s="128"/>
      <c r="C1467" s="129"/>
      <c r="D1467" s="100"/>
      <c r="E1467" s="100"/>
      <c r="F1467" s="100" t="s">
        <v>279</v>
      </c>
      <c r="G1467" s="66">
        <f t="shared" si="257"/>
        <v>0</v>
      </c>
      <c r="H1467" s="66">
        <f t="shared" si="257"/>
        <v>0</v>
      </c>
      <c r="I1467" s="66">
        <v>0</v>
      </c>
      <c r="J1467" s="66">
        <v>0</v>
      </c>
      <c r="K1467" s="66">
        <v>0</v>
      </c>
      <c r="L1467" s="66">
        <v>0</v>
      </c>
      <c r="M1467" s="66">
        <v>0</v>
      </c>
      <c r="N1467" s="66">
        <v>0</v>
      </c>
      <c r="O1467" s="66">
        <v>0</v>
      </c>
      <c r="P1467" s="66">
        <v>0</v>
      </c>
      <c r="Q1467" s="129"/>
      <c r="R1467" s="82"/>
      <c r="S1467" s="51"/>
      <c r="T1467" s="65"/>
    </row>
    <row r="1468" spans="1:20" ht="12.75" customHeight="1">
      <c r="A1468" s="148" t="s">
        <v>534</v>
      </c>
      <c r="B1468" s="128" t="s">
        <v>42</v>
      </c>
      <c r="C1468" s="129"/>
      <c r="D1468" s="129"/>
      <c r="E1468" s="100"/>
      <c r="F1468" s="106" t="s">
        <v>22</v>
      </c>
      <c r="G1468" s="64">
        <f>SUM(G1469:G1480)</f>
        <v>1700</v>
      </c>
      <c r="H1468" s="64">
        <f t="shared" ref="H1468:P1468" si="258">SUM(H1469:H1480)</f>
        <v>0</v>
      </c>
      <c r="I1468" s="64">
        <f t="shared" si="258"/>
        <v>1700</v>
      </c>
      <c r="J1468" s="64">
        <f t="shared" si="258"/>
        <v>0</v>
      </c>
      <c r="K1468" s="64">
        <f t="shared" si="258"/>
        <v>0</v>
      </c>
      <c r="L1468" s="64">
        <f t="shared" si="258"/>
        <v>0</v>
      </c>
      <c r="M1468" s="64">
        <f t="shared" si="258"/>
        <v>0</v>
      </c>
      <c r="N1468" s="64">
        <f t="shared" si="258"/>
        <v>0</v>
      </c>
      <c r="O1468" s="64">
        <f t="shared" si="258"/>
        <v>0</v>
      </c>
      <c r="P1468" s="64">
        <f t="shared" si="258"/>
        <v>0</v>
      </c>
      <c r="Q1468" s="129" t="s">
        <v>23</v>
      </c>
      <c r="R1468" s="82"/>
      <c r="S1468" s="51"/>
    </row>
    <row r="1469" spans="1:20">
      <c r="A1469" s="148"/>
      <c r="B1469" s="128"/>
      <c r="C1469" s="129"/>
      <c r="D1469" s="129"/>
      <c r="E1469" s="100"/>
      <c r="F1469" s="100" t="s">
        <v>25</v>
      </c>
      <c r="G1469" s="66">
        <f t="shared" ref="G1469:H1474" si="259">I1469+K1469+M1469+O1469</f>
        <v>0</v>
      </c>
      <c r="H1469" s="66">
        <f t="shared" si="259"/>
        <v>0</v>
      </c>
      <c r="I1469" s="66">
        <v>0</v>
      </c>
      <c r="J1469" s="66">
        <v>0</v>
      </c>
      <c r="K1469" s="66">
        <v>0</v>
      </c>
      <c r="L1469" s="66">
        <v>0</v>
      </c>
      <c r="M1469" s="66">
        <v>0</v>
      </c>
      <c r="N1469" s="66">
        <v>0</v>
      </c>
      <c r="O1469" s="66">
        <v>0</v>
      </c>
      <c r="P1469" s="66">
        <v>0</v>
      </c>
      <c r="Q1469" s="129"/>
      <c r="R1469" s="82"/>
      <c r="S1469" s="51"/>
    </row>
    <row r="1470" spans="1:20">
      <c r="A1470" s="148"/>
      <c r="B1470" s="128"/>
      <c r="C1470" s="129"/>
      <c r="D1470" s="129"/>
      <c r="E1470" s="100"/>
      <c r="F1470" s="100" t="s">
        <v>28</v>
      </c>
      <c r="G1470" s="66">
        <f t="shared" si="259"/>
        <v>0</v>
      </c>
      <c r="H1470" s="66">
        <f t="shared" si="259"/>
        <v>0</v>
      </c>
      <c r="I1470" s="66">
        <v>0</v>
      </c>
      <c r="J1470" s="66">
        <v>0</v>
      </c>
      <c r="K1470" s="66">
        <v>0</v>
      </c>
      <c r="L1470" s="66">
        <v>0</v>
      </c>
      <c r="M1470" s="66">
        <v>0</v>
      </c>
      <c r="N1470" s="66">
        <v>0</v>
      </c>
      <c r="O1470" s="66">
        <v>0</v>
      </c>
      <c r="P1470" s="66">
        <v>0</v>
      </c>
      <c r="Q1470" s="129"/>
      <c r="R1470" s="82"/>
      <c r="S1470" s="51"/>
    </row>
    <row r="1471" spans="1:20">
      <c r="A1471" s="148"/>
      <c r="B1471" s="128"/>
      <c r="C1471" s="129"/>
      <c r="D1471" s="129"/>
      <c r="E1471" s="100"/>
      <c r="F1471" s="100" t="s">
        <v>29</v>
      </c>
      <c r="G1471" s="66">
        <f>I1471+K1471+M1471+O1471</f>
        <v>0</v>
      </c>
      <c r="H1471" s="66">
        <f>J1471+L1471+N1471+P1471</f>
        <v>0</v>
      </c>
      <c r="I1471" s="66">
        <v>0</v>
      </c>
      <c r="J1471" s="66">
        <v>0</v>
      </c>
      <c r="K1471" s="66">
        <v>0</v>
      </c>
      <c r="L1471" s="66">
        <v>0</v>
      </c>
      <c r="M1471" s="66">
        <v>0</v>
      </c>
      <c r="N1471" s="66">
        <v>0</v>
      </c>
      <c r="O1471" s="66">
        <v>0</v>
      </c>
      <c r="P1471" s="66">
        <v>0</v>
      </c>
      <c r="Q1471" s="129"/>
      <c r="R1471" s="82"/>
      <c r="S1471" s="51"/>
    </row>
    <row r="1472" spans="1:20">
      <c r="A1472" s="148"/>
      <c r="B1472" s="128"/>
      <c r="C1472" s="129"/>
      <c r="D1472" s="129"/>
      <c r="E1472" s="100"/>
      <c r="F1472" s="100" t="s">
        <v>29</v>
      </c>
      <c r="G1472" s="66">
        <f t="shared" si="259"/>
        <v>0</v>
      </c>
      <c r="H1472" s="66">
        <f t="shared" si="259"/>
        <v>0</v>
      </c>
      <c r="I1472" s="66">
        <v>0</v>
      </c>
      <c r="J1472" s="66">
        <v>0</v>
      </c>
      <c r="K1472" s="66">
        <v>0</v>
      </c>
      <c r="L1472" s="66">
        <v>0</v>
      </c>
      <c r="M1472" s="66">
        <v>0</v>
      </c>
      <c r="N1472" s="66">
        <v>0</v>
      </c>
      <c r="O1472" s="66">
        <v>0</v>
      </c>
      <c r="P1472" s="66">
        <v>0</v>
      </c>
      <c r="Q1472" s="129"/>
      <c r="R1472" s="82"/>
      <c r="S1472" s="51"/>
    </row>
    <row r="1473" spans="1:21">
      <c r="A1473" s="148"/>
      <c r="B1473" s="128"/>
      <c r="C1473" s="129"/>
      <c r="D1473" s="129"/>
      <c r="E1473" s="100"/>
      <c r="F1473" s="100" t="s">
        <v>30</v>
      </c>
      <c r="G1473" s="66">
        <f t="shared" si="259"/>
        <v>0</v>
      </c>
      <c r="H1473" s="66">
        <f t="shared" si="259"/>
        <v>0</v>
      </c>
      <c r="I1473" s="66">
        <v>0</v>
      </c>
      <c r="J1473" s="66">
        <v>0</v>
      </c>
      <c r="K1473" s="66">
        <v>0</v>
      </c>
      <c r="L1473" s="66">
        <v>0</v>
      </c>
      <c r="M1473" s="66">
        <v>0</v>
      </c>
      <c r="N1473" s="66">
        <v>0</v>
      </c>
      <c r="O1473" s="66">
        <v>0</v>
      </c>
      <c r="P1473" s="66">
        <v>0</v>
      </c>
      <c r="Q1473" s="129"/>
      <c r="R1473" s="82"/>
      <c r="S1473" s="51"/>
    </row>
    <row r="1474" spans="1:21">
      <c r="A1474" s="148"/>
      <c r="B1474" s="128"/>
      <c r="C1474" s="129"/>
      <c r="D1474" s="129"/>
      <c r="E1474" s="100"/>
      <c r="F1474" s="100" t="s">
        <v>31</v>
      </c>
      <c r="G1474" s="66">
        <f t="shared" si="259"/>
        <v>0</v>
      </c>
      <c r="H1474" s="66">
        <f t="shared" si="259"/>
        <v>0</v>
      </c>
      <c r="I1474" s="66">
        <v>0</v>
      </c>
      <c r="J1474" s="66">
        <v>0</v>
      </c>
      <c r="K1474" s="66">
        <v>0</v>
      </c>
      <c r="L1474" s="66">
        <v>0</v>
      </c>
      <c r="M1474" s="66">
        <v>0</v>
      </c>
      <c r="N1474" s="66">
        <v>0</v>
      </c>
      <c r="O1474" s="66">
        <v>0</v>
      </c>
      <c r="P1474" s="66">
        <v>0</v>
      </c>
      <c r="Q1474" s="129"/>
      <c r="R1474" s="82"/>
      <c r="S1474" s="51"/>
    </row>
    <row r="1475" spans="1:21">
      <c r="A1475" s="148"/>
      <c r="B1475" s="128"/>
      <c r="C1475" s="129"/>
      <c r="D1475" s="129"/>
      <c r="E1475" s="100"/>
      <c r="F1475" s="100" t="s">
        <v>268</v>
      </c>
      <c r="G1475" s="66">
        <v>0</v>
      </c>
      <c r="H1475" s="66">
        <v>0</v>
      </c>
      <c r="I1475" s="66">
        <v>0</v>
      </c>
      <c r="J1475" s="66">
        <v>0</v>
      </c>
      <c r="K1475" s="66">
        <v>0</v>
      </c>
      <c r="L1475" s="66">
        <v>0</v>
      </c>
      <c r="M1475" s="66">
        <v>0</v>
      </c>
      <c r="N1475" s="66">
        <v>0</v>
      </c>
      <c r="O1475" s="66">
        <v>0</v>
      </c>
      <c r="P1475" s="66">
        <v>0</v>
      </c>
      <c r="Q1475" s="129"/>
      <c r="R1475" s="82"/>
      <c r="S1475" s="51"/>
    </row>
    <row r="1476" spans="1:21">
      <c r="A1476" s="148"/>
      <c r="B1476" s="128"/>
      <c r="C1476" s="129"/>
      <c r="D1476" s="129"/>
      <c r="E1476" s="100" t="s">
        <v>27</v>
      </c>
      <c r="F1476" s="100" t="s">
        <v>275</v>
      </c>
      <c r="G1476" s="66">
        <f t="shared" ref="G1476:H1480" si="260">I1476+K1476+M1476+O1476</f>
        <v>1700</v>
      </c>
      <c r="H1476" s="66">
        <f t="shared" si="260"/>
        <v>0</v>
      </c>
      <c r="I1476" s="66">
        <f>1200+500</f>
        <v>1700</v>
      </c>
      <c r="J1476" s="66">
        <v>0</v>
      </c>
      <c r="K1476" s="66">
        <v>0</v>
      </c>
      <c r="L1476" s="66">
        <v>0</v>
      </c>
      <c r="M1476" s="66">
        <v>0</v>
      </c>
      <c r="N1476" s="66">
        <v>0</v>
      </c>
      <c r="O1476" s="66">
        <v>0</v>
      </c>
      <c r="P1476" s="66">
        <v>0</v>
      </c>
      <c r="Q1476" s="129"/>
      <c r="R1476" s="82"/>
      <c r="S1476" s="51"/>
      <c r="T1476" s="65"/>
    </row>
    <row r="1477" spans="1:21">
      <c r="A1477" s="148"/>
      <c r="B1477" s="128"/>
      <c r="C1477" s="129"/>
      <c r="D1477" s="129"/>
      <c r="E1477" s="100"/>
      <c r="F1477" s="100" t="s">
        <v>276</v>
      </c>
      <c r="G1477" s="66">
        <f t="shared" si="260"/>
        <v>0</v>
      </c>
      <c r="H1477" s="66">
        <f t="shared" si="260"/>
        <v>0</v>
      </c>
      <c r="I1477" s="66">
        <v>0</v>
      </c>
      <c r="J1477" s="66">
        <v>0</v>
      </c>
      <c r="K1477" s="66">
        <v>0</v>
      </c>
      <c r="L1477" s="66">
        <v>0</v>
      </c>
      <c r="M1477" s="66">
        <v>0</v>
      </c>
      <c r="N1477" s="66">
        <v>0</v>
      </c>
      <c r="O1477" s="66">
        <v>0</v>
      </c>
      <c r="P1477" s="66">
        <v>0</v>
      </c>
      <c r="Q1477" s="129"/>
      <c r="R1477" s="82"/>
      <c r="S1477" s="51"/>
      <c r="T1477" s="65"/>
    </row>
    <row r="1478" spans="1:21">
      <c r="A1478" s="148"/>
      <c r="B1478" s="128"/>
      <c r="C1478" s="129"/>
      <c r="D1478" s="129"/>
      <c r="E1478" s="100"/>
      <c r="F1478" s="100" t="s">
        <v>277</v>
      </c>
      <c r="G1478" s="66">
        <f t="shared" si="260"/>
        <v>0</v>
      </c>
      <c r="H1478" s="66">
        <f t="shared" si="260"/>
        <v>0</v>
      </c>
      <c r="I1478" s="66">
        <v>0</v>
      </c>
      <c r="J1478" s="66">
        <v>0</v>
      </c>
      <c r="K1478" s="66">
        <v>0</v>
      </c>
      <c r="L1478" s="66">
        <v>0</v>
      </c>
      <c r="M1478" s="66">
        <v>0</v>
      </c>
      <c r="N1478" s="66">
        <v>0</v>
      </c>
      <c r="O1478" s="66">
        <v>0</v>
      </c>
      <c r="P1478" s="66">
        <v>0</v>
      </c>
      <c r="Q1478" s="129"/>
      <c r="R1478" s="82"/>
      <c r="S1478" s="51"/>
      <c r="T1478" s="65"/>
    </row>
    <row r="1479" spans="1:21">
      <c r="A1479" s="148"/>
      <c r="B1479" s="128"/>
      <c r="C1479" s="129"/>
      <c r="D1479" s="129"/>
      <c r="E1479" s="100"/>
      <c r="F1479" s="100" t="s">
        <v>278</v>
      </c>
      <c r="G1479" s="66">
        <f t="shared" si="260"/>
        <v>0</v>
      </c>
      <c r="H1479" s="66">
        <f t="shared" si="260"/>
        <v>0</v>
      </c>
      <c r="I1479" s="66">
        <v>0</v>
      </c>
      <c r="J1479" s="66">
        <v>0</v>
      </c>
      <c r="K1479" s="66">
        <v>0</v>
      </c>
      <c r="L1479" s="66">
        <v>0</v>
      </c>
      <c r="M1479" s="66">
        <v>0</v>
      </c>
      <c r="N1479" s="66">
        <v>0</v>
      </c>
      <c r="O1479" s="66">
        <v>0</v>
      </c>
      <c r="P1479" s="66">
        <v>0</v>
      </c>
      <c r="Q1479" s="129"/>
      <c r="R1479" s="82"/>
      <c r="S1479" s="51"/>
      <c r="T1479" s="65"/>
    </row>
    <row r="1480" spans="1:21">
      <c r="A1480" s="148"/>
      <c r="B1480" s="128"/>
      <c r="C1480" s="129"/>
      <c r="D1480" s="129"/>
      <c r="E1480" s="100"/>
      <c r="F1480" s="100" t="s">
        <v>279</v>
      </c>
      <c r="G1480" s="66">
        <f t="shared" si="260"/>
        <v>0</v>
      </c>
      <c r="H1480" s="66">
        <f t="shared" si="260"/>
        <v>0</v>
      </c>
      <c r="I1480" s="66">
        <v>0</v>
      </c>
      <c r="J1480" s="66">
        <v>0</v>
      </c>
      <c r="K1480" s="66">
        <v>0</v>
      </c>
      <c r="L1480" s="66">
        <v>0</v>
      </c>
      <c r="M1480" s="66">
        <v>0</v>
      </c>
      <c r="N1480" s="66">
        <v>0</v>
      </c>
      <c r="O1480" s="66">
        <v>0</v>
      </c>
      <c r="P1480" s="66">
        <v>0</v>
      </c>
      <c r="Q1480" s="129"/>
      <c r="R1480" s="82"/>
      <c r="S1480" s="51"/>
      <c r="T1480" s="65"/>
    </row>
    <row r="1481" spans="1:21" ht="12.75" customHeight="1">
      <c r="A1481" s="168" t="s">
        <v>43</v>
      </c>
      <c r="B1481" s="169"/>
      <c r="C1481" s="169"/>
      <c r="D1481" s="169"/>
      <c r="E1481" s="169"/>
      <c r="F1481" s="169"/>
      <c r="G1481" s="169"/>
      <c r="H1481" s="169"/>
      <c r="I1481" s="169"/>
      <c r="J1481" s="169"/>
      <c r="K1481" s="169"/>
      <c r="L1481" s="169"/>
      <c r="M1481" s="169"/>
      <c r="N1481" s="169"/>
      <c r="O1481" s="169"/>
      <c r="P1481" s="169"/>
      <c r="Q1481" s="170"/>
      <c r="R1481" s="82"/>
      <c r="S1481" s="51"/>
    </row>
    <row r="1482" spans="1:21" ht="12.75" customHeight="1">
      <c r="A1482" s="148" t="s">
        <v>44</v>
      </c>
      <c r="B1482" s="128" t="s">
        <v>45</v>
      </c>
      <c r="C1482" s="129" t="s">
        <v>37</v>
      </c>
      <c r="D1482" s="129"/>
      <c r="E1482" s="100"/>
      <c r="F1482" s="106" t="s">
        <v>22</v>
      </c>
      <c r="G1482" s="64">
        <f>SUM(G1483:G1493)</f>
        <v>4148.7</v>
      </c>
      <c r="H1482" s="64">
        <f t="shared" ref="H1482:P1482" si="261">SUM(H1483:H1493)</f>
        <v>0</v>
      </c>
      <c r="I1482" s="64">
        <f t="shared" si="261"/>
        <v>4148.7</v>
      </c>
      <c r="J1482" s="64">
        <f t="shared" si="261"/>
        <v>0</v>
      </c>
      <c r="K1482" s="64">
        <f t="shared" si="261"/>
        <v>0</v>
      </c>
      <c r="L1482" s="64">
        <f t="shared" si="261"/>
        <v>0</v>
      </c>
      <c r="M1482" s="64">
        <f t="shared" si="261"/>
        <v>0</v>
      </c>
      <c r="N1482" s="64">
        <f t="shared" si="261"/>
        <v>0</v>
      </c>
      <c r="O1482" s="64">
        <f t="shared" si="261"/>
        <v>0</v>
      </c>
      <c r="P1482" s="64">
        <f t="shared" si="261"/>
        <v>0</v>
      </c>
      <c r="Q1482" s="129" t="s">
        <v>23</v>
      </c>
      <c r="R1482" s="82"/>
      <c r="S1482" s="51"/>
      <c r="T1482" s="52"/>
      <c r="U1482" s="52"/>
    </row>
    <row r="1483" spans="1:21">
      <c r="A1483" s="148"/>
      <c r="B1483" s="128"/>
      <c r="C1483" s="129"/>
      <c r="D1483" s="129"/>
      <c r="E1483" s="100"/>
      <c r="F1483" s="100" t="s">
        <v>25</v>
      </c>
      <c r="G1483" s="66">
        <f t="shared" ref="G1483:H1487" si="262">I1483+K1483+M1483+O1483</f>
        <v>0</v>
      </c>
      <c r="H1483" s="66">
        <f t="shared" si="262"/>
        <v>0</v>
      </c>
      <c r="I1483" s="66">
        <v>0</v>
      </c>
      <c r="J1483" s="66">
        <v>0</v>
      </c>
      <c r="K1483" s="66">
        <v>0</v>
      </c>
      <c r="L1483" s="66">
        <v>0</v>
      </c>
      <c r="M1483" s="66">
        <v>0</v>
      </c>
      <c r="N1483" s="66">
        <v>0</v>
      </c>
      <c r="O1483" s="66">
        <v>0</v>
      </c>
      <c r="P1483" s="66">
        <v>0</v>
      </c>
      <c r="Q1483" s="129"/>
      <c r="R1483" s="82"/>
      <c r="S1483" s="51"/>
    </row>
    <row r="1484" spans="1:21">
      <c r="A1484" s="148"/>
      <c r="B1484" s="128"/>
      <c r="C1484" s="129"/>
      <c r="D1484" s="129"/>
      <c r="E1484" s="100"/>
      <c r="F1484" s="100" t="s">
        <v>28</v>
      </c>
      <c r="G1484" s="66">
        <f t="shared" si="262"/>
        <v>0</v>
      </c>
      <c r="H1484" s="66">
        <f t="shared" si="262"/>
        <v>0</v>
      </c>
      <c r="I1484" s="66">
        <v>0</v>
      </c>
      <c r="J1484" s="66">
        <v>0</v>
      </c>
      <c r="K1484" s="66">
        <v>0</v>
      </c>
      <c r="L1484" s="66">
        <v>0</v>
      </c>
      <c r="M1484" s="66">
        <v>0</v>
      </c>
      <c r="N1484" s="66">
        <v>0</v>
      </c>
      <c r="O1484" s="66">
        <v>0</v>
      </c>
      <c r="P1484" s="66">
        <v>0</v>
      </c>
      <c r="Q1484" s="129"/>
      <c r="R1484" s="82"/>
      <c r="S1484" s="51"/>
    </row>
    <row r="1485" spans="1:21">
      <c r="A1485" s="148"/>
      <c r="B1485" s="128"/>
      <c r="C1485" s="129"/>
      <c r="D1485" s="129"/>
      <c r="E1485" s="100"/>
      <c r="F1485" s="100" t="s">
        <v>29</v>
      </c>
      <c r="G1485" s="66">
        <f t="shared" si="262"/>
        <v>0</v>
      </c>
      <c r="H1485" s="66">
        <f t="shared" si="262"/>
        <v>0</v>
      </c>
      <c r="I1485" s="66">
        <v>0</v>
      </c>
      <c r="J1485" s="66">
        <v>0</v>
      </c>
      <c r="K1485" s="66">
        <v>0</v>
      </c>
      <c r="L1485" s="66">
        <v>0</v>
      </c>
      <c r="M1485" s="66">
        <v>0</v>
      </c>
      <c r="N1485" s="66">
        <v>0</v>
      </c>
      <c r="O1485" s="66">
        <v>0</v>
      </c>
      <c r="P1485" s="66">
        <v>0</v>
      </c>
      <c r="Q1485" s="129"/>
      <c r="R1485" s="82"/>
      <c r="S1485" s="51"/>
    </row>
    <row r="1486" spans="1:21">
      <c r="A1486" s="148"/>
      <c r="B1486" s="128"/>
      <c r="C1486" s="129"/>
      <c r="D1486" s="129"/>
      <c r="E1486" s="100"/>
      <c r="F1486" s="100" t="s">
        <v>30</v>
      </c>
      <c r="G1486" s="66">
        <f t="shared" si="262"/>
        <v>0</v>
      </c>
      <c r="H1486" s="66">
        <f t="shared" si="262"/>
        <v>0</v>
      </c>
      <c r="I1486" s="66">
        <v>0</v>
      </c>
      <c r="J1486" s="66">
        <v>0</v>
      </c>
      <c r="K1486" s="66">
        <v>0</v>
      </c>
      <c r="L1486" s="66">
        <v>0</v>
      </c>
      <c r="M1486" s="66">
        <v>0</v>
      </c>
      <c r="N1486" s="66">
        <v>0</v>
      </c>
      <c r="O1486" s="66">
        <v>0</v>
      </c>
      <c r="P1486" s="66">
        <v>0</v>
      </c>
      <c r="Q1486" s="129"/>
      <c r="R1486" s="82"/>
      <c r="S1486" s="51"/>
    </row>
    <row r="1487" spans="1:21">
      <c r="A1487" s="148"/>
      <c r="B1487" s="128"/>
      <c r="C1487" s="129"/>
      <c r="D1487" s="129"/>
      <c r="E1487" s="100"/>
      <c r="F1487" s="100" t="s">
        <v>31</v>
      </c>
      <c r="G1487" s="66">
        <f t="shared" si="262"/>
        <v>0</v>
      </c>
      <c r="H1487" s="66">
        <f t="shared" si="262"/>
        <v>0</v>
      </c>
      <c r="I1487" s="66">
        <v>0</v>
      </c>
      <c r="J1487" s="66">
        <v>0</v>
      </c>
      <c r="K1487" s="66">
        <v>0</v>
      </c>
      <c r="L1487" s="66">
        <v>0</v>
      </c>
      <c r="M1487" s="66">
        <v>0</v>
      </c>
      <c r="N1487" s="66">
        <v>0</v>
      </c>
      <c r="O1487" s="66">
        <v>0</v>
      </c>
      <c r="P1487" s="66">
        <v>0</v>
      </c>
      <c r="Q1487" s="129"/>
      <c r="R1487" s="82"/>
      <c r="S1487" s="51"/>
    </row>
    <row r="1488" spans="1:21">
      <c r="A1488" s="148"/>
      <c r="B1488" s="128"/>
      <c r="C1488" s="129"/>
      <c r="D1488" s="129"/>
      <c r="E1488" s="100"/>
      <c r="F1488" s="100" t="s">
        <v>268</v>
      </c>
      <c r="G1488" s="66">
        <v>0</v>
      </c>
      <c r="H1488" s="66">
        <v>0</v>
      </c>
      <c r="I1488" s="66">
        <v>0</v>
      </c>
      <c r="J1488" s="66">
        <v>0</v>
      </c>
      <c r="K1488" s="66">
        <v>0</v>
      </c>
      <c r="L1488" s="66">
        <v>0</v>
      </c>
      <c r="M1488" s="66">
        <v>0</v>
      </c>
      <c r="N1488" s="66">
        <v>0</v>
      </c>
      <c r="O1488" s="66">
        <v>0</v>
      </c>
      <c r="P1488" s="66">
        <v>0</v>
      </c>
      <c r="Q1488" s="129"/>
      <c r="R1488" s="82"/>
      <c r="S1488" s="51"/>
    </row>
    <row r="1489" spans="1:20">
      <c r="A1489" s="148"/>
      <c r="B1489" s="128"/>
      <c r="C1489" s="129"/>
      <c r="D1489" s="129"/>
      <c r="E1489" s="100" t="s">
        <v>27</v>
      </c>
      <c r="F1489" s="100" t="s">
        <v>275</v>
      </c>
      <c r="G1489" s="66">
        <f t="shared" ref="G1489:H1493" si="263">I1489+K1489+M1489+O1489</f>
        <v>4148.7</v>
      </c>
      <c r="H1489" s="66">
        <f t="shared" si="263"/>
        <v>0</v>
      </c>
      <c r="I1489" s="66">
        <v>4148.7</v>
      </c>
      <c r="J1489" s="66">
        <v>0</v>
      </c>
      <c r="K1489" s="66">
        <v>0</v>
      </c>
      <c r="L1489" s="66">
        <v>0</v>
      </c>
      <c r="M1489" s="66">
        <v>0</v>
      </c>
      <c r="N1489" s="66">
        <v>0</v>
      </c>
      <c r="O1489" s="66">
        <v>0</v>
      </c>
      <c r="P1489" s="66">
        <v>0</v>
      </c>
      <c r="Q1489" s="129"/>
      <c r="R1489" s="82"/>
      <c r="S1489" s="51"/>
      <c r="T1489" s="65"/>
    </row>
    <row r="1490" spans="1:20">
      <c r="A1490" s="148"/>
      <c r="B1490" s="128"/>
      <c r="C1490" s="129"/>
      <c r="D1490" s="129"/>
      <c r="E1490" s="100"/>
      <c r="F1490" s="100" t="s">
        <v>276</v>
      </c>
      <c r="G1490" s="66">
        <f t="shared" si="263"/>
        <v>0</v>
      </c>
      <c r="H1490" s="66">
        <f t="shared" si="263"/>
        <v>0</v>
      </c>
      <c r="I1490" s="66">
        <v>0</v>
      </c>
      <c r="J1490" s="66">
        <v>0</v>
      </c>
      <c r="K1490" s="66">
        <v>0</v>
      </c>
      <c r="L1490" s="66">
        <v>0</v>
      </c>
      <c r="M1490" s="66">
        <v>0</v>
      </c>
      <c r="N1490" s="66">
        <v>0</v>
      </c>
      <c r="O1490" s="66">
        <v>0</v>
      </c>
      <c r="P1490" s="66">
        <v>0</v>
      </c>
      <c r="Q1490" s="129"/>
      <c r="R1490" s="82"/>
      <c r="S1490" s="51"/>
      <c r="T1490" s="65"/>
    </row>
    <row r="1491" spans="1:20">
      <c r="A1491" s="148"/>
      <c r="B1491" s="128"/>
      <c r="C1491" s="129"/>
      <c r="D1491" s="129"/>
      <c r="E1491" s="100"/>
      <c r="F1491" s="100" t="s">
        <v>277</v>
      </c>
      <c r="G1491" s="66">
        <f t="shared" si="263"/>
        <v>0</v>
      </c>
      <c r="H1491" s="66">
        <f t="shared" si="263"/>
        <v>0</v>
      </c>
      <c r="I1491" s="66">
        <v>0</v>
      </c>
      <c r="J1491" s="66">
        <v>0</v>
      </c>
      <c r="K1491" s="66">
        <v>0</v>
      </c>
      <c r="L1491" s="66">
        <v>0</v>
      </c>
      <c r="M1491" s="66">
        <v>0</v>
      </c>
      <c r="N1491" s="66">
        <v>0</v>
      </c>
      <c r="O1491" s="66">
        <v>0</v>
      </c>
      <c r="P1491" s="66">
        <v>0</v>
      </c>
      <c r="Q1491" s="129"/>
      <c r="R1491" s="82"/>
      <c r="S1491" s="51"/>
      <c r="T1491" s="65"/>
    </row>
    <row r="1492" spans="1:20">
      <c r="A1492" s="148"/>
      <c r="B1492" s="128"/>
      <c r="C1492" s="129"/>
      <c r="D1492" s="129"/>
      <c r="E1492" s="100"/>
      <c r="F1492" s="100" t="s">
        <v>278</v>
      </c>
      <c r="G1492" s="66">
        <f t="shared" si="263"/>
        <v>0</v>
      </c>
      <c r="H1492" s="66">
        <f t="shared" si="263"/>
        <v>0</v>
      </c>
      <c r="I1492" s="66">
        <v>0</v>
      </c>
      <c r="J1492" s="66">
        <v>0</v>
      </c>
      <c r="K1492" s="66">
        <v>0</v>
      </c>
      <c r="L1492" s="66">
        <v>0</v>
      </c>
      <c r="M1492" s="66">
        <v>0</v>
      </c>
      <c r="N1492" s="66">
        <v>0</v>
      </c>
      <c r="O1492" s="66">
        <v>0</v>
      </c>
      <c r="P1492" s="66">
        <v>0</v>
      </c>
      <c r="Q1492" s="129"/>
      <c r="R1492" s="82"/>
      <c r="S1492" s="51"/>
      <c r="T1492" s="65"/>
    </row>
    <row r="1493" spans="1:20" ht="188.25" customHeight="1">
      <c r="A1493" s="148"/>
      <c r="B1493" s="128"/>
      <c r="C1493" s="129"/>
      <c r="D1493" s="129"/>
      <c r="E1493" s="100"/>
      <c r="F1493" s="100" t="s">
        <v>279</v>
      </c>
      <c r="G1493" s="66">
        <f t="shared" si="263"/>
        <v>0</v>
      </c>
      <c r="H1493" s="66">
        <f t="shared" si="263"/>
        <v>0</v>
      </c>
      <c r="I1493" s="66">
        <v>0</v>
      </c>
      <c r="J1493" s="66">
        <v>0</v>
      </c>
      <c r="K1493" s="66">
        <v>0</v>
      </c>
      <c r="L1493" s="66">
        <v>0</v>
      </c>
      <c r="M1493" s="66">
        <v>0</v>
      </c>
      <c r="N1493" s="66">
        <v>0</v>
      </c>
      <c r="O1493" s="66">
        <v>0</v>
      </c>
      <c r="P1493" s="66">
        <v>0</v>
      </c>
      <c r="Q1493" s="129"/>
      <c r="R1493" s="82"/>
      <c r="S1493" s="51"/>
      <c r="T1493" s="65"/>
    </row>
    <row r="1494" spans="1:20" ht="12.75" customHeight="1">
      <c r="A1494" s="127" t="s">
        <v>46</v>
      </c>
      <c r="B1494" s="128" t="s">
        <v>47</v>
      </c>
      <c r="C1494" s="129"/>
      <c r="D1494" s="129"/>
      <c r="E1494" s="100"/>
      <c r="F1494" s="106" t="s">
        <v>22</v>
      </c>
      <c r="G1494" s="64">
        <f>SUM(G1495:G1505)</f>
        <v>21000</v>
      </c>
      <c r="H1494" s="64">
        <f t="shared" ref="H1494:P1494" si="264">SUM(H1495:H1505)</f>
        <v>0</v>
      </c>
      <c r="I1494" s="64">
        <f t="shared" si="264"/>
        <v>21000</v>
      </c>
      <c r="J1494" s="64">
        <f t="shared" si="264"/>
        <v>0</v>
      </c>
      <c r="K1494" s="64">
        <f t="shared" si="264"/>
        <v>0</v>
      </c>
      <c r="L1494" s="64">
        <f t="shared" si="264"/>
        <v>0</v>
      </c>
      <c r="M1494" s="64">
        <f t="shared" si="264"/>
        <v>0</v>
      </c>
      <c r="N1494" s="64">
        <f t="shared" si="264"/>
        <v>0</v>
      </c>
      <c r="O1494" s="64">
        <f t="shared" si="264"/>
        <v>0</v>
      </c>
      <c r="P1494" s="64">
        <f t="shared" si="264"/>
        <v>0</v>
      </c>
      <c r="Q1494" s="129" t="s">
        <v>23</v>
      </c>
      <c r="R1494" s="82"/>
      <c r="S1494" s="51"/>
    </row>
    <row r="1495" spans="1:20">
      <c r="A1495" s="127"/>
      <c r="B1495" s="128"/>
      <c r="C1495" s="129"/>
      <c r="D1495" s="129"/>
      <c r="E1495" s="100"/>
      <c r="F1495" s="100" t="s">
        <v>25</v>
      </c>
      <c r="G1495" s="66">
        <f t="shared" ref="G1495:H1499" si="265">I1495+K1495+M1495+O1495</f>
        <v>0</v>
      </c>
      <c r="H1495" s="66">
        <f t="shared" si="265"/>
        <v>0</v>
      </c>
      <c r="I1495" s="66">
        <v>0</v>
      </c>
      <c r="J1495" s="66">
        <v>0</v>
      </c>
      <c r="K1495" s="66">
        <v>0</v>
      </c>
      <c r="L1495" s="66">
        <v>0</v>
      </c>
      <c r="M1495" s="66">
        <v>0</v>
      </c>
      <c r="N1495" s="66">
        <v>0</v>
      </c>
      <c r="O1495" s="66">
        <v>0</v>
      </c>
      <c r="P1495" s="66">
        <v>0</v>
      </c>
      <c r="Q1495" s="129"/>
      <c r="R1495" s="82"/>
      <c r="S1495" s="51"/>
    </row>
    <row r="1496" spans="1:20">
      <c r="A1496" s="127"/>
      <c r="B1496" s="128"/>
      <c r="C1496" s="129"/>
      <c r="D1496" s="129"/>
      <c r="E1496" s="67"/>
      <c r="F1496" s="100" t="s">
        <v>28</v>
      </c>
      <c r="G1496" s="66">
        <f t="shared" si="265"/>
        <v>0</v>
      </c>
      <c r="H1496" s="66">
        <f t="shared" si="265"/>
        <v>0</v>
      </c>
      <c r="I1496" s="66">
        <v>0</v>
      </c>
      <c r="J1496" s="66">
        <v>0</v>
      </c>
      <c r="K1496" s="66">
        <v>0</v>
      </c>
      <c r="L1496" s="66">
        <v>0</v>
      </c>
      <c r="M1496" s="66">
        <v>0</v>
      </c>
      <c r="N1496" s="66">
        <v>0</v>
      </c>
      <c r="O1496" s="66">
        <v>0</v>
      </c>
      <c r="P1496" s="66">
        <v>0</v>
      </c>
      <c r="Q1496" s="129"/>
      <c r="R1496" s="82"/>
      <c r="S1496" s="51"/>
    </row>
    <row r="1497" spans="1:20">
      <c r="A1497" s="127"/>
      <c r="B1497" s="128"/>
      <c r="C1497" s="129"/>
      <c r="D1497" s="129"/>
      <c r="E1497" s="100"/>
      <c r="F1497" s="100" t="s">
        <v>29</v>
      </c>
      <c r="G1497" s="66">
        <f t="shared" si="265"/>
        <v>0</v>
      </c>
      <c r="H1497" s="66">
        <f t="shared" si="265"/>
        <v>0</v>
      </c>
      <c r="I1497" s="66">
        <v>0</v>
      </c>
      <c r="J1497" s="66">
        <v>0</v>
      </c>
      <c r="K1497" s="66">
        <v>0</v>
      </c>
      <c r="L1497" s="66">
        <v>0</v>
      </c>
      <c r="M1497" s="66">
        <v>0</v>
      </c>
      <c r="N1497" s="66">
        <v>0</v>
      </c>
      <c r="O1497" s="66">
        <v>0</v>
      </c>
      <c r="P1497" s="66">
        <v>0</v>
      </c>
      <c r="Q1497" s="129"/>
      <c r="R1497" s="82"/>
      <c r="S1497" s="51"/>
    </row>
    <row r="1498" spans="1:20">
      <c r="A1498" s="127"/>
      <c r="B1498" s="128"/>
      <c r="C1498" s="129"/>
      <c r="D1498" s="129"/>
      <c r="E1498" s="100"/>
      <c r="F1498" s="100" t="s">
        <v>30</v>
      </c>
      <c r="G1498" s="66">
        <f t="shared" si="265"/>
        <v>0</v>
      </c>
      <c r="H1498" s="66">
        <f t="shared" si="265"/>
        <v>0</v>
      </c>
      <c r="I1498" s="66">
        <v>0</v>
      </c>
      <c r="J1498" s="66">
        <v>0</v>
      </c>
      <c r="K1498" s="66">
        <v>0</v>
      </c>
      <c r="L1498" s="66">
        <v>0</v>
      </c>
      <c r="M1498" s="66">
        <v>0</v>
      </c>
      <c r="N1498" s="66">
        <v>0</v>
      </c>
      <c r="O1498" s="66">
        <v>0</v>
      </c>
      <c r="P1498" s="66">
        <v>0</v>
      </c>
      <c r="Q1498" s="129"/>
      <c r="R1498" s="82"/>
      <c r="S1498" s="51"/>
    </row>
    <row r="1499" spans="1:20">
      <c r="A1499" s="127"/>
      <c r="B1499" s="128"/>
      <c r="C1499" s="129"/>
      <c r="D1499" s="129"/>
      <c r="E1499" s="100"/>
      <c r="F1499" s="100" t="s">
        <v>31</v>
      </c>
      <c r="G1499" s="66">
        <f t="shared" si="265"/>
        <v>0</v>
      </c>
      <c r="H1499" s="66">
        <f t="shared" si="265"/>
        <v>0</v>
      </c>
      <c r="I1499" s="66">
        <v>0</v>
      </c>
      <c r="J1499" s="66">
        <v>0</v>
      </c>
      <c r="K1499" s="66">
        <v>0</v>
      </c>
      <c r="L1499" s="66">
        <v>0</v>
      </c>
      <c r="M1499" s="66">
        <v>0</v>
      </c>
      <c r="N1499" s="66">
        <v>0</v>
      </c>
      <c r="O1499" s="66">
        <v>0</v>
      </c>
      <c r="P1499" s="66">
        <v>0</v>
      </c>
      <c r="Q1499" s="129"/>
      <c r="R1499" s="82"/>
      <c r="S1499" s="51"/>
    </row>
    <row r="1500" spans="1:20">
      <c r="A1500" s="127"/>
      <c r="B1500" s="128"/>
      <c r="C1500" s="129"/>
      <c r="D1500" s="129"/>
      <c r="E1500" s="100"/>
      <c r="F1500" s="100" t="s">
        <v>268</v>
      </c>
      <c r="G1500" s="66">
        <v>0</v>
      </c>
      <c r="H1500" s="66">
        <v>0</v>
      </c>
      <c r="I1500" s="66">
        <v>0</v>
      </c>
      <c r="J1500" s="66">
        <v>0</v>
      </c>
      <c r="K1500" s="66">
        <v>0</v>
      </c>
      <c r="L1500" s="66">
        <v>0</v>
      </c>
      <c r="M1500" s="66">
        <v>0</v>
      </c>
      <c r="N1500" s="66">
        <v>0</v>
      </c>
      <c r="O1500" s="66">
        <v>0</v>
      </c>
      <c r="P1500" s="66">
        <v>0</v>
      </c>
      <c r="Q1500" s="129"/>
      <c r="R1500" s="82"/>
      <c r="S1500" s="51"/>
    </row>
    <row r="1501" spans="1:20">
      <c r="A1501" s="127"/>
      <c r="B1501" s="128"/>
      <c r="C1501" s="129"/>
      <c r="D1501" s="129"/>
      <c r="E1501" s="100" t="s">
        <v>27</v>
      </c>
      <c r="F1501" s="100" t="s">
        <v>275</v>
      </c>
      <c r="G1501" s="66">
        <f t="shared" ref="G1501:H1505" si="266">I1501+K1501+M1501+O1501</f>
        <v>21000</v>
      </c>
      <c r="H1501" s="66">
        <f t="shared" si="266"/>
        <v>0</v>
      </c>
      <c r="I1501" s="66">
        <f>11000+10000</f>
        <v>21000</v>
      </c>
      <c r="J1501" s="66">
        <v>0</v>
      </c>
      <c r="K1501" s="66">
        <v>0</v>
      </c>
      <c r="L1501" s="66">
        <v>0</v>
      </c>
      <c r="M1501" s="66">
        <v>0</v>
      </c>
      <c r="N1501" s="66">
        <v>0</v>
      </c>
      <c r="O1501" s="66">
        <v>0</v>
      </c>
      <c r="P1501" s="66">
        <v>0</v>
      </c>
      <c r="Q1501" s="129"/>
      <c r="R1501" s="82"/>
      <c r="S1501" s="51"/>
      <c r="T1501" s="65"/>
    </row>
    <row r="1502" spans="1:20">
      <c r="A1502" s="127"/>
      <c r="B1502" s="128"/>
      <c r="C1502" s="129"/>
      <c r="D1502" s="129"/>
      <c r="E1502" s="100"/>
      <c r="F1502" s="100" t="s">
        <v>276</v>
      </c>
      <c r="G1502" s="66">
        <f t="shared" si="266"/>
        <v>0</v>
      </c>
      <c r="H1502" s="66">
        <f t="shared" si="266"/>
        <v>0</v>
      </c>
      <c r="I1502" s="66">
        <v>0</v>
      </c>
      <c r="J1502" s="66">
        <v>0</v>
      </c>
      <c r="K1502" s="66">
        <v>0</v>
      </c>
      <c r="L1502" s="66">
        <v>0</v>
      </c>
      <c r="M1502" s="66">
        <v>0</v>
      </c>
      <c r="N1502" s="66">
        <v>0</v>
      </c>
      <c r="O1502" s="66">
        <v>0</v>
      </c>
      <c r="P1502" s="66">
        <v>0</v>
      </c>
      <c r="Q1502" s="129"/>
      <c r="R1502" s="82"/>
      <c r="S1502" s="51"/>
      <c r="T1502" s="65"/>
    </row>
    <row r="1503" spans="1:20">
      <c r="A1503" s="127"/>
      <c r="B1503" s="128"/>
      <c r="C1503" s="129"/>
      <c r="D1503" s="129"/>
      <c r="E1503" s="100"/>
      <c r="F1503" s="100" t="s">
        <v>277</v>
      </c>
      <c r="G1503" s="66">
        <f t="shared" si="266"/>
        <v>0</v>
      </c>
      <c r="H1503" s="66">
        <f t="shared" si="266"/>
        <v>0</v>
      </c>
      <c r="I1503" s="66">
        <v>0</v>
      </c>
      <c r="J1503" s="66">
        <v>0</v>
      </c>
      <c r="K1503" s="66">
        <v>0</v>
      </c>
      <c r="L1503" s="66">
        <v>0</v>
      </c>
      <c r="M1503" s="66">
        <v>0</v>
      </c>
      <c r="N1503" s="66">
        <v>0</v>
      </c>
      <c r="O1503" s="66">
        <v>0</v>
      </c>
      <c r="P1503" s="66">
        <v>0</v>
      </c>
      <c r="Q1503" s="129"/>
      <c r="R1503" s="82"/>
      <c r="S1503" s="51"/>
      <c r="T1503" s="65"/>
    </row>
    <row r="1504" spans="1:20">
      <c r="A1504" s="127"/>
      <c r="B1504" s="128"/>
      <c r="C1504" s="129"/>
      <c r="D1504" s="129"/>
      <c r="E1504" s="100"/>
      <c r="F1504" s="100" t="s">
        <v>278</v>
      </c>
      <c r="G1504" s="66">
        <f t="shared" si="266"/>
        <v>0</v>
      </c>
      <c r="H1504" s="66">
        <f t="shared" si="266"/>
        <v>0</v>
      </c>
      <c r="I1504" s="66">
        <v>0</v>
      </c>
      <c r="J1504" s="66">
        <v>0</v>
      </c>
      <c r="K1504" s="66">
        <v>0</v>
      </c>
      <c r="L1504" s="66">
        <v>0</v>
      </c>
      <c r="M1504" s="66">
        <v>0</v>
      </c>
      <c r="N1504" s="66">
        <v>0</v>
      </c>
      <c r="O1504" s="66">
        <v>0</v>
      </c>
      <c r="P1504" s="66">
        <v>0</v>
      </c>
      <c r="Q1504" s="129"/>
      <c r="R1504" s="82"/>
      <c r="S1504" s="51"/>
      <c r="T1504" s="65"/>
    </row>
    <row r="1505" spans="1:20">
      <c r="A1505" s="127"/>
      <c r="B1505" s="128"/>
      <c r="C1505" s="129"/>
      <c r="D1505" s="129"/>
      <c r="E1505" s="100"/>
      <c r="F1505" s="100" t="s">
        <v>279</v>
      </c>
      <c r="G1505" s="66">
        <f t="shared" si="266"/>
        <v>0</v>
      </c>
      <c r="H1505" s="66">
        <f t="shared" si="266"/>
        <v>0</v>
      </c>
      <c r="I1505" s="66">
        <v>0</v>
      </c>
      <c r="J1505" s="66">
        <v>0</v>
      </c>
      <c r="K1505" s="66">
        <v>0</v>
      </c>
      <c r="L1505" s="66">
        <v>0</v>
      </c>
      <c r="M1505" s="66">
        <v>0</v>
      </c>
      <c r="N1505" s="66">
        <v>0</v>
      </c>
      <c r="O1505" s="66">
        <v>0</v>
      </c>
      <c r="P1505" s="66">
        <v>0</v>
      </c>
      <c r="Q1505" s="129"/>
      <c r="R1505" s="82"/>
      <c r="S1505" s="51"/>
      <c r="T1505" s="65"/>
    </row>
    <row r="1506" spans="1:20" ht="12.75" customHeight="1">
      <c r="A1506" s="127" t="s">
        <v>48</v>
      </c>
      <c r="B1506" s="128" t="s">
        <v>49</v>
      </c>
      <c r="C1506" s="129">
        <v>1</v>
      </c>
      <c r="D1506" s="115"/>
      <c r="E1506" s="100"/>
      <c r="F1506" s="106" t="s">
        <v>22</v>
      </c>
      <c r="G1506" s="64">
        <f>SUM(G1507:G1519)</f>
        <v>133886.39999999999</v>
      </c>
      <c r="H1506" s="64">
        <f t="shared" ref="H1506:P1506" si="267">SUM(H1507:H1519)</f>
        <v>133886.39999999999</v>
      </c>
      <c r="I1506" s="64">
        <f t="shared" si="267"/>
        <v>133886.39999999999</v>
      </c>
      <c r="J1506" s="64">
        <f t="shared" si="267"/>
        <v>133886.39999999999</v>
      </c>
      <c r="K1506" s="64">
        <f t="shared" si="267"/>
        <v>0</v>
      </c>
      <c r="L1506" s="64">
        <f t="shared" si="267"/>
        <v>0</v>
      </c>
      <c r="M1506" s="64">
        <f t="shared" si="267"/>
        <v>0</v>
      </c>
      <c r="N1506" s="64">
        <f t="shared" si="267"/>
        <v>0</v>
      </c>
      <c r="O1506" s="64">
        <f t="shared" si="267"/>
        <v>0</v>
      </c>
      <c r="P1506" s="64">
        <f t="shared" si="267"/>
        <v>0</v>
      </c>
      <c r="Q1506" s="129" t="s">
        <v>23</v>
      </c>
      <c r="R1506" s="82"/>
      <c r="S1506" s="51"/>
    </row>
    <row r="1507" spans="1:20">
      <c r="A1507" s="127"/>
      <c r="B1507" s="128"/>
      <c r="C1507" s="129"/>
      <c r="D1507" s="115"/>
      <c r="E1507" s="100" t="s">
        <v>27</v>
      </c>
      <c r="F1507" s="100" t="s">
        <v>25</v>
      </c>
      <c r="G1507" s="66">
        <f t="shared" ref="G1507:H1513" si="268">I1507+K1507+M1507+O1507</f>
        <v>20</v>
      </c>
      <c r="H1507" s="66">
        <f t="shared" si="268"/>
        <v>20</v>
      </c>
      <c r="I1507" s="66">
        <v>20</v>
      </c>
      <c r="J1507" s="66">
        <v>20</v>
      </c>
      <c r="K1507" s="66">
        <v>0</v>
      </c>
      <c r="L1507" s="66">
        <v>0</v>
      </c>
      <c r="M1507" s="66">
        <v>0</v>
      </c>
      <c r="N1507" s="66">
        <v>0</v>
      </c>
      <c r="O1507" s="66">
        <v>0</v>
      </c>
      <c r="P1507" s="66">
        <v>0</v>
      </c>
      <c r="Q1507" s="129"/>
      <c r="R1507" s="82"/>
      <c r="S1507" s="51"/>
    </row>
    <row r="1508" spans="1:20">
      <c r="A1508" s="127"/>
      <c r="B1508" s="128"/>
      <c r="C1508" s="129"/>
      <c r="D1508" s="115"/>
      <c r="E1508" s="100" t="s">
        <v>26</v>
      </c>
      <c r="F1508" s="100" t="s">
        <v>25</v>
      </c>
      <c r="G1508" s="66">
        <f t="shared" si="268"/>
        <v>0</v>
      </c>
      <c r="H1508" s="66">
        <f t="shared" si="268"/>
        <v>0</v>
      </c>
      <c r="I1508" s="66">
        <v>0</v>
      </c>
      <c r="J1508" s="66">
        <v>0</v>
      </c>
      <c r="K1508" s="66">
        <v>0</v>
      </c>
      <c r="L1508" s="66">
        <v>0</v>
      </c>
      <c r="M1508" s="66">
        <v>0</v>
      </c>
      <c r="N1508" s="66">
        <v>0</v>
      </c>
      <c r="O1508" s="66">
        <v>0</v>
      </c>
      <c r="P1508" s="66">
        <v>0</v>
      </c>
      <c r="Q1508" s="129"/>
      <c r="R1508" s="82"/>
      <c r="S1508" s="51"/>
    </row>
    <row r="1509" spans="1:20" ht="69.75" customHeight="1">
      <c r="A1509" s="127"/>
      <c r="B1509" s="128"/>
      <c r="C1509" s="129"/>
      <c r="D1509" s="100" t="s">
        <v>249</v>
      </c>
      <c r="E1509" s="100" t="s">
        <v>244</v>
      </c>
      <c r="F1509" s="100" t="s">
        <v>28</v>
      </c>
      <c r="G1509" s="66">
        <f>I1509+K1509+M1509+O1509</f>
        <v>131</v>
      </c>
      <c r="H1509" s="66">
        <f>J1509+L1509+N1509+P1509</f>
        <v>131</v>
      </c>
      <c r="I1509" s="66">
        <v>131</v>
      </c>
      <c r="J1509" s="66">
        <v>131</v>
      </c>
      <c r="K1509" s="66">
        <v>0</v>
      </c>
      <c r="L1509" s="66">
        <v>0</v>
      </c>
      <c r="M1509" s="66">
        <v>0</v>
      </c>
      <c r="N1509" s="66">
        <v>0</v>
      </c>
      <c r="O1509" s="66">
        <v>0</v>
      </c>
      <c r="P1509" s="66">
        <v>0</v>
      </c>
      <c r="Q1509" s="129"/>
      <c r="R1509" s="82"/>
      <c r="S1509" s="51"/>
    </row>
    <row r="1510" spans="1:20">
      <c r="A1510" s="127"/>
      <c r="B1510" s="128"/>
      <c r="C1510" s="129"/>
      <c r="D1510" s="100" t="s">
        <v>249</v>
      </c>
      <c r="E1510" s="100" t="s">
        <v>26</v>
      </c>
      <c r="F1510" s="100" t="s">
        <v>28</v>
      </c>
      <c r="G1510" s="66">
        <f t="shared" si="268"/>
        <v>96695.2</v>
      </c>
      <c r="H1510" s="66">
        <f t="shared" si="268"/>
        <v>96695.2</v>
      </c>
      <c r="I1510" s="66">
        <v>96695.2</v>
      </c>
      <c r="J1510" s="66">
        <v>96695.2</v>
      </c>
      <c r="K1510" s="66">
        <v>0</v>
      </c>
      <c r="L1510" s="66">
        <v>0</v>
      </c>
      <c r="M1510" s="66">
        <v>0</v>
      </c>
      <c r="N1510" s="66">
        <v>0</v>
      </c>
      <c r="O1510" s="66">
        <v>0</v>
      </c>
      <c r="P1510" s="66">
        <v>0</v>
      </c>
      <c r="Q1510" s="129"/>
      <c r="R1510" s="82"/>
      <c r="S1510" s="51"/>
    </row>
    <row r="1511" spans="1:20">
      <c r="A1511" s="127"/>
      <c r="B1511" s="128"/>
      <c r="C1511" s="129"/>
      <c r="D1511" s="100" t="s">
        <v>249</v>
      </c>
      <c r="E1511" s="100" t="s">
        <v>26</v>
      </c>
      <c r="F1511" s="100" t="s">
        <v>29</v>
      </c>
      <c r="G1511" s="66">
        <f t="shared" si="268"/>
        <v>37040.200000000004</v>
      </c>
      <c r="H1511" s="66">
        <f t="shared" si="268"/>
        <v>37040.200000000004</v>
      </c>
      <c r="I1511" s="66">
        <f>88132.1-51029-62.9</f>
        <v>37040.200000000004</v>
      </c>
      <c r="J1511" s="66">
        <f>88132.1-51029-62.9</f>
        <v>37040.200000000004</v>
      </c>
      <c r="K1511" s="66">
        <v>0</v>
      </c>
      <c r="L1511" s="66">
        <v>0</v>
      </c>
      <c r="M1511" s="66">
        <v>0</v>
      </c>
      <c r="N1511" s="66">
        <v>0</v>
      </c>
      <c r="O1511" s="66">
        <v>0</v>
      </c>
      <c r="P1511" s="66">
        <v>0</v>
      </c>
      <c r="Q1511" s="129"/>
      <c r="R1511" s="82"/>
      <c r="S1511" s="51"/>
    </row>
    <row r="1512" spans="1:20">
      <c r="A1512" s="127"/>
      <c r="B1512" s="128"/>
      <c r="C1512" s="129"/>
      <c r="D1512" s="115"/>
      <c r="E1512" s="100"/>
      <c r="F1512" s="100" t="s">
        <v>30</v>
      </c>
      <c r="G1512" s="66">
        <f t="shared" si="268"/>
        <v>0</v>
      </c>
      <c r="H1512" s="66">
        <f t="shared" si="268"/>
        <v>0</v>
      </c>
      <c r="I1512" s="66">
        <v>0</v>
      </c>
      <c r="J1512" s="66">
        <v>0</v>
      </c>
      <c r="K1512" s="66">
        <v>0</v>
      </c>
      <c r="L1512" s="66">
        <v>0</v>
      </c>
      <c r="M1512" s="66">
        <v>0</v>
      </c>
      <c r="N1512" s="66">
        <v>0</v>
      </c>
      <c r="O1512" s="66">
        <v>0</v>
      </c>
      <c r="P1512" s="66">
        <v>0</v>
      </c>
      <c r="Q1512" s="129"/>
      <c r="R1512" s="82"/>
      <c r="S1512" s="51"/>
    </row>
    <row r="1513" spans="1:20">
      <c r="A1513" s="127"/>
      <c r="B1513" s="128"/>
      <c r="C1513" s="129"/>
      <c r="D1513" s="115"/>
      <c r="E1513" s="100"/>
      <c r="F1513" s="100" t="s">
        <v>31</v>
      </c>
      <c r="G1513" s="66">
        <f t="shared" si="268"/>
        <v>0</v>
      </c>
      <c r="H1513" s="66">
        <f t="shared" si="268"/>
        <v>0</v>
      </c>
      <c r="I1513" s="66">
        <v>0</v>
      </c>
      <c r="J1513" s="66">
        <v>0</v>
      </c>
      <c r="K1513" s="66">
        <v>0</v>
      </c>
      <c r="L1513" s="66">
        <v>0</v>
      </c>
      <c r="M1513" s="66">
        <v>0</v>
      </c>
      <c r="N1513" s="66">
        <v>0</v>
      </c>
      <c r="O1513" s="66">
        <v>0</v>
      </c>
      <c r="P1513" s="66">
        <v>0</v>
      </c>
      <c r="Q1513" s="129"/>
      <c r="R1513" s="82"/>
      <c r="S1513" s="51"/>
    </row>
    <row r="1514" spans="1:20">
      <c r="A1514" s="127"/>
      <c r="B1514" s="128"/>
      <c r="C1514" s="129"/>
      <c r="D1514" s="115"/>
      <c r="E1514" s="100"/>
      <c r="F1514" s="100" t="s">
        <v>268</v>
      </c>
      <c r="G1514" s="66">
        <v>0</v>
      </c>
      <c r="H1514" s="66">
        <v>0</v>
      </c>
      <c r="I1514" s="66">
        <v>0</v>
      </c>
      <c r="J1514" s="66">
        <v>0</v>
      </c>
      <c r="K1514" s="66">
        <v>0</v>
      </c>
      <c r="L1514" s="66">
        <v>0</v>
      </c>
      <c r="M1514" s="66">
        <v>0</v>
      </c>
      <c r="N1514" s="66">
        <v>0</v>
      </c>
      <c r="O1514" s="66">
        <v>0</v>
      </c>
      <c r="P1514" s="66">
        <v>0</v>
      </c>
      <c r="Q1514" s="129"/>
      <c r="R1514" s="82"/>
      <c r="S1514" s="51"/>
    </row>
    <row r="1515" spans="1:20">
      <c r="A1515" s="127"/>
      <c r="B1515" s="128"/>
      <c r="C1515" s="129"/>
      <c r="D1515" s="115"/>
      <c r="E1515" s="100"/>
      <c r="F1515" s="100" t="s">
        <v>275</v>
      </c>
      <c r="G1515" s="66">
        <f t="shared" ref="G1515:H1519" si="269">I1515+K1515+M1515+O1515</f>
        <v>0</v>
      </c>
      <c r="H1515" s="66">
        <f t="shared" si="269"/>
        <v>0</v>
      </c>
      <c r="I1515" s="66">
        <v>0</v>
      </c>
      <c r="J1515" s="66">
        <v>0</v>
      </c>
      <c r="K1515" s="66">
        <v>0</v>
      </c>
      <c r="L1515" s="66">
        <v>0</v>
      </c>
      <c r="M1515" s="66">
        <v>0</v>
      </c>
      <c r="N1515" s="66">
        <v>0</v>
      </c>
      <c r="O1515" s="66">
        <v>0</v>
      </c>
      <c r="P1515" s="66">
        <v>0</v>
      </c>
      <c r="Q1515" s="129"/>
      <c r="R1515" s="82"/>
      <c r="S1515" s="51"/>
      <c r="T1515" s="65"/>
    </row>
    <row r="1516" spans="1:20">
      <c r="A1516" s="127"/>
      <c r="B1516" s="128"/>
      <c r="C1516" s="129"/>
      <c r="D1516" s="115"/>
      <c r="E1516" s="100"/>
      <c r="F1516" s="100" t="s">
        <v>276</v>
      </c>
      <c r="G1516" s="66">
        <f t="shared" si="269"/>
        <v>0</v>
      </c>
      <c r="H1516" s="66">
        <f t="shared" si="269"/>
        <v>0</v>
      </c>
      <c r="I1516" s="66">
        <v>0</v>
      </c>
      <c r="J1516" s="66">
        <v>0</v>
      </c>
      <c r="K1516" s="66">
        <v>0</v>
      </c>
      <c r="L1516" s="66">
        <v>0</v>
      </c>
      <c r="M1516" s="66">
        <v>0</v>
      </c>
      <c r="N1516" s="66">
        <v>0</v>
      </c>
      <c r="O1516" s="66">
        <v>0</v>
      </c>
      <c r="P1516" s="66">
        <v>0</v>
      </c>
      <c r="Q1516" s="129"/>
      <c r="R1516" s="82"/>
      <c r="S1516" s="51"/>
      <c r="T1516" s="65"/>
    </row>
    <row r="1517" spans="1:20">
      <c r="A1517" s="127"/>
      <c r="B1517" s="128"/>
      <c r="C1517" s="129"/>
      <c r="D1517" s="115"/>
      <c r="E1517" s="100"/>
      <c r="F1517" s="100" t="s">
        <v>277</v>
      </c>
      <c r="G1517" s="66">
        <f t="shared" si="269"/>
        <v>0</v>
      </c>
      <c r="H1517" s="66">
        <f t="shared" si="269"/>
        <v>0</v>
      </c>
      <c r="I1517" s="66">
        <v>0</v>
      </c>
      <c r="J1517" s="66">
        <v>0</v>
      </c>
      <c r="K1517" s="66">
        <v>0</v>
      </c>
      <c r="L1517" s="66">
        <v>0</v>
      </c>
      <c r="M1517" s="66">
        <v>0</v>
      </c>
      <c r="N1517" s="66">
        <v>0</v>
      </c>
      <c r="O1517" s="66">
        <v>0</v>
      </c>
      <c r="P1517" s="66">
        <v>0</v>
      </c>
      <c r="Q1517" s="129"/>
      <c r="R1517" s="82"/>
      <c r="S1517" s="51"/>
      <c r="T1517" s="65"/>
    </row>
    <row r="1518" spans="1:20">
      <c r="A1518" s="127"/>
      <c r="B1518" s="128"/>
      <c r="C1518" s="129"/>
      <c r="D1518" s="115"/>
      <c r="E1518" s="100"/>
      <c r="F1518" s="100" t="s">
        <v>278</v>
      </c>
      <c r="G1518" s="66">
        <f t="shared" si="269"/>
        <v>0</v>
      </c>
      <c r="H1518" s="66">
        <f t="shared" si="269"/>
        <v>0</v>
      </c>
      <c r="I1518" s="66">
        <v>0</v>
      </c>
      <c r="J1518" s="66">
        <v>0</v>
      </c>
      <c r="K1518" s="66">
        <v>0</v>
      </c>
      <c r="L1518" s="66">
        <v>0</v>
      </c>
      <c r="M1518" s="66">
        <v>0</v>
      </c>
      <c r="N1518" s="66">
        <v>0</v>
      </c>
      <c r="O1518" s="66">
        <v>0</v>
      </c>
      <c r="P1518" s="66">
        <v>0</v>
      </c>
      <c r="Q1518" s="129"/>
      <c r="R1518" s="82"/>
      <c r="S1518" s="51"/>
      <c r="T1518" s="65"/>
    </row>
    <row r="1519" spans="1:20">
      <c r="A1519" s="127"/>
      <c r="B1519" s="128"/>
      <c r="C1519" s="129"/>
      <c r="D1519" s="115"/>
      <c r="E1519" s="100"/>
      <c r="F1519" s="100" t="s">
        <v>279</v>
      </c>
      <c r="G1519" s="66">
        <f t="shared" si="269"/>
        <v>0</v>
      </c>
      <c r="H1519" s="66">
        <f t="shared" si="269"/>
        <v>0</v>
      </c>
      <c r="I1519" s="66">
        <v>0</v>
      </c>
      <c r="J1519" s="66">
        <v>0</v>
      </c>
      <c r="K1519" s="66">
        <v>0</v>
      </c>
      <c r="L1519" s="66">
        <v>0</v>
      </c>
      <c r="M1519" s="66">
        <v>0</v>
      </c>
      <c r="N1519" s="66">
        <v>0</v>
      </c>
      <c r="O1519" s="66">
        <v>0</v>
      </c>
      <c r="P1519" s="66">
        <v>0</v>
      </c>
      <c r="Q1519" s="129"/>
      <c r="R1519" s="82"/>
      <c r="S1519" s="51"/>
      <c r="T1519" s="65"/>
    </row>
    <row r="1520" spans="1:20" ht="12.75" customHeight="1">
      <c r="A1520" s="127" t="s">
        <v>50</v>
      </c>
      <c r="B1520" s="128" t="s">
        <v>51</v>
      </c>
      <c r="C1520" s="129">
        <v>1</v>
      </c>
      <c r="D1520" s="115"/>
      <c r="E1520" s="100"/>
      <c r="F1520" s="106" t="s">
        <v>22</v>
      </c>
      <c r="G1520" s="64">
        <f>SUM(G1521:G1532)</f>
        <v>53396.4</v>
      </c>
      <c r="H1520" s="64">
        <f t="shared" ref="H1520:P1520" si="270">SUM(H1521:H1532)</f>
        <v>53396.4</v>
      </c>
      <c r="I1520" s="64">
        <f t="shared" si="270"/>
        <v>53396.4</v>
      </c>
      <c r="J1520" s="64">
        <f t="shared" si="270"/>
        <v>53396.4</v>
      </c>
      <c r="K1520" s="64">
        <f t="shared" si="270"/>
        <v>0</v>
      </c>
      <c r="L1520" s="64">
        <f t="shared" si="270"/>
        <v>0</v>
      </c>
      <c r="M1520" s="64">
        <f t="shared" si="270"/>
        <v>0</v>
      </c>
      <c r="N1520" s="64">
        <f t="shared" si="270"/>
        <v>0</v>
      </c>
      <c r="O1520" s="64">
        <f t="shared" si="270"/>
        <v>0</v>
      </c>
      <c r="P1520" s="64">
        <f t="shared" si="270"/>
        <v>0</v>
      </c>
      <c r="Q1520" s="129" t="s">
        <v>23</v>
      </c>
      <c r="R1520" s="82"/>
      <c r="S1520" s="51"/>
    </row>
    <row r="1521" spans="1:20">
      <c r="A1521" s="127"/>
      <c r="B1521" s="128"/>
      <c r="C1521" s="129"/>
      <c r="D1521" s="115"/>
      <c r="E1521" s="100" t="s">
        <v>27</v>
      </c>
      <c r="F1521" s="100" t="s">
        <v>25</v>
      </c>
      <c r="G1521" s="66">
        <f t="shared" ref="G1521:H1526" si="271">I1521+K1521+M1521+O1521</f>
        <v>20</v>
      </c>
      <c r="H1521" s="66">
        <f t="shared" si="271"/>
        <v>20</v>
      </c>
      <c r="I1521" s="66">
        <v>20</v>
      </c>
      <c r="J1521" s="66">
        <v>20</v>
      </c>
      <c r="K1521" s="64">
        <v>0</v>
      </c>
      <c r="L1521" s="64">
        <v>0</v>
      </c>
      <c r="M1521" s="64">
        <v>0</v>
      </c>
      <c r="N1521" s="64">
        <v>0</v>
      </c>
      <c r="O1521" s="64">
        <v>0</v>
      </c>
      <c r="P1521" s="64">
        <v>0</v>
      </c>
      <c r="Q1521" s="129"/>
      <c r="R1521" s="82"/>
      <c r="S1521" s="51"/>
    </row>
    <row r="1522" spans="1:20">
      <c r="A1522" s="127"/>
      <c r="B1522" s="128"/>
      <c r="C1522" s="129"/>
      <c r="D1522" s="115"/>
      <c r="E1522" s="100"/>
      <c r="F1522" s="100" t="s">
        <v>25</v>
      </c>
      <c r="G1522" s="66">
        <f t="shared" si="271"/>
        <v>0</v>
      </c>
      <c r="H1522" s="66">
        <f t="shared" si="271"/>
        <v>0</v>
      </c>
      <c r="I1522" s="66">
        <v>0</v>
      </c>
      <c r="J1522" s="66">
        <v>0</v>
      </c>
      <c r="K1522" s="66">
        <v>0</v>
      </c>
      <c r="L1522" s="66">
        <v>0</v>
      </c>
      <c r="M1522" s="66">
        <v>0</v>
      </c>
      <c r="N1522" s="66">
        <v>0</v>
      </c>
      <c r="O1522" s="66">
        <v>0</v>
      </c>
      <c r="P1522" s="66">
        <v>0</v>
      </c>
      <c r="Q1522" s="129"/>
      <c r="R1522" s="82"/>
      <c r="S1522" s="51"/>
    </row>
    <row r="1523" spans="1:20">
      <c r="A1523" s="127"/>
      <c r="B1523" s="128"/>
      <c r="C1523" s="129"/>
      <c r="D1523" s="100" t="s">
        <v>249</v>
      </c>
      <c r="E1523" s="100" t="s">
        <v>26</v>
      </c>
      <c r="F1523" s="100" t="s">
        <v>28</v>
      </c>
      <c r="G1523" s="66">
        <f t="shared" si="271"/>
        <v>53376.4</v>
      </c>
      <c r="H1523" s="66">
        <f t="shared" si="271"/>
        <v>53376.4</v>
      </c>
      <c r="I1523" s="66">
        <v>53376.4</v>
      </c>
      <c r="J1523" s="66">
        <v>53376.4</v>
      </c>
      <c r="K1523" s="66">
        <v>0</v>
      </c>
      <c r="L1523" s="66">
        <v>0</v>
      </c>
      <c r="M1523" s="66">
        <v>0</v>
      </c>
      <c r="N1523" s="66">
        <v>0</v>
      </c>
      <c r="O1523" s="66">
        <v>0</v>
      </c>
      <c r="P1523" s="66">
        <v>0</v>
      </c>
      <c r="Q1523" s="129"/>
      <c r="R1523" s="82"/>
      <c r="S1523" s="51"/>
    </row>
    <row r="1524" spans="1:20">
      <c r="A1524" s="127"/>
      <c r="B1524" s="128"/>
      <c r="C1524" s="129"/>
      <c r="D1524" s="115"/>
      <c r="E1524" s="100"/>
      <c r="F1524" s="100" t="s">
        <v>29</v>
      </c>
      <c r="G1524" s="66">
        <f t="shared" si="271"/>
        <v>0</v>
      </c>
      <c r="H1524" s="66">
        <f t="shared" si="271"/>
        <v>0</v>
      </c>
      <c r="I1524" s="66">
        <v>0</v>
      </c>
      <c r="J1524" s="66">
        <v>0</v>
      </c>
      <c r="K1524" s="66">
        <v>0</v>
      </c>
      <c r="L1524" s="66">
        <v>0</v>
      </c>
      <c r="M1524" s="66">
        <v>0</v>
      </c>
      <c r="N1524" s="66">
        <v>0</v>
      </c>
      <c r="O1524" s="66">
        <v>0</v>
      </c>
      <c r="P1524" s="66">
        <v>0</v>
      </c>
      <c r="Q1524" s="129"/>
      <c r="R1524" s="82"/>
      <c r="S1524" s="51"/>
    </row>
    <row r="1525" spans="1:20">
      <c r="A1525" s="127"/>
      <c r="B1525" s="128"/>
      <c r="C1525" s="129"/>
      <c r="D1525" s="115"/>
      <c r="E1525" s="100"/>
      <c r="F1525" s="100" t="s">
        <v>30</v>
      </c>
      <c r="G1525" s="66">
        <f t="shared" si="271"/>
        <v>0</v>
      </c>
      <c r="H1525" s="66">
        <f t="shared" si="271"/>
        <v>0</v>
      </c>
      <c r="I1525" s="66">
        <v>0</v>
      </c>
      <c r="J1525" s="66">
        <v>0</v>
      </c>
      <c r="K1525" s="66">
        <v>0</v>
      </c>
      <c r="L1525" s="66">
        <v>0</v>
      </c>
      <c r="M1525" s="66">
        <v>0</v>
      </c>
      <c r="N1525" s="66">
        <v>0</v>
      </c>
      <c r="O1525" s="66">
        <v>0</v>
      </c>
      <c r="P1525" s="66">
        <v>0</v>
      </c>
      <c r="Q1525" s="129"/>
      <c r="R1525" s="82"/>
      <c r="S1525" s="51"/>
    </row>
    <row r="1526" spans="1:20">
      <c r="A1526" s="127"/>
      <c r="B1526" s="128"/>
      <c r="C1526" s="129"/>
      <c r="D1526" s="115"/>
      <c r="E1526" s="100"/>
      <c r="F1526" s="100" t="s">
        <v>31</v>
      </c>
      <c r="G1526" s="66">
        <f t="shared" si="271"/>
        <v>0</v>
      </c>
      <c r="H1526" s="66">
        <f t="shared" si="271"/>
        <v>0</v>
      </c>
      <c r="I1526" s="66">
        <v>0</v>
      </c>
      <c r="J1526" s="66">
        <v>0</v>
      </c>
      <c r="K1526" s="66">
        <v>0</v>
      </c>
      <c r="L1526" s="66">
        <v>0</v>
      </c>
      <c r="M1526" s="66">
        <v>0</v>
      </c>
      <c r="N1526" s="66">
        <v>0</v>
      </c>
      <c r="O1526" s="66">
        <v>0</v>
      </c>
      <c r="P1526" s="66">
        <v>0</v>
      </c>
      <c r="Q1526" s="129"/>
      <c r="R1526" s="82"/>
      <c r="S1526" s="51"/>
    </row>
    <row r="1527" spans="1:20">
      <c r="A1527" s="127"/>
      <c r="B1527" s="128"/>
      <c r="C1527" s="129"/>
      <c r="D1527" s="115"/>
      <c r="E1527" s="100"/>
      <c r="F1527" s="100" t="s">
        <v>268</v>
      </c>
      <c r="G1527" s="66">
        <v>0</v>
      </c>
      <c r="H1527" s="66">
        <v>0</v>
      </c>
      <c r="I1527" s="66">
        <v>0</v>
      </c>
      <c r="J1527" s="66">
        <v>0</v>
      </c>
      <c r="K1527" s="66">
        <v>0</v>
      </c>
      <c r="L1527" s="66">
        <v>0</v>
      </c>
      <c r="M1527" s="66">
        <v>0</v>
      </c>
      <c r="N1527" s="66">
        <v>0</v>
      </c>
      <c r="O1527" s="66">
        <v>0</v>
      </c>
      <c r="P1527" s="66">
        <v>0</v>
      </c>
      <c r="Q1527" s="129"/>
      <c r="R1527" s="82"/>
      <c r="S1527" s="51"/>
    </row>
    <row r="1528" spans="1:20">
      <c r="A1528" s="127"/>
      <c r="B1528" s="128"/>
      <c r="C1528" s="129"/>
      <c r="D1528" s="115"/>
      <c r="E1528" s="100"/>
      <c r="F1528" s="100" t="s">
        <v>275</v>
      </c>
      <c r="G1528" s="66">
        <f t="shared" ref="G1528:H1532" si="272">I1528+K1528+M1528+O1528</f>
        <v>0</v>
      </c>
      <c r="H1528" s="66">
        <f t="shared" si="272"/>
        <v>0</v>
      </c>
      <c r="I1528" s="66">
        <v>0</v>
      </c>
      <c r="J1528" s="66">
        <v>0</v>
      </c>
      <c r="K1528" s="66">
        <v>0</v>
      </c>
      <c r="L1528" s="66">
        <v>0</v>
      </c>
      <c r="M1528" s="66">
        <v>0</v>
      </c>
      <c r="N1528" s="66">
        <v>0</v>
      </c>
      <c r="O1528" s="66">
        <v>0</v>
      </c>
      <c r="P1528" s="66">
        <v>0</v>
      </c>
      <c r="Q1528" s="129"/>
      <c r="R1528" s="82"/>
      <c r="S1528" s="51"/>
      <c r="T1528" s="65"/>
    </row>
    <row r="1529" spans="1:20">
      <c r="A1529" s="127"/>
      <c r="B1529" s="128"/>
      <c r="C1529" s="129"/>
      <c r="D1529" s="115"/>
      <c r="E1529" s="100"/>
      <c r="F1529" s="100" t="s">
        <v>276</v>
      </c>
      <c r="G1529" s="66">
        <f t="shared" si="272"/>
        <v>0</v>
      </c>
      <c r="H1529" s="66">
        <f t="shared" si="272"/>
        <v>0</v>
      </c>
      <c r="I1529" s="66">
        <v>0</v>
      </c>
      <c r="J1529" s="66">
        <v>0</v>
      </c>
      <c r="K1529" s="66">
        <v>0</v>
      </c>
      <c r="L1529" s="66">
        <v>0</v>
      </c>
      <c r="M1529" s="66">
        <v>0</v>
      </c>
      <c r="N1529" s="66">
        <v>0</v>
      </c>
      <c r="O1529" s="66">
        <v>0</v>
      </c>
      <c r="P1529" s="66">
        <v>0</v>
      </c>
      <c r="Q1529" s="129"/>
      <c r="R1529" s="82"/>
      <c r="S1529" s="51"/>
      <c r="T1529" s="65"/>
    </row>
    <row r="1530" spans="1:20">
      <c r="A1530" s="127"/>
      <c r="B1530" s="128"/>
      <c r="C1530" s="129"/>
      <c r="D1530" s="115"/>
      <c r="E1530" s="100"/>
      <c r="F1530" s="100" t="s">
        <v>277</v>
      </c>
      <c r="G1530" s="66">
        <f t="shared" si="272"/>
        <v>0</v>
      </c>
      <c r="H1530" s="66">
        <f t="shared" si="272"/>
        <v>0</v>
      </c>
      <c r="I1530" s="66">
        <v>0</v>
      </c>
      <c r="J1530" s="66">
        <v>0</v>
      </c>
      <c r="K1530" s="66">
        <v>0</v>
      </c>
      <c r="L1530" s="66">
        <v>0</v>
      </c>
      <c r="M1530" s="66">
        <v>0</v>
      </c>
      <c r="N1530" s="66">
        <v>0</v>
      </c>
      <c r="O1530" s="66">
        <v>0</v>
      </c>
      <c r="P1530" s="66">
        <v>0</v>
      </c>
      <c r="Q1530" s="129"/>
      <c r="R1530" s="82"/>
      <c r="S1530" s="51"/>
      <c r="T1530" s="65"/>
    </row>
    <row r="1531" spans="1:20">
      <c r="A1531" s="127"/>
      <c r="B1531" s="128"/>
      <c r="C1531" s="129"/>
      <c r="D1531" s="115"/>
      <c r="E1531" s="100"/>
      <c r="F1531" s="100" t="s">
        <v>278</v>
      </c>
      <c r="G1531" s="66">
        <f t="shared" si="272"/>
        <v>0</v>
      </c>
      <c r="H1531" s="66">
        <f t="shared" si="272"/>
        <v>0</v>
      </c>
      <c r="I1531" s="66">
        <v>0</v>
      </c>
      <c r="J1531" s="66">
        <v>0</v>
      </c>
      <c r="K1531" s="66">
        <v>0</v>
      </c>
      <c r="L1531" s="66">
        <v>0</v>
      </c>
      <c r="M1531" s="66">
        <v>0</v>
      </c>
      <c r="N1531" s="66">
        <v>0</v>
      </c>
      <c r="O1531" s="66">
        <v>0</v>
      </c>
      <c r="P1531" s="66">
        <v>0</v>
      </c>
      <c r="Q1531" s="129"/>
      <c r="R1531" s="82"/>
      <c r="S1531" s="51"/>
      <c r="T1531" s="65"/>
    </row>
    <row r="1532" spans="1:20">
      <c r="A1532" s="127"/>
      <c r="B1532" s="128"/>
      <c r="C1532" s="129"/>
      <c r="D1532" s="115"/>
      <c r="E1532" s="100"/>
      <c r="F1532" s="100" t="s">
        <v>279</v>
      </c>
      <c r="G1532" s="66">
        <f t="shared" si="272"/>
        <v>0</v>
      </c>
      <c r="H1532" s="66">
        <f t="shared" si="272"/>
        <v>0</v>
      </c>
      <c r="I1532" s="66">
        <v>0</v>
      </c>
      <c r="J1532" s="66">
        <v>0</v>
      </c>
      <c r="K1532" s="66">
        <v>0</v>
      </c>
      <c r="L1532" s="66">
        <v>0</v>
      </c>
      <c r="M1532" s="66">
        <v>0</v>
      </c>
      <c r="N1532" s="66">
        <v>0</v>
      </c>
      <c r="O1532" s="66">
        <v>0</v>
      </c>
      <c r="P1532" s="66">
        <v>0</v>
      </c>
      <c r="Q1532" s="129"/>
      <c r="R1532" s="82"/>
      <c r="S1532" s="51"/>
      <c r="T1532" s="65"/>
    </row>
    <row r="1533" spans="1:20" ht="12.75" customHeight="1">
      <c r="A1533" s="127" t="s">
        <v>52</v>
      </c>
      <c r="B1533" s="128" t="s">
        <v>53</v>
      </c>
      <c r="C1533" s="129" t="s">
        <v>54</v>
      </c>
      <c r="D1533" s="129"/>
      <c r="E1533" s="100"/>
      <c r="F1533" s="106" t="s">
        <v>22</v>
      </c>
      <c r="G1533" s="64">
        <f>SUM(G1534:G1544)</f>
        <v>113020</v>
      </c>
      <c r="H1533" s="64">
        <f t="shared" ref="H1533:P1533" si="273">SUM(H1534:H1544)</f>
        <v>0</v>
      </c>
      <c r="I1533" s="64">
        <f t="shared" si="273"/>
        <v>113020</v>
      </c>
      <c r="J1533" s="64">
        <f t="shared" si="273"/>
        <v>0</v>
      </c>
      <c r="K1533" s="64">
        <f t="shared" si="273"/>
        <v>0</v>
      </c>
      <c r="L1533" s="64">
        <f t="shared" si="273"/>
        <v>0</v>
      </c>
      <c r="M1533" s="64">
        <f t="shared" si="273"/>
        <v>0</v>
      </c>
      <c r="N1533" s="64">
        <f t="shared" si="273"/>
        <v>0</v>
      </c>
      <c r="O1533" s="64">
        <f t="shared" si="273"/>
        <v>0</v>
      </c>
      <c r="P1533" s="64">
        <f t="shared" si="273"/>
        <v>0</v>
      </c>
      <c r="Q1533" s="129" t="s">
        <v>23</v>
      </c>
      <c r="R1533" s="82"/>
      <c r="S1533" s="51"/>
    </row>
    <row r="1534" spans="1:20">
      <c r="A1534" s="127"/>
      <c r="B1534" s="128"/>
      <c r="C1534" s="129"/>
      <c r="D1534" s="129"/>
      <c r="E1534" s="100"/>
      <c r="F1534" s="100" t="s">
        <v>25</v>
      </c>
      <c r="G1534" s="66">
        <f t="shared" ref="G1534:H1538" si="274">I1534+K1534+M1534+O1534</f>
        <v>0</v>
      </c>
      <c r="H1534" s="66">
        <f t="shared" si="274"/>
        <v>0</v>
      </c>
      <c r="I1534" s="66">
        <v>0</v>
      </c>
      <c r="J1534" s="66">
        <v>0</v>
      </c>
      <c r="K1534" s="66">
        <v>0</v>
      </c>
      <c r="L1534" s="66">
        <v>0</v>
      </c>
      <c r="M1534" s="66">
        <v>0</v>
      </c>
      <c r="N1534" s="66">
        <v>0</v>
      </c>
      <c r="O1534" s="66">
        <v>0</v>
      </c>
      <c r="P1534" s="66">
        <v>0</v>
      </c>
      <c r="Q1534" s="129"/>
      <c r="R1534" s="82"/>
      <c r="S1534" s="51"/>
    </row>
    <row r="1535" spans="1:20">
      <c r="A1535" s="127"/>
      <c r="B1535" s="128"/>
      <c r="C1535" s="129"/>
      <c r="D1535" s="129"/>
      <c r="E1535" s="100"/>
      <c r="F1535" s="100" t="s">
        <v>28</v>
      </c>
      <c r="G1535" s="66">
        <f t="shared" si="274"/>
        <v>0</v>
      </c>
      <c r="H1535" s="66">
        <f t="shared" si="274"/>
        <v>0</v>
      </c>
      <c r="I1535" s="66">
        <v>0</v>
      </c>
      <c r="J1535" s="66">
        <v>0</v>
      </c>
      <c r="K1535" s="66">
        <v>0</v>
      </c>
      <c r="L1535" s="66">
        <v>0</v>
      </c>
      <c r="M1535" s="66">
        <v>0</v>
      </c>
      <c r="N1535" s="66">
        <v>0</v>
      </c>
      <c r="O1535" s="66">
        <v>0</v>
      </c>
      <c r="P1535" s="66">
        <v>0</v>
      </c>
      <c r="Q1535" s="129"/>
      <c r="R1535" s="82"/>
      <c r="S1535" s="51"/>
    </row>
    <row r="1536" spans="1:20">
      <c r="A1536" s="127"/>
      <c r="B1536" s="128"/>
      <c r="C1536" s="129"/>
      <c r="D1536" s="129"/>
      <c r="E1536" s="100"/>
      <c r="F1536" s="100" t="s">
        <v>29</v>
      </c>
      <c r="G1536" s="66">
        <f t="shared" si="274"/>
        <v>0</v>
      </c>
      <c r="H1536" s="66">
        <f t="shared" si="274"/>
        <v>0</v>
      </c>
      <c r="I1536" s="66">
        <v>0</v>
      </c>
      <c r="J1536" s="66">
        <v>0</v>
      </c>
      <c r="K1536" s="66">
        <v>0</v>
      </c>
      <c r="L1536" s="66">
        <v>0</v>
      </c>
      <c r="M1536" s="66">
        <v>0</v>
      </c>
      <c r="N1536" s="66">
        <v>0</v>
      </c>
      <c r="O1536" s="66">
        <v>0</v>
      </c>
      <c r="P1536" s="66">
        <v>0</v>
      </c>
      <c r="Q1536" s="129"/>
      <c r="R1536" s="82"/>
      <c r="S1536" s="51"/>
    </row>
    <row r="1537" spans="1:20">
      <c r="A1537" s="127"/>
      <c r="B1537" s="128"/>
      <c r="C1537" s="129"/>
      <c r="D1537" s="129"/>
      <c r="E1537" s="100"/>
      <c r="F1537" s="100" t="s">
        <v>30</v>
      </c>
      <c r="G1537" s="66">
        <f t="shared" si="274"/>
        <v>0</v>
      </c>
      <c r="H1537" s="66">
        <f t="shared" si="274"/>
        <v>0</v>
      </c>
      <c r="I1537" s="66">
        <v>0</v>
      </c>
      <c r="J1537" s="66">
        <v>0</v>
      </c>
      <c r="K1537" s="66">
        <v>0</v>
      </c>
      <c r="L1537" s="66">
        <v>0</v>
      </c>
      <c r="M1537" s="66">
        <v>0</v>
      </c>
      <c r="N1537" s="66">
        <v>0</v>
      </c>
      <c r="O1537" s="66">
        <v>0</v>
      </c>
      <c r="P1537" s="66">
        <v>0</v>
      </c>
      <c r="Q1537" s="129"/>
      <c r="R1537" s="82"/>
      <c r="S1537" s="51"/>
    </row>
    <row r="1538" spans="1:20">
      <c r="A1538" s="127"/>
      <c r="B1538" s="128"/>
      <c r="C1538" s="129"/>
      <c r="D1538" s="129"/>
      <c r="E1538" s="100"/>
      <c r="F1538" s="100" t="s">
        <v>31</v>
      </c>
      <c r="G1538" s="66">
        <f t="shared" si="274"/>
        <v>0</v>
      </c>
      <c r="H1538" s="66">
        <f t="shared" si="274"/>
        <v>0</v>
      </c>
      <c r="I1538" s="66">
        <v>0</v>
      </c>
      <c r="J1538" s="66">
        <v>0</v>
      </c>
      <c r="K1538" s="66">
        <v>0</v>
      </c>
      <c r="L1538" s="66">
        <v>0</v>
      </c>
      <c r="M1538" s="66">
        <v>0</v>
      </c>
      <c r="N1538" s="66">
        <v>0</v>
      </c>
      <c r="O1538" s="66">
        <v>0</v>
      </c>
      <c r="P1538" s="66">
        <v>0</v>
      </c>
      <c r="Q1538" s="129"/>
      <c r="R1538" s="82"/>
      <c r="S1538" s="51"/>
    </row>
    <row r="1539" spans="1:20">
      <c r="A1539" s="127"/>
      <c r="B1539" s="128"/>
      <c r="C1539" s="129"/>
      <c r="D1539" s="129"/>
      <c r="E1539" s="100"/>
      <c r="F1539" s="100" t="s">
        <v>268</v>
      </c>
      <c r="G1539" s="66">
        <v>0</v>
      </c>
      <c r="H1539" s="66">
        <v>0</v>
      </c>
      <c r="I1539" s="66">
        <v>0</v>
      </c>
      <c r="J1539" s="66">
        <v>0</v>
      </c>
      <c r="K1539" s="66">
        <v>0</v>
      </c>
      <c r="L1539" s="66">
        <v>0</v>
      </c>
      <c r="M1539" s="66">
        <v>0</v>
      </c>
      <c r="N1539" s="66">
        <v>0</v>
      </c>
      <c r="O1539" s="66">
        <v>0</v>
      </c>
      <c r="P1539" s="66">
        <v>0</v>
      </c>
      <c r="Q1539" s="129"/>
      <c r="R1539" s="82"/>
      <c r="S1539" s="51"/>
    </row>
    <row r="1540" spans="1:20">
      <c r="A1540" s="127"/>
      <c r="B1540" s="128"/>
      <c r="C1540" s="129"/>
      <c r="D1540" s="129"/>
      <c r="E1540" s="100" t="s">
        <v>27</v>
      </c>
      <c r="F1540" s="100" t="s">
        <v>275</v>
      </c>
      <c r="G1540" s="66">
        <f>I1540+K1540+M1540+O1540</f>
        <v>13020</v>
      </c>
      <c r="H1540" s="66">
        <f>J1540+L1540+N1540+P1540</f>
        <v>0</v>
      </c>
      <c r="I1540" s="66">
        <f>8020+5000</f>
        <v>13020</v>
      </c>
      <c r="J1540" s="66">
        <v>0</v>
      </c>
      <c r="K1540" s="66">
        <v>0</v>
      </c>
      <c r="L1540" s="66">
        <v>0</v>
      </c>
      <c r="M1540" s="66">
        <v>0</v>
      </c>
      <c r="N1540" s="66">
        <v>0</v>
      </c>
      <c r="O1540" s="66">
        <v>0</v>
      </c>
      <c r="P1540" s="66">
        <v>0</v>
      </c>
      <c r="Q1540" s="129"/>
      <c r="R1540" s="82"/>
      <c r="S1540" s="51"/>
      <c r="T1540" s="65"/>
    </row>
    <row r="1541" spans="1:20">
      <c r="A1541" s="127"/>
      <c r="B1541" s="128"/>
      <c r="C1541" s="129"/>
      <c r="D1541" s="129"/>
      <c r="E1541" s="100" t="s">
        <v>26</v>
      </c>
      <c r="F1541" s="100" t="s">
        <v>276</v>
      </c>
      <c r="G1541" s="66">
        <f>I1541+K1541+M1541+O1541</f>
        <v>100000</v>
      </c>
      <c r="H1541" s="66">
        <f>J1541+L1541+N1541+P1541</f>
        <v>0</v>
      </c>
      <c r="I1541" s="66">
        <v>100000</v>
      </c>
      <c r="J1541" s="66">
        <v>0</v>
      </c>
      <c r="K1541" s="66">
        <v>0</v>
      </c>
      <c r="L1541" s="66">
        <v>0</v>
      </c>
      <c r="M1541" s="66">
        <v>0</v>
      </c>
      <c r="N1541" s="66">
        <v>0</v>
      </c>
      <c r="O1541" s="66">
        <v>0</v>
      </c>
      <c r="P1541" s="66">
        <v>0</v>
      </c>
      <c r="Q1541" s="129"/>
      <c r="R1541" s="82"/>
      <c r="S1541" s="51"/>
      <c r="T1541" s="65"/>
    </row>
    <row r="1542" spans="1:20">
      <c r="A1542" s="127"/>
      <c r="B1542" s="128"/>
      <c r="C1542" s="129"/>
      <c r="D1542" s="129"/>
      <c r="E1542" s="100"/>
      <c r="F1542" s="100" t="s">
        <v>277</v>
      </c>
      <c r="G1542" s="66">
        <f>I1542+K1542+M1542+O1542</f>
        <v>0</v>
      </c>
      <c r="H1542" s="66">
        <v>0</v>
      </c>
      <c r="I1542" s="66">
        <v>0</v>
      </c>
      <c r="J1542" s="66">
        <v>0</v>
      </c>
      <c r="K1542" s="66">
        <v>0</v>
      </c>
      <c r="L1542" s="66">
        <v>0</v>
      </c>
      <c r="M1542" s="66">
        <v>0</v>
      </c>
      <c r="N1542" s="66">
        <v>0</v>
      </c>
      <c r="O1542" s="66">
        <v>0</v>
      </c>
      <c r="P1542" s="66">
        <v>0</v>
      </c>
      <c r="Q1542" s="129"/>
      <c r="R1542" s="82"/>
      <c r="S1542" s="51"/>
      <c r="T1542" s="65"/>
    </row>
    <row r="1543" spans="1:20">
      <c r="A1543" s="127"/>
      <c r="B1543" s="128"/>
      <c r="C1543" s="129"/>
      <c r="D1543" s="129"/>
      <c r="E1543" s="100"/>
      <c r="F1543" s="100" t="s">
        <v>278</v>
      </c>
      <c r="G1543" s="66">
        <f>I1543+K1543+M1543+O1543</f>
        <v>0</v>
      </c>
      <c r="H1543" s="66">
        <f>J1543+L1543+N1543+P1543</f>
        <v>0</v>
      </c>
      <c r="I1543" s="66">
        <v>0</v>
      </c>
      <c r="J1543" s="66">
        <v>0</v>
      </c>
      <c r="K1543" s="66">
        <v>0</v>
      </c>
      <c r="L1543" s="66">
        <v>0</v>
      </c>
      <c r="M1543" s="66">
        <v>0</v>
      </c>
      <c r="N1543" s="66">
        <v>0</v>
      </c>
      <c r="O1543" s="66">
        <v>0</v>
      </c>
      <c r="P1543" s="66">
        <v>0</v>
      </c>
      <c r="Q1543" s="129"/>
      <c r="R1543" s="82"/>
      <c r="S1543" s="51"/>
      <c r="T1543" s="65"/>
    </row>
    <row r="1544" spans="1:20">
      <c r="A1544" s="127"/>
      <c r="B1544" s="128"/>
      <c r="C1544" s="129"/>
      <c r="D1544" s="129"/>
      <c r="E1544" s="100"/>
      <c r="F1544" s="100" t="s">
        <v>279</v>
      </c>
      <c r="G1544" s="66">
        <f>I1544+K1544+M1544+O1544</f>
        <v>0</v>
      </c>
      <c r="H1544" s="66">
        <f>J1544+L1544+N1544+P1544</f>
        <v>0</v>
      </c>
      <c r="I1544" s="66">
        <v>0</v>
      </c>
      <c r="J1544" s="66">
        <v>0</v>
      </c>
      <c r="K1544" s="66">
        <v>0</v>
      </c>
      <c r="L1544" s="66">
        <v>0</v>
      </c>
      <c r="M1544" s="66">
        <v>0</v>
      </c>
      <c r="N1544" s="66">
        <v>0</v>
      </c>
      <c r="O1544" s="66">
        <v>0</v>
      </c>
      <c r="P1544" s="66">
        <v>0</v>
      </c>
      <c r="Q1544" s="129"/>
      <c r="R1544" s="82"/>
      <c r="S1544" s="51"/>
      <c r="T1544" s="65"/>
    </row>
    <row r="1545" spans="1:20" ht="12.75" customHeight="1">
      <c r="A1545" s="127" t="s">
        <v>55</v>
      </c>
      <c r="B1545" s="128" t="s">
        <v>274</v>
      </c>
      <c r="C1545" s="129" t="s">
        <v>57</v>
      </c>
      <c r="D1545" s="115"/>
      <c r="E1545" s="100"/>
      <c r="F1545" s="106" t="s">
        <v>22</v>
      </c>
      <c r="G1545" s="64">
        <f>SUM(G1546:G1557)</f>
        <v>44889.7</v>
      </c>
      <c r="H1545" s="64">
        <f t="shared" ref="H1545:P1545" si="275">SUM(H1546:H1557)</f>
        <v>44889.7</v>
      </c>
      <c r="I1545" s="64">
        <f t="shared" si="275"/>
        <v>44889.7</v>
      </c>
      <c r="J1545" s="64">
        <f t="shared" si="275"/>
        <v>44889.7</v>
      </c>
      <c r="K1545" s="64">
        <f t="shared" si="275"/>
        <v>0</v>
      </c>
      <c r="L1545" s="64">
        <f t="shared" si="275"/>
        <v>0</v>
      </c>
      <c r="M1545" s="64">
        <f t="shared" si="275"/>
        <v>0</v>
      </c>
      <c r="N1545" s="64">
        <f t="shared" si="275"/>
        <v>0</v>
      </c>
      <c r="O1545" s="64">
        <f t="shared" si="275"/>
        <v>0</v>
      </c>
      <c r="P1545" s="64">
        <f t="shared" si="275"/>
        <v>0</v>
      </c>
      <c r="Q1545" s="129" t="s">
        <v>23</v>
      </c>
      <c r="R1545" s="82"/>
      <c r="S1545" s="51"/>
    </row>
    <row r="1546" spans="1:20">
      <c r="A1546" s="127"/>
      <c r="B1546" s="128"/>
      <c r="C1546" s="129"/>
      <c r="D1546" s="115"/>
      <c r="E1546" s="100"/>
      <c r="F1546" s="100" t="s">
        <v>25</v>
      </c>
      <c r="G1546" s="66">
        <f t="shared" ref="G1546:H1551" si="276">I1546+K1546+M1546+O1546</f>
        <v>0</v>
      </c>
      <c r="H1546" s="66">
        <f t="shared" si="276"/>
        <v>0</v>
      </c>
      <c r="I1546" s="66">
        <v>0</v>
      </c>
      <c r="J1546" s="66">
        <v>0</v>
      </c>
      <c r="K1546" s="66">
        <v>0</v>
      </c>
      <c r="L1546" s="66">
        <v>0</v>
      </c>
      <c r="M1546" s="66">
        <v>0</v>
      </c>
      <c r="N1546" s="66">
        <v>0</v>
      </c>
      <c r="O1546" s="66">
        <v>0</v>
      </c>
      <c r="P1546" s="66">
        <v>0</v>
      </c>
      <c r="Q1546" s="129"/>
      <c r="R1546" s="82"/>
      <c r="S1546" s="51"/>
    </row>
    <row r="1547" spans="1:20">
      <c r="A1547" s="127"/>
      <c r="B1547" s="128"/>
      <c r="C1547" s="129"/>
      <c r="D1547" s="115"/>
      <c r="E1547" s="100"/>
      <c r="F1547" s="100" t="s">
        <v>28</v>
      </c>
      <c r="G1547" s="66">
        <f t="shared" si="276"/>
        <v>0</v>
      </c>
      <c r="H1547" s="66">
        <f t="shared" si="276"/>
        <v>0</v>
      </c>
      <c r="I1547" s="66">
        <v>0</v>
      </c>
      <c r="J1547" s="66">
        <v>0</v>
      </c>
      <c r="K1547" s="66">
        <v>0</v>
      </c>
      <c r="L1547" s="66">
        <v>0</v>
      </c>
      <c r="M1547" s="66">
        <v>0</v>
      </c>
      <c r="N1547" s="66">
        <v>0</v>
      </c>
      <c r="O1547" s="66">
        <v>0</v>
      </c>
      <c r="P1547" s="66">
        <v>0</v>
      </c>
      <c r="Q1547" s="129"/>
      <c r="R1547" s="82"/>
      <c r="S1547" s="51"/>
    </row>
    <row r="1548" spans="1:20">
      <c r="A1548" s="127"/>
      <c r="B1548" s="128"/>
      <c r="C1548" s="129"/>
      <c r="D1548" s="100" t="s">
        <v>249</v>
      </c>
      <c r="E1548" s="100" t="s">
        <v>27</v>
      </c>
      <c r="F1548" s="100" t="s">
        <v>29</v>
      </c>
      <c r="G1548" s="66">
        <f t="shared" si="276"/>
        <v>889.7</v>
      </c>
      <c r="H1548" s="66">
        <f t="shared" si="276"/>
        <v>889.7</v>
      </c>
      <c r="I1548" s="66">
        <v>889.7</v>
      </c>
      <c r="J1548" s="66">
        <v>889.7</v>
      </c>
      <c r="K1548" s="66">
        <v>0</v>
      </c>
      <c r="L1548" s="66">
        <v>0</v>
      </c>
      <c r="M1548" s="66">
        <v>0</v>
      </c>
      <c r="N1548" s="66">
        <v>0</v>
      </c>
      <c r="O1548" s="66">
        <v>0</v>
      </c>
      <c r="P1548" s="66">
        <v>0</v>
      </c>
      <c r="Q1548" s="129"/>
      <c r="R1548" s="82"/>
      <c r="S1548" s="51"/>
    </row>
    <row r="1549" spans="1:20">
      <c r="A1549" s="127"/>
      <c r="B1549" s="128"/>
      <c r="C1549" s="129"/>
      <c r="D1549" s="100" t="s">
        <v>249</v>
      </c>
      <c r="E1549" s="100"/>
      <c r="F1549" s="100" t="s">
        <v>29</v>
      </c>
      <c r="G1549" s="66">
        <f t="shared" si="276"/>
        <v>0</v>
      </c>
      <c r="H1549" s="66">
        <f t="shared" si="276"/>
        <v>0</v>
      </c>
      <c r="I1549" s="66">
        <v>0</v>
      </c>
      <c r="J1549" s="66">
        <v>0</v>
      </c>
      <c r="K1549" s="66">
        <v>0</v>
      </c>
      <c r="L1549" s="66">
        <v>0</v>
      </c>
      <c r="M1549" s="66">
        <v>0</v>
      </c>
      <c r="N1549" s="66">
        <v>0</v>
      </c>
      <c r="O1549" s="66">
        <v>0</v>
      </c>
      <c r="P1549" s="66">
        <v>0</v>
      </c>
      <c r="Q1549" s="129"/>
      <c r="R1549" s="82"/>
      <c r="S1549" s="51"/>
    </row>
    <row r="1550" spans="1:20">
      <c r="A1550" s="127"/>
      <c r="B1550" s="128"/>
      <c r="C1550" s="129"/>
      <c r="D1550" s="100" t="s">
        <v>249</v>
      </c>
      <c r="E1550" s="100" t="s">
        <v>26</v>
      </c>
      <c r="F1550" s="100" t="s">
        <v>30</v>
      </c>
      <c r="G1550" s="66">
        <f t="shared" si="276"/>
        <v>22985.5</v>
      </c>
      <c r="H1550" s="66">
        <f t="shared" si="276"/>
        <v>22985.5</v>
      </c>
      <c r="I1550" s="66">
        <v>22985.5</v>
      </c>
      <c r="J1550" s="66">
        <v>22985.5</v>
      </c>
      <c r="K1550" s="66">
        <v>0</v>
      </c>
      <c r="L1550" s="66">
        <v>0</v>
      </c>
      <c r="M1550" s="66">
        <v>0</v>
      </c>
      <c r="N1550" s="66">
        <v>0</v>
      </c>
      <c r="O1550" s="66">
        <v>0</v>
      </c>
      <c r="P1550" s="66">
        <v>0</v>
      </c>
      <c r="Q1550" s="129"/>
      <c r="R1550" s="82"/>
      <c r="S1550" s="51"/>
    </row>
    <row r="1551" spans="1:20">
      <c r="A1551" s="127"/>
      <c r="B1551" s="128"/>
      <c r="C1551" s="129"/>
      <c r="D1551" s="100" t="s">
        <v>249</v>
      </c>
      <c r="E1551" s="100" t="s">
        <v>26</v>
      </c>
      <c r="F1551" s="100" t="s">
        <v>31</v>
      </c>
      <c r="G1551" s="66">
        <f t="shared" si="276"/>
        <v>21014.5</v>
      </c>
      <c r="H1551" s="66">
        <f t="shared" si="276"/>
        <v>21014.5</v>
      </c>
      <c r="I1551" s="66">
        <v>21014.5</v>
      </c>
      <c r="J1551" s="66">
        <v>21014.5</v>
      </c>
      <c r="K1551" s="66">
        <v>0</v>
      </c>
      <c r="L1551" s="66">
        <v>0</v>
      </c>
      <c r="M1551" s="66">
        <v>0</v>
      </c>
      <c r="N1551" s="66">
        <v>0</v>
      </c>
      <c r="O1551" s="66">
        <v>0</v>
      </c>
      <c r="P1551" s="66">
        <v>0</v>
      </c>
      <c r="Q1551" s="129"/>
      <c r="R1551" s="82"/>
      <c r="S1551" s="51"/>
    </row>
    <row r="1552" spans="1:20">
      <c r="A1552" s="127"/>
      <c r="B1552" s="128"/>
      <c r="C1552" s="129"/>
      <c r="D1552" s="115"/>
      <c r="E1552" s="100"/>
      <c r="F1552" s="100" t="s">
        <v>268</v>
      </c>
      <c r="G1552" s="66">
        <v>0</v>
      </c>
      <c r="H1552" s="66">
        <v>0</v>
      </c>
      <c r="I1552" s="66">
        <v>0</v>
      </c>
      <c r="J1552" s="66">
        <v>0</v>
      </c>
      <c r="K1552" s="66">
        <v>0</v>
      </c>
      <c r="L1552" s="66">
        <v>0</v>
      </c>
      <c r="M1552" s="66">
        <v>0</v>
      </c>
      <c r="N1552" s="66">
        <v>0</v>
      </c>
      <c r="O1552" s="66">
        <v>0</v>
      </c>
      <c r="P1552" s="66">
        <v>0</v>
      </c>
      <c r="Q1552" s="129"/>
      <c r="R1552" s="82"/>
      <c r="S1552" s="51"/>
    </row>
    <row r="1553" spans="1:20">
      <c r="A1553" s="127"/>
      <c r="B1553" s="128"/>
      <c r="C1553" s="129"/>
      <c r="D1553" s="115"/>
      <c r="E1553" s="100"/>
      <c r="F1553" s="100" t="s">
        <v>275</v>
      </c>
      <c r="G1553" s="66">
        <f t="shared" ref="G1553:H1557" si="277">I1553+K1553+M1553+O1553</f>
        <v>0</v>
      </c>
      <c r="H1553" s="66">
        <f t="shared" si="277"/>
        <v>0</v>
      </c>
      <c r="I1553" s="66">
        <v>0</v>
      </c>
      <c r="J1553" s="66">
        <v>0</v>
      </c>
      <c r="K1553" s="66">
        <v>0</v>
      </c>
      <c r="L1553" s="66">
        <v>0</v>
      </c>
      <c r="M1553" s="66">
        <v>0</v>
      </c>
      <c r="N1553" s="66">
        <v>0</v>
      </c>
      <c r="O1553" s="66">
        <v>0</v>
      </c>
      <c r="P1553" s="66">
        <v>0</v>
      </c>
      <c r="Q1553" s="129"/>
      <c r="R1553" s="82"/>
      <c r="S1553" s="51"/>
      <c r="T1553" s="65"/>
    </row>
    <row r="1554" spans="1:20">
      <c r="A1554" s="127"/>
      <c r="B1554" s="128"/>
      <c r="C1554" s="129"/>
      <c r="D1554" s="115"/>
      <c r="E1554" s="100"/>
      <c r="F1554" s="100" t="s">
        <v>276</v>
      </c>
      <c r="G1554" s="66">
        <f t="shared" si="277"/>
        <v>0</v>
      </c>
      <c r="H1554" s="66">
        <f t="shared" si="277"/>
        <v>0</v>
      </c>
      <c r="I1554" s="66">
        <v>0</v>
      </c>
      <c r="J1554" s="66">
        <v>0</v>
      </c>
      <c r="K1554" s="66">
        <v>0</v>
      </c>
      <c r="L1554" s="66">
        <v>0</v>
      </c>
      <c r="M1554" s="66">
        <v>0</v>
      </c>
      <c r="N1554" s="66">
        <v>0</v>
      </c>
      <c r="O1554" s="66">
        <v>0</v>
      </c>
      <c r="P1554" s="66">
        <v>0</v>
      </c>
      <c r="Q1554" s="129"/>
      <c r="R1554" s="82"/>
      <c r="S1554" s="51"/>
      <c r="T1554" s="65"/>
    </row>
    <row r="1555" spans="1:20">
      <c r="A1555" s="127"/>
      <c r="B1555" s="128"/>
      <c r="C1555" s="129"/>
      <c r="D1555" s="115"/>
      <c r="E1555" s="100"/>
      <c r="F1555" s="100" t="s">
        <v>277</v>
      </c>
      <c r="G1555" s="66">
        <f t="shared" si="277"/>
        <v>0</v>
      </c>
      <c r="H1555" s="66">
        <f t="shared" si="277"/>
        <v>0</v>
      </c>
      <c r="I1555" s="66">
        <v>0</v>
      </c>
      <c r="J1555" s="66">
        <v>0</v>
      </c>
      <c r="K1555" s="66">
        <v>0</v>
      </c>
      <c r="L1555" s="66">
        <v>0</v>
      </c>
      <c r="M1555" s="66">
        <v>0</v>
      </c>
      <c r="N1555" s="66">
        <v>0</v>
      </c>
      <c r="O1555" s="66">
        <v>0</v>
      </c>
      <c r="P1555" s="66">
        <v>0</v>
      </c>
      <c r="Q1555" s="129"/>
      <c r="R1555" s="82"/>
      <c r="S1555" s="51"/>
      <c r="T1555" s="65"/>
    </row>
    <row r="1556" spans="1:20">
      <c r="A1556" s="127"/>
      <c r="B1556" s="128"/>
      <c r="C1556" s="129"/>
      <c r="D1556" s="115"/>
      <c r="E1556" s="100"/>
      <c r="F1556" s="100" t="s">
        <v>278</v>
      </c>
      <c r="G1556" s="66">
        <f t="shared" si="277"/>
        <v>0</v>
      </c>
      <c r="H1556" s="66">
        <f t="shared" si="277"/>
        <v>0</v>
      </c>
      <c r="I1556" s="66">
        <v>0</v>
      </c>
      <c r="J1556" s="66">
        <v>0</v>
      </c>
      <c r="K1556" s="66">
        <v>0</v>
      </c>
      <c r="L1556" s="66">
        <v>0</v>
      </c>
      <c r="M1556" s="66">
        <v>0</v>
      </c>
      <c r="N1556" s="66">
        <v>0</v>
      </c>
      <c r="O1556" s="66">
        <v>0</v>
      </c>
      <c r="P1556" s="66">
        <v>0</v>
      </c>
      <c r="Q1556" s="129"/>
      <c r="R1556" s="82"/>
      <c r="S1556" s="51"/>
      <c r="T1556" s="65"/>
    </row>
    <row r="1557" spans="1:20">
      <c r="A1557" s="127"/>
      <c r="B1557" s="128"/>
      <c r="C1557" s="129"/>
      <c r="D1557" s="115"/>
      <c r="E1557" s="100"/>
      <c r="F1557" s="100" t="s">
        <v>279</v>
      </c>
      <c r="G1557" s="66">
        <f t="shared" si="277"/>
        <v>0</v>
      </c>
      <c r="H1557" s="66">
        <f t="shared" si="277"/>
        <v>0</v>
      </c>
      <c r="I1557" s="66">
        <v>0</v>
      </c>
      <c r="J1557" s="66">
        <v>0</v>
      </c>
      <c r="K1557" s="66">
        <v>0</v>
      </c>
      <c r="L1557" s="66">
        <v>0</v>
      </c>
      <c r="M1557" s="66">
        <v>0</v>
      </c>
      <c r="N1557" s="66">
        <v>0</v>
      </c>
      <c r="O1557" s="66">
        <v>0</v>
      </c>
      <c r="P1557" s="66">
        <v>0</v>
      </c>
      <c r="Q1557" s="129"/>
      <c r="R1557" s="82"/>
      <c r="S1557" s="51"/>
      <c r="T1557" s="65"/>
    </row>
    <row r="1558" spans="1:20" ht="12.75" customHeight="1">
      <c r="A1558" s="127" t="s">
        <v>58</v>
      </c>
      <c r="B1558" s="128" t="s">
        <v>59</v>
      </c>
      <c r="C1558" s="129" t="s">
        <v>60</v>
      </c>
      <c r="D1558" s="129"/>
      <c r="E1558" s="100"/>
      <c r="F1558" s="106" t="s">
        <v>22</v>
      </c>
      <c r="G1558" s="64">
        <f>SUM(G1559:G1570)</f>
        <v>6400</v>
      </c>
      <c r="H1558" s="64">
        <f>SUM(H1559:H1570)</f>
        <v>0</v>
      </c>
      <c r="I1558" s="64">
        <f t="shared" ref="I1558:P1558" si="278">SUM(I1559:I1570)</f>
        <v>6400</v>
      </c>
      <c r="J1558" s="64">
        <f t="shared" si="278"/>
        <v>0</v>
      </c>
      <c r="K1558" s="64">
        <f t="shared" si="278"/>
        <v>0</v>
      </c>
      <c r="L1558" s="64">
        <f t="shared" si="278"/>
        <v>0</v>
      </c>
      <c r="M1558" s="64">
        <f t="shared" si="278"/>
        <v>0</v>
      </c>
      <c r="N1558" s="64">
        <f t="shared" si="278"/>
        <v>0</v>
      </c>
      <c r="O1558" s="64">
        <f t="shared" si="278"/>
        <v>0</v>
      </c>
      <c r="P1558" s="64">
        <f t="shared" si="278"/>
        <v>0</v>
      </c>
      <c r="Q1558" s="129" t="s">
        <v>23</v>
      </c>
      <c r="R1558" s="82"/>
      <c r="S1558" s="51"/>
    </row>
    <row r="1559" spans="1:20">
      <c r="A1559" s="127"/>
      <c r="B1559" s="128"/>
      <c r="C1559" s="129"/>
      <c r="D1559" s="129"/>
      <c r="E1559" s="100"/>
      <c r="F1559" s="100" t="s">
        <v>25</v>
      </c>
      <c r="G1559" s="66">
        <f t="shared" ref="G1559:H1564" si="279">I1559+K1559+M1559+O1559</f>
        <v>0</v>
      </c>
      <c r="H1559" s="66">
        <f t="shared" si="279"/>
        <v>0</v>
      </c>
      <c r="I1559" s="66">
        <v>0</v>
      </c>
      <c r="J1559" s="66">
        <v>0</v>
      </c>
      <c r="K1559" s="66">
        <v>0</v>
      </c>
      <c r="L1559" s="66">
        <v>0</v>
      </c>
      <c r="M1559" s="66">
        <v>0</v>
      </c>
      <c r="N1559" s="66">
        <v>0</v>
      </c>
      <c r="O1559" s="66">
        <v>0</v>
      </c>
      <c r="P1559" s="66">
        <v>0</v>
      </c>
      <c r="Q1559" s="129"/>
      <c r="R1559" s="82"/>
      <c r="S1559" s="51"/>
      <c r="T1559" s="53"/>
    </row>
    <row r="1560" spans="1:20">
      <c r="A1560" s="127"/>
      <c r="B1560" s="128"/>
      <c r="C1560" s="129"/>
      <c r="D1560" s="129"/>
      <c r="E1560" s="100"/>
      <c r="F1560" s="100" t="s">
        <v>28</v>
      </c>
      <c r="G1560" s="66">
        <f>I1560+K1560+M1560+O1560</f>
        <v>0</v>
      </c>
      <c r="H1560" s="66">
        <f>J1560+L1560+N1560+P1560</f>
        <v>0</v>
      </c>
      <c r="I1560" s="66">
        <v>0</v>
      </c>
      <c r="J1560" s="66">
        <v>0</v>
      </c>
      <c r="K1560" s="66">
        <v>0</v>
      </c>
      <c r="L1560" s="66">
        <v>0</v>
      </c>
      <c r="M1560" s="66">
        <v>0</v>
      </c>
      <c r="N1560" s="66">
        <v>0</v>
      </c>
      <c r="O1560" s="66">
        <v>0</v>
      </c>
      <c r="P1560" s="66">
        <v>0</v>
      </c>
      <c r="Q1560" s="129"/>
      <c r="R1560" s="82"/>
      <c r="S1560" s="51"/>
    </row>
    <row r="1561" spans="1:20">
      <c r="A1561" s="127"/>
      <c r="B1561" s="128"/>
      <c r="C1561" s="129"/>
      <c r="D1561" s="129"/>
      <c r="E1561" s="100"/>
      <c r="F1561" s="100" t="s">
        <v>29</v>
      </c>
      <c r="G1561" s="66">
        <f t="shared" si="279"/>
        <v>0</v>
      </c>
      <c r="H1561" s="66">
        <f t="shared" si="279"/>
        <v>0</v>
      </c>
      <c r="I1561" s="66">
        <v>0</v>
      </c>
      <c r="J1561" s="66">
        <v>0</v>
      </c>
      <c r="K1561" s="66">
        <v>0</v>
      </c>
      <c r="L1561" s="66">
        <v>0</v>
      </c>
      <c r="M1561" s="66">
        <v>0</v>
      </c>
      <c r="N1561" s="66">
        <v>0</v>
      </c>
      <c r="O1561" s="66">
        <v>0</v>
      </c>
      <c r="P1561" s="66">
        <v>0</v>
      </c>
      <c r="Q1561" s="129"/>
      <c r="R1561" s="82"/>
      <c r="S1561" s="51"/>
    </row>
    <row r="1562" spans="1:20">
      <c r="A1562" s="127"/>
      <c r="B1562" s="128"/>
      <c r="C1562" s="129"/>
      <c r="D1562" s="129"/>
      <c r="E1562" s="100"/>
      <c r="F1562" s="100" t="s">
        <v>30</v>
      </c>
      <c r="G1562" s="66">
        <f>I1562+K1562+M1562+O1562</f>
        <v>0</v>
      </c>
      <c r="H1562" s="66">
        <f>J1562+L1562+N1562+P1562</f>
        <v>0</v>
      </c>
      <c r="I1562" s="66">
        <v>0</v>
      </c>
      <c r="J1562" s="66">
        <v>0</v>
      </c>
      <c r="K1562" s="66">
        <v>0</v>
      </c>
      <c r="L1562" s="66">
        <v>0</v>
      </c>
      <c r="M1562" s="66">
        <v>0</v>
      </c>
      <c r="N1562" s="66">
        <v>0</v>
      </c>
      <c r="O1562" s="66">
        <v>0</v>
      </c>
      <c r="P1562" s="66">
        <v>0</v>
      </c>
      <c r="Q1562" s="129"/>
      <c r="R1562" s="82"/>
      <c r="S1562" s="51"/>
    </row>
    <row r="1563" spans="1:20">
      <c r="A1563" s="127"/>
      <c r="B1563" s="128"/>
      <c r="C1563" s="129"/>
      <c r="D1563" s="129"/>
      <c r="E1563" s="100"/>
      <c r="F1563" s="100" t="s">
        <v>30</v>
      </c>
      <c r="G1563" s="66">
        <f t="shared" si="279"/>
        <v>0</v>
      </c>
      <c r="H1563" s="66">
        <f t="shared" si="279"/>
        <v>0</v>
      </c>
      <c r="I1563" s="66">
        <v>0</v>
      </c>
      <c r="J1563" s="66">
        <v>0</v>
      </c>
      <c r="K1563" s="66">
        <v>0</v>
      </c>
      <c r="L1563" s="66">
        <v>0</v>
      </c>
      <c r="M1563" s="66">
        <v>0</v>
      </c>
      <c r="N1563" s="66">
        <v>0</v>
      </c>
      <c r="O1563" s="66">
        <v>0</v>
      </c>
      <c r="P1563" s="66">
        <v>0</v>
      </c>
      <c r="Q1563" s="129"/>
      <c r="R1563" s="82"/>
      <c r="S1563" s="51"/>
    </row>
    <row r="1564" spans="1:20">
      <c r="A1564" s="127"/>
      <c r="B1564" s="128"/>
      <c r="C1564" s="129"/>
      <c r="D1564" s="129"/>
      <c r="E1564" s="100"/>
      <c r="F1564" s="100" t="s">
        <v>31</v>
      </c>
      <c r="G1564" s="66">
        <f t="shared" si="279"/>
        <v>0</v>
      </c>
      <c r="H1564" s="66">
        <f t="shared" si="279"/>
        <v>0</v>
      </c>
      <c r="I1564" s="66">
        <v>0</v>
      </c>
      <c r="J1564" s="66">
        <v>0</v>
      </c>
      <c r="K1564" s="66">
        <v>0</v>
      </c>
      <c r="L1564" s="66">
        <v>0</v>
      </c>
      <c r="M1564" s="66">
        <v>0</v>
      </c>
      <c r="N1564" s="66">
        <v>0</v>
      </c>
      <c r="O1564" s="66">
        <v>0</v>
      </c>
      <c r="P1564" s="66">
        <v>0</v>
      </c>
      <c r="Q1564" s="129"/>
      <c r="R1564" s="82"/>
      <c r="S1564" s="51"/>
    </row>
    <row r="1565" spans="1:20">
      <c r="A1565" s="127"/>
      <c r="B1565" s="128"/>
      <c r="C1565" s="129"/>
      <c r="D1565" s="129"/>
      <c r="E1565" s="100"/>
      <c r="F1565" s="100" t="s">
        <v>268</v>
      </c>
      <c r="G1565" s="66">
        <v>0</v>
      </c>
      <c r="H1565" s="66">
        <v>0</v>
      </c>
      <c r="I1565" s="66">
        <v>0</v>
      </c>
      <c r="J1565" s="66">
        <v>0</v>
      </c>
      <c r="K1565" s="66">
        <v>0</v>
      </c>
      <c r="L1565" s="66">
        <v>0</v>
      </c>
      <c r="M1565" s="66">
        <v>0</v>
      </c>
      <c r="N1565" s="66">
        <v>0</v>
      </c>
      <c r="O1565" s="66">
        <v>0</v>
      </c>
      <c r="P1565" s="66">
        <v>0</v>
      </c>
      <c r="Q1565" s="129"/>
      <c r="R1565" s="82"/>
      <c r="S1565" s="51"/>
    </row>
    <row r="1566" spans="1:20">
      <c r="A1566" s="127"/>
      <c r="B1566" s="128"/>
      <c r="C1566" s="129"/>
      <c r="D1566" s="115"/>
      <c r="E1566" s="100" t="s">
        <v>61</v>
      </c>
      <c r="F1566" s="100" t="s">
        <v>275</v>
      </c>
      <c r="G1566" s="66">
        <f t="shared" ref="G1566:H1570" si="280">I1566+K1566+M1566+O1566</f>
        <v>1000</v>
      </c>
      <c r="H1566" s="66">
        <f t="shared" si="280"/>
        <v>0</v>
      </c>
      <c r="I1566" s="66">
        <v>1000</v>
      </c>
      <c r="J1566" s="66">
        <v>0</v>
      </c>
      <c r="K1566" s="66">
        <v>0</v>
      </c>
      <c r="L1566" s="66">
        <v>0</v>
      </c>
      <c r="M1566" s="66">
        <v>0</v>
      </c>
      <c r="N1566" s="66">
        <v>0</v>
      </c>
      <c r="O1566" s="66">
        <v>0</v>
      </c>
      <c r="P1566" s="66">
        <v>0</v>
      </c>
      <c r="Q1566" s="129"/>
      <c r="R1566" s="82"/>
      <c r="S1566" s="51"/>
      <c r="T1566" s="65"/>
    </row>
    <row r="1567" spans="1:20">
      <c r="A1567" s="127"/>
      <c r="B1567" s="128"/>
      <c r="C1567" s="129"/>
      <c r="D1567" s="115"/>
      <c r="E1567" s="100" t="s">
        <v>26</v>
      </c>
      <c r="F1567" s="100" t="s">
        <v>276</v>
      </c>
      <c r="G1567" s="66">
        <f t="shared" si="280"/>
        <v>5400</v>
      </c>
      <c r="H1567" s="66">
        <f t="shared" si="280"/>
        <v>0</v>
      </c>
      <c r="I1567" s="66">
        <v>5400</v>
      </c>
      <c r="J1567" s="66">
        <v>0</v>
      </c>
      <c r="K1567" s="66">
        <v>0</v>
      </c>
      <c r="L1567" s="66">
        <v>0</v>
      </c>
      <c r="M1567" s="66">
        <v>0</v>
      </c>
      <c r="N1567" s="66">
        <v>0</v>
      </c>
      <c r="O1567" s="66">
        <v>0</v>
      </c>
      <c r="P1567" s="66">
        <v>0</v>
      </c>
      <c r="Q1567" s="129"/>
      <c r="R1567" s="82"/>
      <c r="S1567" s="51"/>
      <c r="T1567" s="65"/>
    </row>
    <row r="1568" spans="1:20">
      <c r="A1568" s="127"/>
      <c r="B1568" s="128"/>
      <c r="C1568" s="129"/>
      <c r="D1568" s="115"/>
      <c r="E1568" s="100"/>
      <c r="F1568" s="100" t="s">
        <v>277</v>
      </c>
      <c r="G1568" s="66">
        <f t="shared" si="280"/>
        <v>0</v>
      </c>
      <c r="H1568" s="66">
        <f t="shared" si="280"/>
        <v>0</v>
      </c>
      <c r="I1568" s="66">
        <v>0</v>
      </c>
      <c r="J1568" s="66">
        <v>0</v>
      </c>
      <c r="K1568" s="66">
        <v>0</v>
      </c>
      <c r="L1568" s="66">
        <v>0</v>
      </c>
      <c r="M1568" s="66">
        <v>0</v>
      </c>
      <c r="N1568" s="66">
        <v>0</v>
      </c>
      <c r="O1568" s="66">
        <v>0</v>
      </c>
      <c r="P1568" s="66">
        <v>0</v>
      </c>
      <c r="Q1568" s="129"/>
      <c r="R1568" s="82"/>
      <c r="S1568" s="51"/>
      <c r="T1568" s="65"/>
    </row>
    <row r="1569" spans="1:20">
      <c r="A1569" s="127"/>
      <c r="B1569" s="128"/>
      <c r="C1569" s="129"/>
      <c r="D1569" s="115"/>
      <c r="E1569" s="100"/>
      <c r="F1569" s="100" t="s">
        <v>278</v>
      </c>
      <c r="G1569" s="66">
        <f t="shared" si="280"/>
        <v>0</v>
      </c>
      <c r="H1569" s="66">
        <f t="shared" si="280"/>
        <v>0</v>
      </c>
      <c r="I1569" s="66">
        <v>0</v>
      </c>
      <c r="J1569" s="66">
        <v>0</v>
      </c>
      <c r="K1569" s="66">
        <v>0</v>
      </c>
      <c r="L1569" s="66">
        <v>0</v>
      </c>
      <c r="M1569" s="66">
        <v>0</v>
      </c>
      <c r="N1569" s="66">
        <v>0</v>
      </c>
      <c r="O1569" s="66">
        <v>0</v>
      </c>
      <c r="P1569" s="66">
        <v>0</v>
      </c>
      <c r="Q1569" s="129"/>
      <c r="R1569" s="82"/>
      <c r="S1569" s="51"/>
      <c r="T1569" s="65"/>
    </row>
    <row r="1570" spans="1:20">
      <c r="A1570" s="127"/>
      <c r="B1570" s="128"/>
      <c r="C1570" s="129"/>
      <c r="D1570" s="115"/>
      <c r="E1570" s="100"/>
      <c r="F1570" s="100" t="s">
        <v>279</v>
      </c>
      <c r="G1570" s="66">
        <f t="shared" si="280"/>
        <v>0</v>
      </c>
      <c r="H1570" s="66">
        <f t="shared" si="280"/>
        <v>0</v>
      </c>
      <c r="I1570" s="66">
        <v>0</v>
      </c>
      <c r="J1570" s="66">
        <v>0</v>
      </c>
      <c r="K1570" s="66">
        <v>0</v>
      </c>
      <c r="L1570" s="66">
        <v>0</v>
      </c>
      <c r="M1570" s="66">
        <v>0</v>
      </c>
      <c r="N1570" s="66">
        <v>0</v>
      </c>
      <c r="O1570" s="66">
        <v>0</v>
      </c>
      <c r="P1570" s="66">
        <v>0</v>
      </c>
      <c r="Q1570" s="129"/>
      <c r="R1570" s="82"/>
      <c r="S1570" s="51"/>
      <c r="T1570" s="65"/>
    </row>
    <row r="1571" spans="1:20" ht="12.75" customHeight="1">
      <c r="A1571" s="127" t="s">
        <v>62</v>
      </c>
      <c r="B1571" s="128" t="s">
        <v>63</v>
      </c>
      <c r="C1571" s="129" t="s">
        <v>37</v>
      </c>
      <c r="D1571" s="129"/>
      <c r="E1571" s="100"/>
      <c r="F1571" s="106" t="s">
        <v>22</v>
      </c>
      <c r="G1571" s="64">
        <f>SUM(G1572:G1584)</f>
        <v>14300</v>
      </c>
      <c r="H1571" s="64">
        <f t="shared" ref="H1571:P1571" si="281">SUM(H1572:H1584)</f>
        <v>0</v>
      </c>
      <c r="I1571" s="64">
        <f t="shared" si="281"/>
        <v>14300</v>
      </c>
      <c r="J1571" s="64">
        <f t="shared" si="281"/>
        <v>0</v>
      </c>
      <c r="K1571" s="64">
        <f t="shared" si="281"/>
        <v>0</v>
      </c>
      <c r="L1571" s="64">
        <f t="shared" si="281"/>
        <v>0</v>
      </c>
      <c r="M1571" s="64">
        <f t="shared" si="281"/>
        <v>0</v>
      </c>
      <c r="N1571" s="64">
        <f t="shared" si="281"/>
        <v>0</v>
      </c>
      <c r="O1571" s="64">
        <f t="shared" si="281"/>
        <v>0</v>
      </c>
      <c r="P1571" s="64">
        <f t="shared" si="281"/>
        <v>0</v>
      </c>
      <c r="Q1571" s="129" t="s">
        <v>23</v>
      </c>
      <c r="R1571" s="82"/>
      <c r="S1571" s="51"/>
    </row>
    <row r="1572" spans="1:20">
      <c r="A1572" s="127"/>
      <c r="B1572" s="128"/>
      <c r="C1572" s="129"/>
      <c r="D1572" s="129"/>
      <c r="E1572" s="100"/>
      <c r="F1572" s="100" t="s">
        <v>25</v>
      </c>
      <c r="G1572" s="66">
        <f t="shared" ref="G1572:H1578" si="282">I1572+K1572+M1572+O1572</f>
        <v>0</v>
      </c>
      <c r="H1572" s="66">
        <f t="shared" si="282"/>
        <v>0</v>
      </c>
      <c r="I1572" s="66">
        <v>0</v>
      </c>
      <c r="J1572" s="66">
        <v>0</v>
      </c>
      <c r="K1572" s="66">
        <v>0</v>
      </c>
      <c r="L1572" s="66">
        <v>0</v>
      </c>
      <c r="M1572" s="66">
        <v>0</v>
      </c>
      <c r="N1572" s="66">
        <v>0</v>
      </c>
      <c r="O1572" s="66">
        <v>0</v>
      </c>
      <c r="P1572" s="66">
        <v>0</v>
      </c>
      <c r="Q1572" s="129"/>
      <c r="R1572" s="82"/>
      <c r="S1572" s="51"/>
    </row>
    <row r="1573" spans="1:20">
      <c r="A1573" s="127"/>
      <c r="B1573" s="128"/>
      <c r="C1573" s="129"/>
      <c r="D1573" s="129"/>
      <c r="E1573" s="100"/>
      <c r="F1573" s="100" t="s">
        <v>25</v>
      </c>
      <c r="G1573" s="66">
        <f t="shared" si="282"/>
        <v>0</v>
      </c>
      <c r="H1573" s="66">
        <f t="shared" si="282"/>
        <v>0</v>
      </c>
      <c r="I1573" s="66">
        <v>0</v>
      </c>
      <c r="J1573" s="66">
        <v>0</v>
      </c>
      <c r="K1573" s="66">
        <v>0</v>
      </c>
      <c r="L1573" s="66">
        <v>0</v>
      </c>
      <c r="M1573" s="66">
        <v>0</v>
      </c>
      <c r="N1573" s="66">
        <v>0</v>
      </c>
      <c r="O1573" s="66">
        <v>0</v>
      </c>
      <c r="P1573" s="66">
        <v>0</v>
      </c>
      <c r="Q1573" s="129"/>
      <c r="R1573" s="82"/>
      <c r="S1573" s="51"/>
    </row>
    <row r="1574" spans="1:20">
      <c r="A1574" s="127"/>
      <c r="B1574" s="128"/>
      <c r="C1574" s="129"/>
      <c r="D1574" s="129"/>
      <c r="E1574" s="100"/>
      <c r="F1574" s="100" t="s">
        <v>28</v>
      </c>
      <c r="G1574" s="66">
        <f t="shared" si="282"/>
        <v>0</v>
      </c>
      <c r="H1574" s="66">
        <f t="shared" si="282"/>
        <v>0</v>
      </c>
      <c r="I1574" s="66">
        <v>0</v>
      </c>
      <c r="J1574" s="66">
        <v>0</v>
      </c>
      <c r="K1574" s="66">
        <v>0</v>
      </c>
      <c r="L1574" s="66">
        <v>0</v>
      </c>
      <c r="M1574" s="66">
        <v>0</v>
      </c>
      <c r="N1574" s="66">
        <v>0</v>
      </c>
      <c r="O1574" s="66">
        <v>0</v>
      </c>
      <c r="P1574" s="66">
        <v>0</v>
      </c>
      <c r="Q1574" s="129"/>
      <c r="R1574" s="82"/>
      <c r="S1574" s="51"/>
    </row>
    <row r="1575" spans="1:20">
      <c r="A1575" s="127"/>
      <c r="B1575" s="128"/>
      <c r="C1575" s="129"/>
      <c r="D1575" s="129"/>
      <c r="E1575" s="100"/>
      <c r="F1575" s="100" t="s">
        <v>29</v>
      </c>
      <c r="G1575" s="66">
        <f t="shared" si="282"/>
        <v>0</v>
      </c>
      <c r="H1575" s="66">
        <f t="shared" si="282"/>
        <v>0</v>
      </c>
      <c r="I1575" s="66">
        <v>0</v>
      </c>
      <c r="J1575" s="66">
        <v>0</v>
      </c>
      <c r="K1575" s="66">
        <v>0</v>
      </c>
      <c r="L1575" s="66">
        <v>0</v>
      </c>
      <c r="M1575" s="66">
        <v>0</v>
      </c>
      <c r="N1575" s="66">
        <v>0</v>
      </c>
      <c r="O1575" s="66">
        <v>0</v>
      </c>
      <c r="P1575" s="66">
        <v>0</v>
      </c>
      <c r="Q1575" s="129"/>
      <c r="R1575" s="82"/>
      <c r="S1575" s="51"/>
    </row>
    <row r="1576" spans="1:20">
      <c r="A1576" s="127"/>
      <c r="B1576" s="128"/>
      <c r="C1576" s="129"/>
      <c r="D1576" s="129"/>
      <c r="E1576" s="100"/>
      <c r="F1576" s="100" t="s">
        <v>30</v>
      </c>
      <c r="G1576" s="66">
        <f>I1576+K1576+M1576+O1576</f>
        <v>0</v>
      </c>
      <c r="H1576" s="66">
        <f>J1576+L1576+N1576+P1576</f>
        <v>0</v>
      </c>
      <c r="I1576" s="66">
        <v>0</v>
      </c>
      <c r="J1576" s="66">
        <v>0</v>
      </c>
      <c r="K1576" s="66">
        <v>0</v>
      </c>
      <c r="L1576" s="66">
        <v>0</v>
      </c>
      <c r="M1576" s="66">
        <v>0</v>
      </c>
      <c r="N1576" s="66">
        <v>0</v>
      </c>
      <c r="O1576" s="66">
        <v>0</v>
      </c>
      <c r="P1576" s="66">
        <v>0</v>
      </c>
      <c r="Q1576" s="129"/>
      <c r="R1576" s="82"/>
      <c r="S1576" s="51"/>
    </row>
    <row r="1577" spans="1:20">
      <c r="A1577" s="127"/>
      <c r="B1577" s="128"/>
      <c r="C1577" s="129"/>
      <c r="D1577" s="129"/>
      <c r="E1577" s="100"/>
      <c r="F1577" s="100" t="s">
        <v>30</v>
      </c>
      <c r="G1577" s="66">
        <f t="shared" si="282"/>
        <v>0</v>
      </c>
      <c r="H1577" s="66">
        <f t="shared" si="282"/>
        <v>0</v>
      </c>
      <c r="I1577" s="66">
        <v>0</v>
      </c>
      <c r="J1577" s="66">
        <v>0</v>
      </c>
      <c r="K1577" s="66">
        <v>0</v>
      </c>
      <c r="L1577" s="66">
        <v>0</v>
      </c>
      <c r="M1577" s="66">
        <v>0</v>
      </c>
      <c r="N1577" s="66">
        <v>0</v>
      </c>
      <c r="O1577" s="66">
        <v>0</v>
      </c>
      <c r="P1577" s="66">
        <v>0</v>
      </c>
      <c r="Q1577" s="129"/>
      <c r="R1577" s="82"/>
      <c r="S1577" s="51"/>
    </row>
    <row r="1578" spans="1:20">
      <c r="A1578" s="127"/>
      <c r="B1578" s="128"/>
      <c r="C1578" s="129"/>
      <c r="D1578" s="129"/>
      <c r="E1578" s="100"/>
      <c r="F1578" s="100" t="s">
        <v>31</v>
      </c>
      <c r="G1578" s="66">
        <f t="shared" si="282"/>
        <v>0</v>
      </c>
      <c r="H1578" s="66">
        <f t="shared" si="282"/>
        <v>0</v>
      </c>
      <c r="I1578" s="66">
        <v>0</v>
      </c>
      <c r="J1578" s="66">
        <v>0</v>
      </c>
      <c r="K1578" s="66">
        <v>0</v>
      </c>
      <c r="L1578" s="66">
        <v>0</v>
      </c>
      <c r="M1578" s="66">
        <v>0</v>
      </c>
      <c r="N1578" s="66">
        <v>0</v>
      </c>
      <c r="O1578" s="66">
        <v>0</v>
      </c>
      <c r="P1578" s="66">
        <v>0</v>
      </c>
      <c r="Q1578" s="129"/>
      <c r="R1578" s="82"/>
      <c r="S1578" s="51"/>
    </row>
    <row r="1579" spans="1:20">
      <c r="A1579" s="127"/>
      <c r="B1579" s="128"/>
      <c r="C1579" s="129"/>
      <c r="D1579" s="129"/>
      <c r="E1579" s="100"/>
      <c r="F1579" s="100" t="s">
        <v>268</v>
      </c>
      <c r="G1579" s="66">
        <v>0</v>
      </c>
      <c r="H1579" s="66">
        <v>0</v>
      </c>
      <c r="I1579" s="66">
        <v>0</v>
      </c>
      <c r="J1579" s="66">
        <v>0</v>
      </c>
      <c r="K1579" s="66">
        <v>0</v>
      </c>
      <c r="L1579" s="66">
        <v>0</v>
      </c>
      <c r="M1579" s="66">
        <v>0</v>
      </c>
      <c r="N1579" s="66">
        <v>0</v>
      </c>
      <c r="O1579" s="66">
        <v>0</v>
      </c>
      <c r="P1579" s="66">
        <v>0</v>
      </c>
      <c r="Q1579" s="129"/>
      <c r="R1579" s="82"/>
      <c r="S1579" s="51"/>
    </row>
    <row r="1580" spans="1:20">
      <c r="A1580" s="127"/>
      <c r="B1580" s="128"/>
      <c r="C1580" s="129"/>
      <c r="D1580" s="115"/>
      <c r="E1580" s="100" t="s">
        <v>27</v>
      </c>
      <c r="F1580" s="100" t="s">
        <v>275</v>
      </c>
      <c r="G1580" s="66">
        <f t="shared" ref="G1580:H1584" si="283">I1580+K1580+M1580+O1580</f>
        <v>820</v>
      </c>
      <c r="H1580" s="66">
        <f t="shared" si="283"/>
        <v>0</v>
      </c>
      <c r="I1580" s="66">
        <v>820</v>
      </c>
      <c r="J1580" s="66">
        <v>0</v>
      </c>
      <c r="K1580" s="66">
        <v>0</v>
      </c>
      <c r="L1580" s="66">
        <v>0</v>
      </c>
      <c r="M1580" s="66">
        <v>0</v>
      </c>
      <c r="N1580" s="66">
        <v>0</v>
      </c>
      <c r="O1580" s="66">
        <v>0</v>
      </c>
      <c r="P1580" s="66">
        <v>0</v>
      </c>
      <c r="Q1580" s="129"/>
      <c r="R1580" s="82"/>
      <c r="S1580" s="51"/>
      <c r="T1580" s="65"/>
    </row>
    <row r="1581" spans="1:20">
      <c r="A1581" s="127"/>
      <c r="B1581" s="128"/>
      <c r="C1581" s="129"/>
      <c r="D1581" s="115"/>
      <c r="E1581" s="100" t="s">
        <v>26</v>
      </c>
      <c r="F1581" s="100" t="s">
        <v>276</v>
      </c>
      <c r="G1581" s="66">
        <f t="shared" si="283"/>
        <v>3480</v>
      </c>
      <c r="H1581" s="66">
        <f t="shared" si="283"/>
        <v>0</v>
      </c>
      <c r="I1581" s="66">
        <v>3480</v>
      </c>
      <c r="J1581" s="66">
        <v>0</v>
      </c>
      <c r="K1581" s="66">
        <v>0</v>
      </c>
      <c r="L1581" s="66">
        <v>0</v>
      </c>
      <c r="M1581" s="66">
        <v>0</v>
      </c>
      <c r="N1581" s="66">
        <v>0</v>
      </c>
      <c r="O1581" s="66">
        <v>0</v>
      </c>
      <c r="P1581" s="66">
        <v>0</v>
      </c>
      <c r="Q1581" s="129"/>
      <c r="R1581" s="82"/>
      <c r="S1581" s="51"/>
      <c r="T1581" s="65"/>
    </row>
    <row r="1582" spans="1:20">
      <c r="A1582" s="127"/>
      <c r="B1582" s="128"/>
      <c r="C1582" s="129"/>
      <c r="D1582" s="115"/>
      <c r="E1582" s="100" t="s">
        <v>26</v>
      </c>
      <c r="F1582" s="100" t="s">
        <v>277</v>
      </c>
      <c r="G1582" s="66">
        <f t="shared" si="283"/>
        <v>10000</v>
      </c>
      <c r="H1582" s="66">
        <f t="shared" si="283"/>
        <v>0</v>
      </c>
      <c r="I1582" s="66">
        <v>10000</v>
      </c>
      <c r="J1582" s="66">
        <v>0</v>
      </c>
      <c r="K1582" s="66">
        <v>0</v>
      </c>
      <c r="L1582" s="66">
        <v>0</v>
      </c>
      <c r="M1582" s="66">
        <v>0</v>
      </c>
      <c r="N1582" s="66">
        <v>0</v>
      </c>
      <c r="O1582" s="66">
        <v>0</v>
      </c>
      <c r="P1582" s="66">
        <v>0</v>
      </c>
      <c r="Q1582" s="129"/>
      <c r="R1582" s="82"/>
      <c r="S1582" s="51"/>
      <c r="T1582" s="65"/>
    </row>
    <row r="1583" spans="1:20">
      <c r="A1583" s="127"/>
      <c r="B1583" s="128"/>
      <c r="C1583" s="129"/>
      <c r="D1583" s="115"/>
      <c r="E1583" s="100"/>
      <c r="F1583" s="100" t="s">
        <v>278</v>
      </c>
      <c r="G1583" s="66">
        <f t="shared" si="283"/>
        <v>0</v>
      </c>
      <c r="H1583" s="66">
        <f t="shared" si="283"/>
        <v>0</v>
      </c>
      <c r="I1583" s="66">
        <v>0</v>
      </c>
      <c r="J1583" s="66">
        <v>0</v>
      </c>
      <c r="K1583" s="66">
        <v>0</v>
      </c>
      <c r="L1583" s="66">
        <v>0</v>
      </c>
      <c r="M1583" s="66">
        <v>0</v>
      </c>
      <c r="N1583" s="66">
        <v>0</v>
      </c>
      <c r="O1583" s="66">
        <v>0</v>
      </c>
      <c r="P1583" s="66">
        <v>0</v>
      </c>
      <c r="Q1583" s="129"/>
      <c r="R1583" s="82"/>
      <c r="S1583" s="51"/>
      <c r="T1583" s="65"/>
    </row>
    <row r="1584" spans="1:20">
      <c r="A1584" s="127"/>
      <c r="B1584" s="128"/>
      <c r="C1584" s="129"/>
      <c r="D1584" s="115"/>
      <c r="E1584" s="100"/>
      <c r="F1584" s="100" t="s">
        <v>279</v>
      </c>
      <c r="G1584" s="66">
        <f t="shared" si="283"/>
        <v>0</v>
      </c>
      <c r="H1584" s="66">
        <f t="shared" si="283"/>
        <v>0</v>
      </c>
      <c r="I1584" s="66">
        <v>0</v>
      </c>
      <c r="J1584" s="66">
        <v>0</v>
      </c>
      <c r="K1584" s="66">
        <v>0</v>
      </c>
      <c r="L1584" s="66">
        <v>0</v>
      </c>
      <c r="M1584" s="66">
        <v>0</v>
      </c>
      <c r="N1584" s="66">
        <v>0</v>
      </c>
      <c r="O1584" s="66">
        <v>0</v>
      </c>
      <c r="P1584" s="66">
        <v>0</v>
      </c>
      <c r="Q1584" s="129"/>
      <c r="R1584" s="82"/>
      <c r="S1584" s="51"/>
      <c r="T1584" s="65"/>
    </row>
    <row r="1585" spans="1:20" ht="12.75" customHeight="1">
      <c r="A1585" s="127" t="s">
        <v>64</v>
      </c>
      <c r="B1585" s="128" t="s">
        <v>265</v>
      </c>
      <c r="C1585" s="129" t="s">
        <v>65</v>
      </c>
      <c r="D1585" s="129"/>
      <c r="E1585" s="100"/>
      <c r="F1585" s="106" t="s">
        <v>22</v>
      </c>
      <c r="G1585" s="64">
        <f>SUM(G1586:G1596)</f>
        <v>15500</v>
      </c>
      <c r="H1585" s="64">
        <f t="shared" ref="H1585:P1585" si="284">SUM(H1586:H1596)</f>
        <v>0</v>
      </c>
      <c r="I1585" s="64">
        <f t="shared" si="284"/>
        <v>15500</v>
      </c>
      <c r="J1585" s="64">
        <f t="shared" si="284"/>
        <v>0</v>
      </c>
      <c r="K1585" s="64">
        <f t="shared" si="284"/>
        <v>0</v>
      </c>
      <c r="L1585" s="64">
        <f t="shared" si="284"/>
        <v>0</v>
      </c>
      <c r="M1585" s="64">
        <f t="shared" si="284"/>
        <v>0</v>
      </c>
      <c r="N1585" s="64">
        <f t="shared" si="284"/>
        <v>0</v>
      </c>
      <c r="O1585" s="64">
        <f t="shared" si="284"/>
        <v>0</v>
      </c>
      <c r="P1585" s="64">
        <f t="shared" si="284"/>
        <v>0</v>
      </c>
      <c r="Q1585" s="129" t="s">
        <v>23</v>
      </c>
      <c r="R1585" s="82"/>
      <c r="S1585" s="51"/>
    </row>
    <row r="1586" spans="1:20">
      <c r="A1586" s="127"/>
      <c r="B1586" s="128"/>
      <c r="C1586" s="129"/>
      <c r="D1586" s="129"/>
      <c r="E1586" s="100"/>
      <c r="F1586" s="100" t="s">
        <v>25</v>
      </c>
      <c r="G1586" s="66">
        <f t="shared" ref="G1586:H1590" si="285">I1586+K1586+M1586+O1586</f>
        <v>0</v>
      </c>
      <c r="H1586" s="66">
        <f t="shared" si="285"/>
        <v>0</v>
      </c>
      <c r="I1586" s="66">
        <v>0</v>
      </c>
      <c r="J1586" s="66">
        <v>0</v>
      </c>
      <c r="K1586" s="66">
        <v>0</v>
      </c>
      <c r="L1586" s="66">
        <v>0</v>
      </c>
      <c r="M1586" s="66">
        <v>0</v>
      </c>
      <c r="N1586" s="66">
        <v>0</v>
      </c>
      <c r="O1586" s="66">
        <v>0</v>
      </c>
      <c r="P1586" s="66">
        <v>0</v>
      </c>
      <c r="Q1586" s="129"/>
      <c r="R1586" s="82"/>
      <c r="S1586" s="51"/>
    </row>
    <row r="1587" spans="1:20">
      <c r="A1587" s="127"/>
      <c r="B1587" s="128"/>
      <c r="C1587" s="129"/>
      <c r="D1587" s="129"/>
      <c r="E1587" s="100"/>
      <c r="F1587" s="100" t="s">
        <v>28</v>
      </c>
      <c r="G1587" s="66">
        <f t="shared" si="285"/>
        <v>0</v>
      </c>
      <c r="H1587" s="66">
        <f t="shared" si="285"/>
        <v>0</v>
      </c>
      <c r="I1587" s="66">
        <v>0</v>
      </c>
      <c r="J1587" s="66">
        <v>0</v>
      </c>
      <c r="K1587" s="66">
        <v>0</v>
      </c>
      <c r="L1587" s="66">
        <v>0</v>
      </c>
      <c r="M1587" s="66">
        <v>0</v>
      </c>
      <c r="N1587" s="66">
        <v>0</v>
      </c>
      <c r="O1587" s="66">
        <v>0</v>
      </c>
      <c r="P1587" s="66">
        <v>0</v>
      </c>
      <c r="Q1587" s="129"/>
      <c r="R1587" s="82"/>
      <c r="S1587" s="51"/>
    </row>
    <row r="1588" spans="1:20">
      <c r="A1588" s="127"/>
      <c r="B1588" s="128"/>
      <c r="C1588" s="129"/>
      <c r="D1588" s="129"/>
      <c r="E1588" s="100"/>
      <c r="F1588" s="100" t="s">
        <v>29</v>
      </c>
      <c r="G1588" s="66">
        <f t="shared" si="285"/>
        <v>0</v>
      </c>
      <c r="H1588" s="66">
        <f t="shared" si="285"/>
        <v>0</v>
      </c>
      <c r="I1588" s="66">
        <v>0</v>
      </c>
      <c r="J1588" s="66">
        <v>0</v>
      </c>
      <c r="K1588" s="66">
        <v>0</v>
      </c>
      <c r="L1588" s="66">
        <v>0</v>
      </c>
      <c r="M1588" s="66">
        <v>0</v>
      </c>
      <c r="N1588" s="66">
        <v>0</v>
      </c>
      <c r="O1588" s="66">
        <v>0</v>
      </c>
      <c r="P1588" s="66">
        <v>0</v>
      </c>
      <c r="Q1588" s="129"/>
      <c r="R1588" s="82"/>
      <c r="S1588" s="51"/>
    </row>
    <row r="1589" spans="1:20">
      <c r="A1589" s="127"/>
      <c r="B1589" s="128"/>
      <c r="C1589" s="129"/>
      <c r="D1589" s="129"/>
      <c r="E1589" s="100"/>
      <c r="F1589" s="100" t="s">
        <v>30</v>
      </c>
      <c r="G1589" s="66">
        <f t="shared" si="285"/>
        <v>0</v>
      </c>
      <c r="H1589" s="66">
        <f t="shared" si="285"/>
        <v>0</v>
      </c>
      <c r="I1589" s="66">
        <v>0</v>
      </c>
      <c r="J1589" s="66">
        <v>0</v>
      </c>
      <c r="K1589" s="66">
        <v>0</v>
      </c>
      <c r="L1589" s="66">
        <v>0</v>
      </c>
      <c r="M1589" s="66">
        <v>0</v>
      </c>
      <c r="N1589" s="66">
        <v>0</v>
      </c>
      <c r="O1589" s="66">
        <v>0</v>
      </c>
      <c r="P1589" s="66">
        <v>0</v>
      </c>
      <c r="Q1589" s="129"/>
      <c r="R1589" s="82"/>
      <c r="S1589" s="51"/>
    </row>
    <row r="1590" spans="1:20">
      <c r="A1590" s="127"/>
      <c r="B1590" s="128"/>
      <c r="C1590" s="129"/>
      <c r="D1590" s="129"/>
      <c r="E1590" s="100"/>
      <c r="F1590" s="100" t="s">
        <v>31</v>
      </c>
      <c r="G1590" s="66">
        <f t="shared" si="285"/>
        <v>0</v>
      </c>
      <c r="H1590" s="66">
        <f t="shared" si="285"/>
        <v>0</v>
      </c>
      <c r="I1590" s="66">
        <v>0</v>
      </c>
      <c r="J1590" s="66">
        <v>0</v>
      </c>
      <c r="K1590" s="66">
        <v>0</v>
      </c>
      <c r="L1590" s="66">
        <v>0</v>
      </c>
      <c r="M1590" s="66">
        <v>0</v>
      </c>
      <c r="N1590" s="66">
        <v>0</v>
      </c>
      <c r="O1590" s="66">
        <v>0</v>
      </c>
      <c r="P1590" s="66">
        <v>0</v>
      </c>
      <c r="Q1590" s="129"/>
      <c r="R1590" s="82"/>
      <c r="S1590" s="51"/>
    </row>
    <row r="1591" spans="1:20">
      <c r="A1591" s="127"/>
      <c r="B1591" s="128"/>
      <c r="C1591" s="129"/>
      <c r="D1591" s="129"/>
      <c r="E1591" s="100"/>
      <c r="F1591" s="100" t="s">
        <v>268</v>
      </c>
      <c r="G1591" s="66">
        <v>0</v>
      </c>
      <c r="H1591" s="66">
        <v>0</v>
      </c>
      <c r="I1591" s="66">
        <v>0</v>
      </c>
      <c r="J1591" s="66">
        <v>0</v>
      </c>
      <c r="K1591" s="66">
        <v>0</v>
      </c>
      <c r="L1591" s="66">
        <v>0</v>
      </c>
      <c r="M1591" s="66">
        <v>0</v>
      </c>
      <c r="N1591" s="66">
        <v>0</v>
      </c>
      <c r="O1591" s="66">
        <v>0</v>
      </c>
      <c r="P1591" s="66">
        <v>0</v>
      </c>
      <c r="Q1591" s="129"/>
      <c r="R1591" s="82"/>
      <c r="S1591" s="51"/>
    </row>
    <row r="1592" spans="1:20">
      <c r="A1592" s="127"/>
      <c r="B1592" s="128"/>
      <c r="C1592" s="129"/>
      <c r="D1592" s="115"/>
      <c r="E1592" s="100" t="s">
        <v>27</v>
      </c>
      <c r="F1592" s="100" t="s">
        <v>275</v>
      </c>
      <c r="G1592" s="66">
        <f t="shared" ref="G1592:H1596" si="286">I1592+K1592+M1592+O1592</f>
        <v>1500</v>
      </c>
      <c r="H1592" s="66">
        <f t="shared" si="286"/>
        <v>0</v>
      </c>
      <c r="I1592" s="66">
        <v>1500</v>
      </c>
      <c r="J1592" s="66">
        <v>0</v>
      </c>
      <c r="K1592" s="66">
        <v>0</v>
      </c>
      <c r="L1592" s="66">
        <v>0</v>
      </c>
      <c r="M1592" s="66">
        <v>0</v>
      </c>
      <c r="N1592" s="66">
        <v>0</v>
      </c>
      <c r="O1592" s="66">
        <v>0</v>
      </c>
      <c r="P1592" s="66">
        <v>0</v>
      </c>
      <c r="Q1592" s="129"/>
      <c r="R1592" s="82"/>
      <c r="S1592" s="51"/>
      <c r="T1592" s="65"/>
    </row>
    <row r="1593" spans="1:20">
      <c r="A1593" s="127"/>
      <c r="B1593" s="128"/>
      <c r="C1593" s="129"/>
      <c r="D1593" s="115"/>
      <c r="E1593" s="100" t="s">
        <v>26</v>
      </c>
      <c r="F1593" s="100" t="s">
        <v>276</v>
      </c>
      <c r="G1593" s="66">
        <f t="shared" si="286"/>
        <v>14000</v>
      </c>
      <c r="H1593" s="66">
        <f t="shared" si="286"/>
        <v>0</v>
      </c>
      <c r="I1593" s="66">
        <v>14000</v>
      </c>
      <c r="J1593" s="66">
        <v>0</v>
      </c>
      <c r="K1593" s="66">
        <v>0</v>
      </c>
      <c r="L1593" s="66">
        <v>0</v>
      </c>
      <c r="M1593" s="66">
        <v>0</v>
      </c>
      <c r="N1593" s="66">
        <v>0</v>
      </c>
      <c r="O1593" s="66">
        <v>0</v>
      </c>
      <c r="P1593" s="66">
        <v>0</v>
      </c>
      <c r="Q1593" s="129"/>
      <c r="R1593" s="82"/>
      <c r="S1593" s="51"/>
      <c r="T1593" s="65"/>
    </row>
    <row r="1594" spans="1:20">
      <c r="A1594" s="127"/>
      <c r="B1594" s="128"/>
      <c r="C1594" s="129"/>
      <c r="D1594" s="115"/>
      <c r="E1594" s="100"/>
      <c r="F1594" s="100" t="s">
        <v>277</v>
      </c>
      <c r="G1594" s="66">
        <f t="shared" si="286"/>
        <v>0</v>
      </c>
      <c r="H1594" s="66">
        <f t="shared" si="286"/>
        <v>0</v>
      </c>
      <c r="I1594" s="66">
        <v>0</v>
      </c>
      <c r="J1594" s="66">
        <v>0</v>
      </c>
      <c r="K1594" s="66">
        <v>0</v>
      </c>
      <c r="L1594" s="66">
        <v>0</v>
      </c>
      <c r="M1594" s="66">
        <v>0</v>
      </c>
      <c r="N1594" s="66">
        <v>0</v>
      </c>
      <c r="O1594" s="66">
        <v>0</v>
      </c>
      <c r="P1594" s="66">
        <v>0</v>
      </c>
      <c r="Q1594" s="129"/>
      <c r="R1594" s="82"/>
      <c r="S1594" s="51"/>
      <c r="T1594" s="65"/>
    </row>
    <row r="1595" spans="1:20">
      <c r="A1595" s="127"/>
      <c r="B1595" s="128"/>
      <c r="C1595" s="129"/>
      <c r="D1595" s="115"/>
      <c r="E1595" s="100"/>
      <c r="F1595" s="100" t="s">
        <v>278</v>
      </c>
      <c r="G1595" s="66">
        <f t="shared" si="286"/>
        <v>0</v>
      </c>
      <c r="H1595" s="66">
        <f t="shared" si="286"/>
        <v>0</v>
      </c>
      <c r="I1595" s="66">
        <v>0</v>
      </c>
      <c r="J1595" s="66">
        <v>0</v>
      </c>
      <c r="K1595" s="66">
        <v>0</v>
      </c>
      <c r="L1595" s="66">
        <v>0</v>
      </c>
      <c r="M1595" s="66">
        <v>0</v>
      </c>
      <c r="N1595" s="66">
        <v>0</v>
      </c>
      <c r="O1595" s="66">
        <v>0</v>
      </c>
      <c r="P1595" s="66">
        <v>0</v>
      </c>
      <c r="Q1595" s="129"/>
      <c r="R1595" s="82"/>
      <c r="S1595" s="51"/>
      <c r="T1595" s="65"/>
    </row>
    <row r="1596" spans="1:20">
      <c r="A1596" s="127"/>
      <c r="B1596" s="128"/>
      <c r="C1596" s="129"/>
      <c r="D1596" s="115"/>
      <c r="E1596" s="100"/>
      <c r="F1596" s="100" t="s">
        <v>279</v>
      </c>
      <c r="G1596" s="66">
        <f t="shared" si="286"/>
        <v>0</v>
      </c>
      <c r="H1596" s="66">
        <f t="shared" si="286"/>
        <v>0</v>
      </c>
      <c r="I1596" s="66">
        <v>0</v>
      </c>
      <c r="J1596" s="66">
        <v>0</v>
      </c>
      <c r="K1596" s="66">
        <v>0</v>
      </c>
      <c r="L1596" s="66">
        <v>0</v>
      </c>
      <c r="M1596" s="66">
        <v>0</v>
      </c>
      <c r="N1596" s="66">
        <v>0</v>
      </c>
      <c r="O1596" s="66">
        <v>0</v>
      </c>
      <c r="P1596" s="66">
        <v>0</v>
      </c>
      <c r="Q1596" s="129"/>
      <c r="R1596" s="82"/>
      <c r="S1596" s="51"/>
      <c r="T1596" s="65"/>
    </row>
    <row r="1597" spans="1:20" ht="12.75" customHeight="1">
      <c r="A1597" s="127" t="s">
        <v>66</v>
      </c>
      <c r="B1597" s="128" t="s">
        <v>67</v>
      </c>
      <c r="C1597" s="129" t="s">
        <v>68</v>
      </c>
      <c r="D1597" s="129"/>
      <c r="E1597" s="100"/>
      <c r="F1597" s="106" t="s">
        <v>22</v>
      </c>
      <c r="G1597" s="64">
        <f>SUM(G1598:G1609)</f>
        <v>15500</v>
      </c>
      <c r="H1597" s="64">
        <f t="shared" ref="H1597:P1597" si="287">SUM(H1598:H1609)</f>
        <v>0</v>
      </c>
      <c r="I1597" s="64">
        <f t="shared" si="287"/>
        <v>15500</v>
      </c>
      <c r="J1597" s="64">
        <f t="shared" si="287"/>
        <v>0</v>
      </c>
      <c r="K1597" s="64">
        <f t="shared" si="287"/>
        <v>0</v>
      </c>
      <c r="L1597" s="64">
        <f t="shared" si="287"/>
        <v>0</v>
      </c>
      <c r="M1597" s="64">
        <f t="shared" si="287"/>
        <v>0</v>
      </c>
      <c r="N1597" s="64">
        <f t="shared" si="287"/>
        <v>0</v>
      </c>
      <c r="O1597" s="64">
        <f t="shared" si="287"/>
        <v>0</v>
      </c>
      <c r="P1597" s="64">
        <f t="shared" si="287"/>
        <v>0</v>
      </c>
      <c r="Q1597" s="129" t="s">
        <v>23</v>
      </c>
      <c r="R1597" s="82"/>
      <c r="S1597" s="51"/>
    </row>
    <row r="1598" spans="1:20">
      <c r="A1598" s="127"/>
      <c r="B1598" s="128"/>
      <c r="C1598" s="129"/>
      <c r="D1598" s="129"/>
      <c r="E1598" s="100"/>
      <c r="F1598" s="100" t="s">
        <v>25</v>
      </c>
      <c r="G1598" s="66">
        <f t="shared" ref="G1598:H1603" si="288">I1598+K1598+M1598+O1598</f>
        <v>0</v>
      </c>
      <c r="H1598" s="66">
        <f t="shared" si="288"/>
        <v>0</v>
      </c>
      <c r="I1598" s="66">
        <v>0</v>
      </c>
      <c r="J1598" s="66">
        <v>0</v>
      </c>
      <c r="K1598" s="66">
        <v>0</v>
      </c>
      <c r="L1598" s="66">
        <v>0</v>
      </c>
      <c r="M1598" s="66">
        <v>0</v>
      </c>
      <c r="N1598" s="66">
        <v>0</v>
      </c>
      <c r="O1598" s="66">
        <v>0</v>
      </c>
      <c r="P1598" s="66">
        <v>0</v>
      </c>
      <c r="Q1598" s="129"/>
      <c r="R1598" s="82"/>
      <c r="S1598" s="51"/>
    </row>
    <row r="1599" spans="1:20">
      <c r="A1599" s="127"/>
      <c r="B1599" s="128"/>
      <c r="C1599" s="129"/>
      <c r="D1599" s="129"/>
      <c r="E1599" s="100"/>
      <c r="F1599" s="100" t="s">
        <v>28</v>
      </c>
      <c r="G1599" s="66">
        <f t="shared" si="288"/>
        <v>0</v>
      </c>
      <c r="H1599" s="66">
        <f t="shared" si="288"/>
        <v>0</v>
      </c>
      <c r="I1599" s="66">
        <v>0</v>
      </c>
      <c r="J1599" s="66">
        <v>0</v>
      </c>
      <c r="K1599" s="66">
        <v>0</v>
      </c>
      <c r="L1599" s="66">
        <v>0</v>
      </c>
      <c r="M1599" s="66">
        <v>0</v>
      </c>
      <c r="N1599" s="66">
        <v>0</v>
      </c>
      <c r="O1599" s="66">
        <v>0</v>
      </c>
      <c r="P1599" s="66">
        <v>0</v>
      </c>
      <c r="Q1599" s="129"/>
      <c r="R1599" s="82"/>
      <c r="S1599" s="51"/>
    </row>
    <row r="1600" spans="1:20">
      <c r="A1600" s="127"/>
      <c r="B1600" s="128"/>
      <c r="C1600" s="129"/>
      <c r="D1600" s="129"/>
      <c r="E1600" s="100"/>
      <c r="F1600" s="100" t="s">
        <v>29</v>
      </c>
      <c r="G1600" s="66">
        <f t="shared" si="288"/>
        <v>0</v>
      </c>
      <c r="H1600" s="66">
        <f t="shared" si="288"/>
        <v>0</v>
      </c>
      <c r="I1600" s="66">
        <v>0</v>
      </c>
      <c r="J1600" s="66">
        <v>0</v>
      </c>
      <c r="K1600" s="66">
        <v>0</v>
      </c>
      <c r="L1600" s="66">
        <v>0</v>
      </c>
      <c r="M1600" s="66">
        <v>0</v>
      </c>
      <c r="N1600" s="66">
        <v>0</v>
      </c>
      <c r="O1600" s="66">
        <v>0</v>
      </c>
      <c r="P1600" s="66">
        <v>0</v>
      </c>
      <c r="Q1600" s="129"/>
      <c r="R1600" s="82"/>
      <c r="S1600" s="51"/>
    </row>
    <row r="1601" spans="1:53">
      <c r="A1601" s="127"/>
      <c r="B1601" s="128"/>
      <c r="C1601" s="129"/>
      <c r="D1601" s="129"/>
      <c r="E1601" s="100"/>
      <c r="F1601" s="100" t="s">
        <v>30</v>
      </c>
      <c r="G1601" s="66">
        <f>I1601+K1601+M1601+O1601</f>
        <v>0</v>
      </c>
      <c r="H1601" s="66">
        <f>J1601+L1601+N1601+P1601</f>
        <v>0</v>
      </c>
      <c r="I1601" s="66">
        <v>0</v>
      </c>
      <c r="J1601" s="66">
        <v>0</v>
      </c>
      <c r="K1601" s="66">
        <v>0</v>
      </c>
      <c r="L1601" s="66">
        <v>0</v>
      </c>
      <c r="M1601" s="66">
        <v>0</v>
      </c>
      <c r="N1601" s="66">
        <v>0</v>
      </c>
      <c r="O1601" s="66">
        <v>0</v>
      </c>
      <c r="P1601" s="66">
        <v>0</v>
      </c>
      <c r="Q1601" s="129"/>
      <c r="R1601" s="82"/>
      <c r="S1601" s="51"/>
    </row>
    <row r="1602" spans="1:53">
      <c r="A1602" s="127"/>
      <c r="B1602" s="128"/>
      <c r="C1602" s="129"/>
      <c r="D1602" s="129"/>
      <c r="E1602" s="100"/>
      <c r="F1602" s="100" t="s">
        <v>30</v>
      </c>
      <c r="G1602" s="66">
        <f t="shared" si="288"/>
        <v>0</v>
      </c>
      <c r="H1602" s="66">
        <f t="shared" si="288"/>
        <v>0</v>
      </c>
      <c r="I1602" s="66">
        <v>0</v>
      </c>
      <c r="J1602" s="66">
        <v>0</v>
      </c>
      <c r="K1602" s="66">
        <v>0</v>
      </c>
      <c r="L1602" s="66">
        <v>0</v>
      </c>
      <c r="M1602" s="66">
        <v>0</v>
      </c>
      <c r="N1602" s="66">
        <v>0</v>
      </c>
      <c r="O1602" s="66">
        <v>0</v>
      </c>
      <c r="P1602" s="66">
        <v>0</v>
      </c>
      <c r="Q1602" s="129"/>
      <c r="R1602" s="82"/>
      <c r="S1602" s="51"/>
    </row>
    <row r="1603" spans="1:53">
      <c r="A1603" s="127"/>
      <c r="B1603" s="128"/>
      <c r="C1603" s="129"/>
      <c r="D1603" s="129"/>
      <c r="E1603" s="100"/>
      <c r="F1603" s="100" t="s">
        <v>31</v>
      </c>
      <c r="G1603" s="66">
        <f>I1603+K1603+M1603+O1603</f>
        <v>0</v>
      </c>
      <c r="H1603" s="66">
        <f t="shared" si="288"/>
        <v>0</v>
      </c>
      <c r="I1603" s="66">
        <v>0</v>
      </c>
      <c r="J1603" s="66">
        <v>0</v>
      </c>
      <c r="K1603" s="66">
        <v>0</v>
      </c>
      <c r="L1603" s="66">
        <v>0</v>
      </c>
      <c r="M1603" s="66">
        <v>0</v>
      </c>
      <c r="N1603" s="66">
        <v>0</v>
      </c>
      <c r="O1603" s="66">
        <v>0</v>
      </c>
      <c r="P1603" s="66">
        <v>0</v>
      </c>
      <c r="Q1603" s="129"/>
      <c r="R1603" s="82"/>
      <c r="S1603" s="51"/>
    </row>
    <row r="1604" spans="1:53">
      <c r="A1604" s="127"/>
      <c r="B1604" s="128"/>
      <c r="C1604" s="129"/>
      <c r="D1604" s="129"/>
      <c r="E1604" s="100"/>
      <c r="F1604" s="100" t="s">
        <v>268</v>
      </c>
      <c r="G1604" s="66">
        <v>0</v>
      </c>
      <c r="H1604" s="66">
        <v>0</v>
      </c>
      <c r="I1604" s="66">
        <v>0</v>
      </c>
      <c r="J1604" s="66">
        <v>0</v>
      </c>
      <c r="K1604" s="66">
        <v>0</v>
      </c>
      <c r="L1604" s="66">
        <v>0</v>
      </c>
      <c r="M1604" s="66">
        <v>0</v>
      </c>
      <c r="N1604" s="66">
        <v>0</v>
      </c>
      <c r="O1604" s="66">
        <v>0</v>
      </c>
      <c r="P1604" s="66">
        <v>0</v>
      </c>
      <c r="Q1604" s="129"/>
      <c r="R1604" s="82"/>
      <c r="S1604" s="51"/>
    </row>
    <row r="1605" spans="1:53">
      <c r="A1605" s="127"/>
      <c r="B1605" s="128"/>
      <c r="C1605" s="129"/>
      <c r="D1605" s="115"/>
      <c r="E1605" s="100" t="s">
        <v>27</v>
      </c>
      <c r="F1605" s="100" t="s">
        <v>275</v>
      </c>
      <c r="G1605" s="66">
        <f t="shared" ref="G1605:H1609" si="289">I1605+K1605+M1605+O1605</f>
        <v>500</v>
      </c>
      <c r="H1605" s="66">
        <f t="shared" si="289"/>
        <v>0</v>
      </c>
      <c r="I1605" s="66">
        <v>500</v>
      </c>
      <c r="J1605" s="66">
        <v>0</v>
      </c>
      <c r="K1605" s="66">
        <v>0</v>
      </c>
      <c r="L1605" s="66">
        <v>0</v>
      </c>
      <c r="M1605" s="66">
        <v>0</v>
      </c>
      <c r="N1605" s="66">
        <v>0</v>
      </c>
      <c r="O1605" s="66">
        <v>0</v>
      </c>
      <c r="P1605" s="66">
        <v>0</v>
      </c>
      <c r="Q1605" s="129"/>
      <c r="R1605" s="82"/>
      <c r="S1605" s="51"/>
      <c r="T1605" s="65"/>
    </row>
    <row r="1606" spans="1:53">
      <c r="A1606" s="127"/>
      <c r="B1606" s="128"/>
      <c r="C1606" s="129"/>
      <c r="D1606" s="115"/>
      <c r="E1606" s="100" t="s">
        <v>27</v>
      </c>
      <c r="F1606" s="100" t="s">
        <v>276</v>
      </c>
      <c r="G1606" s="66">
        <f t="shared" si="289"/>
        <v>1000</v>
      </c>
      <c r="H1606" s="66">
        <f t="shared" si="289"/>
        <v>0</v>
      </c>
      <c r="I1606" s="66">
        <v>1000</v>
      </c>
      <c r="J1606" s="66">
        <v>0</v>
      </c>
      <c r="K1606" s="66">
        <v>0</v>
      </c>
      <c r="L1606" s="66">
        <v>0</v>
      </c>
      <c r="M1606" s="66">
        <v>0</v>
      </c>
      <c r="N1606" s="66">
        <v>0</v>
      </c>
      <c r="O1606" s="66">
        <v>0</v>
      </c>
      <c r="P1606" s="66">
        <v>0</v>
      </c>
      <c r="Q1606" s="129"/>
      <c r="R1606" s="82"/>
      <c r="S1606" s="51"/>
      <c r="T1606" s="65"/>
    </row>
    <row r="1607" spans="1:53">
      <c r="A1607" s="127"/>
      <c r="B1607" s="128"/>
      <c r="C1607" s="129"/>
      <c r="D1607" s="115"/>
      <c r="E1607" s="100" t="s">
        <v>26</v>
      </c>
      <c r="F1607" s="100" t="s">
        <v>277</v>
      </c>
      <c r="G1607" s="66">
        <f t="shared" si="289"/>
        <v>14000</v>
      </c>
      <c r="H1607" s="66">
        <f t="shared" si="289"/>
        <v>0</v>
      </c>
      <c r="I1607" s="66">
        <v>14000</v>
      </c>
      <c r="J1607" s="66">
        <v>0</v>
      </c>
      <c r="K1607" s="66">
        <v>0</v>
      </c>
      <c r="L1607" s="66">
        <v>0</v>
      </c>
      <c r="M1607" s="66">
        <v>0</v>
      </c>
      <c r="N1607" s="66">
        <v>0</v>
      </c>
      <c r="O1607" s="66">
        <v>0</v>
      </c>
      <c r="P1607" s="66">
        <v>0</v>
      </c>
      <c r="Q1607" s="129"/>
      <c r="R1607" s="82"/>
      <c r="S1607" s="51"/>
      <c r="T1607" s="65"/>
    </row>
    <row r="1608" spans="1:53">
      <c r="A1608" s="127"/>
      <c r="B1608" s="128"/>
      <c r="C1608" s="129"/>
      <c r="D1608" s="115"/>
      <c r="E1608" s="100"/>
      <c r="F1608" s="100" t="s">
        <v>278</v>
      </c>
      <c r="G1608" s="66">
        <f t="shared" si="289"/>
        <v>0</v>
      </c>
      <c r="H1608" s="66">
        <f t="shared" si="289"/>
        <v>0</v>
      </c>
      <c r="I1608" s="66">
        <v>0</v>
      </c>
      <c r="J1608" s="66">
        <v>0</v>
      </c>
      <c r="K1608" s="66">
        <v>0</v>
      </c>
      <c r="L1608" s="66">
        <v>0</v>
      </c>
      <c r="M1608" s="66">
        <v>0</v>
      </c>
      <c r="N1608" s="66">
        <v>0</v>
      </c>
      <c r="O1608" s="66">
        <v>0</v>
      </c>
      <c r="P1608" s="66">
        <v>0</v>
      </c>
      <c r="Q1608" s="129"/>
      <c r="R1608" s="82"/>
      <c r="S1608" s="51"/>
      <c r="T1608" s="65"/>
    </row>
    <row r="1609" spans="1:53">
      <c r="A1609" s="127"/>
      <c r="B1609" s="128"/>
      <c r="C1609" s="129"/>
      <c r="D1609" s="115"/>
      <c r="E1609" s="100"/>
      <c r="F1609" s="100" t="s">
        <v>279</v>
      </c>
      <c r="G1609" s="66">
        <f t="shared" si="289"/>
        <v>0</v>
      </c>
      <c r="H1609" s="66">
        <f t="shared" si="289"/>
        <v>0</v>
      </c>
      <c r="I1609" s="66">
        <v>0</v>
      </c>
      <c r="J1609" s="66">
        <v>0</v>
      </c>
      <c r="K1609" s="66">
        <v>0</v>
      </c>
      <c r="L1609" s="66">
        <v>0</v>
      </c>
      <c r="M1609" s="66">
        <v>0</v>
      </c>
      <c r="N1609" s="66">
        <v>0</v>
      </c>
      <c r="O1609" s="66">
        <v>0</v>
      </c>
      <c r="P1609" s="66">
        <v>0</v>
      </c>
      <c r="Q1609" s="129"/>
      <c r="R1609" s="82"/>
      <c r="S1609" s="51"/>
      <c r="T1609" s="65"/>
    </row>
    <row r="1610" spans="1:53" s="76" customFormat="1" ht="13.5" customHeight="1">
      <c r="A1610" s="131" t="s">
        <v>69</v>
      </c>
      <c r="B1610" s="133" t="s">
        <v>70</v>
      </c>
      <c r="C1610" s="130"/>
      <c r="D1610" s="130"/>
      <c r="E1610" s="106"/>
      <c r="F1610" s="106" t="s">
        <v>22</v>
      </c>
      <c r="G1610" s="64">
        <f>SUM(G1611:G1621)</f>
        <v>75646.100000000006</v>
      </c>
      <c r="H1610" s="64">
        <f t="shared" ref="H1610:P1610" si="290">SUM(H1611:H1621)</f>
        <v>75646.100000000006</v>
      </c>
      <c r="I1610" s="64">
        <f t="shared" si="290"/>
        <v>75646.100000000006</v>
      </c>
      <c r="J1610" s="64">
        <f t="shared" si="290"/>
        <v>75646.100000000006</v>
      </c>
      <c r="K1610" s="64">
        <f t="shared" si="290"/>
        <v>0</v>
      </c>
      <c r="L1610" s="64">
        <f t="shared" si="290"/>
        <v>0</v>
      </c>
      <c r="M1610" s="64">
        <f t="shared" si="290"/>
        <v>0</v>
      </c>
      <c r="N1610" s="64">
        <f t="shared" si="290"/>
        <v>0</v>
      </c>
      <c r="O1610" s="64">
        <f t="shared" si="290"/>
        <v>0</v>
      </c>
      <c r="P1610" s="64">
        <f t="shared" si="290"/>
        <v>0</v>
      </c>
      <c r="Q1610" s="130" t="s">
        <v>23</v>
      </c>
      <c r="R1610" s="112"/>
      <c r="S1610" s="77"/>
      <c r="T1610" s="65"/>
      <c r="U1610" s="65"/>
      <c r="V1610" s="65"/>
      <c r="W1610" s="75"/>
      <c r="X1610" s="75"/>
      <c r="Y1610" s="75"/>
      <c r="Z1610" s="75"/>
      <c r="AA1610" s="75"/>
      <c r="AB1610" s="75"/>
      <c r="AC1610" s="75"/>
      <c r="AD1610" s="75"/>
      <c r="AE1610" s="75"/>
      <c r="AF1610" s="75"/>
      <c r="AG1610" s="75"/>
      <c r="AH1610" s="75"/>
      <c r="AI1610" s="75"/>
      <c r="AJ1610" s="75"/>
      <c r="AK1610" s="75"/>
      <c r="AL1610" s="75"/>
      <c r="AM1610" s="75"/>
      <c r="AN1610" s="75"/>
      <c r="AO1610" s="75"/>
      <c r="AP1610" s="75"/>
      <c r="AQ1610" s="75"/>
      <c r="AR1610" s="75"/>
      <c r="AS1610" s="75"/>
      <c r="AT1610" s="75"/>
      <c r="AU1610" s="75"/>
      <c r="AV1610" s="75"/>
      <c r="AW1610" s="75"/>
      <c r="AX1610" s="75"/>
      <c r="AY1610" s="75"/>
      <c r="AZ1610" s="75"/>
      <c r="BA1610" s="75"/>
    </row>
    <row r="1611" spans="1:53" s="76" customFormat="1">
      <c r="A1611" s="131"/>
      <c r="B1611" s="133"/>
      <c r="C1611" s="130"/>
      <c r="D1611" s="130"/>
      <c r="E1611" s="106"/>
      <c r="F1611" s="106" t="s">
        <v>25</v>
      </c>
      <c r="G1611" s="64">
        <f t="shared" ref="G1611:G1621" si="291">I1611+K1611+M1611+O1611</f>
        <v>53758.8</v>
      </c>
      <c r="H1611" s="64">
        <f t="shared" ref="H1611:H1621" si="292">J1611+L1611+N1611+P1611</f>
        <v>53758.8</v>
      </c>
      <c r="I1611" s="64">
        <f t="shared" ref="I1611:P1611" si="293">I1623+I1699+I1635+I1647+I1659+I1671+I1686+I1723+I1711+I1735+I1685+I1687+I1672+I1673</f>
        <v>53758.8</v>
      </c>
      <c r="J1611" s="64">
        <f t="shared" si="293"/>
        <v>53758.8</v>
      </c>
      <c r="K1611" s="64">
        <f t="shared" si="293"/>
        <v>0</v>
      </c>
      <c r="L1611" s="64">
        <f t="shared" si="293"/>
        <v>0</v>
      </c>
      <c r="M1611" s="64">
        <f t="shared" si="293"/>
        <v>0</v>
      </c>
      <c r="N1611" s="64">
        <f t="shared" si="293"/>
        <v>0</v>
      </c>
      <c r="O1611" s="64">
        <f t="shared" si="293"/>
        <v>0</v>
      </c>
      <c r="P1611" s="64">
        <f t="shared" si="293"/>
        <v>0</v>
      </c>
      <c r="Q1611" s="130"/>
      <c r="R1611" s="112"/>
      <c r="S1611" s="77"/>
      <c r="T1611" s="65"/>
      <c r="U1611" s="65"/>
      <c r="V1611" s="65"/>
      <c r="W1611" s="75"/>
      <c r="X1611" s="75"/>
      <c r="Y1611" s="75"/>
      <c r="Z1611" s="75"/>
      <c r="AA1611" s="75"/>
      <c r="AB1611" s="75"/>
      <c r="AC1611" s="75"/>
      <c r="AD1611" s="75"/>
      <c r="AE1611" s="75"/>
      <c r="AF1611" s="75"/>
      <c r="AG1611" s="75"/>
      <c r="AH1611" s="75"/>
      <c r="AI1611" s="75"/>
      <c r="AJ1611" s="75"/>
      <c r="AK1611" s="75"/>
      <c r="AL1611" s="75"/>
      <c r="AM1611" s="75"/>
      <c r="AN1611" s="75"/>
      <c r="AO1611" s="75"/>
      <c r="AP1611" s="75"/>
      <c r="AQ1611" s="75"/>
      <c r="AR1611" s="75"/>
      <c r="AS1611" s="75"/>
      <c r="AT1611" s="75"/>
      <c r="AU1611" s="75"/>
      <c r="AV1611" s="75"/>
      <c r="AW1611" s="75"/>
      <c r="AX1611" s="75"/>
      <c r="AY1611" s="75"/>
      <c r="AZ1611" s="75"/>
      <c r="BA1611" s="75"/>
    </row>
    <row r="1612" spans="1:53" s="76" customFormat="1">
      <c r="A1612" s="131"/>
      <c r="B1612" s="133"/>
      <c r="C1612" s="130"/>
      <c r="D1612" s="130"/>
      <c r="E1612" s="106"/>
      <c r="F1612" s="106" t="s">
        <v>28</v>
      </c>
      <c r="G1612" s="64">
        <f t="shared" si="291"/>
        <v>4196.5</v>
      </c>
      <c r="H1612" s="64">
        <f t="shared" si="292"/>
        <v>4196.5</v>
      </c>
      <c r="I1612" s="64">
        <f t="shared" ref="I1612:P1612" si="294">I1624+I1636+I1648+I1660+I1674+I1688+I1724+I1700+I1712+I1736+I1748+I1749+I1750</f>
        <v>4196.5</v>
      </c>
      <c r="J1612" s="64">
        <f t="shared" si="294"/>
        <v>4196.5</v>
      </c>
      <c r="K1612" s="64">
        <f t="shared" si="294"/>
        <v>0</v>
      </c>
      <c r="L1612" s="64">
        <f t="shared" si="294"/>
        <v>0</v>
      </c>
      <c r="M1612" s="64">
        <f t="shared" si="294"/>
        <v>0</v>
      </c>
      <c r="N1612" s="64">
        <f t="shared" si="294"/>
        <v>0</v>
      </c>
      <c r="O1612" s="64">
        <f t="shared" si="294"/>
        <v>0</v>
      </c>
      <c r="P1612" s="64">
        <f t="shared" si="294"/>
        <v>0</v>
      </c>
      <c r="Q1612" s="130"/>
      <c r="R1612" s="112"/>
      <c r="S1612" s="77"/>
      <c r="T1612" s="65"/>
      <c r="U1612" s="65"/>
      <c r="V1612" s="65"/>
      <c r="W1612" s="75"/>
      <c r="X1612" s="75"/>
      <c r="Y1612" s="75"/>
      <c r="Z1612" s="75"/>
      <c r="AA1612" s="75"/>
      <c r="AB1612" s="75"/>
      <c r="AC1612" s="75"/>
      <c r="AD1612" s="75"/>
      <c r="AE1612" s="75"/>
      <c r="AF1612" s="75"/>
      <c r="AG1612" s="75"/>
      <c r="AH1612" s="75"/>
      <c r="AI1612" s="75"/>
      <c r="AJ1612" s="75"/>
      <c r="AK1612" s="75"/>
      <c r="AL1612" s="75"/>
      <c r="AM1612" s="75"/>
      <c r="AN1612" s="75"/>
      <c r="AO1612" s="75"/>
      <c r="AP1612" s="75"/>
      <c r="AQ1612" s="75"/>
      <c r="AR1612" s="75"/>
      <c r="AS1612" s="75"/>
      <c r="AT1612" s="75"/>
      <c r="AU1612" s="75"/>
      <c r="AV1612" s="75"/>
      <c r="AW1612" s="75"/>
      <c r="AX1612" s="75"/>
      <c r="AY1612" s="75"/>
      <c r="AZ1612" s="75"/>
      <c r="BA1612" s="75"/>
    </row>
    <row r="1613" spans="1:53" s="76" customFormat="1">
      <c r="A1613" s="131"/>
      <c r="B1613" s="133"/>
      <c r="C1613" s="130"/>
      <c r="D1613" s="130"/>
      <c r="E1613" s="106"/>
      <c r="F1613" s="106" t="s">
        <v>29</v>
      </c>
      <c r="G1613" s="64">
        <f t="shared" si="291"/>
        <v>14940.8</v>
      </c>
      <c r="H1613" s="64">
        <f>J1613+L1613+N1613+P1613</f>
        <v>14940.8</v>
      </c>
      <c r="I1613" s="64">
        <f>I1625+I1637+I1649+I1661+I1675+I1689+I1701+I1713+I1725+I1737+I1751</f>
        <v>14940.8</v>
      </c>
      <c r="J1613" s="64">
        <f>J1625+J1637+J1649+J1661+J1675+J1689+J1701+J1713+J1725+J1737+J1751</f>
        <v>14940.8</v>
      </c>
      <c r="K1613" s="64">
        <f t="shared" ref="K1613:P1613" si="295">K1625+K1637+K1649+K1661+K1675+K1689+K1701+K1713+K1725+K1737+1751:1751+K1751</f>
        <v>0</v>
      </c>
      <c r="L1613" s="64">
        <f t="shared" si="295"/>
        <v>0</v>
      </c>
      <c r="M1613" s="64">
        <f t="shared" si="295"/>
        <v>0</v>
      </c>
      <c r="N1613" s="64">
        <f t="shared" si="295"/>
        <v>0</v>
      </c>
      <c r="O1613" s="64">
        <f t="shared" si="295"/>
        <v>0</v>
      </c>
      <c r="P1613" s="64">
        <f t="shared" si="295"/>
        <v>0</v>
      </c>
      <c r="Q1613" s="130"/>
      <c r="R1613" s="112"/>
      <c r="S1613" s="77">
        <f>I1625+I1725+I1737+I1751</f>
        <v>14940.8</v>
      </c>
      <c r="T1613" s="65"/>
      <c r="U1613" s="65"/>
      <c r="V1613" s="65"/>
      <c r="W1613" s="75"/>
      <c r="X1613" s="75"/>
      <c r="Y1613" s="75"/>
      <c r="Z1613" s="75"/>
      <c r="AA1613" s="75"/>
      <c r="AB1613" s="75"/>
      <c r="AC1613" s="75"/>
      <c r="AD1613" s="75"/>
      <c r="AE1613" s="75"/>
      <c r="AF1613" s="75"/>
      <c r="AG1613" s="75"/>
      <c r="AH1613" s="75"/>
      <c r="AI1613" s="75"/>
      <c r="AJ1613" s="75"/>
      <c r="AK1613" s="75"/>
      <c r="AL1613" s="75"/>
      <c r="AM1613" s="75"/>
      <c r="AN1613" s="75"/>
      <c r="AO1613" s="75"/>
      <c r="AP1613" s="75"/>
      <c r="AQ1613" s="75"/>
      <c r="AR1613" s="75"/>
      <c r="AS1613" s="75"/>
      <c r="AT1613" s="75"/>
      <c r="AU1613" s="75"/>
      <c r="AV1613" s="75"/>
      <c r="AW1613" s="75"/>
      <c r="AX1613" s="75"/>
      <c r="AY1613" s="75"/>
      <c r="AZ1613" s="75"/>
      <c r="BA1613" s="75"/>
    </row>
    <row r="1614" spans="1:53" s="76" customFormat="1">
      <c r="A1614" s="131"/>
      <c r="B1614" s="133"/>
      <c r="C1614" s="130"/>
      <c r="D1614" s="130"/>
      <c r="E1614" s="106"/>
      <c r="F1614" s="106" t="s">
        <v>30</v>
      </c>
      <c r="G1614" s="64">
        <f t="shared" si="291"/>
        <v>2750</v>
      </c>
      <c r="H1614" s="64">
        <f t="shared" si="292"/>
        <v>2750</v>
      </c>
      <c r="I1614" s="64">
        <f>I1626+I1638+I1650+I1662+I1676+I1690+I1702+I1714+I1726+I1738+I1752</f>
        <v>2750</v>
      </c>
      <c r="J1614" s="64">
        <f t="shared" ref="J1614:P1614" si="296">J1626+J1638+J1650+J1662+J1676+J1690+J1702+J1714+J1726+J1738+J1752</f>
        <v>2750</v>
      </c>
      <c r="K1614" s="64">
        <f t="shared" si="296"/>
        <v>0</v>
      </c>
      <c r="L1614" s="64">
        <f t="shared" si="296"/>
        <v>0</v>
      </c>
      <c r="M1614" s="64">
        <f t="shared" si="296"/>
        <v>0</v>
      </c>
      <c r="N1614" s="64">
        <f t="shared" si="296"/>
        <v>0</v>
      </c>
      <c r="O1614" s="64">
        <f t="shared" si="296"/>
        <v>0</v>
      </c>
      <c r="P1614" s="64">
        <f t="shared" si="296"/>
        <v>0</v>
      </c>
      <c r="Q1614" s="130"/>
      <c r="R1614" s="112"/>
      <c r="S1614" s="77"/>
      <c r="T1614" s="65"/>
      <c r="U1614" s="65"/>
      <c r="V1614" s="65"/>
      <c r="W1614" s="75"/>
      <c r="X1614" s="75"/>
      <c r="Y1614" s="75"/>
      <c r="Z1614" s="75"/>
      <c r="AA1614" s="75"/>
      <c r="AB1614" s="75"/>
      <c r="AC1614" s="75"/>
      <c r="AD1614" s="75"/>
      <c r="AE1614" s="75"/>
      <c r="AF1614" s="75"/>
      <c r="AG1614" s="75"/>
      <c r="AH1614" s="75"/>
      <c r="AI1614" s="75"/>
      <c r="AJ1614" s="75"/>
      <c r="AK1614" s="75"/>
      <c r="AL1614" s="75"/>
      <c r="AM1614" s="75"/>
      <c r="AN1614" s="75"/>
      <c r="AO1614" s="75"/>
      <c r="AP1614" s="75"/>
      <c r="AQ1614" s="75"/>
      <c r="AR1614" s="75"/>
      <c r="AS1614" s="75"/>
      <c r="AT1614" s="75"/>
      <c r="AU1614" s="75"/>
      <c r="AV1614" s="75"/>
      <c r="AW1614" s="75"/>
      <c r="AX1614" s="75"/>
      <c r="AY1614" s="75"/>
      <c r="AZ1614" s="75"/>
      <c r="BA1614" s="75"/>
    </row>
    <row r="1615" spans="1:53" s="76" customFormat="1">
      <c r="A1615" s="131"/>
      <c r="B1615" s="133"/>
      <c r="C1615" s="130"/>
      <c r="D1615" s="130"/>
      <c r="E1615" s="106"/>
      <c r="F1615" s="106" t="s">
        <v>31</v>
      </c>
      <c r="G1615" s="64">
        <f t="shared" si="291"/>
        <v>0</v>
      </c>
      <c r="H1615" s="64">
        <f t="shared" si="292"/>
        <v>0</v>
      </c>
      <c r="I1615" s="64">
        <f t="shared" ref="I1615:P1621" si="297">I1627+I1639+I1651+I1663+I1677+I1691+I1703+I1715+I1727+I1739+I1753</f>
        <v>0</v>
      </c>
      <c r="J1615" s="64">
        <f t="shared" si="297"/>
        <v>0</v>
      </c>
      <c r="K1615" s="64">
        <f t="shared" si="297"/>
        <v>0</v>
      </c>
      <c r="L1615" s="64">
        <f t="shared" si="297"/>
        <v>0</v>
      </c>
      <c r="M1615" s="64">
        <f t="shared" si="297"/>
        <v>0</v>
      </c>
      <c r="N1615" s="64">
        <f t="shared" si="297"/>
        <v>0</v>
      </c>
      <c r="O1615" s="64">
        <f t="shared" si="297"/>
        <v>0</v>
      </c>
      <c r="P1615" s="64">
        <f t="shared" si="297"/>
        <v>0</v>
      </c>
      <c r="Q1615" s="130"/>
      <c r="R1615" s="112"/>
      <c r="S1615" s="77"/>
      <c r="T1615" s="65"/>
      <c r="U1615" s="65"/>
      <c r="V1615" s="65"/>
      <c r="W1615" s="75"/>
      <c r="X1615" s="75"/>
      <c r="Y1615" s="75"/>
      <c r="Z1615" s="75"/>
      <c r="AA1615" s="75"/>
      <c r="AB1615" s="75"/>
      <c r="AC1615" s="75"/>
      <c r="AD1615" s="75"/>
      <c r="AE1615" s="75"/>
      <c r="AF1615" s="75"/>
      <c r="AG1615" s="75"/>
      <c r="AH1615" s="75"/>
      <c r="AI1615" s="75"/>
      <c r="AJ1615" s="75"/>
      <c r="AK1615" s="75"/>
      <c r="AL1615" s="75"/>
      <c r="AM1615" s="75"/>
      <c r="AN1615" s="75"/>
      <c r="AO1615" s="75"/>
      <c r="AP1615" s="75"/>
      <c r="AQ1615" s="75"/>
      <c r="AR1615" s="75"/>
      <c r="AS1615" s="75"/>
      <c r="AT1615" s="75"/>
      <c r="AU1615" s="75"/>
      <c r="AV1615" s="75"/>
      <c r="AW1615" s="75"/>
      <c r="AX1615" s="75"/>
      <c r="AY1615" s="75"/>
      <c r="AZ1615" s="75"/>
      <c r="BA1615" s="75"/>
    </row>
    <row r="1616" spans="1:53" s="76" customFormat="1">
      <c r="A1616" s="131"/>
      <c r="B1616" s="133"/>
      <c r="C1616" s="130"/>
      <c r="D1616" s="130"/>
      <c r="E1616" s="106"/>
      <c r="F1616" s="106" t="s">
        <v>268</v>
      </c>
      <c r="G1616" s="64">
        <f t="shared" si="291"/>
        <v>0</v>
      </c>
      <c r="H1616" s="64">
        <f t="shared" si="292"/>
        <v>0</v>
      </c>
      <c r="I1616" s="64">
        <f t="shared" si="297"/>
        <v>0</v>
      </c>
      <c r="J1616" s="64">
        <f t="shared" si="297"/>
        <v>0</v>
      </c>
      <c r="K1616" s="64">
        <f t="shared" si="297"/>
        <v>0</v>
      </c>
      <c r="L1616" s="64">
        <f t="shared" si="297"/>
        <v>0</v>
      </c>
      <c r="M1616" s="64">
        <f t="shared" si="297"/>
        <v>0</v>
      </c>
      <c r="N1616" s="64">
        <f t="shared" si="297"/>
        <v>0</v>
      </c>
      <c r="O1616" s="64">
        <f t="shared" si="297"/>
        <v>0</v>
      </c>
      <c r="P1616" s="64">
        <f t="shared" si="297"/>
        <v>0</v>
      </c>
      <c r="Q1616" s="130"/>
      <c r="R1616" s="112"/>
      <c r="S1616" s="77"/>
      <c r="T1616" s="65"/>
      <c r="U1616" s="65"/>
      <c r="V1616" s="65"/>
      <c r="W1616" s="75"/>
      <c r="X1616" s="75"/>
      <c r="Y1616" s="75"/>
      <c r="Z1616" s="75"/>
      <c r="AA1616" s="75"/>
      <c r="AB1616" s="75"/>
      <c r="AC1616" s="75"/>
      <c r="AD1616" s="75"/>
      <c r="AE1616" s="75"/>
      <c r="AF1616" s="75"/>
      <c r="AG1616" s="75"/>
      <c r="AH1616" s="75"/>
      <c r="AI1616" s="75"/>
      <c r="AJ1616" s="75"/>
      <c r="AK1616" s="75"/>
      <c r="AL1616" s="75"/>
      <c r="AM1616" s="75"/>
      <c r="AN1616" s="75"/>
      <c r="AO1616" s="75"/>
      <c r="AP1616" s="75"/>
      <c r="AQ1616" s="75"/>
      <c r="AR1616" s="75"/>
      <c r="AS1616" s="75"/>
      <c r="AT1616" s="75"/>
      <c r="AU1616" s="75"/>
      <c r="AV1616" s="75"/>
      <c r="AW1616" s="75"/>
      <c r="AX1616" s="75"/>
      <c r="AY1616" s="75"/>
      <c r="AZ1616" s="75"/>
      <c r="BA1616" s="75"/>
    </row>
    <row r="1617" spans="1:53" s="76" customFormat="1" ht="13.5" customHeight="1">
      <c r="A1617" s="131"/>
      <c r="B1617" s="133"/>
      <c r="C1617" s="130"/>
      <c r="D1617" s="124"/>
      <c r="E1617" s="106"/>
      <c r="F1617" s="106" t="s">
        <v>275</v>
      </c>
      <c r="G1617" s="64">
        <f t="shared" si="291"/>
        <v>0</v>
      </c>
      <c r="H1617" s="64">
        <f t="shared" si="292"/>
        <v>0</v>
      </c>
      <c r="I1617" s="64">
        <f t="shared" si="297"/>
        <v>0</v>
      </c>
      <c r="J1617" s="64">
        <f t="shared" si="297"/>
        <v>0</v>
      </c>
      <c r="K1617" s="64">
        <f t="shared" si="297"/>
        <v>0</v>
      </c>
      <c r="L1617" s="64">
        <f t="shared" si="297"/>
        <v>0</v>
      </c>
      <c r="M1617" s="64">
        <f t="shared" si="297"/>
        <v>0</v>
      </c>
      <c r="N1617" s="64">
        <f t="shared" si="297"/>
        <v>0</v>
      </c>
      <c r="O1617" s="64">
        <f t="shared" si="297"/>
        <v>0</v>
      </c>
      <c r="P1617" s="64">
        <f t="shared" si="297"/>
        <v>0</v>
      </c>
      <c r="Q1617" s="130"/>
      <c r="R1617" s="112"/>
      <c r="S1617" s="77"/>
      <c r="T1617" s="65"/>
      <c r="U1617" s="65"/>
      <c r="V1617" s="65"/>
      <c r="W1617" s="75"/>
      <c r="X1617" s="75"/>
      <c r="Y1617" s="75"/>
      <c r="Z1617" s="75"/>
      <c r="AA1617" s="75"/>
      <c r="AB1617" s="75"/>
      <c r="AC1617" s="75"/>
      <c r="AD1617" s="75"/>
      <c r="AE1617" s="75"/>
      <c r="AF1617" s="75"/>
      <c r="AG1617" s="75"/>
      <c r="AH1617" s="75"/>
      <c r="AI1617" s="75"/>
      <c r="AJ1617" s="75"/>
      <c r="AK1617" s="75"/>
      <c r="AL1617" s="75"/>
      <c r="AM1617" s="75"/>
      <c r="AN1617" s="75"/>
      <c r="AO1617" s="75"/>
      <c r="AP1617" s="75"/>
      <c r="AQ1617" s="75"/>
      <c r="AR1617" s="75"/>
      <c r="AS1617" s="75"/>
      <c r="AT1617" s="75"/>
      <c r="AU1617" s="75"/>
      <c r="AV1617" s="75"/>
      <c r="AW1617" s="75"/>
      <c r="AX1617" s="75"/>
      <c r="AY1617" s="75"/>
      <c r="AZ1617" s="75"/>
      <c r="BA1617" s="75"/>
    </row>
    <row r="1618" spans="1:53" s="76" customFormat="1" ht="13.5" customHeight="1">
      <c r="A1618" s="131"/>
      <c r="B1618" s="133"/>
      <c r="C1618" s="130"/>
      <c r="D1618" s="124"/>
      <c r="E1618" s="106"/>
      <c r="F1618" s="106" t="s">
        <v>276</v>
      </c>
      <c r="G1618" s="64">
        <f t="shared" si="291"/>
        <v>0</v>
      </c>
      <c r="H1618" s="64">
        <f t="shared" si="292"/>
        <v>0</v>
      </c>
      <c r="I1618" s="64">
        <f t="shared" si="297"/>
        <v>0</v>
      </c>
      <c r="J1618" s="64">
        <f t="shared" si="297"/>
        <v>0</v>
      </c>
      <c r="K1618" s="64">
        <f t="shared" si="297"/>
        <v>0</v>
      </c>
      <c r="L1618" s="64">
        <f t="shared" si="297"/>
        <v>0</v>
      </c>
      <c r="M1618" s="64">
        <f t="shared" si="297"/>
        <v>0</v>
      </c>
      <c r="N1618" s="64">
        <f t="shared" si="297"/>
        <v>0</v>
      </c>
      <c r="O1618" s="64">
        <f t="shared" si="297"/>
        <v>0</v>
      </c>
      <c r="P1618" s="64">
        <f t="shared" si="297"/>
        <v>0</v>
      </c>
      <c r="Q1618" s="130"/>
      <c r="R1618" s="112"/>
      <c r="S1618" s="77"/>
      <c r="T1618" s="65"/>
      <c r="U1618" s="65"/>
      <c r="V1618" s="65"/>
      <c r="W1618" s="75"/>
      <c r="X1618" s="75"/>
      <c r="Y1618" s="75"/>
      <c r="Z1618" s="75"/>
      <c r="AA1618" s="75"/>
      <c r="AB1618" s="75"/>
      <c r="AC1618" s="75"/>
      <c r="AD1618" s="75"/>
      <c r="AE1618" s="75"/>
      <c r="AF1618" s="75"/>
      <c r="AG1618" s="75"/>
      <c r="AH1618" s="75"/>
      <c r="AI1618" s="75"/>
      <c r="AJ1618" s="75"/>
      <c r="AK1618" s="75"/>
      <c r="AL1618" s="75"/>
      <c r="AM1618" s="75"/>
      <c r="AN1618" s="75"/>
      <c r="AO1618" s="75"/>
      <c r="AP1618" s="75"/>
      <c r="AQ1618" s="75"/>
      <c r="AR1618" s="75"/>
      <c r="AS1618" s="75"/>
      <c r="AT1618" s="75"/>
      <c r="AU1618" s="75"/>
      <c r="AV1618" s="75"/>
      <c r="AW1618" s="75"/>
      <c r="AX1618" s="75"/>
      <c r="AY1618" s="75"/>
      <c r="AZ1618" s="75"/>
      <c r="BA1618" s="75"/>
    </row>
    <row r="1619" spans="1:53" s="76" customFormat="1" ht="13.5" customHeight="1">
      <c r="A1619" s="131"/>
      <c r="B1619" s="133"/>
      <c r="C1619" s="130"/>
      <c r="D1619" s="124"/>
      <c r="E1619" s="106"/>
      <c r="F1619" s="106" t="s">
        <v>277</v>
      </c>
      <c r="G1619" s="64">
        <f t="shared" si="291"/>
        <v>0</v>
      </c>
      <c r="H1619" s="64">
        <f t="shared" si="292"/>
        <v>0</v>
      </c>
      <c r="I1619" s="64">
        <f t="shared" si="297"/>
        <v>0</v>
      </c>
      <c r="J1619" s="64">
        <f t="shared" si="297"/>
        <v>0</v>
      </c>
      <c r="K1619" s="64">
        <f t="shared" si="297"/>
        <v>0</v>
      </c>
      <c r="L1619" s="64">
        <f t="shared" si="297"/>
        <v>0</v>
      </c>
      <c r="M1619" s="64">
        <f t="shared" si="297"/>
        <v>0</v>
      </c>
      <c r="N1619" s="64">
        <f t="shared" si="297"/>
        <v>0</v>
      </c>
      <c r="O1619" s="64">
        <f t="shared" si="297"/>
        <v>0</v>
      </c>
      <c r="P1619" s="64">
        <f t="shared" si="297"/>
        <v>0</v>
      </c>
      <c r="Q1619" s="130"/>
      <c r="R1619" s="112"/>
      <c r="S1619" s="77"/>
      <c r="T1619" s="65"/>
      <c r="U1619" s="65"/>
      <c r="V1619" s="65"/>
      <c r="W1619" s="75"/>
      <c r="X1619" s="75"/>
      <c r="Y1619" s="75"/>
      <c r="Z1619" s="75"/>
      <c r="AA1619" s="75"/>
      <c r="AB1619" s="75"/>
      <c r="AC1619" s="75"/>
      <c r="AD1619" s="75"/>
      <c r="AE1619" s="75"/>
      <c r="AF1619" s="75"/>
      <c r="AG1619" s="75"/>
      <c r="AH1619" s="75"/>
      <c r="AI1619" s="75"/>
      <c r="AJ1619" s="75"/>
      <c r="AK1619" s="75"/>
      <c r="AL1619" s="75"/>
      <c r="AM1619" s="75"/>
      <c r="AN1619" s="75"/>
      <c r="AO1619" s="75"/>
      <c r="AP1619" s="75"/>
      <c r="AQ1619" s="75"/>
      <c r="AR1619" s="75"/>
      <c r="AS1619" s="75"/>
      <c r="AT1619" s="75"/>
      <c r="AU1619" s="75"/>
      <c r="AV1619" s="75"/>
      <c r="AW1619" s="75"/>
      <c r="AX1619" s="75"/>
      <c r="AY1619" s="75"/>
      <c r="AZ1619" s="75"/>
      <c r="BA1619" s="75"/>
    </row>
    <row r="1620" spans="1:53" s="76" customFormat="1" ht="13.5" customHeight="1">
      <c r="A1620" s="131"/>
      <c r="B1620" s="133"/>
      <c r="C1620" s="130"/>
      <c r="D1620" s="124"/>
      <c r="E1620" s="106"/>
      <c r="F1620" s="106" t="s">
        <v>278</v>
      </c>
      <c r="G1620" s="64">
        <f t="shared" si="291"/>
        <v>0</v>
      </c>
      <c r="H1620" s="64">
        <f t="shared" si="292"/>
        <v>0</v>
      </c>
      <c r="I1620" s="64">
        <f t="shared" si="297"/>
        <v>0</v>
      </c>
      <c r="J1620" s="64">
        <f t="shared" si="297"/>
        <v>0</v>
      </c>
      <c r="K1620" s="64">
        <f t="shared" si="297"/>
        <v>0</v>
      </c>
      <c r="L1620" s="64">
        <f t="shared" si="297"/>
        <v>0</v>
      </c>
      <c r="M1620" s="64">
        <f t="shared" si="297"/>
        <v>0</v>
      </c>
      <c r="N1620" s="64">
        <f t="shared" si="297"/>
        <v>0</v>
      </c>
      <c r="O1620" s="64">
        <f t="shared" si="297"/>
        <v>0</v>
      </c>
      <c r="P1620" s="64">
        <f t="shared" si="297"/>
        <v>0</v>
      </c>
      <c r="Q1620" s="130"/>
      <c r="R1620" s="112"/>
      <c r="S1620" s="77"/>
      <c r="T1620" s="65"/>
      <c r="U1620" s="65"/>
      <c r="V1620" s="65"/>
      <c r="W1620" s="75"/>
      <c r="X1620" s="75"/>
      <c r="Y1620" s="75"/>
      <c r="Z1620" s="75"/>
      <c r="AA1620" s="75"/>
      <c r="AB1620" s="75"/>
      <c r="AC1620" s="75"/>
      <c r="AD1620" s="75"/>
      <c r="AE1620" s="75"/>
      <c r="AF1620" s="75"/>
      <c r="AG1620" s="75"/>
      <c r="AH1620" s="75"/>
      <c r="AI1620" s="75"/>
      <c r="AJ1620" s="75"/>
      <c r="AK1620" s="75"/>
      <c r="AL1620" s="75"/>
      <c r="AM1620" s="75"/>
      <c r="AN1620" s="75"/>
      <c r="AO1620" s="75"/>
      <c r="AP1620" s="75"/>
      <c r="AQ1620" s="75"/>
      <c r="AR1620" s="75"/>
      <c r="AS1620" s="75"/>
      <c r="AT1620" s="75"/>
      <c r="AU1620" s="75"/>
      <c r="AV1620" s="75"/>
      <c r="AW1620" s="75"/>
      <c r="AX1620" s="75"/>
      <c r="AY1620" s="75"/>
      <c r="AZ1620" s="75"/>
      <c r="BA1620" s="75"/>
    </row>
    <row r="1621" spans="1:53" s="76" customFormat="1" ht="13.5" customHeight="1">
      <c r="A1621" s="131"/>
      <c r="B1621" s="133"/>
      <c r="C1621" s="130"/>
      <c r="D1621" s="124"/>
      <c r="E1621" s="106"/>
      <c r="F1621" s="106" t="s">
        <v>279</v>
      </c>
      <c r="G1621" s="64">
        <f t="shared" si="291"/>
        <v>0</v>
      </c>
      <c r="H1621" s="64">
        <f t="shared" si="292"/>
        <v>0</v>
      </c>
      <c r="I1621" s="64">
        <f t="shared" si="297"/>
        <v>0</v>
      </c>
      <c r="J1621" s="64">
        <f t="shared" si="297"/>
        <v>0</v>
      </c>
      <c r="K1621" s="64">
        <f t="shared" si="297"/>
        <v>0</v>
      </c>
      <c r="L1621" s="64">
        <f t="shared" si="297"/>
        <v>0</v>
      </c>
      <c r="M1621" s="64">
        <f t="shared" si="297"/>
        <v>0</v>
      </c>
      <c r="N1621" s="64">
        <f t="shared" si="297"/>
        <v>0</v>
      </c>
      <c r="O1621" s="64">
        <f t="shared" si="297"/>
        <v>0</v>
      </c>
      <c r="P1621" s="64">
        <f t="shared" si="297"/>
        <v>0</v>
      </c>
      <c r="Q1621" s="130"/>
      <c r="R1621" s="112"/>
      <c r="S1621" s="77"/>
      <c r="T1621" s="65"/>
      <c r="U1621" s="65"/>
      <c r="V1621" s="65"/>
      <c r="W1621" s="75"/>
      <c r="X1621" s="75"/>
      <c r="Y1621" s="75"/>
      <c r="Z1621" s="75"/>
      <c r="AA1621" s="75"/>
      <c r="AB1621" s="75"/>
      <c r="AC1621" s="75"/>
      <c r="AD1621" s="75"/>
      <c r="AE1621" s="75"/>
      <c r="AF1621" s="75"/>
      <c r="AG1621" s="75"/>
      <c r="AH1621" s="75"/>
      <c r="AI1621" s="75"/>
      <c r="AJ1621" s="75"/>
      <c r="AK1621" s="75"/>
      <c r="AL1621" s="75"/>
      <c r="AM1621" s="75"/>
      <c r="AN1621" s="75"/>
      <c r="AO1621" s="75"/>
      <c r="AP1621" s="75"/>
      <c r="AQ1621" s="75"/>
      <c r="AR1621" s="75"/>
      <c r="AS1621" s="75"/>
      <c r="AT1621" s="75"/>
      <c r="AU1621" s="75"/>
      <c r="AV1621" s="75"/>
      <c r="AW1621" s="75"/>
      <c r="AX1621" s="75"/>
      <c r="AY1621" s="75"/>
      <c r="AZ1621" s="75"/>
      <c r="BA1621" s="75"/>
    </row>
    <row r="1622" spans="1:53" ht="12.75" customHeight="1">
      <c r="A1622" s="132" t="s">
        <v>71</v>
      </c>
      <c r="B1622" s="128" t="s">
        <v>72</v>
      </c>
      <c r="C1622" s="129"/>
      <c r="D1622" s="100"/>
      <c r="E1622" s="100"/>
      <c r="F1622" s="106" t="s">
        <v>22</v>
      </c>
      <c r="G1622" s="64">
        <f>SUM(G1623:G1633)</f>
        <v>1759.8999999999999</v>
      </c>
      <c r="H1622" s="64">
        <f t="shared" ref="H1622:P1622" si="298">SUM(H1623:H1633)</f>
        <v>1759.9</v>
      </c>
      <c r="I1622" s="64">
        <f t="shared" si="298"/>
        <v>1759.8999999999999</v>
      </c>
      <c r="J1622" s="64">
        <f t="shared" si="298"/>
        <v>1759.9</v>
      </c>
      <c r="K1622" s="64">
        <f t="shared" si="298"/>
        <v>0</v>
      </c>
      <c r="L1622" s="64">
        <f t="shared" si="298"/>
        <v>0</v>
      </c>
      <c r="M1622" s="64">
        <f t="shared" si="298"/>
        <v>0</v>
      </c>
      <c r="N1622" s="64">
        <f t="shared" si="298"/>
        <v>0</v>
      </c>
      <c r="O1622" s="64">
        <f t="shared" si="298"/>
        <v>0</v>
      </c>
      <c r="P1622" s="64">
        <f t="shared" si="298"/>
        <v>0</v>
      </c>
      <c r="Q1622" s="129" t="s">
        <v>23</v>
      </c>
      <c r="R1622" s="82"/>
      <c r="S1622" s="51"/>
    </row>
    <row r="1623" spans="1:53" ht="91.5" customHeight="1">
      <c r="A1623" s="132"/>
      <c r="B1623" s="128"/>
      <c r="C1623" s="129"/>
      <c r="D1623" s="100"/>
      <c r="E1623" s="100" t="s">
        <v>73</v>
      </c>
      <c r="F1623" s="100" t="s">
        <v>25</v>
      </c>
      <c r="G1623" s="66">
        <f t="shared" ref="G1623:H1627" si="299">I1623+K1623+M1623+O1623</f>
        <v>251.1</v>
      </c>
      <c r="H1623" s="66">
        <f t="shared" si="299"/>
        <v>251.10000000000002</v>
      </c>
      <c r="I1623" s="66">
        <v>251.1</v>
      </c>
      <c r="J1623" s="66">
        <f>575.2-324.1</f>
        <v>251.10000000000002</v>
      </c>
      <c r="K1623" s="66">
        <v>0</v>
      </c>
      <c r="L1623" s="66">
        <v>0</v>
      </c>
      <c r="M1623" s="66">
        <v>0</v>
      </c>
      <c r="N1623" s="66">
        <v>0</v>
      </c>
      <c r="O1623" s="66">
        <v>0</v>
      </c>
      <c r="P1623" s="66">
        <v>0</v>
      </c>
      <c r="Q1623" s="129"/>
      <c r="R1623" s="82"/>
      <c r="S1623" s="51"/>
    </row>
    <row r="1624" spans="1:53">
      <c r="A1624" s="132"/>
      <c r="B1624" s="128"/>
      <c r="C1624" s="129"/>
      <c r="D1624" s="100"/>
      <c r="E1624" s="100"/>
      <c r="F1624" s="100" t="s">
        <v>28</v>
      </c>
      <c r="G1624" s="66">
        <f t="shared" si="299"/>
        <v>0</v>
      </c>
      <c r="H1624" s="66">
        <f t="shared" si="299"/>
        <v>0</v>
      </c>
      <c r="I1624" s="66">
        <v>0</v>
      </c>
      <c r="J1624" s="66">
        <v>0</v>
      </c>
      <c r="K1624" s="66">
        <v>0</v>
      </c>
      <c r="L1624" s="66">
        <v>0</v>
      </c>
      <c r="M1624" s="66">
        <v>0</v>
      </c>
      <c r="N1624" s="66">
        <v>0</v>
      </c>
      <c r="O1624" s="66">
        <v>0</v>
      </c>
      <c r="P1624" s="66">
        <v>0</v>
      </c>
      <c r="Q1624" s="129"/>
      <c r="R1624" s="82"/>
      <c r="S1624" s="51"/>
    </row>
    <row r="1625" spans="1:53">
      <c r="A1625" s="132"/>
      <c r="B1625" s="128"/>
      <c r="C1625" s="129"/>
      <c r="D1625" s="100" t="s">
        <v>249</v>
      </c>
      <c r="E1625" s="100" t="s">
        <v>26</v>
      </c>
      <c r="F1625" s="100" t="s">
        <v>29</v>
      </c>
      <c r="G1625" s="66">
        <f t="shared" si="299"/>
        <v>1508.8</v>
      </c>
      <c r="H1625" s="66">
        <f t="shared" si="299"/>
        <v>1508.8</v>
      </c>
      <c r="I1625" s="66">
        <v>1508.8</v>
      </c>
      <c r="J1625" s="66">
        <v>1508.8</v>
      </c>
      <c r="K1625" s="66">
        <v>0</v>
      </c>
      <c r="L1625" s="66">
        <v>0</v>
      </c>
      <c r="M1625" s="66">
        <v>0</v>
      </c>
      <c r="N1625" s="66">
        <v>0</v>
      </c>
      <c r="O1625" s="66">
        <v>0</v>
      </c>
      <c r="P1625" s="66">
        <v>0</v>
      </c>
      <c r="Q1625" s="129"/>
      <c r="R1625" s="82"/>
      <c r="S1625" s="51"/>
    </row>
    <row r="1626" spans="1:53">
      <c r="A1626" s="132"/>
      <c r="B1626" s="128"/>
      <c r="C1626" s="129"/>
      <c r="D1626" s="100"/>
      <c r="E1626" s="100"/>
      <c r="F1626" s="100" t="s">
        <v>30</v>
      </c>
      <c r="G1626" s="66">
        <f t="shared" si="299"/>
        <v>0</v>
      </c>
      <c r="H1626" s="66">
        <f t="shared" si="299"/>
        <v>0</v>
      </c>
      <c r="I1626" s="66">
        <v>0</v>
      </c>
      <c r="J1626" s="66">
        <v>0</v>
      </c>
      <c r="K1626" s="66">
        <v>0</v>
      </c>
      <c r="L1626" s="66">
        <v>0</v>
      </c>
      <c r="M1626" s="66">
        <v>0</v>
      </c>
      <c r="N1626" s="66">
        <v>0</v>
      </c>
      <c r="O1626" s="66">
        <v>0</v>
      </c>
      <c r="P1626" s="66">
        <v>0</v>
      </c>
      <c r="Q1626" s="129"/>
      <c r="R1626" s="82"/>
      <c r="S1626" s="51"/>
    </row>
    <row r="1627" spans="1:53">
      <c r="A1627" s="132"/>
      <c r="B1627" s="128"/>
      <c r="C1627" s="129"/>
      <c r="D1627" s="100"/>
      <c r="E1627" s="100"/>
      <c r="F1627" s="100" t="s">
        <v>31</v>
      </c>
      <c r="G1627" s="66">
        <f t="shared" si="299"/>
        <v>0</v>
      </c>
      <c r="H1627" s="66">
        <f t="shared" si="299"/>
        <v>0</v>
      </c>
      <c r="I1627" s="66">
        <v>0</v>
      </c>
      <c r="J1627" s="66">
        <v>0</v>
      </c>
      <c r="K1627" s="66">
        <v>0</v>
      </c>
      <c r="L1627" s="66">
        <v>0</v>
      </c>
      <c r="M1627" s="66">
        <v>0</v>
      </c>
      <c r="N1627" s="66">
        <v>0</v>
      </c>
      <c r="O1627" s="66">
        <v>0</v>
      </c>
      <c r="P1627" s="66">
        <v>0</v>
      </c>
      <c r="Q1627" s="129"/>
      <c r="R1627" s="82"/>
      <c r="S1627" s="51"/>
    </row>
    <row r="1628" spans="1:53">
      <c r="A1628" s="132"/>
      <c r="B1628" s="128"/>
      <c r="C1628" s="129"/>
      <c r="D1628" s="100"/>
      <c r="E1628" s="100"/>
      <c r="F1628" s="100" t="s">
        <v>268</v>
      </c>
      <c r="G1628" s="66">
        <v>0</v>
      </c>
      <c r="H1628" s="66">
        <v>0</v>
      </c>
      <c r="I1628" s="66">
        <v>0</v>
      </c>
      <c r="J1628" s="66">
        <v>0</v>
      </c>
      <c r="K1628" s="66">
        <v>0</v>
      </c>
      <c r="L1628" s="66">
        <v>0</v>
      </c>
      <c r="M1628" s="66">
        <v>0</v>
      </c>
      <c r="N1628" s="66">
        <v>0</v>
      </c>
      <c r="O1628" s="66">
        <v>0</v>
      </c>
      <c r="P1628" s="66">
        <v>0</v>
      </c>
      <c r="Q1628" s="129"/>
      <c r="R1628" s="82"/>
      <c r="S1628" s="51"/>
    </row>
    <row r="1629" spans="1:53">
      <c r="A1629" s="132"/>
      <c r="B1629" s="128"/>
      <c r="C1629" s="129"/>
      <c r="D1629" s="115"/>
      <c r="E1629" s="100"/>
      <c r="F1629" s="100" t="s">
        <v>275</v>
      </c>
      <c r="G1629" s="66">
        <f t="shared" ref="G1629:H1633" si="300">I1629+K1629+M1629+O1629</f>
        <v>0</v>
      </c>
      <c r="H1629" s="66">
        <f t="shared" si="300"/>
        <v>0</v>
      </c>
      <c r="I1629" s="66">
        <v>0</v>
      </c>
      <c r="J1629" s="66">
        <v>0</v>
      </c>
      <c r="K1629" s="66">
        <v>0</v>
      </c>
      <c r="L1629" s="66">
        <v>0</v>
      </c>
      <c r="M1629" s="66">
        <v>0</v>
      </c>
      <c r="N1629" s="66">
        <v>0</v>
      </c>
      <c r="O1629" s="66">
        <v>0</v>
      </c>
      <c r="P1629" s="66">
        <v>0</v>
      </c>
      <c r="Q1629" s="129"/>
      <c r="R1629" s="82"/>
      <c r="S1629" s="51"/>
      <c r="T1629" s="65"/>
    </row>
    <row r="1630" spans="1:53">
      <c r="A1630" s="132"/>
      <c r="B1630" s="128"/>
      <c r="C1630" s="129"/>
      <c r="D1630" s="115"/>
      <c r="E1630" s="100"/>
      <c r="F1630" s="100" t="s">
        <v>276</v>
      </c>
      <c r="G1630" s="66">
        <f t="shared" si="300"/>
        <v>0</v>
      </c>
      <c r="H1630" s="66">
        <f t="shared" si="300"/>
        <v>0</v>
      </c>
      <c r="I1630" s="66">
        <v>0</v>
      </c>
      <c r="J1630" s="66">
        <v>0</v>
      </c>
      <c r="K1630" s="66">
        <v>0</v>
      </c>
      <c r="L1630" s="66">
        <v>0</v>
      </c>
      <c r="M1630" s="66">
        <v>0</v>
      </c>
      <c r="N1630" s="66">
        <v>0</v>
      </c>
      <c r="O1630" s="66">
        <v>0</v>
      </c>
      <c r="P1630" s="66">
        <v>0</v>
      </c>
      <c r="Q1630" s="129"/>
      <c r="R1630" s="82"/>
      <c r="S1630" s="51"/>
      <c r="T1630" s="65"/>
    </row>
    <row r="1631" spans="1:53">
      <c r="A1631" s="132"/>
      <c r="B1631" s="128"/>
      <c r="C1631" s="129"/>
      <c r="D1631" s="115"/>
      <c r="E1631" s="100"/>
      <c r="F1631" s="100" t="s">
        <v>277</v>
      </c>
      <c r="G1631" s="66">
        <f t="shared" si="300"/>
        <v>0</v>
      </c>
      <c r="H1631" s="66">
        <f t="shared" si="300"/>
        <v>0</v>
      </c>
      <c r="I1631" s="66">
        <v>0</v>
      </c>
      <c r="J1631" s="66">
        <v>0</v>
      </c>
      <c r="K1631" s="66">
        <v>0</v>
      </c>
      <c r="L1631" s="66">
        <v>0</v>
      </c>
      <c r="M1631" s="66">
        <v>0</v>
      </c>
      <c r="N1631" s="66">
        <v>0</v>
      </c>
      <c r="O1631" s="66">
        <v>0</v>
      </c>
      <c r="P1631" s="66">
        <v>0</v>
      </c>
      <c r="Q1631" s="129"/>
      <c r="R1631" s="82"/>
      <c r="S1631" s="51"/>
      <c r="T1631" s="65"/>
    </row>
    <row r="1632" spans="1:53">
      <c r="A1632" s="132"/>
      <c r="B1632" s="128"/>
      <c r="C1632" s="129"/>
      <c r="D1632" s="115"/>
      <c r="E1632" s="100"/>
      <c r="F1632" s="100" t="s">
        <v>278</v>
      </c>
      <c r="G1632" s="66">
        <f t="shared" si="300"/>
        <v>0</v>
      </c>
      <c r="H1632" s="66">
        <f t="shared" si="300"/>
        <v>0</v>
      </c>
      <c r="I1632" s="66">
        <v>0</v>
      </c>
      <c r="J1632" s="66">
        <v>0</v>
      </c>
      <c r="K1632" s="66">
        <v>0</v>
      </c>
      <c r="L1632" s="66">
        <v>0</v>
      </c>
      <c r="M1632" s="66">
        <v>0</v>
      </c>
      <c r="N1632" s="66">
        <v>0</v>
      </c>
      <c r="O1632" s="66">
        <v>0</v>
      </c>
      <c r="P1632" s="66">
        <v>0</v>
      </c>
      <c r="Q1632" s="129"/>
      <c r="R1632" s="82"/>
      <c r="S1632" s="51"/>
      <c r="T1632" s="65"/>
    </row>
    <row r="1633" spans="1:20">
      <c r="A1633" s="132"/>
      <c r="B1633" s="128"/>
      <c r="C1633" s="129"/>
      <c r="D1633" s="115"/>
      <c r="E1633" s="100"/>
      <c r="F1633" s="100" t="s">
        <v>279</v>
      </c>
      <c r="G1633" s="66">
        <f t="shared" si="300"/>
        <v>0</v>
      </c>
      <c r="H1633" s="66">
        <f t="shared" si="300"/>
        <v>0</v>
      </c>
      <c r="I1633" s="66">
        <v>0</v>
      </c>
      <c r="J1633" s="66">
        <v>0</v>
      </c>
      <c r="K1633" s="66">
        <v>0</v>
      </c>
      <c r="L1633" s="66">
        <v>0</v>
      </c>
      <c r="M1633" s="66">
        <v>0</v>
      </c>
      <c r="N1633" s="66">
        <v>0</v>
      </c>
      <c r="O1633" s="66">
        <v>0</v>
      </c>
      <c r="P1633" s="66">
        <v>0</v>
      </c>
      <c r="Q1633" s="129"/>
      <c r="R1633" s="82"/>
      <c r="S1633" s="51"/>
      <c r="T1633" s="65"/>
    </row>
    <row r="1634" spans="1:20" ht="12.75" customHeight="1">
      <c r="A1634" s="132" t="s">
        <v>74</v>
      </c>
      <c r="B1634" s="128" t="s">
        <v>75</v>
      </c>
      <c r="C1634" s="129"/>
      <c r="D1634" s="129"/>
      <c r="E1634" s="100"/>
      <c r="F1634" s="106" t="s">
        <v>22</v>
      </c>
      <c r="G1634" s="64">
        <f>SUM(G1635:G1645)</f>
        <v>0</v>
      </c>
      <c r="H1634" s="64">
        <f t="shared" ref="H1634:P1634" si="301">SUM(H1635:H1645)</f>
        <v>0</v>
      </c>
      <c r="I1634" s="64">
        <f t="shared" si="301"/>
        <v>0</v>
      </c>
      <c r="J1634" s="64">
        <f t="shared" si="301"/>
        <v>0</v>
      </c>
      <c r="K1634" s="64">
        <f t="shared" si="301"/>
        <v>0</v>
      </c>
      <c r="L1634" s="64">
        <f t="shared" si="301"/>
        <v>0</v>
      </c>
      <c r="M1634" s="64">
        <f t="shared" si="301"/>
        <v>0</v>
      </c>
      <c r="N1634" s="64">
        <f t="shared" si="301"/>
        <v>0</v>
      </c>
      <c r="O1634" s="64">
        <f t="shared" si="301"/>
        <v>0</v>
      </c>
      <c r="P1634" s="64">
        <f t="shared" si="301"/>
        <v>0</v>
      </c>
      <c r="Q1634" s="129" t="s">
        <v>23</v>
      </c>
      <c r="R1634" s="82"/>
      <c r="S1634" s="51"/>
    </row>
    <row r="1635" spans="1:20">
      <c r="A1635" s="132"/>
      <c r="B1635" s="128"/>
      <c r="C1635" s="129"/>
      <c r="D1635" s="129"/>
      <c r="E1635" s="100"/>
      <c r="F1635" s="100" t="s">
        <v>25</v>
      </c>
      <c r="G1635" s="66">
        <f t="shared" ref="G1635:H1639" si="302">I1635+K1635+M1635+O1635</f>
        <v>0</v>
      </c>
      <c r="H1635" s="66">
        <f t="shared" si="302"/>
        <v>0</v>
      </c>
      <c r="I1635" s="66">
        <v>0</v>
      </c>
      <c r="J1635" s="66">
        <f>645-420.3-224.7</f>
        <v>0</v>
      </c>
      <c r="K1635" s="66">
        <v>0</v>
      </c>
      <c r="L1635" s="66">
        <v>0</v>
      </c>
      <c r="M1635" s="66">
        <v>0</v>
      </c>
      <c r="N1635" s="66">
        <v>0</v>
      </c>
      <c r="O1635" s="66">
        <v>0</v>
      </c>
      <c r="P1635" s="66">
        <v>0</v>
      </c>
      <c r="Q1635" s="129"/>
      <c r="R1635" s="82"/>
      <c r="S1635" s="51"/>
    </row>
    <row r="1636" spans="1:20">
      <c r="A1636" s="132"/>
      <c r="B1636" s="128"/>
      <c r="C1636" s="129"/>
      <c r="D1636" s="129"/>
      <c r="E1636" s="100"/>
      <c r="F1636" s="100" t="s">
        <v>28</v>
      </c>
      <c r="G1636" s="66">
        <f t="shared" si="302"/>
        <v>0</v>
      </c>
      <c r="H1636" s="66">
        <f t="shared" si="302"/>
        <v>0</v>
      </c>
      <c r="I1636" s="66">
        <v>0</v>
      </c>
      <c r="J1636" s="66">
        <v>0</v>
      </c>
      <c r="K1636" s="66">
        <v>0</v>
      </c>
      <c r="L1636" s="66">
        <v>0</v>
      </c>
      <c r="M1636" s="66">
        <v>0</v>
      </c>
      <c r="N1636" s="66">
        <v>0</v>
      </c>
      <c r="O1636" s="66">
        <v>0</v>
      </c>
      <c r="P1636" s="66">
        <v>0</v>
      </c>
      <c r="Q1636" s="129"/>
      <c r="R1636" s="82"/>
      <c r="S1636" s="51"/>
    </row>
    <row r="1637" spans="1:20">
      <c r="A1637" s="132"/>
      <c r="B1637" s="128"/>
      <c r="C1637" s="129"/>
      <c r="D1637" s="129"/>
      <c r="E1637" s="100"/>
      <c r="F1637" s="100" t="s">
        <v>29</v>
      </c>
      <c r="G1637" s="66">
        <f t="shared" si="302"/>
        <v>0</v>
      </c>
      <c r="H1637" s="66">
        <f t="shared" si="302"/>
        <v>0</v>
      </c>
      <c r="I1637" s="66">
        <v>0</v>
      </c>
      <c r="J1637" s="66">
        <v>0</v>
      </c>
      <c r="K1637" s="66">
        <v>0</v>
      </c>
      <c r="L1637" s="66">
        <v>0</v>
      </c>
      <c r="M1637" s="66">
        <v>0</v>
      </c>
      <c r="N1637" s="66">
        <v>0</v>
      </c>
      <c r="O1637" s="66">
        <v>0</v>
      </c>
      <c r="P1637" s="66">
        <v>0</v>
      </c>
      <c r="Q1637" s="129"/>
      <c r="R1637" s="82"/>
      <c r="S1637" s="51"/>
    </row>
    <row r="1638" spans="1:20">
      <c r="A1638" s="132"/>
      <c r="B1638" s="128"/>
      <c r="C1638" s="129"/>
      <c r="D1638" s="129"/>
      <c r="E1638" s="100"/>
      <c r="F1638" s="100" t="s">
        <v>30</v>
      </c>
      <c r="G1638" s="66">
        <f t="shared" si="302"/>
        <v>0</v>
      </c>
      <c r="H1638" s="66">
        <f t="shared" si="302"/>
        <v>0</v>
      </c>
      <c r="I1638" s="66">
        <v>0</v>
      </c>
      <c r="J1638" s="66">
        <v>0</v>
      </c>
      <c r="K1638" s="66">
        <v>0</v>
      </c>
      <c r="L1638" s="66">
        <v>0</v>
      </c>
      <c r="M1638" s="66">
        <v>0</v>
      </c>
      <c r="N1638" s="66">
        <v>0</v>
      </c>
      <c r="O1638" s="66">
        <v>0</v>
      </c>
      <c r="P1638" s="66">
        <v>0</v>
      </c>
      <c r="Q1638" s="129"/>
      <c r="R1638" s="82"/>
      <c r="S1638" s="51"/>
    </row>
    <row r="1639" spans="1:20">
      <c r="A1639" s="132"/>
      <c r="B1639" s="128"/>
      <c r="C1639" s="129"/>
      <c r="D1639" s="129"/>
      <c r="E1639" s="100"/>
      <c r="F1639" s="100" t="s">
        <v>31</v>
      </c>
      <c r="G1639" s="66">
        <f t="shared" si="302"/>
        <v>0</v>
      </c>
      <c r="H1639" s="66">
        <f t="shared" si="302"/>
        <v>0</v>
      </c>
      <c r="I1639" s="66">
        <v>0</v>
      </c>
      <c r="J1639" s="66">
        <v>0</v>
      </c>
      <c r="K1639" s="66">
        <v>0</v>
      </c>
      <c r="L1639" s="66">
        <v>0</v>
      </c>
      <c r="M1639" s="66">
        <v>0</v>
      </c>
      <c r="N1639" s="66">
        <v>0</v>
      </c>
      <c r="O1639" s="66">
        <v>0</v>
      </c>
      <c r="P1639" s="66">
        <v>0</v>
      </c>
      <c r="Q1639" s="129"/>
      <c r="R1639" s="82"/>
      <c r="S1639" s="51"/>
    </row>
    <row r="1640" spans="1:20">
      <c r="A1640" s="132"/>
      <c r="B1640" s="128"/>
      <c r="C1640" s="129"/>
      <c r="D1640" s="129"/>
      <c r="E1640" s="100"/>
      <c r="F1640" s="100" t="s">
        <v>268</v>
      </c>
      <c r="G1640" s="66">
        <v>0</v>
      </c>
      <c r="H1640" s="66">
        <v>0</v>
      </c>
      <c r="I1640" s="66">
        <v>0</v>
      </c>
      <c r="J1640" s="66">
        <v>0</v>
      </c>
      <c r="K1640" s="66">
        <v>0</v>
      </c>
      <c r="L1640" s="66">
        <v>0</v>
      </c>
      <c r="M1640" s="66">
        <v>0</v>
      </c>
      <c r="N1640" s="66">
        <v>0</v>
      </c>
      <c r="O1640" s="66">
        <v>0</v>
      </c>
      <c r="P1640" s="66">
        <v>0</v>
      </c>
      <c r="Q1640" s="129"/>
      <c r="R1640" s="82"/>
      <c r="S1640" s="51"/>
    </row>
    <row r="1641" spans="1:20">
      <c r="A1641" s="132"/>
      <c r="B1641" s="128"/>
      <c r="C1641" s="129"/>
      <c r="D1641" s="129"/>
      <c r="E1641" s="100"/>
      <c r="F1641" s="100" t="s">
        <v>275</v>
      </c>
      <c r="G1641" s="66">
        <f t="shared" ref="G1641:H1645" si="303">I1641+K1641+M1641+O1641</f>
        <v>0</v>
      </c>
      <c r="H1641" s="66">
        <f t="shared" si="303"/>
        <v>0</v>
      </c>
      <c r="I1641" s="66">
        <v>0</v>
      </c>
      <c r="J1641" s="66">
        <v>0</v>
      </c>
      <c r="K1641" s="66">
        <v>0</v>
      </c>
      <c r="L1641" s="66">
        <v>0</v>
      </c>
      <c r="M1641" s="66">
        <v>0</v>
      </c>
      <c r="N1641" s="66">
        <v>0</v>
      </c>
      <c r="O1641" s="66">
        <v>0</v>
      </c>
      <c r="P1641" s="66">
        <v>0</v>
      </c>
      <c r="Q1641" s="129"/>
      <c r="R1641" s="82"/>
      <c r="S1641" s="51"/>
      <c r="T1641" s="65"/>
    </row>
    <row r="1642" spans="1:20">
      <c r="A1642" s="132"/>
      <c r="B1642" s="128"/>
      <c r="C1642" s="129"/>
      <c r="D1642" s="129"/>
      <c r="E1642" s="100"/>
      <c r="F1642" s="100" t="s">
        <v>276</v>
      </c>
      <c r="G1642" s="66">
        <f t="shared" si="303"/>
        <v>0</v>
      </c>
      <c r="H1642" s="66">
        <f t="shared" si="303"/>
        <v>0</v>
      </c>
      <c r="I1642" s="66">
        <v>0</v>
      </c>
      <c r="J1642" s="66">
        <v>0</v>
      </c>
      <c r="K1642" s="66">
        <v>0</v>
      </c>
      <c r="L1642" s="66">
        <v>0</v>
      </c>
      <c r="M1642" s="66">
        <v>0</v>
      </c>
      <c r="N1642" s="66">
        <v>0</v>
      </c>
      <c r="O1642" s="66">
        <v>0</v>
      </c>
      <c r="P1642" s="66">
        <v>0</v>
      </c>
      <c r="Q1642" s="129"/>
      <c r="R1642" s="82"/>
      <c r="S1642" s="51"/>
      <c r="T1642" s="65"/>
    </row>
    <row r="1643" spans="1:20">
      <c r="A1643" s="132"/>
      <c r="B1643" s="128"/>
      <c r="C1643" s="129"/>
      <c r="D1643" s="129"/>
      <c r="E1643" s="100"/>
      <c r="F1643" s="100" t="s">
        <v>277</v>
      </c>
      <c r="G1643" s="66">
        <f t="shared" si="303"/>
        <v>0</v>
      </c>
      <c r="H1643" s="66">
        <f t="shared" si="303"/>
        <v>0</v>
      </c>
      <c r="I1643" s="66">
        <v>0</v>
      </c>
      <c r="J1643" s="66">
        <v>0</v>
      </c>
      <c r="K1643" s="66">
        <v>0</v>
      </c>
      <c r="L1643" s="66">
        <v>0</v>
      </c>
      <c r="M1643" s="66">
        <v>0</v>
      </c>
      <c r="N1643" s="66">
        <v>0</v>
      </c>
      <c r="O1643" s="66">
        <v>0</v>
      </c>
      <c r="P1643" s="66">
        <v>0</v>
      </c>
      <c r="Q1643" s="129"/>
      <c r="R1643" s="82"/>
      <c r="S1643" s="51"/>
      <c r="T1643" s="65"/>
    </row>
    <row r="1644" spans="1:20">
      <c r="A1644" s="132"/>
      <c r="B1644" s="128"/>
      <c r="C1644" s="129"/>
      <c r="D1644" s="129"/>
      <c r="E1644" s="100"/>
      <c r="F1644" s="100" t="s">
        <v>278</v>
      </c>
      <c r="G1644" s="66">
        <f t="shared" si="303"/>
        <v>0</v>
      </c>
      <c r="H1644" s="66">
        <f t="shared" si="303"/>
        <v>0</v>
      </c>
      <c r="I1644" s="66">
        <v>0</v>
      </c>
      <c r="J1644" s="66">
        <v>0</v>
      </c>
      <c r="K1644" s="66">
        <v>0</v>
      </c>
      <c r="L1644" s="66">
        <v>0</v>
      </c>
      <c r="M1644" s="66">
        <v>0</v>
      </c>
      <c r="N1644" s="66">
        <v>0</v>
      </c>
      <c r="O1644" s="66">
        <v>0</v>
      </c>
      <c r="P1644" s="66">
        <v>0</v>
      </c>
      <c r="Q1644" s="129"/>
      <c r="R1644" s="82"/>
      <c r="S1644" s="51"/>
      <c r="T1644" s="65"/>
    </row>
    <row r="1645" spans="1:20">
      <c r="A1645" s="132"/>
      <c r="B1645" s="128"/>
      <c r="C1645" s="129"/>
      <c r="D1645" s="129"/>
      <c r="E1645" s="100"/>
      <c r="F1645" s="100" t="s">
        <v>279</v>
      </c>
      <c r="G1645" s="66">
        <f t="shared" si="303"/>
        <v>0</v>
      </c>
      <c r="H1645" s="66">
        <f t="shared" si="303"/>
        <v>0</v>
      </c>
      <c r="I1645" s="66">
        <v>0</v>
      </c>
      <c r="J1645" s="66">
        <v>0</v>
      </c>
      <c r="K1645" s="66">
        <v>0</v>
      </c>
      <c r="L1645" s="66">
        <v>0</v>
      </c>
      <c r="M1645" s="66">
        <v>0</v>
      </c>
      <c r="N1645" s="66">
        <v>0</v>
      </c>
      <c r="O1645" s="66">
        <v>0</v>
      </c>
      <c r="P1645" s="66">
        <v>0</v>
      </c>
      <c r="Q1645" s="129"/>
      <c r="R1645" s="82"/>
      <c r="S1645" s="51"/>
      <c r="T1645" s="65"/>
    </row>
    <row r="1646" spans="1:20" ht="12.75" customHeight="1">
      <c r="A1646" s="132" t="s">
        <v>76</v>
      </c>
      <c r="B1646" s="128" t="s">
        <v>77</v>
      </c>
      <c r="C1646" s="129"/>
      <c r="D1646" s="129"/>
      <c r="E1646" s="100"/>
      <c r="F1646" s="106" t="s">
        <v>22</v>
      </c>
      <c r="G1646" s="64">
        <f>SUM(G1647:G1657)</f>
        <v>298.2</v>
      </c>
      <c r="H1646" s="64">
        <f t="shared" ref="H1646:P1646" si="304">SUM(H1647:H1657)</f>
        <v>298.2</v>
      </c>
      <c r="I1646" s="64">
        <f t="shared" si="304"/>
        <v>298.2</v>
      </c>
      <c r="J1646" s="64">
        <f t="shared" si="304"/>
        <v>298.2</v>
      </c>
      <c r="K1646" s="64">
        <f t="shared" si="304"/>
        <v>0</v>
      </c>
      <c r="L1646" s="64">
        <f t="shared" si="304"/>
        <v>0</v>
      </c>
      <c r="M1646" s="64">
        <f t="shared" si="304"/>
        <v>0</v>
      </c>
      <c r="N1646" s="64">
        <f t="shared" si="304"/>
        <v>0</v>
      </c>
      <c r="O1646" s="64">
        <f t="shared" si="304"/>
        <v>0</v>
      </c>
      <c r="P1646" s="64">
        <f t="shared" si="304"/>
        <v>0</v>
      </c>
      <c r="Q1646" s="129" t="s">
        <v>23</v>
      </c>
      <c r="R1646" s="82"/>
      <c r="S1646" s="51"/>
    </row>
    <row r="1647" spans="1:20" ht="76.5">
      <c r="A1647" s="132"/>
      <c r="B1647" s="128"/>
      <c r="C1647" s="129"/>
      <c r="D1647" s="129"/>
      <c r="E1647" s="100" t="s">
        <v>73</v>
      </c>
      <c r="F1647" s="100" t="s">
        <v>25</v>
      </c>
      <c r="G1647" s="66">
        <f t="shared" ref="G1647:H1651" si="305">I1647+K1647+M1647+O1647</f>
        <v>298.2</v>
      </c>
      <c r="H1647" s="66">
        <f t="shared" si="305"/>
        <v>298.2</v>
      </c>
      <c r="I1647" s="66">
        <v>298.2</v>
      </c>
      <c r="J1647" s="66">
        <f>410.4-112.2</f>
        <v>298.2</v>
      </c>
      <c r="K1647" s="66">
        <v>0</v>
      </c>
      <c r="L1647" s="66">
        <v>0</v>
      </c>
      <c r="M1647" s="66">
        <v>0</v>
      </c>
      <c r="N1647" s="66">
        <v>0</v>
      </c>
      <c r="O1647" s="66">
        <v>0</v>
      </c>
      <c r="P1647" s="66">
        <v>0</v>
      </c>
      <c r="Q1647" s="129"/>
      <c r="R1647" s="82"/>
      <c r="S1647" s="51"/>
    </row>
    <row r="1648" spans="1:20">
      <c r="A1648" s="132"/>
      <c r="B1648" s="128"/>
      <c r="C1648" s="129"/>
      <c r="D1648" s="129"/>
      <c r="E1648" s="100"/>
      <c r="F1648" s="100" t="s">
        <v>28</v>
      </c>
      <c r="G1648" s="66">
        <f t="shared" si="305"/>
        <v>0</v>
      </c>
      <c r="H1648" s="66">
        <f t="shared" si="305"/>
        <v>0</v>
      </c>
      <c r="I1648" s="66">
        <v>0</v>
      </c>
      <c r="J1648" s="66">
        <v>0</v>
      </c>
      <c r="K1648" s="66">
        <v>0</v>
      </c>
      <c r="L1648" s="66">
        <v>0</v>
      </c>
      <c r="M1648" s="66">
        <v>0</v>
      </c>
      <c r="N1648" s="66">
        <v>0</v>
      </c>
      <c r="O1648" s="66">
        <v>0</v>
      </c>
      <c r="P1648" s="66">
        <v>0</v>
      </c>
      <c r="Q1648" s="129"/>
      <c r="R1648" s="82"/>
      <c r="S1648" s="51"/>
    </row>
    <row r="1649" spans="1:20">
      <c r="A1649" s="132"/>
      <c r="B1649" s="128"/>
      <c r="C1649" s="129"/>
      <c r="D1649" s="129"/>
      <c r="E1649" s="100"/>
      <c r="F1649" s="100" t="s">
        <v>29</v>
      </c>
      <c r="G1649" s="66">
        <f t="shared" si="305"/>
        <v>0</v>
      </c>
      <c r="H1649" s="66">
        <f t="shared" si="305"/>
        <v>0</v>
      </c>
      <c r="I1649" s="66">
        <v>0</v>
      </c>
      <c r="J1649" s="66">
        <v>0</v>
      </c>
      <c r="K1649" s="66">
        <v>0</v>
      </c>
      <c r="L1649" s="66">
        <v>0</v>
      </c>
      <c r="M1649" s="66">
        <v>0</v>
      </c>
      <c r="N1649" s="66">
        <v>0</v>
      </c>
      <c r="O1649" s="66">
        <v>0</v>
      </c>
      <c r="P1649" s="66">
        <v>0</v>
      </c>
      <c r="Q1649" s="129"/>
      <c r="R1649" s="82"/>
      <c r="S1649" s="51"/>
    </row>
    <row r="1650" spans="1:20">
      <c r="A1650" s="132"/>
      <c r="B1650" s="128"/>
      <c r="C1650" s="129"/>
      <c r="D1650" s="129"/>
      <c r="E1650" s="100"/>
      <c r="F1650" s="100" t="s">
        <v>30</v>
      </c>
      <c r="G1650" s="66">
        <f t="shared" si="305"/>
        <v>0</v>
      </c>
      <c r="H1650" s="66">
        <f t="shared" si="305"/>
        <v>0</v>
      </c>
      <c r="I1650" s="66">
        <v>0</v>
      </c>
      <c r="J1650" s="66">
        <v>0</v>
      </c>
      <c r="K1650" s="66">
        <v>0</v>
      </c>
      <c r="L1650" s="66">
        <v>0</v>
      </c>
      <c r="M1650" s="66">
        <v>0</v>
      </c>
      <c r="N1650" s="66">
        <v>0</v>
      </c>
      <c r="O1650" s="66">
        <v>0</v>
      </c>
      <c r="P1650" s="66">
        <v>0</v>
      </c>
      <c r="Q1650" s="129"/>
      <c r="R1650" s="82"/>
      <c r="S1650" s="51"/>
    </row>
    <row r="1651" spans="1:20">
      <c r="A1651" s="132"/>
      <c r="B1651" s="128"/>
      <c r="C1651" s="129"/>
      <c r="D1651" s="129"/>
      <c r="E1651" s="100"/>
      <c r="F1651" s="100" t="s">
        <v>31</v>
      </c>
      <c r="G1651" s="66">
        <f t="shared" si="305"/>
        <v>0</v>
      </c>
      <c r="H1651" s="66">
        <f t="shared" si="305"/>
        <v>0</v>
      </c>
      <c r="I1651" s="66">
        <v>0</v>
      </c>
      <c r="J1651" s="66">
        <v>0</v>
      </c>
      <c r="K1651" s="66">
        <v>0</v>
      </c>
      <c r="L1651" s="66">
        <v>0</v>
      </c>
      <c r="M1651" s="66">
        <v>0</v>
      </c>
      <c r="N1651" s="66">
        <v>0</v>
      </c>
      <c r="O1651" s="66">
        <v>0</v>
      </c>
      <c r="P1651" s="66">
        <v>0</v>
      </c>
      <c r="Q1651" s="129"/>
      <c r="R1651" s="82"/>
      <c r="S1651" s="51"/>
    </row>
    <row r="1652" spans="1:20">
      <c r="A1652" s="132"/>
      <c r="B1652" s="128"/>
      <c r="C1652" s="129"/>
      <c r="D1652" s="129"/>
      <c r="E1652" s="100"/>
      <c r="F1652" s="100" t="s">
        <v>268</v>
      </c>
      <c r="G1652" s="66">
        <v>0</v>
      </c>
      <c r="H1652" s="66">
        <v>0</v>
      </c>
      <c r="I1652" s="66">
        <v>0</v>
      </c>
      <c r="J1652" s="66">
        <v>0</v>
      </c>
      <c r="K1652" s="66">
        <v>0</v>
      </c>
      <c r="L1652" s="66">
        <v>0</v>
      </c>
      <c r="M1652" s="66">
        <v>0</v>
      </c>
      <c r="N1652" s="66">
        <v>0</v>
      </c>
      <c r="O1652" s="66">
        <v>0</v>
      </c>
      <c r="P1652" s="66">
        <v>0</v>
      </c>
      <c r="Q1652" s="129"/>
      <c r="R1652" s="82"/>
      <c r="S1652" s="51"/>
    </row>
    <row r="1653" spans="1:20">
      <c r="A1653" s="132"/>
      <c r="B1653" s="128"/>
      <c r="C1653" s="129"/>
      <c r="D1653" s="129"/>
      <c r="E1653" s="100"/>
      <c r="F1653" s="100" t="s">
        <v>275</v>
      </c>
      <c r="G1653" s="66">
        <f t="shared" ref="G1653:H1657" si="306">I1653+K1653+M1653+O1653</f>
        <v>0</v>
      </c>
      <c r="H1653" s="66">
        <f t="shared" si="306"/>
        <v>0</v>
      </c>
      <c r="I1653" s="66">
        <v>0</v>
      </c>
      <c r="J1653" s="66">
        <v>0</v>
      </c>
      <c r="K1653" s="66">
        <v>0</v>
      </c>
      <c r="L1653" s="66">
        <v>0</v>
      </c>
      <c r="M1653" s="66">
        <v>0</v>
      </c>
      <c r="N1653" s="66">
        <v>0</v>
      </c>
      <c r="O1653" s="66">
        <v>0</v>
      </c>
      <c r="P1653" s="66">
        <v>0</v>
      </c>
      <c r="Q1653" s="129"/>
      <c r="R1653" s="82"/>
      <c r="S1653" s="51"/>
      <c r="T1653" s="65"/>
    </row>
    <row r="1654" spans="1:20">
      <c r="A1654" s="132"/>
      <c r="B1654" s="128"/>
      <c r="C1654" s="129"/>
      <c r="D1654" s="129"/>
      <c r="E1654" s="100"/>
      <c r="F1654" s="100" t="s">
        <v>276</v>
      </c>
      <c r="G1654" s="66">
        <f t="shared" si="306"/>
        <v>0</v>
      </c>
      <c r="H1654" s="66">
        <f t="shared" si="306"/>
        <v>0</v>
      </c>
      <c r="I1654" s="66">
        <v>0</v>
      </c>
      <c r="J1654" s="66">
        <v>0</v>
      </c>
      <c r="K1654" s="66">
        <v>0</v>
      </c>
      <c r="L1654" s="66">
        <v>0</v>
      </c>
      <c r="M1654" s="66">
        <v>0</v>
      </c>
      <c r="N1654" s="66">
        <v>0</v>
      </c>
      <c r="O1654" s="66">
        <v>0</v>
      </c>
      <c r="P1654" s="66">
        <v>0</v>
      </c>
      <c r="Q1654" s="129"/>
      <c r="R1654" s="82"/>
      <c r="S1654" s="51"/>
      <c r="T1654" s="65"/>
    </row>
    <row r="1655" spans="1:20">
      <c r="A1655" s="132"/>
      <c r="B1655" s="128"/>
      <c r="C1655" s="129"/>
      <c r="D1655" s="129"/>
      <c r="E1655" s="100"/>
      <c r="F1655" s="100" t="s">
        <v>277</v>
      </c>
      <c r="G1655" s="66">
        <f t="shared" si="306"/>
        <v>0</v>
      </c>
      <c r="H1655" s="66">
        <f t="shared" si="306"/>
        <v>0</v>
      </c>
      <c r="I1655" s="66">
        <v>0</v>
      </c>
      <c r="J1655" s="66">
        <v>0</v>
      </c>
      <c r="K1655" s="66">
        <v>0</v>
      </c>
      <c r="L1655" s="66">
        <v>0</v>
      </c>
      <c r="M1655" s="66">
        <v>0</v>
      </c>
      <c r="N1655" s="66">
        <v>0</v>
      </c>
      <c r="O1655" s="66">
        <v>0</v>
      </c>
      <c r="P1655" s="66">
        <v>0</v>
      </c>
      <c r="Q1655" s="129"/>
      <c r="R1655" s="82"/>
      <c r="S1655" s="51"/>
      <c r="T1655" s="65"/>
    </row>
    <row r="1656" spans="1:20">
      <c r="A1656" s="132"/>
      <c r="B1656" s="128"/>
      <c r="C1656" s="129"/>
      <c r="D1656" s="129"/>
      <c r="E1656" s="100"/>
      <c r="F1656" s="100" t="s">
        <v>278</v>
      </c>
      <c r="G1656" s="66">
        <f t="shared" si="306"/>
        <v>0</v>
      </c>
      <c r="H1656" s="66">
        <f t="shared" si="306"/>
        <v>0</v>
      </c>
      <c r="I1656" s="66">
        <v>0</v>
      </c>
      <c r="J1656" s="66">
        <v>0</v>
      </c>
      <c r="K1656" s="66">
        <v>0</v>
      </c>
      <c r="L1656" s="66">
        <v>0</v>
      </c>
      <c r="M1656" s="66">
        <v>0</v>
      </c>
      <c r="N1656" s="66">
        <v>0</v>
      </c>
      <c r="O1656" s="66">
        <v>0</v>
      </c>
      <c r="P1656" s="66">
        <v>0</v>
      </c>
      <c r="Q1656" s="129"/>
      <c r="R1656" s="82"/>
      <c r="S1656" s="51"/>
      <c r="T1656" s="65"/>
    </row>
    <row r="1657" spans="1:20">
      <c r="A1657" s="132"/>
      <c r="B1657" s="128"/>
      <c r="C1657" s="129"/>
      <c r="D1657" s="129"/>
      <c r="E1657" s="100"/>
      <c r="F1657" s="100" t="s">
        <v>279</v>
      </c>
      <c r="G1657" s="66">
        <f t="shared" si="306"/>
        <v>0</v>
      </c>
      <c r="H1657" s="66">
        <f t="shared" si="306"/>
        <v>0</v>
      </c>
      <c r="I1657" s="66">
        <v>0</v>
      </c>
      <c r="J1657" s="66">
        <v>0</v>
      </c>
      <c r="K1657" s="66">
        <v>0</v>
      </c>
      <c r="L1657" s="66">
        <v>0</v>
      </c>
      <c r="M1657" s="66">
        <v>0</v>
      </c>
      <c r="N1657" s="66">
        <v>0</v>
      </c>
      <c r="O1657" s="66">
        <v>0</v>
      </c>
      <c r="P1657" s="66">
        <v>0</v>
      </c>
      <c r="Q1657" s="129"/>
      <c r="R1657" s="82"/>
      <c r="S1657" s="51"/>
      <c r="T1657" s="65"/>
    </row>
    <row r="1658" spans="1:20" ht="12.75" customHeight="1">
      <c r="A1658" s="132" t="s">
        <v>78</v>
      </c>
      <c r="B1658" s="128" t="s">
        <v>79</v>
      </c>
      <c r="C1658" s="129"/>
      <c r="D1658" s="129"/>
      <c r="E1658" s="100"/>
      <c r="F1658" s="106" t="s">
        <v>22</v>
      </c>
      <c r="G1658" s="64">
        <f>SUM(G1659:G1663)</f>
        <v>6834.8</v>
      </c>
      <c r="H1658" s="64">
        <f>SUM(H1659:H1663)</f>
        <v>6834.8</v>
      </c>
      <c r="I1658" s="64">
        <f>SUM(I1659:I1663)</f>
        <v>6834.8</v>
      </c>
      <c r="J1658" s="64">
        <f>SUM(J1659:J1663)</f>
        <v>6834.8</v>
      </c>
      <c r="K1658" s="64">
        <f t="shared" ref="K1658:P1658" si="307">SUM(K1659:K1663)</f>
        <v>0</v>
      </c>
      <c r="L1658" s="64">
        <f t="shared" si="307"/>
        <v>0</v>
      </c>
      <c r="M1658" s="64">
        <f t="shared" si="307"/>
        <v>0</v>
      </c>
      <c r="N1658" s="64">
        <f t="shared" si="307"/>
        <v>0</v>
      </c>
      <c r="O1658" s="64">
        <f t="shared" si="307"/>
        <v>0</v>
      </c>
      <c r="P1658" s="64">
        <f t="shared" si="307"/>
        <v>0</v>
      </c>
      <c r="Q1658" s="129" t="s">
        <v>23</v>
      </c>
      <c r="R1658" s="82"/>
      <c r="S1658" s="51"/>
    </row>
    <row r="1659" spans="1:20" ht="76.5">
      <c r="A1659" s="132"/>
      <c r="B1659" s="128"/>
      <c r="C1659" s="129"/>
      <c r="D1659" s="129"/>
      <c r="E1659" s="100" t="s">
        <v>73</v>
      </c>
      <c r="F1659" s="100" t="s">
        <v>25</v>
      </c>
      <c r="G1659" s="66">
        <f t="shared" ref="G1659:H1663" si="308">I1659+K1659+M1659+O1659</f>
        <v>6834.8</v>
      </c>
      <c r="H1659" s="66">
        <f t="shared" si="308"/>
        <v>6834.8</v>
      </c>
      <c r="I1659" s="66">
        <v>6834.8</v>
      </c>
      <c r="J1659" s="66">
        <f>7344.1-509.3</f>
        <v>6834.8</v>
      </c>
      <c r="K1659" s="66">
        <v>0</v>
      </c>
      <c r="L1659" s="66">
        <v>0</v>
      </c>
      <c r="M1659" s="66">
        <v>0</v>
      </c>
      <c r="N1659" s="66">
        <v>0</v>
      </c>
      <c r="O1659" s="66">
        <v>0</v>
      </c>
      <c r="P1659" s="66">
        <v>0</v>
      </c>
      <c r="Q1659" s="129"/>
      <c r="R1659" s="82"/>
      <c r="S1659" s="51"/>
    </row>
    <row r="1660" spans="1:20">
      <c r="A1660" s="132"/>
      <c r="B1660" s="128"/>
      <c r="C1660" s="129"/>
      <c r="D1660" s="129"/>
      <c r="E1660" s="100"/>
      <c r="F1660" s="100" t="s">
        <v>28</v>
      </c>
      <c r="G1660" s="66">
        <f t="shared" si="308"/>
        <v>0</v>
      </c>
      <c r="H1660" s="66">
        <f t="shared" si="308"/>
        <v>0</v>
      </c>
      <c r="I1660" s="66">
        <v>0</v>
      </c>
      <c r="J1660" s="66">
        <v>0</v>
      </c>
      <c r="K1660" s="66">
        <v>0</v>
      </c>
      <c r="L1660" s="66">
        <v>0</v>
      </c>
      <c r="M1660" s="66">
        <v>0</v>
      </c>
      <c r="N1660" s="66">
        <v>0</v>
      </c>
      <c r="O1660" s="66">
        <v>0</v>
      </c>
      <c r="P1660" s="66">
        <v>0</v>
      </c>
      <c r="Q1660" s="129"/>
      <c r="R1660" s="82"/>
      <c r="S1660" s="51"/>
    </row>
    <row r="1661" spans="1:20">
      <c r="A1661" s="132"/>
      <c r="B1661" s="128"/>
      <c r="C1661" s="129"/>
      <c r="D1661" s="129"/>
      <c r="E1661" s="100"/>
      <c r="F1661" s="100" t="s">
        <v>29</v>
      </c>
      <c r="G1661" s="66">
        <f t="shared" si="308"/>
        <v>0</v>
      </c>
      <c r="H1661" s="66">
        <f t="shared" si="308"/>
        <v>0</v>
      </c>
      <c r="I1661" s="66">
        <v>0</v>
      </c>
      <c r="J1661" s="66">
        <v>0</v>
      </c>
      <c r="K1661" s="66">
        <v>0</v>
      </c>
      <c r="L1661" s="66">
        <v>0</v>
      </c>
      <c r="M1661" s="66">
        <v>0</v>
      </c>
      <c r="N1661" s="66">
        <v>0</v>
      </c>
      <c r="O1661" s="66">
        <v>0</v>
      </c>
      <c r="P1661" s="66">
        <v>0</v>
      </c>
      <c r="Q1661" s="129"/>
      <c r="R1661" s="82"/>
      <c r="S1661" s="51"/>
    </row>
    <row r="1662" spans="1:20">
      <c r="A1662" s="132"/>
      <c r="B1662" s="128"/>
      <c r="C1662" s="129"/>
      <c r="D1662" s="129"/>
      <c r="E1662" s="100"/>
      <c r="F1662" s="100" t="s">
        <v>30</v>
      </c>
      <c r="G1662" s="66">
        <f t="shared" si="308"/>
        <v>0</v>
      </c>
      <c r="H1662" s="66">
        <f t="shared" si="308"/>
        <v>0</v>
      </c>
      <c r="I1662" s="66">
        <v>0</v>
      </c>
      <c r="J1662" s="66">
        <v>0</v>
      </c>
      <c r="K1662" s="66">
        <v>0</v>
      </c>
      <c r="L1662" s="66">
        <v>0</v>
      </c>
      <c r="M1662" s="66">
        <v>0</v>
      </c>
      <c r="N1662" s="66">
        <v>0</v>
      </c>
      <c r="O1662" s="66">
        <v>0</v>
      </c>
      <c r="P1662" s="66">
        <v>0</v>
      </c>
      <c r="Q1662" s="129"/>
      <c r="R1662" s="82"/>
      <c r="S1662" s="51"/>
    </row>
    <row r="1663" spans="1:20">
      <c r="A1663" s="132"/>
      <c r="B1663" s="128"/>
      <c r="C1663" s="129"/>
      <c r="D1663" s="129"/>
      <c r="E1663" s="100"/>
      <c r="F1663" s="100" t="s">
        <v>31</v>
      </c>
      <c r="G1663" s="66">
        <f t="shared" si="308"/>
        <v>0</v>
      </c>
      <c r="H1663" s="66">
        <f t="shared" si="308"/>
        <v>0</v>
      </c>
      <c r="I1663" s="66">
        <v>0</v>
      </c>
      <c r="J1663" s="66">
        <v>0</v>
      </c>
      <c r="K1663" s="66">
        <v>0</v>
      </c>
      <c r="L1663" s="66">
        <v>0</v>
      </c>
      <c r="M1663" s="66">
        <v>0</v>
      </c>
      <c r="N1663" s="66">
        <v>0</v>
      </c>
      <c r="O1663" s="66">
        <v>0</v>
      </c>
      <c r="P1663" s="66">
        <v>0</v>
      </c>
      <c r="Q1663" s="129"/>
      <c r="R1663" s="82"/>
      <c r="S1663" s="51"/>
    </row>
    <row r="1664" spans="1:20">
      <c r="A1664" s="132"/>
      <c r="B1664" s="128"/>
      <c r="C1664" s="129"/>
      <c r="D1664" s="129"/>
      <c r="E1664" s="100"/>
      <c r="F1664" s="100" t="s">
        <v>268</v>
      </c>
      <c r="G1664" s="66">
        <v>0</v>
      </c>
      <c r="H1664" s="66">
        <v>0</v>
      </c>
      <c r="I1664" s="66">
        <v>0</v>
      </c>
      <c r="J1664" s="66">
        <v>0</v>
      </c>
      <c r="K1664" s="66">
        <v>0</v>
      </c>
      <c r="L1664" s="66">
        <v>0</v>
      </c>
      <c r="M1664" s="66">
        <v>0</v>
      </c>
      <c r="N1664" s="66">
        <v>0</v>
      </c>
      <c r="O1664" s="66">
        <v>0</v>
      </c>
      <c r="P1664" s="66">
        <v>0</v>
      </c>
      <c r="Q1664" s="129"/>
      <c r="R1664" s="82"/>
      <c r="S1664" s="51"/>
    </row>
    <row r="1665" spans="1:20">
      <c r="A1665" s="132"/>
      <c r="B1665" s="128"/>
      <c r="C1665" s="129"/>
      <c r="D1665" s="129"/>
      <c r="E1665" s="100"/>
      <c r="F1665" s="100" t="s">
        <v>275</v>
      </c>
      <c r="G1665" s="66">
        <f t="shared" ref="G1665:H1669" si="309">I1665+K1665+M1665+O1665</f>
        <v>0</v>
      </c>
      <c r="H1665" s="66">
        <f t="shared" si="309"/>
        <v>0</v>
      </c>
      <c r="I1665" s="66">
        <v>0</v>
      </c>
      <c r="J1665" s="66">
        <v>0</v>
      </c>
      <c r="K1665" s="66">
        <v>0</v>
      </c>
      <c r="L1665" s="66">
        <v>0</v>
      </c>
      <c r="M1665" s="66">
        <v>0</v>
      </c>
      <c r="N1665" s="66">
        <v>0</v>
      </c>
      <c r="O1665" s="66">
        <v>0</v>
      </c>
      <c r="P1665" s="66">
        <v>0</v>
      </c>
      <c r="Q1665" s="129"/>
      <c r="R1665" s="82"/>
      <c r="S1665" s="51"/>
      <c r="T1665" s="65"/>
    </row>
    <row r="1666" spans="1:20">
      <c r="A1666" s="132"/>
      <c r="B1666" s="128"/>
      <c r="C1666" s="129"/>
      <c r="D1666" s="129"/>
      <c r="E1666" s="100"/>
      <c r="F1666" s="100" t="s">
        <v>276</v>
      </c>
      <c r="G1666" s="66">
        <f t="shared" si="309"/>
        <v>0</v>
      </c>
      <c r="H1666" s="66">
        <f t="shared" si="309"/>
        <v>0</v>
      </c>
      <c r="I1666" s="66">
        <v>0</v>
      </c>
      <c r="J1666" s="66">
        <v>0</v>
      </c>
      <c r="K1666" s="66">
        <v>0</v>
      </c>
      <c r="L1666" s="66">
        <v>0</v>
      </c>
      <c r="M1666" s="66">
        <v>0</v>
      </c>
      <c r="N1666" s="66">
        <v>0</v>
      </c>
      <c r="O1666" s="66">
        <v>0</v>
      </c>
      <c r="P1666" s="66">
        <v>0</v>
      </c>
      <c r="Q1666" s="129"/>
      <c r="R1666" s="82"/>
      <c r="S1666" s="51"/>
      <c r="T1666" s="65"/>
    </row>
    <row r="1667" spans="1:20">
      <c r="A1667" s="132"/>
      <c r="B1667" s="128"/>
      <c r="C1667" s="129"/>
      <c r="D1667" s="129"/>
      <c r="E1667" s="100"/>
      <c r="F1667" s="100" t="s">
        <v>277</v>
      </c>
      <c r="G1667" s="66">
        <f t="shared" si="309"/>
        <v>0</v>
      </c>
      <c r="H1667" s="66">
        <f t="shared" si="309"/>
        <v>0</v>
      </c>
      <c r="I1667" s="66">
        <v>0</v>
      </c>
      <c r="J1667" s="66">
        <v>0</v>
      </c>
      <c r="K1667" s="66">
        <v>0</v>
      </c>
      <c r="L1667" s="66">
        <v>0</v>
      </c>
      <c r="M1667" s="66">
        <v>0</v>
      </c>
      <c r="N1667" s="66">
        <v>0</v>
      </c>
      <c r="O1667" s="66">
        <v>0</v>
      </c>
      <c r="P1667" s="66">
        <v>0</v>
      </c>
      <c r="Q1667" s="129"/>
      <c r="R1667" s="82"/>
      <c r="S1667" s="51"/>
      <c r="T1667" s="65"/>
    </row>
    <row r="1668" spans="1:20">
      <c r="A1668" s="132"/>
      <c r="B1668" s="128"/>
      <c r="C1668" s="129"/>
      <c r="D1668" s="129"/>
      <c r="E1668" s="100"/>
      <c r="F1668" s="100" t="s">
        <v>278</v>
      </c>
      <c r="G1668" s="66">
        <f t="shared" si="309"/>
        <v>0</v>
      </c>
      <c r="H1668" s="66">
        <f t="shared" si="309"/>
        <v>0</v>
      </c>
      <c r="I1668" s="66">
        <v>0</v>
      </c>
      <c r="J1668" s="66">
        <v>0</v>
      </c>
      <c r="K1668" s="66">
        <v>0</v>
      </c>
      <c r="L1668" s="66">
        <v>0</v>
      </c>
      <c r="M1668" s="66">
        <v>0</v>
      </c>
      <c r="N1668" s="66">
        <v>0</v>
      </c>
      <c r="O1668" s="66">
        <v>0</v>
      </c>
      <c r="P1668" s="66">
        <v>0</v>
      </c>
      <c r="Q1668" s="129"/>
      <c r="R1668" s="82"/>
      <c r="S1668" s="51"/>
      <c r="T1668" s="65"/>
    </row>
    <row r="1669" spans="1:20">
      <c r="A1669" s="132"/>
      <c r="B1669" s="128"/>
      <c r="C1669" s="129"/>
      <c r="D1669" s="129"/>
      <c r="E1669" s="100"/>
      <c r="F1669" s="100" t="s">
        <v>279</v>
      </c>
      <c r="G1669" s="66">
        <f t="shared" si="309"/>
        <v>0</v>
      </c>
      <c r="H1669" s="66">
        <f t="shared" si="309"/>
        <v>0</v>
      </c>
      <c r="I1669" s="66">
        <v>0</v>
      </c>
      <c r="J1669" s="66">
        <v>0</v>
      </c>
      <c r="K1669" s="66">
        <v>0</v>
      </c>
      <c r="L1669" s="66">
        <v>0</v>
      </c>
      <c r="M1669" s="66">
        <v>0</v>
      </c>
      <c r="N1669" s="66">
        <v>0</v>
      </c>
      <c r="O1669" s="66">
        <v>0</v>
      </c>
      <c r="P1669" s="66">
        <v>0</v>
      </c>
      <c r="Q1669" s="129"/>
      <c r="R1669" s="82"/>
      <c r="S1669" s="51"/>
      <c r="T1669" s="65"/>
    </row>
    <row r="1670" spans="1:20" ht="12.75" customHeight="1">
      <c r="A1670" s="132" t="s">
        <v>80</v>
      </c>
      <c r="B1670" s="128" t="s">
        <v>81</v>
      </c>
      <c r="C1670" s="129"/>
      <c r="D1670" s="129"/>
      <c r="E1670" s="100"/>
      <c r="F1670" s="106" t="s">
        <v>22</v>
      </c>
      <c r="G1670" s="64">
        <f>SUM(G1671:G1683)</f>
        <v>22201</v>
      </c>
      <c r="H1670" s="64">
        <f t="shared" ref="H1670:P1670" si="310">SUM(H1671:H1683)</f>
        <v>22201</v>
      </c>
      <c r="I1670" s="64">
        <f t="shared" si="310"/>
        <v>22201</v>
      </c>
      <c r="J1670" s="64">
        <f t="shared" si="310"/>
        <v>22201</v>
      </c>
      <c r="K1670" s="64">
        <f t="shared" si="310"/>
        <v>0</v>
      </c>
      <c r="L1670" s="64">
        <f t="shared" si="310"/>
        <v>0</v>
      </c>
      <c r="M1670" s="64">
        <f t="shared" si="310"/>
        <v>0</v>
      </c>
      <c r="N1670" s="64">
        <f t="shared" si="310"/>
        <v>0</v>
      </c>
      <c r="O1670" s="64">
        <f t="shared" si="310"/>
        <v>0</v>
      </c>
      <c r="P1670" s="64">
        <f t="shared" si="310"/>
        <v>0</v>
      </c>
      <c r="Q1670" s="129" t="s">
        <v>23</v>
      </c>
      <c r="R1670" s="82"/>
      <c r="S1670" s="51"/>
    </row>
    <row r="1671" spans="1:20">
      <c r="A1671" s="132"/>
      <c r="B1671" s="128"/>
      <c r="C1671" s="129"/>
      <c r="D1671" s="129"/>
      <c r="E1671" s="100" t="s">
        <v>26</v>
      </c>
      <c r="F1671" s="100" t="s">
        <v>25</v>
      </c>
      <c r="G1671" s="66">
        <f t="shared" ref="G1671:H1677" si="311">I1671+K1671+M1671+O1671</f>
        <v>16797.400000000001</v>
      </c>
      <c r="H1671" s="66">
        <f t="shared" si="311"/>
        <v>16797.400000000001</v>
      </c>
      <c r="I1671" s="66">
        <v>16797.400000000001</v>
      </c>
      <c r="J1671" s="66">
        <v>16797.400000000001</v>
      </c>
      <c r="K1671" s="66">
        <v>0</v>
      </c>
      <c r="L1671" s="66">
        <v>0</v>
      </c>
      <c r="M1671" s="66">
        <v>0</v>
      </c>
      <c r="N1671" s="66">
        <v>0</v>
      </c>
      <c r="O1671" s="66">
        <v>0</v>
      </c>
      <c r="P1671" s="66">
        <v>0</v>
      </c>
      <c r="Q1671" s="129"/>
      <c r="R1671" s="82"/>
      <c r="S1671" s="51"/>
    </row>
    <row r="1672" spans="1:20" ht="105.75" customHeight="1">
      <c r="A1672" s="132"/>
      <c r="B1672" s="128"/>
      <c r="C1672" s="129"/>
      <c r="D1672" s="129"/>
      <c r="E1672" s="100" t="s">
        <v>73</v>
      </c>
      <c r="F1672" s="100" t="s">
        <v>25</v>
      </c>
      <c r="G1672" s="66">
        <f>I1672+K1672+M1672+O1672</f>
        <v>5304.6</v>
      </c>
      <c r="H1672" s="66">
        <f>J1672+L1672+N1672+P1672</f>
        <v>5304.6</v>
      </c>
      <c r="I1672" s="66">
        <v>5304.6</v>
      </c>
      <c r="J1672" s="66">
        <v>5304.6</v>
      </c>
      <c r="K1672" s="66">
        <v>0</v>
      </c>
      <c r="L1672" s="66">
        <v>0</v>
      </c>
      <c r="M1672" s="66">
        <v>0</v>
      </c>
      <c r="N1672" s="66">
        <v>0</v>
      </c>
      <c r="O1672" s="66">
        <v>0</v>
      </c>
      <c r="P1672" s="66">
        <v>0</v>
      </c>
      <c r="Q1672" s="129"/>
      <c r="R1672" s="82"/>
      <c r="S1672" s="51"/>
    </row>
    <row r="1673" spans="1:20">
      <c r="A1673" s="132"/>
      <c r="B1673" s="128"/>
      <c r="C1673" s="129"/>
      <c r="D1673" s="129"/>
      <c r="E1673" s="100" t="s">
        <v>82</v>
      </c>
      <c r="F1673" s="100" t="s">
        <v>25</v>
      </c>
      <c r="G1673" s="66">
        <v>99</v>
      </c>
      <c r="H1673" s="66">
        <v>99</v>
      </c>
      <c r="I1673" s="66">
        <v>99</v>
      </c>
      <c r="J1673" s="66">
        <v>99</v>
      </c>
      <c r="K1673" s="66">
        <v>0</v>
      </c>
      <c r="L1673" s="66">
        <v>0</v>
      </c>
      <c r="M1673" s="66">
        <v>0</v>
      </c>
      <c r="N1673" s="66">
        <v>0</v>
      </c>
      <c r="O1673" s="66">
        <v>0</v>
      </c>
      <c r="P1673" s="66">
        <v>0</v>
      </c>
      <c r="Q1673" s="129"/>
      <c r="R1673" s="82"/>
      <c r="S1673" s="51"/>
    </row>
    <row r="1674" spans="1:20">
      <c r="A1674" s="132"/>
      <c r="B1674" s="128"/>
      <c r="C1674" s="129"/>
      <c r="D1674" s="129"/>
      <c r="E1674" s="100"/>
      <c r="F1674" s="100" t="s">
        <v>28</v>
      </c>
      <c r="G1674" s="66">
        <f t="shared" si="311"/>
        <v>0</v>
      </c>
      <c r="H1674" s="66">
        <f t="shared" si="311"/>
        <v>0</v>
      </c>
      <c r="I1674" s="66">
        <v>0</v>
      </c>
      <c r="J1674" s="66">
        <v>0</v>
      </c>
      <c r="K1674" s="66">
        <v>0</v>
      </c>
      <c r="L1674" s="66">
        <v>0</v>
      </c>
      <c r="M1674" s="66">
        <v>0</v>
      </c>
      <c r="N1674" s="66">
        <v>0</v>
      </c>
      <c r="O1674" s="66">
        <v>0</v>
      </c>
      <c r="P1674" s="66">
        <v>0</v>
      </c>
      <c r="Q1674" s="129"/>
      <c r="R1674" s="82"/>
      <c r="S1674" s="51"/>
    </row>
    <row r="1675" spans="1:20">
      <c r="A1675" s="132"/>
      <c r="B1675" s="128"/>
      <c r="C1675" s="129"/>
      <c r="D1675" s="129"/>
      <c r="E1675" s="100"/>
      <c r="F1675" s="100" t="s">
        <v>29</v>
      </c>
      <c r="G1675" s="66">
        <f t="shared" si="311"/>
        <v>0</v>
      </c>
      <c r="H1675" s="66">
        <f t="shared" si="311"/>
        <v>0</v>
      </c>
      <c r="I1675" s="66">
        <v>0</v>
      </c>
      <c r="J1675" s="66">
        <v>0</v>
      </c>
      <c r="K1675" s="66">
        <v>0</v>
      </c>
      <c r="L1675" s="66">
        <v>0</v>
      </c>
      <c r="M1675" s="66">
        <v>0</v>
      </c>
      <c r="N1675" s="66">
        <v>0</v>
      </c>
      <c r="O1675" s="66">
        <v>0</v>
      </c>
      <c r="P1675" s="66">
        <v>0</v>
      </c>
      <c r="Q1675" s="129"/>
      <c r="R1675" s="82"/>
      <c r="S1675" s="51"/>
    </row>
    <row r="1676" spans="1:20">
      <c r="A1676" s="132"/>
      <c r="B1676" s="128"/>
      <c r="C1676" s="129"/>
      <c r="D1676" s="129"/>
      <c r="E1676" s="100"/>
      <c r="F1676" s="100" t="s">
        <v>30</v>
      </c>
      <c r="G1676" s="66">
        <f t="shared" si="311"/>
        <v>0</v>
      </c>
      <c r="H1676" s="66">
        <f t="shared" si="311"/>
        <v>0</v>
      </c>
      <c r="I1676" s="66">
        <v>0</v>
      </c>
      <c r="J1676" s="66">
        <v>0</v>
      </c>
      <c r="K1676" s="66">
        <v>0</v>
      </c>
      <c r="L1676" s="66">
        <v>0</v>
      </c>
      <c r="M1676" s="66">
        <v>0</v>
      </c>
      <c r="N1676" s="66">
        <v>0</v>
      </c>
      <c r="O1676" s="66">
        <v>0</v>
      </c>
      <c r="P1676" s="66">
        <v>0</v>
      </c>
      <c r="Q1676" s="129"/>
      <c r="R1676" s="82"/>
      <c r="S1676" s="51"/>
    </row>
    <row r="1677" spans="1:20">
      <c r="A1677" s="132"/>
      <c r="B1677" s="128"/>
      <c r="C1677" s="129"/>
      <c r="D1677" s="129"/>
      <c r="E1677" s="100"/>
      <c r="F1677" s="100" t="s">
        <v>31</v>
      </c>
      <c r="G1677" s="66">
        <f t="shared" si="311"/>
        <v>0</v>
      </c>
      <c r="H1677" s="66">
        <f t="shared" si="311"/>
        <v>0</v>
      </c>
      <c r="I1677" s="66">
        <v>0</v>
      </c>
      <c r="J1677" s="66">
        <v>0</v>
      </c>
      <c r="K1677" s="66">
        <v>0</v>
      </c>
      <c r="L1677" s="66">
        <v>0</v>
      </c>
      <c r="M1677" s="66">
        <v>0</v>
      </c>
      <c r="N1677" s="66">
        <v>0</v>
      </c>
      <c r="O1677" s="66">
        <v>0</v>
      </c>
      <c r="P1677" s="66">
        <v>0</v>
      </c>
      <c r="Q1677" s="129"/>
      <c r="R1677" s="82"/>
      <c r="S1677" s="51"/>
    </row>
    <row r="1678" spans="1:20">
      <c r="A1678" s="132"/>
      <c r="B1678" s="128"/>
      <c r="C1678" s="129"/>
      <c r="D1678" s="129"/>
      <c r="E1678" s="100"/>
      <c r="F1678" s="100" t="s">
        <v>268</v>
      </c>
      <c r="G1678" s="66">
        <v>0</v>
      </c>
      <c r="H1678" s="66">
        <v>0</v>
      </c>
      <c r="I1678" s="66">
        <v>0</v>
      </c>
      <c r="J1678" s="66">
        <v>0</v>
      </c>
      <c r="K1678" s="66">
        <v>0</v>
      </c>
      <c r="L1678" s="66">
        <v>0</v>
      </c>
      <c r="M1678" s="66">
        <v>0</v>
      </c>
      <c r="N1678" s="66">
        <v>0</v>
      </c>
      <c r="O1678" s="66">
        <v>0</v>
      </c>
      <c r="P1678" s="66">
        <v>0</v>
      </c>
      <c r="Q1678" s="129"/>
      <c r="R1678" s="82"/>
      <c r="S1678" s="51"/>
    </row>
    <row r="1679" spans="1:20">
      <c r="A1679" s="132"/>
      <c r="B1679" s="128"/>
      <c r="C1679" s="129"/>
      <c r="D1679" s="129"/>
      <c r="E1679" s="100"/>
      <c r="F1679" s="100" t="s">
        <v>275</v>
      </c>
      <c r="G1679" s="66">
        <f t="shared" ref="G1679:H1683" si="312">I1679+K1679+M1679+O1679</f>
        <v>0</v>
      </c>
      <c r="H1679" s="66">
        <f t="shared" si="312"/>
        <v>0</v>
      </c>
      <c r="I1679" s="66">
        <v>0</v>
      </c>
      <c r="J1679" s="66">
        <v>0</v>
      </c>
      <c r="K1679" s="66">
        <v>0</v>
      </c>
      <c r="L1679" s="66">
        <v>0</v>
      </c>
      <c r="M1679" s="66">
        <v>0</v>
      </c>
      <c r="N1679" s="66">
        <v>0</v>
      </c>
      <c r="O1679" s="66">
        <v>0</v>
      </c>
      <c r="P1679" s="66">
        <v>0</v>
      </c>
      <c r="Q1679" s="129"/>
      <c r="R1679" s="82"/>
      <c r="S1679" s="51"/>
      <c r="T1679" s="65"/>
    </row>
    <row r="1680" spans="1:20">
      <c r="A1680" s="132"/>
      <c r="B1680" s="128"/>
      <c r="C1680" s="129"/>
      <c r="D1680" s="129"/>
      <c r="E1680" s="100"/>
      <c r="F1680" s="100" t="s">
        <v>276</v>
      </c>
      <c r="G1680" s="66">
        <f t="shared" si="312"/>
        <v>0</v>
      </c>
      <c r="H1680" s="66">
        <f t="shared" si="312"/>
        <v>0</v>
      </c>
      <c r="I1680" s="66">
        <v>0</v>
      </c>
      <c r="J1680" s="66">
        <v>0</v>
      </c>
      <c r="K1680" s="66">
        <v>0</v>
      </c>
      <c r="L1680" s="66">
        <v>0</v>
      </c>
      <c r="M1680" s="66">
        <v>0</v>
      </c>
      <c r="N1680" s="66">
        <v>0</v>
      </c>
      <c r="O1680" s="66">
        <v>0</v>
      </c>
      <c r="P1680" s="66">
        <v>0</v>
      </c>
      <c r="Q1680" s="129"/>
      <c r="R1680" s="82"/>
      <c r="S1680" s="51"/>
      <c r="T1680" s="65"/>
    </row>
    <row r="1681" spans="1:20">
      <c r="A1681" s="132"/>
      <c r="B1681" s="128"/>
      <c r="C1681" s="129"/>
      <c r="D1681" s="129"/>
      <c r="E1681" s="100"/>
      <c r="F1681" s="100" t="s">
        <v>277</v>
      </c>
      <c r="G1681" s="66">
        <f t="shared" si="312"/>
        <v>0</v>
      </c>
      <c r="H1681" s="66">
        <f t="shared" si="312"/>
        <v>0</v>
      </c>
      <c r="I1681" s="66">
        <v>0</v>
      </c>
      <c r="J1681" s="66">
        <v>0</v>
      </c>
      <c r="K1681" s="66">
        <v>0</v>
      </c>
      <c r="L1681" s="66">
        <v>0</v>
      </c>
      <c r="M1681" s="66">
        <v>0</v>
      </c>
      <c r="N1681" s="66">
        <v>0</v>
      </c>
      <c r="O1681" s="66">
        <v>0</v>
      </c>
      <c r="P1681" s="66">
        <v>0</v>
      </c>
      <c r="Q1681" s="129"/>
      <c r="R1681" s="82"/>
      <c r="S1681" s="51"/>
      <c r="T1681" s="65"/>
    </row>
    <row r="1682" spans="1:20">
      <c r="A1682" s="132"/>
      <c r="B1682" s="128"/>
      <c r="C1682" s="129"/>
      <c r="D1682" s="129"/>
      <c r="E1682" s="100"/>
      <c r="F1682" s="100" t="s">
        <v>278</v>
      </c>
      <c r="G1682" s="66">
        <f t="shared" si="312"/>
        <v>0</v>
      </c>
      <c r="H1682" s="66">
        <f t="shared" si="312"/>
        <v>0</v>
      </c>
      <c r="I1682" s="66">
        <v>0</v>
      </c>
      <c r="J1682" s="66">
        <v>0</v>
      </c>
      <c r="K1682" s="66">
        <v>0</v>
      </c>
      <c r="L1682" s="66">
        <v>0</v>
      </c>
      <c r="M1682" s="66">
        <v>0</v>
      </c>
      <c r="N1682" s="66">
        <v>0</v>
      </c>
      <c r="O1682" s="66">
        <v>0</v>
      </c>
      <c r="P1682" s="66">
        <v>0</v>
      </c>
      <c r="Q1682" s="129"/>
      <c r="R1682" s="82"/>
      <c r="S1682" s="51"/>
      <c r="T1682" s="65"/>
    </row>
    <row r="1683" spans="1:20">
      <c r="A1683" s="132"/>
      <c r="B1683" s="128"/>
      <c r="C1683" s="129"/>
      <c r="D1683" s="129"/>
      <c r="E1683" s="100"/>
      <c r="F1683" s="100" t="s">
        <v>279</v>
      </c>
      <c r="G1683" s="66">
        <f t="shared" si="312"/>
        <v>0</v>
      </c>
      <c r="H1683" s="66">
        <f t="shared" si="312"/>
        <v>0</v>
      </c>
      <c r="I1683" s="66">
        <v>0</v>
      </c>
      <c r="J1683" s="66">
        <v>0</v>
      </c>
      <c r="K1683" s="66">
        <v>0</v>
      </c>
      <c r="L1683" s="66">
        <v>0</v>
      </c>
      <c r="M1683" s="66">
        <v>0</v>
      </c>
      <c r="N1683" s="66">
        <v>0</v>
      </c>
      <c r="O1683" s="66">
        <v>0</v>
      </c>
      <c r="P1683" s="66">
        <v>0</v>
      </c>
      <c r="Q1683" s="129"/>
      <c r="R1683" s="82"/>
      <c r="S1683" s="51"/>
      <c r="T1683" s="65"/>
    </row>
    <row r="1684" spans="1:20" ht="12.75" customHeight="1">
      <c r="A1684" s="132" t="s">
        <v>83</v>
      </c>
      <c r="B1684" s="128" t="s">
        <v>84</v>
      </c>
      <c r="C1684" s="129"/>
      <c r="D1684" s="129"/>
      <c r="E1684" s="100"/>
      <c r="F1684" s="106" t="s">
        <v>22</v>
      </c>
      <c r="G1684" s="64">
        <f>SUM(G1685:G1697)</f>
        <v>4017.2999999999997</v>
      </c>
      <c r="H1684" s="64">
        <f t="shared" ref="H1684:P1684" si="313">SUM(H1685:H1697)</f>
        <v>4017.2999999999997</v>
      </c>
      <c r="I1684" s="64">
        <f t="shared" si="313"/>
        <v>4017.2999999999997</v>
      </c>
      <c r="J1684" s="64">
        <f t="shared" si="313"/>
        <v>4017.2999999999997</v>
      </c>
      <c r="K1684" s="64">
        <f t="shared" si="313"/>
        <v>0</v>
      </c>
      <c r="L1684" s="64">
        <f t="shared" si="313"/>
        <v>0</v>
      </c>
      <c r="M1684" s="64">
        <f t="shared" si="313"/>
        <v>0</v>
      </c>
      <c r="N1684" s="64">
        <f t="shared" si="313"/>
        <v>0</v>
      </c>
      <c r="O1684" s="64">
        <f t="shared" si="313"/>
        <v>0</v>
      </c>
      <c r="P1684" s="64">
        <f t="shared" si="313"/>
        <v>0</v>
      </c>
      <c r="Q1684" s="129" t="s">
        <v>23</v>
      </c>
      <c r="R1684" s="82"/>
      <c r="S1684" s="51"/>
    </row>
    <row r="1685" spans="1:20">
      <c r="A1685" s="132"/>
      <c r="B1685" s="128"/>
      <c r="C1685" s="129"/>
      <c r="D1685" s="129"/>
      <c r="E1685" s="100" t="s">
        <v>82</v>
      </c>
      <c r="F1685" s="100" t="s">
        <v>25</v>
      </c>
      <c r="G1685" s="66">
        <f t="shared" ref="G1685:H1691" si="314">I1685+K1685+M1685+O1685</f>
        <v>567.5</v>
      </c>
      <c r="H1685" s="66">
        <f>J1685+L1685+N1685+P1685</f>
        <v>567.5</v>
      </c>
      <c r="I1685" s="66">
        <v>567.5</v>
      </c>
      <c r="J1685" s="66">
        <v>567.5</v>
      </c>
      <c r="K1685" s="66">
        <v>0</v>
      </c>
      <c r="L1685" s="66">
        <v>0</v>
      </c>
      <c r="M1685" s="66">
        <v>0</v>
      </c>
      <c r="N1685" s="66">
        <v>0</v>
      </c>
      <c r="O1685" s="66">
        <v>0</v>
      </c>
      <c r="P1685" s="66">
        <v>0</v>
      </c>
      <c r="Q1685" s="129"/>
      <c r="R1685" s="82"/>
      <c r="S1685" s="51"/>
    </row>
    <row r="1686" spans="1:20">
      <c r="A1686" s="132"/>
      <c r="B1686" s="128"/>
      <c r="C1686" s="129"/>
      <c r="D1686" s="129"/>
      <c r="E1686" s="100" t="s">
        <v>26</v>
      </c>
      <c r="F1686" s="100" t="s">
        <v>25</v>
      </c>
      <c r="G1686" s="66">
        <f t="shared" si="314"/>
        <v>3186.2</v>
      </c>
      <c r="H1686" s="66">
        <f>J1686+L1686+N1686+P1686</f>
        <v>3186.2</v>
      </c>
      <c r="I1686" s="66">
        <v>3186.2</v>
      </c>
      <c r="J1686" s="66">
        <v>3186.2</v>
      </c>
      <c r="K1686" s="66">
        <v>0</v>
      </c>
      <c r="L1686" s="66">
        <v>0</v>
      </c>
      <c r="M1686" s="66">
        <v>0</v>
      </c>
      <c r="N1686" s="66">
        <v>0</v>
      </c>
      <c r="O1686" s="66">
        <v>0</v>
      </c>
      <c r="P1686" s="66">
        <v>0</v>
      </c>
      <c r="Q1686" s="129"/>
      <c r="R1686" s="82"/>
      <c r="S1686" s="51"/>
      <c r="T1686" s="53"/>
    </row>
    <row r="1687" spans="1:20" ht="76.5">
      <c r="A1687" s="132"/>
      <c r="B1687" s="128"/>
      <c r="C1687" s="129"/>
      <c r="D1687" s="129"/>
      <c r="E1687" s="100" t="s">
        <v>85</v>
      </c>
      <c r="F1687" s="100" t="s">
        <v>25</v>
      </c>
      <c r="G1687" s="66">
        <f>I1687+K1687+M1687+O1687</f>
        <v>263.60000000000002</v>
      </c>
      <c r="H1687" s="66">
        <f>J1687+L1687+N1687+P1687</f>
        <v>263.60000000000002</v>
      </c>
      <c r="I1687" s="66">
        <v>263.60000000000002</v>
      </c>
      <c r="J1687" s="66">
        <v>263.60000000000002</v>
      </c>
      <c r="K1687" s="66">
        <v>0</v>
      </c>
      <c r="L1687" s="66">
        <v>0</v>
      </c>
      <c r="M1687" s="66">
        <v>0</v>
      </c>
      <c r="N1687" s="66">
        <v>0</v>
      </c>
      <c r="O1687" s="66">
        <v>0</v>
      </c>
      <c r="P1687" s="66">
        <v>0</v>
      </c>
      <c r="Q1687" s="129"/>
      <c r="R1687" s="82"/>
      <c r="S1687" s="51"/>
      <c r="T1687" s="53"/>
    </row>
    <row r="1688" spans="1:20">
      <c r="A1688" s="132"/>
      <c r="B1688" s="128"/>
      <c r="C1688" s="129"/>
      <c r="D1688" s="129"/>
      <c r="E1688" s="100"/>
      <c r="F1688" s="100" t="s">
        <v>28</v>
      </c>
      <c r="G1688" s="66">
        <f t="shared" si="314"/>
        <v>0</v>
      </c>
      <c r="H1688" s="66">
        <f t="shared" si="314"/>
        <v>0</v>
      </c>
      <c r="I1688" s="66">
        <v>0</v>
      </c>
      <c r="J1688" s="66">
        <v>0</v>
      </c>
      <c r="K1688" s="66">
        <v>0</v>
      </c>
      <c r="L1688" s="66">
        <v>0</v>
      </c>
      <c r="M1688" s="66">
        <v>0</v>
      </c>
      <c r="N1688" s="66">
        <v>0</v>
      </c>
      <c r="O1688" s="66">
        <v>0</v>
      </c>
      <c r="P1688" s="66">
        <v>0</v>
      </c>
      <c r="Q1688" s="129"/>
      <c r="R1688" s="82"/>
      <c r="S1688" s="51"/>
    </row>
    <row r="1689" spans="1:20">
      <c r="A1689" s="132"/>
      <c r="B1689" s="128"/>
      <c r="C1689" s="129"/>
      <c r="D1689" s="129"/>
      <c r="E1689" s="100"/>
      <c r="F1689" s="100" t="s">
        <v>29</v>
      </c>
      <c r="G1689" s="66">
        <f t="shared" si="314"/>
        <v>0</v>
      </c>
      <c r="H1689" s="66">
        <f t="shared" si="314"/>
        <v>0</v>
      </c>
      <c r="I1689" s="66">
        <v>0</v>
      </c>
      <c r="J1689" s="66">
        <v>0</v>
      </c>
      <c r="K1689" s="66">
        <v>0</v>
      </c>
      <c r="L1689" s="66">
        <v>0</v>
      </c>
      <c r="M1689" s="66">
        <v>0</v>
      </c>
      <c r="N1689" s="66">
        <v>0</v>
      </c>
      <c r="O1689" s="66">
        <v>0</v>
      </c>
      <c r="P1689" s="66">
        <v>0</v>
      </c>
      <c r="Q1689" s="129"/>
      <c r="R1689" s="82"/>
      <c r="S1689" s="51"/>
    </row>
    <row r="1690" spans="1:20">
      <c r="A1690" s="132"/>
      <c r="B1690" s="128"/>
      <c r="C1690" s="129"/>
      <c r="D1690" s="129"/>
      <c r="E1690" s="100"/>
      <c r="F1690" s="100" t="s">
        <v>30</v>
      </c>
      <c r="G1690" s="66">
        <f t="shared" si="314"/>
        <v>0</v>
      </c>
      <c r="H1690" s="66">
        <f t="shared" si="314"/>
        <v>0</v>
      </c>
      <c r="I1690" s="66">
        <v>0</v>
      </c>
      <c r="J1690" s="66">
        <v>0</v>
      </c>
      <c r="K1690" s="66">
        <v>0</v>
      </c>
      <c r="L1690" s="66">
        <v>0</v>
      </c>
      <c r="M1690" s="66">
        <v>0</v>
      </c>
      <c r="N1690" s="66">
        <v>0</v>
      </c>
      <c r="O1690" s="66">
        <v>0</v>
      </c>
      <c r="P1690" s="66">
        <v>0</v>
      </c>
      <c r="Q1690" s="129"/>
      <c r="R1690" s="82"/>
      <c r="S1690" s="51"/>
    </row>
    <row r="1691" spans="1:20">
      <c r="A1691" s="132"/>
      <c r="B1691" s="128"/>
      <c r="C1691" s="129"/>
      <c r="D1691" s="129"/>
      <c r="E1691" s="100"/>
      <c r="F1691" s="100" t="s">
        <v>31</v>
      </c>
      <c r="G1691" s="66">
        <f t="shared" si="314"/>
        <v>0</v>
      </c>
      <c r="H1691" s="66">
        <f t="shared" si="314"/>
        <v>0</v>
      </c>
      <c r="I1691" s="66">
        <v>0</v>
      </c>
      <c r="J1691" s="66">
        <v>0</v>
      </c>
      <c r="K1691" s="66">
        <v>0</v>
      </c>
      <c r="L1691" s="66">
        <v>0</v>
      </c>
      <c r="M1691" s="66">
        <v>0</v>
      </c>
      <c r="N1691" s="66">
        <v>0</v>
      </c>
      <c r="O1691" s="66">
        <v>0</v>
      </c>
      <c r="P1691" s="66">
        <v>0</v>
      </c>
      <c r="Q1691" s="129"/>
      <c r="R1691" s="82"/>
      <c r="S1691" s="51"/>
    </row>
    <row r="1692" spans="1:20">
      <c r="A1692" s="132"/>
      <c r="B1692" s="128"/>
      <c r="C1692" s="129"/>
      <c r="D1692" s="129"/>
      <c r="E1692" s="100"/>
      <c r="F1692" s="100" t="s">
        <v>268</v>
      </c>
      <c r="G1692" s="66">
        <v>0</v>
      </c>
      <c r="H1692" s="66">
        <v>0</v>
      </c>
      <c r="I1692" s="66">
        <v>0</v>
      </c>
      <c r="J1692" s="66">
        <v>0</v>
      </c>
      <c r="K1692" s="66">
        <v>0</v>
      </c>
      <c r="L1692" s="66">
        <v>0</v>
      </c>
      <c r="M1692" s="66">
        <v>0</v>
      </c>
      <c r="N1692" s="66">
        <v>0</v>
      </c>
      <c r="O1692" s="66">
        <v>0</v>
      </c>
      <c r="P1692" s="66">
        <v>0</v>
      </c>
      <c r="Q1692" s="129"/>
      <c r="R1692" s="82"/>
      <c r="S1692" s="51"/>
    </row>
    <row r="1693" spans="1:20">
      <c r="A1693" s="132"/>
      <c r="B1693" s="128"/>
      <c r="C1693" s="129"/>
      <c r="D1693" s="129"/>
      <c r="E1693" s="100"/>
      <c r="F1693" s="100" t="s">
        <v>275</v>
      </c>
      <c r="G1693" s="66">
        <f t="shared" ref="G1693:H1697" si="315">I1693+K1693+M1693+O1693</f>
        <v>0</v>
      </c>
      <c r="H1693" s="66">
        <f t="shared" si="315"/>
        <v>0</v>
      </c>
      <c r="I1693" s="66">
        <v>0</v>
      </c>
      <c r="J1693" s="66">
        <v>0</v>
      </c>
      <c r="K1693" s="66">
        <v>0</v>
      </c>
      <c r="L1693" s="66">
        <v>0</v>
      </c>
      <c r="M1693" s="66">
        <v>0</v>
      </c>
      <c r="N1693" s="66">
        <v>0</v>
      </c>
      <c r="O1693" s="66">
        <v>0</v>
      </c>
      <c r="P1693" s="66">
        <v>0</v>
      </c>
      <c r="Q1693" s="129"/>
      <c r="R1693" s="82"/>
      <c r="S1693" s="51"/>
      <c r="T1693" s="65"/>
    </row>
    <row r="1694" spans="1:20">
      <c r="A1694" s="132"/>
      <c r="B1694" s="128"/>
      <c r="C1694" s="129"/>
      <c r="D1694" s="129"/>
      <c r="E1694" s="100"/>
      <c r="F1694" s="100" t="s">
        <v>276</v>
      </c>
      <c r="G1694" s="66">
        <f t="shared" si="315"/>
        <v>0</v>
      </c>
      <c r="H1694" s="66">
        <f t="shared" si="315"/>
        <v>0</v>
      </c>
      <c r="I1694" s="66">
        <v>0</v>
      </c>
      <c r="J1694" s="66">
        <v>0</v>
      </c>
      <c r="K1694" s="66">
        <v>0</v>
      </c>
      <c r="L1694" s="66">
        <v>0</v>
      </c>
      <c r="M1694" s="66">
        <v>0</v>
      </c>
      <c r="N1694" s="66">
        <v>0</v>
      </c>
      <c r="O1694" s="66">
        <v>0</v>
      </c>
      <c r="P1694" s="66">
        <v>0</v>
      </c>
      <c r="Q1694" s="129"/>
      <c r="R1694" s="82"/>
      <c r="S1694" s="51"/>
      <c r="T1694" s="65"/>
    </row>
    <row r="1695" spans="1:20">
      <c r="A1695" s="132"/>
      <c r="B1695" s="128"/>
      <c r="C1695" s="129"/>
      <c r="D1695" s="129"/>
      <c r="E1695" s="100"/>
      <c r="F1695" s="100" t="s">
        <v>277</v>
      </c>
      <c r="G1695" s="66">
        <f t="shared" si="315"/>
        <v>0</v>
      </c>
      <c r="H1695" s="66">
        <f t="shared" si="315"/>
        <v>0</v>
      </c>
      <c r="I1695" s="66">
        <v>0</v>
      </c>
      <c r="J1695" s="66">
        <v>0</v>
      </c>
      <c r="K1695" s="66">
        <v>0</v>
      </c>
      <c r="L1695" s="66">
        <v>0</v>
      </c>
      <c r="M1695" s="66">
        <v>0</v>
      </c>
      <c r="N1695" s="66">
        <v>0</v>
      </c>
      <c r="O1695" s="66">
        <v>0</v>
      </c>
      <c r="P1695" s="66">
        <v>0</v>
      </c>
      <c r="Q1695" s="129"/>
      <c r="R1695" s="82"/>
      <c r="S1695" s="51"/>
      <c r="T1695" s="65"/>
    </row>
    <row r="1696" spans="1:20">
      <c r="A1696" s="132"/>
      <c r="B1696" s="128"/>
      <c r="C1696" s="129"/>
      <c r="D1696" s="129"/>
      <c r="E1696" s="100"/>
      <c r="F1696" s="100" t="s">
        <v>278</v>
      </c>
      <c r="G1696" s="66">
        <f t="shared" si="315"/>
        <v>0</v>
      </c>
      <c r="H1696" s="66">
        <f t="shared" si="315"/>
        <v>0</v>
      </c>
      <c r="I1696" s="66">
        <v>0</v>
      </c>
      <c r="J1696" s="66">
        <v>0</v>
      </c>
      <c r="K1696" s="66">
        <v>0</v>
      </c>
      <c r="L1696" s="66">
        <v>0</v>
      </c>
      <c r="M1696" s="66">
        <v>0</v>
      </c>
      <c r="N1696" s="66">
        <v>0</v>
      </c>
      <c r="O1696" s="66">
        <v>0</v>
      </c>
      <c r="P1696" s="66">
        <v>0</v>
      </c>
      <c r="Q1696" s="129"/>
      <c r="R1696" s="82"/>
      <c r="S1696" s="51"/>
      <c r="T1696" s="65"/>
    </row>
    <row r="1697" spans="1:20">
      <c r="A1697" s="132"/>
      <c r="B1697" s="128"/>
      <c r="C1697" s="129"/>
      <c r="D1697" s="129"/>
      <c r="E1697" s="100"/>
      <c r="F1697" s="100" t="s">
        <v>279</v>
      </c>
      <c r="G1697" s="66">
        <f t="shared" si="315"/>
        <v>0</v>
      </c>
      <c r="H1697" s="66">
        <f t="shared" si="315"/>
        <v>0</v>
      </c>
      <c r="I1697" s="66">
        <v>0</v>
      </c>
      <c r="J1697" s="66">
        <v>0</v>
      </c>
      <c r="K1697" s="66">
        <v>0</v>
      </c>
      <c r="L1697" s="66">
        <v>0</v>
      </c>
      <c r="M1697" s="66">
        <v>0</v>
      </c>
      <c r="N1697" s="66">
        <v>0</v>
      </c>
      <c r="O1697" s="66">
        <v>0</v>
      </c>
      <c r="P1697" s="66">
        <v>0</v>
      </c>
      <c r="Q1697" s="129"/>
      <c r="R1697" s="82"/>
      <c r="S1697" s="51"/>
      <c r="T1697" s="65"/>
    </row>
    <row r="1698" spans="1:20" ht="12.75" customHeight="1">
      <c r="A1698" s="132" t="s">
        <v>86</v>
      </c>
      <c r="B1698" s="128" t="s">
        <v>87</v>
      </c>
      <c r="C1698" s="129"/>
      <c r="D1698" s="129"/>
      <c r="E1698" s="100"/>
      <c r="F1698" s="106" t="s">
        <v>22</v>
      </c>
      <c r="G1698" s="64">
        <f>SUM(G1699:G1709)</f>
        <v>337.4</v>
      </c>
      <c r="H1698" s="64">
        <f t="shared" ref="H1698:P1698" si="316">SUM(H1699:H1709)</f>
        <v>337.40000000000003</v>
      </c>
      <c r="I1698" s="64">
        <f t="shared" si="316"/>
        <v>337.4</v>
      </c>
      <c r="J1698" s="64">
        <f t="shared" si="316"/>
        <v>337.40000000000003</v>
      </c>
      <c r="K1698" s="64">
        <f t="shared" si="316"/>
        <v>0</v>
      </c>
      <c r="L1698" s="64">
        <f t="shared" si="316"/>
        <v>0</v>
      </c>
      <c r="M1698" s="64">
        <f t="shared" si="316"/>
        <v>0</v>
      </c>
      <c r="N1698" s="64">
        <f t="shared" si="316"/>
        <v>0</v>
      </c>
      <c r="O1698" s="64">
        <f t="shared" si="316"/>
        <v>0</v>
      </c>
      <c r="P1698" s="64">
        <f t="shared" si="316"/>
        <v>0</v>
      </c>
      <c r="Q1698" s="129" t="s">
        <v>23</v>
      </c>
      <c r="R1698" s="82"/>
      <c r="S1698" s="51"/>
    </row>
    <row r="1699" spans="1:20" ht="76.5">
      <c r="A1699" s="132"/>
      <c r="B1699" s="128"/>
      <c r="C1699" s="129"/>
      <c r="D1699" s="129"/>
      <c r="E1699" s="100" t="s">
        <v>73</v>
      </c>
      <c r="F1699" s="100" t="s">
        <v>25</v>
      </c>
      <c r="G1699" s="66">
        <f t="shared" ref="G1699:H1703" si="317">I1699+K1699+M1699+O1699</f>
        <v>337.4</v>
      </c>
      <c r="H1699" s="66">
        <f t="shared" si="317"/>
        <v>337.40000000000003</v>
      </c>
      <c r="I1699" s="66">
        <v>337.4</v>
      </c>
      <c r="J1699" s="66">
        <f>342.1-4.7</f>
        <v>337.40000000000003</v>
      </c>
      <c r="K1699" s="66">
        <v>0</v>
      </c>
      <c r="L1699" s="66">
        <v>0</v>
      </c>
      <c r="M1699" s="66">
        <v>0</v>
      </c>
      <c r="N1699" s="66">
        <v>0</v>
      </c>
      <c r="O1699" s="66">
        <v>0</v>
      </c>
      <c r="P1699" s="66">
        <v>0</v>
      </c>
      <c r="Q1699" s="129"/>
      <c r="R1699" s="82"/>
      <c r="S1699" s="51"/>
    </row>
    <row r="1700" spans="1:20">
      <c r="A1700" s="132"/>
      <c r="B1700" s="128"/>
      <c r="C1700" s="129"/>
      <c r="D1700" s="129"/>
      <c r="E1700" s="100"/>
      <c r="F1700" s="100" t="s">
        <v>28</v>
      </c>
      <c r="G1700" s="66">
        <f t="shared" si="317"/>
        <v>0</v>
      </c>
      <c r="H1700" s="66">
        <f t="shared" si="317"/>
        <v>0</v>
      </c>
      <c r="I1700" s="66">
        <v>0</v>
      </c>
      <c r="J1700" s="66">
        <v>0</v>
      </c>
      <c r="K1700" s="66">
        <v>0</v>
      </c>
      <c r="L1700" s="66">
        <v>0</v>
      </c>
      <c r="M1700" s="66">
        <v>0</v>
      </c>
      <c r="N1700" s="66">
        <v>0</v>
      </c>
      <c r="O1700" s="66">
        <v>0</v>
      </c>
      <c r="P1700" s="66">
        <v>0</v>
      </c>
      <c r="Q1700" s="129"/>
      <c r="R1700" s="82"/>
      <c r="S1700" s="51"/>
    </row>
    <row r="1701" spans="1:20">
      <c r="A1701" s="132"/>
      <c r="B1701" s="128"/>
      <c r="C1701" s="129"/>
      <c r="D1701" s="129"/>
      <c r="E1701" s="100"/>
      <c r="F1701" s="100" t="s">
        <v>29</v>
      </c>
      <c r="G1701" s="66">
        <f t="shared" si="317"/>
        <v>0</v>
      </c>
      <c r="H1701" s="66">
        <f t="shared" si="317"/>
        <v>0</v>
      </c>
      <c r="I1701" s="66">
        <v>0</v>
      </c>
      <c r="J1701" s="66">
        <v>0</v>
      </c>
      <c r="K1701" s="66">
        <v>0</v>
      </c>
      <c r="L1701" s="66">
        <v>0</v>
      </c>
      <c r="M1701" s="66">
        <v>0</v>
      </c>
      <c r="N1701" s="66">
        <v>0</v>
      </c>
      <c r="O1701" s="66">
        <v>0</v>
      </c>
      <c r="P1701" s="66">
        <v>0</v>
      </c>
      <c r="Q1701" s="129"/>
      <c r="R1701" s="82"/>
      <c r="S1701" s="51"/>
    </row>
    <row r="1702" spans="1:20">
      <c r="A1702" s="132"/>
      <c r="B1702" s="128"/>
      <c r="C1702" s="129"/>
      <c r="D1702" s="129"/>
      <c r="E1702" s="100"/>
      <c r="F1702" s="100" t="s">
        <v>30</v>
      </c>
      <c r="G1702" s="66">
        <f t="shared" si="317"/>
        <v>0</v>
      </c>
      <c r="H1702" s="66">
        <f t="shared" si="317"/>
        <v>0</v>
      </c>
      <c r="I1702" s="66">
        <v>0</v>
      </c>
      <c r="J1702" s="66">
        <v>0</v>
      </c>
      <c r="K1702" s="66">
        <v>0</v>
      </c>
      <c r="L1702" s="66">
        <v>0</v>
      </c>
      <c r="M1702" s="66">
        <v>0</v>
      </c>
      <c r="N1702" s="66">
        <v>0</v>
      </c>
      <c r="O1702" s="66">
        <v>0</v>
      </c>
      <c r="P1702" s="66">
        <v>0</v>
      </c>
      <c r="Q1702" s="129"/>
      <c r="R1702" s="82"/>
      <c r="S1702" s="51"/>
    </row>
    <row r="1703" spans="1:20">
      <c r="A1703" s="132"/>
      <c r="B1703" s="128"/>
      <c r="C1703" s="129"/>
      <c r="D1703" s="129"/>
      <c r="E1703" s="100"/>
      <c r="F1703" s="100" t="s">
        <v>31</v>
      </c>
      <c r="G1703" s="66">
        <f t="shared" si="317"/>
        <v>0</v>
      </c>
      <c r="H1703" s="66">
        <f t="shared" si="317"/>
        <v>0</v>
      </c>
      <c r="I1703" s="66">
        <v>0</v>
      </c>
      <c r="J1703" s="66">
        <v>0</v>
      </c>
      <c r="K1703" s="66">
        <v>0</v>
      </c>
      <c r="L1703" s="66">
        <v>0</v>
      </c>
      <c r="M1703" s="66">
        <v>0</v>
      </c>
      <c r="N1703" s="66">
        <v>0</v>
      </c>
      <c r="O1703" s="66">
        <v>0</v>
      </c>
      <c r="P1703" s="66">
        <v>0</v>
      </c>
      <c r="Q1703" s="129"/>
      <c r="R1703" s="82"/>
      <c r="S1703" s="51"/>
    </row>
    <row r="1704" spans="1:20">
      <c r="A1704" s="132"/>
      <c r="B1704" s="128"/>
      <c r="C1704" s="129"/>
      <c r="D1704" s="129"/>
      <c r="E1704" s="100"/>
      <c r="F1704" s="100" t="s">
        <v>268</v>
      </c>
      <c r="G1704" s="66">
        <v>0</v>
      </c>
      <c r="H1704" s="66">
        <v>0</v>
      </c>
      <c r="I1704" s="66">
        <v>0</v>
      </c>
      <c r="J1704" s="66">
        <v>0</v>
      </c>
      <c r="K1704" s="66">
        <v>0</v>
      </c>
      <c r="L1704" s="66">
        <v>0</v>
      </c>
      <c r="M1704" s="66">
        <v>0</v>
      </c>
      <c r="N1704" s="66">
        <v>0</v>
      </c>
      <c r="O1704" s="66">
        <v>0</v>
      </c>
      <c r="P1704" s="66">
        <v>0</v>
      </c>
      <c r="Q1704" s="129"/>
      <c r="R1704" s="82"/>
      <c r="S1704" s="51"/>
    </row>
    <row r="1705" spans="1:20">
      <c r="A1705" s="132"/>
      <c r="B1705" s="128"/>
      <c r="C1705" s="129"/>
      <c r="D1705" s="129"/>
      <c r="E1705" s="100"/>
      <c r="F1705" s="100" t="s">
        <v>275</v>
      </c>
      <c r="G1705" s="66">
        <f t="shared" ref="G1705:H1709" si="318">I1705+K1705+M1705+O1705</f>
        <v>0</v>
      </c>
      <c r="H1705" s="66">
        <f t="shared" si="318"/>
        <v>0</v>
      </c>
      <c r="I1705" s="66">
        <v>0</v>
      </c>
      <c r="J1705" s="66">
        <v>0</v>
      </c>
      <c r="K1705" s="66">
        <v>0</v>
      </c>
      <c r="L1705" s="66">
        <v>0</v>
      </c>
      <c r="M1705" s="66">
        <v>0</v>
      </c>
      <c r="N1705" s="66">
        <v>0</v>
      </c>
      <c r="O1705" s="66">
        <v>0</v>
      </c>
      <c r="P1705" s="66">
        <v>0</v>
      </c>
      <c r="Q1705" s="129"/>
      <c r="R1705" s="82"/>
      <c r="S1705" s="51"/>
      <c r="T1705" s="65"/>
    </row>
    <row r="1706" spans="1:20">
      <c r="A1706" s="132"/>
      <c r="B1706" s="128"/>
      <c r="C1706" s="129"/>
      <c r="D1706" s="129"/>
      <c r="E1706" s="100"/>
      <c r="F1706" s="100" t="s">
        <v>276</v>
      </c>
      <c r="G1706" s="66">
        <f t="shared" si="318"/>
        <v>0</v>
      </c>
      <c r="H1706" s="66">
        <f t="shared" si="318"/>
        <v>0</v>
      </c>
      <c r="I1706" s="66">
        <v>0</v>
      </c>
      <c r="J1706" s="66">
        <v>0</v>
      </c>
      <c r="K1706" s="66">
        <v>0</v>
      </c>
      <c r="L1706" s="66">
        <v>0</v>
      </c>
      <c r="M1706" s="66">
        <v>0</v>
      </c>
      <c r="N1706" s="66">
        <v>0</v>
      </c>
      <c r="O1706" s="66">
        <v>0</v>
      </c>
      <c r="P1706" s="66">
        <v>0</v>
      </c>
      <c r="Q1706" s="129"/>
      <c r="R1706" s="82"/>
      <c r="S1706" s="51"/>
      <c r="T1706" s="65"/>
    </row>
    <row r="1707" spans="1:20">
      <c r="A1707" s="132"/>
      <c r="B1707" s="128"/>
      <c r="C1707" s="129"/>
      <c r="D1707" s="129"/>
      <c r="E1707" s="100"/>
      <c r="F1707" s="100" t="s">
        <v>277</v>
      </c>
      <c r="G1707" s="66">
        <f t="shared" si="318"/>
        <v>0</v>
      </c>
      <c r="H1707" s="66">
        <f t="shared" si="318"/>
        <v>0</v>
      </c>
      <c r="I1707" s="66">
        <v>0</v>
      </c>
      <c r="J1707" s="66">
        <v>0</v>
      </c>
      <c r="K1707" s="66">
        <v>0</v>
      </c>
      <c r="L1707" s="66">
        <v>0</v>
      </c>
      <c r="M1707" s="66">
        <v>0</v>
      </c>
      <c r="N1707" s="66">
        <v>0</v>
      </c>
      <c r="O1707" s="66">
        <v>0</v>
      </c>
      <c r="P1707" s="66">
        <v>0</v>
      </c>
      <c r="Q1707" s="129"/>
      <c r="R1707" s="82"/>
      <c r="S1707" s="51"/>
      <c r="T1707" s="65"/>
    </row>
    <row r="1708" spans="1:20">
      <c r="A1708" s="132"/>
      <c r="B1708" s="128"/>
      <c r="C1708" s="129"/>
      <c r="D1708" s="129"/>
      <c r="E1708" s="100"/>
      <c r="F1708" s="100" t="s">
        <v>278</v>
      </c>
      <c r="G1708" s="66">
        <f t="shared" si="318"/>
        <v>0</v>
      </c>
      <c r="H1708" s="66">
        <f t="shared" si="318"/>
        <v>0</v>
      </c>
      <c r="I1708" s="66">
        <v>0</v>
      </c>
      <c r="J1708" s="66">
        <v>0</v>
      </c>
      <c r="K1708" s="66">
        <v>0</v>
      </c>
      <c r="L1708" s="66">
        <v>0</v>
      </c>
      <c r="M1708" s="66">
        <v>0</v>
      </c>
      <c r="N1708" s="66">
        <v>0</v>
      </c>
      <c r="O1708" s="66">
        <v>0</v>
      </c>
      <c r="P1708" s="66">
        <v>0</v>
      </c>
      <c r="Q1708" s="129"/>
      <c r="R1708" s="82"/>
      <c r="S1708" s="51"/>
      <c r="T1708" s="65"/>
    </row>
    <row r="1709" spans="1:20">
      <c r="A1709" s="132"/>
      <c r="B1709" s="128"/>
      <c r="C1709" s="129"/>
      <c r="D1709" s="129"/>
      <c r="E1709" s="100"/>
      <c r="F1709" s="100" t="s">
        <v>279</v>
      </c>
      <c r="G1709" s="66">
        <f t="shared" si="318"/>
        <v>0</v>
      </c>
      <c r="H1709" s="66">
        <f t="shared" si="318"/>
        <v>0</v>
      </c>
      <c r="I1709" s="66">
        <v>0</v>
      </c>
      <c r="J1709" s="66">
        <v>0</v>
      </c>
      <c r="K1709" s="66">
        <v>0</v>
      </c>
      <c r="L1709" s="66">
        <v>0</v>
      </c>
      <c r="M1709" s="66">
        <v>0</v>
      </c>
      <c r="N1709" s="66">
        <v>0</v>
      </c>
      <c r="O1709" s="66">
        <v>0</v>
      </c>
      <c r="P1709" s="66">
        <v>0</v>
      </c>
      <c r="Q1709" s="129"/>
      <c r="R1709" s="82"/>
      <c r="S1709" s="51"/>
      <c r="T1709" s="65"/>
    </row>
    <row r="1710" spans="1:20" ht="12.75" customHeight="1">
      <c r="A1710" s="132" t="s">
        <v>88</v>
      </c>
      <c r="B1710" s="128" t="s">
        <v>89</v>
      </c>
      <c r="C1710" s="129" t="s">
        <v>549</v>
      </c>
      <c r="D1710" s="100"/>
      <c r="E1710" s="100"/>
      <c r="F1710" s="106" t="s">
        <v>22</v>
      </c>
      <c r="G1710" s="64">
        <f>SUM(G1711:G1721)</f>
        <v>17514.7</v>
      </c>
      <c r="H1710" s="64">
        <f t="shared" ref="H1710:P1710" si="319">SUM(H1711:H1721)</f>
        <v>17514.7</v>
      </c>
      <c r="I1710" s="64">
        <f t="shared" si="319"/>
        <v>17514.7</v>
      </c>
      <c r="J1710" s="64">
        <f t="shared" si="319"/>
        <v>17514.7</v>
      </c>
      <c r="K1710" s="64">
        <f t="shared" si="319"/>
        <v>0</v>
      </c>
      <c r="L1710" s="64">
        <f t="shared" si="319"/>
        <v>0</v>
      </c>
      <c r="M1710" s="64">
        <f t="shared" si="319"/>
        <v>0</v>
      </c>
      <c r="N1710" s="64">
        <f t="shared" si="319"/>
        <v>0</v>
      </c>
      <c r="O1710" s="64">
        <f t="shared" si="319"/>
        <v>0</v>
      </c>
      <c r="P1710" s="64">
        <f t="shared" si="319"/>
        <v>0</v>
      </c>
      <c r="Q1710" s="129" t="s">
        <v>23</v>
      </c>
      <c r="R1710" s="82"/>
      <c r="S1710" s="51"/>
    </row>
    <row r="1711" spans="1:20">
      <c r="A1711" s="132"/>
      <c r="B1711" s="128"/>
      <c r="C1711" s="129"/>
      <c r="D1711" s="100"/>
      <c r="E1711" s="100" t="s">
        <v>26</v>
      </c>
      <c r="F1711" s="100" t="s">
        <v>25</v>
      </c>
      <c r="G1711" s="66">
        <f t="shared" ref="G1711:H1715" si="320">I1711+K1711+M1711+O1711</f>
        <v>16754.400000000001</v>
      </c>
      <c r="H1711" s="66">
        <f t="shared" si="320"/>
        <v>16754.400000000001</v>
      </c>
      <c r="I1711" s="66">
        <v>16754.400000000001</v>
      </c>
      <c r="J1711" s="66">
        <v>16754.400000000001</v>
      </c>
      <c r="K1711" s="66">
        <v>0</v>
      </c>
      <c r="L1711" s="66">
        <v>0</v>
      </c>
      <c r="M1711" s="66">
        <v>0</v>
      </c>
      <c r="N1711" s="66">
        <v>0</v>
      </c>
      <c r="O1711" s="66">
        <v>0</v>
      </c>
      <c r="P1711" s="66">
        <v>0</v>
      </c>
      <c r="Q1711" s="129"/>
      <c r="R1711" s="82"/>
      <c r="S1711" s="51"/>
    </row>
    <row r="1712" spans="1:20">
      <c r="A1712" s="132"/>
      <c r="B1712" s="128"/>
      <c r="C1712" s="129"/>
      <c r="D1712" s="100" t="s">
        <v>249</v>
      </c>
      <c r="E1712" s="100" t="s">
        <v>26</v>
      </c>
      <c r="F1712" s="100" t="s">
        <v>28</v>
      </c>
      <c r="G1712" s="66">
        <f t="shared" si="320"/>
        <v>760.3</v>
      </c>
      <c r="H1712" s="66">
        <f t="shared" si="320"/>
        <v>760.3</v>
      </c>
      <c r="I1712" s="66">
        <v>760.3</v>
      </c>
      <c r="J1712" s="66">
        <v>760.3</v>
      </c>
      <c r="K1712" s="66">
        <v>0</v>
      </c>
      <c r="L1712" s="66">
        <v>0</v>
      </c>
      <c r="M1712" s="66">
        <v>0</v>
      </c>
      <c r="N1712" s="66">
        <v>0</v>
      </c>
      <c r="O1712" s="66">
        <v>0</v>
      </c>
      <c r="P1712" s="66">
        <v>0</v>
      </c>
      <c r="Q1712" s="129"/>
      <c r="R1712" s="82"/>
      <c r="S1712" s="51"/>
    </row>
    <row r="1713" spans="1:20">
      <c r="A1713" s="132"/>
      <c r="B1713" s="128"/>
      <c r="C1713" s="129"/>
      <c r="D1713" s="100"/>
      <c r="E1713" s="100"/>
      <c r="F1713" s="100" t="s">
        <v>29</v>
      </c>
      <c r="G1713" s="66">
        <f t="shared" si="320"/>
        <v>0</v>
      </c>
      <c r="H1713" s="66">
        <f t="shared" si="320"/>
        <v>0</v>
      </c>
      <c r="I1713" s="66">
        <v>0</v>
      </c>
      <c r="J1713" s="66">
        <v>0</v>
      </c>
      <c r="K1713" s="66">
        <v>0</v>
      </c>
      <c r="L1713" s="66">
        <v>0</v>
      </c>
      <c r="M1713" s="66">
        <v>0</v>
      </c>
      <c r="N1713" s="66">
        <v>0</v>
      </c>
      <c r="O1713" s="66">
        <v>0</v>
      </c>
      <c r="P1713" s="66">
        <v>0</v>
      </c>
      <c r="Q1713" s="129"/>
      <c r="R1713" s="82"/>
      <c r="S1713" s="51"/>
    </row>
    <row r="1714" spans="1:20">
      <c r="A1714" s="132"/>
      <c r="B1714" s="128"/>
      <c r="C1714" s="129"/>
      <c r="D1714" s="100"/>
      <c r="E1714" s="100"/>
      <c r="F1714" s="100" t="s">
        <v>30</v>
      </c>
      <c r="G1714" s="66">
        <f t="shared" si="320"/>
        <v>0</v>
      </c>
      <c r="H1714" s="66">
        <f t="shared" si="320"/>
        <v>0</v>
      </c>
      <c r="I1714" s="66">
        <v>0</v>
      </c>
      <c r="J1714" s="66">
        <v>0</v>
      </c>
      <c r="K1714" s="66">
        <v>0</v>
      </c>
      <c r="L1714" s="66">
        <v>0</v>
      </c>
      <c r="M1714" s="66">
        <v>0</v>
      </c>
      <c r="N1714" s="66">
        <v>0</v>
      </c>
      <c r="O1714" s="66">
        <v>0</v>
      </c>
      <c r="P1714" s="66">
        <v>0</v>
      </c>
      <c r="Q1714" s="129"/>
      <c r="R1714" s="82"/>
      <c r="S1714" s="51"/>
    </row>
    <row r="1715" spans="1:20">
      <c r="A1715" s="132"/>
      <c r="B1715" s="128"/>
      <c r="C1715" s="129"/>
      <c r="D1715" s="100"/>
      <c r="E1715" s="100"/>
      <c r="F1715" s="100" t="s">
        <v>31</v>
      </c>
      <c r="G1715" s="66">
        <f t="shared" si="320"/>
        <v>0</v>
      </c>
      <c r="H1715" s="66">
        <f t="shared" si="320"/>
        <v>0</v>
      </c>
      <c r="I1715" s="66">
        <v>0</v>
      </c>
      <c r="J1715" s="66">
        <v>0</v>
      </c>
      <c r="K1715" s="66">
        <v>0</v>
      </c>
      <c r="L1715" s="66">
        <v>0</v>
      </c>
      <c r="M1715" s="66">
        <v>0</v>
      </c>
      <c r="N1715" s="66">
        <v>0</v>
      </c>
      <c r="O1715" s="66">
        <v>0</v>
      </c>
      <c r="P1715" s="66">
        <v>0</v>
      </c>
      <c r="Q1715" s="129"/>
      <c r="R1715" s="82"/>
      <c r="S1715" s="51"/>
    </row>
    <row r="1716" spans="1:20">
      <c r="A1716" s="132"/>
      <c r="B1716" s="128"/>
      <c r="C1716" s="129"/>
      <c r="D1716" s="100"/>
      <c r="E1716" s="100"/>
      <c r="F1716" s="100" t="s">
        <v>268</v>
      </c>
      <c r="G1716" s="66">
        <v>0</v>
      </c>
      <c r="H1716" s="66">
        <v>0</v>
      </c>
      <c r="I1716" s="66">
        <v>0</v>
      </c>
      <c r="J1716" s="66">
        <v>0</v>
      </c>
      <c r="K1716" s="66">
        <v>0</v>
      </c>
      <c r="L1716" s="66">
        <v>0</v>
      </c>
      <c r="M1716" s="66">
        <v>0</v>
      </c>
      <c r="N1716" s="66">
        <v>0</v>
      </c>
      <c r="O1716" s="66">
        <v>0</v>
      </c>
      <c r="P1716" s="66">
        <v>0</v>
      </c>
      <c r="Q1716" s="129"/>
      <c r="R1716" s="82"/>
      <c r="S1716" s="51"/>
    </row>
    <row r="1717" spans="1:20">
      <c r="A1717" s="132"/>
      <c r="B1717" s="128"/>
      <c r="C1717" s="129"/>
      <c r="D1717" s="100"/>
      <c r="E1717" s="100"/>
      <c r="F1717" s="100" t="s">
        <v>275</v>
      </c>
      <c r="G1717" s="66">
        <f t="shared" ref="G1717:H1721" si="321">I1717+K1717+M1717+O1717</f>
        <v>0</v>
      </c>
      <c r="H1717" s="66">
        <f t="shared" si="321"/>
        <v>0</v>
      </c>
      <c r="I1717" s="66">
        <v>0</v>
      </c>
      <c r="J1717" s="66">
        <v>0</v>
      </c>
      <c r="K1717" s="66">
        <v>0</v>
      </c>
      <c r="L1717" s="66">
        <v>0</v>
      </c>
      <c r="M1717" s="66">
        <v>0</v>
      </c>
      <c r="N1717" s="66">
        <v>0</v>
      </c>
      <c r="O1717" s="66">
        <v>0</v>
      </c>
      <c r="P1717" s="66">
        <v>0</v>
      </c>
      <c r="Q1717" s="129"/>
      <c r="R1717" s="82"/>
      <c r="S1717" s="51"/>
      <c r="T1717" s="65"/>
    </row>
    <row r="1718" spans="1:20">
      <c r="A1718" s="132"/>
      <c r="B1718" s="128"/>
      <c r="C1718" s="129"/>
      <c r="D1718" s="100"/>
      <c r="E1718" s="100"/>
      <c r="F1718" s="100" t="s">
        <v>276</v>
      </c>
      <c r="G1718" s="66">
        <f t="shared" si="321"/>
        <v>0</v>
      </c>
      <c r="H1718" s="66">
        <f t="shared" si="321"/>
        <v>0</v>
      </c>
      <c r="I1718" s="66">
        <v>0</v>
      </c>
      <c r="J1718" s="66">
        <v>0</v>
      </c>
      <c r="K1718" s="66">
        <v>0</v>
      </c>
      <c r="L1718" s="66">
        <v>0</v>
      </c>
      <c r="M1718" s="66">
        <v>0</v>
      </c>
      <c r="N1718" s="66">
        <v>0</v>
      </c>
      <c r="O1718" s="66">
        <v>0</v>
      </c>
      <c r="P1718" s="66">
        <v>0</v>
      </c>
      <c r="Q1718" s="129"/>
      <c r="R1718" s="82"/>
      <c r="S1718" s="51"/>
      <c r="T1718" s="65"/>
    </row>
    <row r="1719" spans="1:20">
      <c r="A1719" s="132"/>
      <c r="B1719" s="128"/>
      <c r="C1719" s="129"/>
      <c r="D1719" s="100"/>
      <c r="E1719" s="100"/>
      <c r="F1719" s="100" t="s">
        <v>277</v>
      </c>
      <c r="G1719" s="66">
        <f t="shared" si="321"/>
        <v>0</v>
      </c>
      <c r="H1719" s="66">
        <f t="shared" si="321"/>
        <v>0</v>
      </c>
      <c r="I1719" s="66">
        <v>0</v>
      </c>
      <c r="J1719" s="66">
        <v>0</v>
      </c>
      <c r="K1719" s="66">
        <v>0</v>
      </c>
      <c r="L1719" s="66">
        <v>0</v>
      </c>
      <c r="M1719" s="66">
        <v>0</v>
      </c>
      <c r="N1719" s="66">
        <v>0</v>
      </c>
      <c r="O1719" s="66">
        <v>0</v>
      </c>
      <c r="P1719" s="66">
        <v>0</v>
      </c>
      <c r="Q1719" s="129"/>
      <c r="R1719" s="82"/>
      <c r="S1719" s="51"/>
      <c r="T1719" s="65"/>
    </row>
    <row r="1720" spans="1:20">
      <c r="A1720" s="132"/>
      <c r="B1720" s="128"/>
      <c r="C1720" s="129"/>
      <c r="D1720" s="100"/>
      <c r="E1720" s="100"/>
      <c r="F1720" s="100" t="s">
        <v>278</v>
      </c>
      <c r="G1720" s="66">
        <f t="shared" si="321"/>
        <v>0</v>
      </c>
      <c r="H1720" s="66">
        <f t="shared" si="321"/>
        <v>0</v>
      </c>
      <c r="I1720" s="66">
        <v>0</v>
      </c>
      <c r="J1720" s="66">
        <v>0</v>
      </c>
      <c r="K1720" s="66">
        <v>0</v>
      </c>
      <c r="L1720" s="66">
        <v>0</v>
      </c>
      <c r="M1720" s="66">
        <v>0</v>
      </c>
      <c r="N1720" s="66">
        <v>0</v>
      </c>
      <c r="O1720" s="66">
        <v>0</v>
      </c>
      <c r="P1720" s="66">
        <v>0</v>
      </c>
      <c r="Q1720" s="129"/>
      <c r="R1720" s="82"/>
      <c r="S1720" s="51"/>
      <c r="T1720" s="65"/>
    </row>
    <row r="1721" spans="1:20">
      <c r="A1721" s="132"/>
      <c r="B1721" s="128"/>
      <c r="C1721" s="129"/>
      <c r="D1721" s="100"/>
      <c r="E1721" s="100"/>
      <c r="F1721" s="100" t="s">
        <v>279</v>
      </c>
      <c r="G1721" s="66">
        <f t="shared" si="321"/>
        <v>0</v>
      </c>
      <c r="H1721" s="66">
        <f t="shared" si="321"/>
        <v>0</v>
      </c>
      <c r="I1721" s="66">
        <v>0</v>
      </c>
      <c r="J1721" s="66">
        <v>0</v>
      </c>
      <c r="K1721" s="66">
        <v>0</v>
      </c>
      <c r="L1721" s="66">
        <v>0</v>
      </c>
      <c r="M1721" s="66">
        <v>0</v>
      </c>
      <c r="N1721" s="66">
        <v>0</v>
      </c>
      <c r="O1721" s="66">
        <v>0</v>
      </c>
      <c r="P1721" s="66">
        <v>0</v>
      </c>
      <c r="Q1721" s="129"/>
      <c r="R1721" s="82"/>
      <c r="S1721" s="51"/>
      <c r="T1721" s="65"/>
    </row>
    <row r="1722" spans="1:20" ht="12.75" customHeight="1">
      <c r="A1722" s="132" t="s">
        <v>90</v>
      </c>
      <c r="B1722" s="128" t="s">
        <v>91</v>
      </c>
      <c r="C1722" s="129" t="s">
        <v>92</v>
      </c>
      <c r="D1722" s="115"/>
      <c r="E1722" s="100"/>
      <c r="F1722" s="106" t="s">
        <v>22</v>
      </c>
      <c r="G1722" s="64">
        <f>SUM(G1723:G1733)</f>
        <v>12242</v>
      </c>
      <c r="H1722" s="64">
        <f t="shared" ref="H1722:P1722" si="322">SUM(H1723:H1733)</f>
        <v>12242</v>
      </c>
      <c r="I1722" s="64">
        <f t="shared" si="322"/>
        <v>12242</v>
      </c>
      <c r="J1722" s="64">
        <f t="shared" si="322"/>
        <v>12242</v>
      </c>
      <c r="K1722" s="64">
        <f t="shared" si="322"/>
        <v>0</v>
      </c>
      <c r="L1722" s="64">
        <f t="shared" si="322"/>
        <v>0</v>
      </c>
      <c r="M1722" s="64">
        <f t="shared" si="322"/>
        <v>0</v>
      </c>
      <c r="N1722" s="64">
        <f t="shared" si="322"/>
        <v>0</v>
      </c>
      <c r="O1722" s="64">
        <f t="shared" si="322"/>
        <v>0</v>
      </c>
      <c r="P1722" s="64">
        <f t="shared" si="322"/>
        <v>0</v>
      </c>
      <c r="Q1722" s="129" t="s">
        <v>23</v>
      </c>
      <c r="R1722" s="82"/>
      <c r="S1722" s="51"/>
    </row>
    <row r="1723" spans="1:20">
      <c r="A1723" s="132"/>
      <c r="B1723" s="128"/>
      <c r="C1723" s="129"/>
      <c r="D1723" s="115"/>
      <c r="E1723" s="100" t="s">
        <v>26</v>
      </c>
      <c r="F1723" s="100" t="s">
        <v>25</v>
      </c>
      <c r="G1723" s="66">
        <f t="shared" ref="G1723:H1727" si="323">I1723+K1723+M1723+O1723</f>
        <v>3064.6</v>
      </c>
      <c r="H1723" s="66">
        <f t="shared" si="323"/>
        <v>3064.6</v>
      </c>
      <c r="I1723" s="66">
        <v>3064.6</v>
      </c>
      <c r="J1723" s="66">
        <v>3064.6</v>
      </c>
      <c r="K1723" s="66">
        <v>0</v>
      </c>
      <c r="L1723" s="66">
        <v>0</v>
      </c>
      <c r="M1723" s="66">
        <v>0</v>
      </c>
      <c r="N1723" s="66">
        <v>0</v>
      </c>
      <c r="O1723" s="66">
        <v>0</v>
      </c>
      <c r="P1723" s="66">
        <v>0</v>
      </c>
      <c r="Q1723" s="129"/>
      <c r="R1723" s="82"/>
      <c r="S1723" s="51"/>
    </row>
    <row r="1724" spans="1:20">
      <c r="A1724" s="132"/>
      <c r="B1724" s="128"/>
      <c r="C1724" s="129"/>
      <c r="D1724" s="67"/>
      <c r="E1724" s="100"/>
      <c r="F1724" s="100" t="s">
        <v>28</v>
      </c>
      <c r="G1724" s="66">
        <f t="shared" si="323"/>
        <v>0</v>
      </c>
      <c r="H1724" s="66">
        <f t="shared" si="323"/>
        <v>0</v>
      </c>
      <c r="I1724" s="66">
        <v>0</v>
      </c>
      <c r="J1724" s="66">
        <v>0</v>
      </c>
      <c r="K1724" s="66">
        <v>0</v>
      </c>
      <c r="L1724" s="66">
        <v>0</v>
      </c>
      <c r="M1724" s="66">
        <v>0</v>
      </c>
      <c r="N1724" s="66">
        <v>0</v>
      </c>
      <c r="O1724" s="66">
        <v>0</v>
      </c>
      <c r="P1724" s="66">
        <v>0</v>
      </c>
      <c r="Q1724" s="129"/>
      <c r="R1724" s="82"/>
      <c r="S1724" s="51"/>
    </row>
    <row r="1725" spans="1:20">
      <c r="A1725" s="132"/>
      <c r="B1725" s="128"/>
      <c r="C1725" s="129"/>
      <c r="D1725" s="100" t="s">
        <v>249</v>
      </c>
      <c r="E1725" s="100" t="s">
        <v>26</v>
      </c>
      <c r="F1725" s="100" t="s">
        <v>29</v>
      </c>
      <c r="G1725" s="66">
        <f t="shared" si="323"/>
        <v>9177.4</v>
      </c>
      <c r="H1725" s="66">
        <f t="shared" si="323"/>
        <v>9177.4</v>
      </c>
      <c r="I1725" s="66">
        <v>9177.4</v>
      </c>
      <c r="J1725" s="66">
        <v>9177.4</v>
      </c>
      <c r="K1725" s="66">
        <v>0</v>
      </c>
      <c r="L1725" s="66">
        <v>0</v>
      </c>
      <c r="M1725" s="66">
        <v>0</v>
      </c>
      <c r="N1725" s="66">
        <v>0</v>
      </c>
      <c r="O1725" s="66">
        <v>0</v>
      </c>
      <c r="P1725" s="66">
        <v>0</v>
      </c>
      <c r="Q1725" s="129"/>
      <c r="R1725" s="82"/>
      <c r="S1725" s="51"/>
    </row>
    <row r="1726" spans="1:20">
      <c r="A1726" s="132"/>
      <c r="B1726" s="128"/>
      <c r="C1726" s="129"/>
      <c r="D1726" s="115"/>
      <c r="E1726" s="100"/>
      <c r="F1726" s="100" t="s">
        <v>30</v>
      </c>
      <c r="G1726" s="66">
        <f t="shared" si="323"/>
        <v>0</v>
      </c>
      <c r="H1726" s="66">
        <f t="shared" si="323"/>
        <v>0</v>
      </c>
      <c r="I1726" s="66">
        <v>0</v>
      </c>
      <c r="J1726" s="66">
        <v>0</v>
      </c>
      <c r="K1726" s="66">
        <v>0</v>
      </c>
      <c r="L1726" s="66">
        <v>0</v>
      </c>
      <c r="M1726" s="66">
        <v>0</v>
      </c>
      <c r="N1726" s="66">
        <v>0</v>
      </c>
      <c r="O1726" s="66">
        <v>0</v>
      </c>
      <c r="P1726" s="66">
        <v>0</v>
      </c>
      <c r="Q1726" s="129"/>
      <c r="R1726" s="82"/>
      <c r="S1726" s="51"/>
    </row>
    <row r="1727" spans="1:20">
      <c r="A1727" s="132"/>
      <c r="B1727" s="128"/>
      <c r="C1727" s="129"/>
      <c r="D1727" s="115"/>
      <c r="E1727" s="100"/>
      <c r="F1727" s="100" t="s">
        <v>31</v>
      </c>
      <c r="G1727" s="66">
        <f t="shared" si="323"/>
        <v>0</v>
      </c>
      <c r="H1727" s="66">
        <f t="shared" si="323"/>
        <v>0</v>
      </c>
      <c r="I1727" s="66">
        <v>0</v>
      </c>
      <c r="J1727" s="66">
        <v>0</v>
      </c>
      <c r="K1727" s="66">
        <v>0</v>
      </c>
      <c r="L1727" s="66">
        <v>0</v>
      </c>
      <c r="M1727" s="66">
        <v>0</v>
      </c>
      <c r="N1727" s="66">
        <v>0</v>
      </c>
      <c r="O1727" s="66">
        <v>0</v>
      </c>
      <c r="P1727" s="66">
        <v>0</v>
      </c>
      <c r="Q1727" s="129"/>
      <c r="R1727" s="82"/>
      <c r="S1727" s="51"/>
    </row>
    <row r="1728" spans="1:20">
      <c r="A1728" s="132"/>
      <c r="B1728" s="128"/>
      <c r="C1728" s="129"/>
      <c r="D1728" s="115"/>
      <c r="E1728" s="100"/>
      <c r="F1728" s="100" t="s">
        <v>268</v>
      </c>
      <c r="G1728" s="66">
        <v>0</v>
      </c>
      <c r="H1728" s="66">
        <v>0</v>
      </c>
      <c r="I1728" s="66">
        <v>0</v>
      </c>
      <c r="J1728" s="66">
        <v>0</v>
      </c>
      <c r="K1728" s="66">
        <v>0</v>
      </c>
      <c r="L1728" s="66">
        <v>0</v>
      </c>
      <c r="M1728" s="66">
        <v>0</v>
      </c>
      <c r="N1728" s="66">
        <v>0</v>
      </c>
      <c r="O1728" s="66">
        <v>0</v>
      </c>
      <c r="P1728" s="66">
        <v>0</v>
      </c>
      <c r="Q1728" s="129"/>
      <c r="R1728" s="82"/>
      <c r="S1728" s="51"/>
    </row>
    <row r="1729" spans="1:20">
      <c r="A1729" s="132"/>
      <c r="B1729" s="128"/>
      <c r="C1729" s="129"/>
      <c r="D1729" s="100"/>
      <c r="E1729" s="100"/>
      <c r="F1729" s="100" t="s">
        <v>275</v>
      </c>
      <c r="G1729" s="66">
        <f t="shared" ref="G1729:H1733" si="324">I1729+K1729+M1729+O1729</f>
        <v>0</v>
      </c>
      <c r="H1729" s="66">
        <f t="shared" si="324"/>
        <v>0</v>
      </c>
      <c r="I1729" s="66">
        <v>0</v>
      </c>
      <c r="J1729" s="66">
        <v>0</v>
      </c>
      <c r="K1729" s="66">
        <v>0</v>
      </c>
      <c r="L1729" s="66">
        <v>0</v>
      </c>
      <c r="M1729" s="66">
        <v>0</v>
      </c>
      <c r="N1729" s="66">
        <v>0</v>
      </c>
      <c r="O1729" s="66">
        <v>0</v>
      </c>
      <c r="P1729" s="66">
        <v>0</v>
      </c>
      <c r="Q1729" s="129"/>
      <c r="R1729" s="82"/>
      <c r="S1729" s="51"/>
      <c r="T1729" s="65"/>
    </row>
    <row r="1730" spans="1:20">
      <c r="A1730" s="132"/>
      <c r="B1730" s="128"/>
      <c r="C1730" s="129"/>
      <c r="D1730" s="100"/>
      <c r="E1730" s="100"/>
      <c r="F1730" s="100" t="s">
        <v>276</v>
      </c>
      <c r="G1730" s="66">
        <f t="shared" si="324"/>
        <v>0</v>
      </c>
      <c r="H1730" s="66">
        <f t="shared" si="324"/>
        <v>0</v>
      </c>
      <c r="I1730" s="66">
        <v>0</v>
      </c>
      <c r="J1730" s="66">
        <v>0</v>
      </c>
      <c r="K1730" s="66">
        <v>0</v>
      </c>
      <c r="L1730" s="66">
        <v>0</v>
      </c>
      <c r="M1730" s="66">
        <v>0</v>
      </c>
      <c r="N1730" s="66">
        <v>0</v>
      </c>
      <c r="O1730" s="66">
        <v>0</v>
      </c>
      <c r="P1730" s="66">
        <v>0</v>
      </c>
      <c r="Q1730" s="129"/>
      <c r="R1730" s="82"/>
      <c r="S1730" s="51"/>
      <c r="T1730" s="65"/>
    </row>
    <row r="1731" spans="1:20">
      <c r="A1731" s="132"/>
      <c r="B1731" s="128"/>
      <c r="C1731" s="129"/>
      <c r="D1731" s="100"/>
      <c r="E1731" s="100"/>
      <c r="F1731" s="100" t="s">
        <v>277</v>
      </c>
      <c r="G1731" s="66">
        <f t="shared" si="324"/>
        <v>0</v>
      </c>
      <c r="H1731" s="66">
        <f t="shared" si="324"/>
        <v>0</v>
      </c>
      <c r="I1731" s="66">
        <v>0</v>
      </c>
      <c r="J1731" s="66">
        <v>0</v>
      </c>
      <c r="K1731" s="66">
        <v>0</v>
      </c>
      <c r="L1731" s="66">
        <v>0</v>
      </c>
      <c r="M1731" s="66">
        <v>0</v>
      </c>
      <c r="N1731" s="66">
        <v>0</v>
      </c>
      <c r="O1731" s="66">
        <v>0</v>
      </c>
      <c r="P1731" s="66">
        <v>0</v>
      </c>
      <c r="Q1731" s="129"/>
      <c r="R1731" s="82"/>
      <c r="S1731" s="51"/>
      <c r="T1731" s="65"/>
    </row>
    <row r="1732" spans="1:20">
      <c r="A1732" s="132"/>
      <c r="B1732" s="128"/>
      <c r="C1732" s="129"/>
      <c r="D1732" s="100"/>
      <c r="E1732" s="100"/>
      <c r="F1732" s="100" t="s">
        <v>278</v>
      </c>
      <c r="G1732" s="66">
        <f t="shared" si="324"/>
        <v>0</v>
      </c>
      <c r="H1732" s="66">
        <f t="shared" si="324"/>
        <v>0</v>
      </c>
      <c r="I1732" s="66">
        <v>0</v>
      </c>
      <c r="J1732" s="66">
        <v>0</v>
      </c>
      <c r="K1732" s="66">
        <v>0</v>
      </c>
      <c r="L1732" s="66">
        <v>0</v>
      </c>
      <c r="M1732" s="66">
        <v>0</v>
      </c>
      <c r="N1732" s="66">
        <v>0</v>
      </c>
      <c r="O1732" s="66">
        <v>0</v>
      </c>
      <c r="P1732" s="66">
        <v>0</v>
      </c>
      <c r="Q1732" s="129"/>
      <c r="R1732" s="82"/>
      <c r="S1732" s="51"/>
      <c r="T1732" s="65"/>
    </row>
    <row r="1733" spans="1:20">
      <c r="A1733" s="132"/>
      <c r="B1733" s="128"/>
      <c r="C1733" s="129"/>
      <c r="D1733" s="100"/>
      <c r="E1733" s="100"/>
      <c r="F1733" s="100" t="s">
        <v>279</v>
      </c>
      <c r="G1733" s="66">
        <f t="shared" si="324"/>
        <v>0</v>
      </c>
      <c r="H1733" s="66">
        <f t="shared" si="324"/>
        <v>0</v>
      </c>
      <c r="I1733" s="66">
        <v>0</v>
      </c>
      <c r="J1733" s="66">
        <v>0</v>
      </c>
      <c r="K1733" s="66">
        <v>0</v>
      </c>
      <c r="L1733" s="66">
        <v>0</v>
      </c>
      <c r="M1733" s="66">
        <v>0</v>
      </c>
      <c r="N1733" s="66">
        <v>0</v>
      </c>
      <c r="O1733" s="66">
        <v>0</v>
      </c>
      <c r="P1733" s="66">
        <v>0</v>
      </c>
      <c r="Q1733" s="129"/>
      <c r="R1733" s="82"/>
      <c r="S1733" s="51"/>
      <c r="T1733" s="65"/>
    </row>
    <row r="1734" spans="1:20" ht="12.75" customHeight="1">
      <c r="A1734" s="132" t="s">
        <v>93</v>
      </c>
      <c r="B1734" s="128" t="s">
        <v>94</v>
      </c>
      <c r="C1734" s="129"/>
      <c r="D1734" s="115"/>
      <c r="E1734" s="100"/>
      <c r="F1734" s="106" t="s">
        <v>22</v>
      </c>
      <c r="G1734" s="64">
        <f>SUM(G1735:G1745)</f>
        <v>4378</v>
      </c>
      <c r="H1734" s="64">
        <f t="shared" ref="H1734:P1734" si="325">SUM(H1735:H1745)</f>
        <v>4378</v>
      </c>
      <c r="I1734" s="64">
        <f t="shared" si="325"/>
        <v>4378</v>
      </c>
      <c r="J1734" s="64">
        <f t="shared" si="325"/>
        <v>4378</v>
      </c>
      <c r="K1734" s="64">
        <f t="shared" si="325"/>
        <v>0</v>
      </c>
      <c r="L1734" s="64">
        <f t="shared" si="325"/>
        <v>0</v>
      </c>
      <c r="M1734" s="64">
        <f t="shared" si="325"/>
        <v>0</v>
      </c>
      <c r="N1734" s="64">
        <f t="shared" si="325"/>
        <v>0</v>
      </c>
      <c r="O1734" s="64">
        <f t="shared" si="325"/>
        <v>0</v>
      </c>
      <c r="P1734" s="64">
        <f t="shared" si="325"/>
        <v>0</v>
      </c>
      <c r="Q1734" s="129" t="s">
        <v>23</v>
      </c>
      <c r="R1734" s="82"/>
      <c r="S1734" s="51"/>
    </row>
    <row r="1735" spans="1:20">
      <c r="A1735" s="132"/>
      <c r="B1735" s="128"/>
      <c r="C1735" s="129"/>
      <c r="D1735" s="115"/>
      <c r="E1735" s="100"/>
      <c r="F1735" s="100" t="s">
        <v>25</v>
      </c>
      <c r="G1735" s="66">
        <f t="shared" ref="G1735:H1739" si="326">I1735+K1735+M1735+O1735</f>
        <v>0</v>
      </c>
      <c r="H1735" s="66">
        <f t="shared" si="326"/>
        <v>0</v>
      </c>
      <c r="I1735" s="66">
        <v>0</v>
      </c>
      <c r="J1735" s="66">
        <v>0</v>
      </c>
      <c r="K1735" s="66">
        <v>0</v>
      </c>
      <c r="L1735" s="66">
        <v>0</v>
      </c>
      <c r="M1735" s="66">
        <v>0</v>
      </c>
      <c r="N1735" s="66">
        <v>0</v>
      </c>
      <c r="O1735" s="66">
        <v>0</v>
      </c>
      <c r="P1735" s="66">
        <v>0</v>
      </c>
      <c r="Q1735" s="129"/>
      <c r="R1735" s="82"/>
      <c r="S1735" s="51"/>
      <c r="T1735" s="53"/>
    </row>
    <row r="1736" spans="1:20">
      <c r="A1736" s="132"/>
      <c r="B1736" s="128"/>
      <c r="C1736" s="129"/>
      <c r="D1736" s="100"/>
      <c r="E1736" s="100"/>
      <c r="F1736" s="100" t="s">
        <v>28</v>
      </c>
      <c r="G1736" s="66">
        <f>I1736+K1736+M1736+O1736</f>
        <v>0</v>
      </c>
      <c r="H1736" s="66">
        <f>J1736+L1736+N1736+P1736</f>
        <v>0</v>
      </c>
      <c r="I1736" s="66">
        <v>0</v>
      </c>
      <c r="J1736" s="66">
        <v>0</v>
      </c>
      <c r="K1736" s="66">
        <v>0</v>
      </c>
      <c r="L1736" s="66">
        <v>0</v>
      </c>
      <c r="M1736" s="66">
        <v>0</v>
      </c>
      <c r="N1736" s="66">
        <v>0</v>
      </c>
      <c r="O1736" s="66">
        <v>0</v>
      </c>
      <c r="P1736" s="66">
        <v>0</v>
      </c>
      <c r="Q1736" s="129"/>
      <c r="R1736" s="82"/>
      <c r="S1736" s="51"/>
    </row>
    <row r="1737" spans="1:20" ht="94.5" customHeight="1">
      <c r="A1737" s="132"/>
      <c r="B1737" s="128"/>
      <c r="C1737" s="129"/>
      <c r="D1737" s="100" t="s">
        <v>251</v>
      </c>
      <c r="E1737" s="100" t="s">
        <v>95</v>
      </c>
      <c r="F1737" s="100" t="s">
        <v>29</v>
      </c>
      <c r="G1737" s="66">
        <f t="shared" si="326"/>
        <v>1628</v>
      </c>
      <c r="H1737" s="66">
        <f t="shared" si="326"/>
        <v>1628</v>
      </c>
      <c r="I1737" s="66">
        <f>2750-1122</f>
        <v>1628</v>
      </c>
      <c r="J1737" s="66">
        <f>2750-1122</f>
        <v>1628</v>
      </c>
      <c r="K1737" s="66">
        <v>0</v>
      </c>
      <c r="L1737" s="66">
        <v>0</v>
      </c>
      <c r="M1737" s="66">
        <v>0</v>
      </c>
      <c r="N1737" s="66">
        <v>0</v>
      </c>
      <c r="O1737" s="66">
        <v>0</v>
      </c>
      <c r="P1737" s="66">
        <v>0</v>
      </c>
      <c r="Q1737" s="129"/>
      <c r="R1737" s="82"/>
      <c r="S1737" s="51"/>
    </row>
    <row r="1738" spans="1:20">
      <c r="A1738" s="132"/>
      <c r="B1738" s="128"/>
      <c r="C1738" s="129"/>
      <c r="D1738" s="100" t="s">
        <v>249</v>
      </c>
      <c r="E1738" s="100" t="s">
        <v>220</v>
      </c>
      <c r="F1738" s="100" t="s">
        <v>30</v>
      </c>
      <c r="G1738" s="66">
        <f t="shared" si="326"/>
        <v>2750</v>
      </c>
      <c r="H1738" s="66">
        <f t="shared" si="326"/>
        <v>2750</v>
      </c>
      <c r="I1738" s="66">
        <v>2750</v>
      </c>
      <c r="J1738" s="66">
        <v>2750</v>
      </c>
      <c r="K1738" s="66">
        <v>0</v>
      </c>
      <c r="L1738" s="66">
        <v>0</v>
      </c>
      <c r="M1738" s="66">
        <v>0</v>
      </c>
      <c r="N1738" s="66">
        <v>0</v>
      </c>
      <c r="O1738" s="66">
        <v>0</v>
      </c>
      <c r="P1738" s="66">
        <v>0</v>
      </c>
      <c r="Q1738" s="129"/>
      <c r="R1738" s="82"/>
      <c r="S1738" s="51"/>
    </row>
    <row r="1739" spans="1:20">
      <c r="A1739" s="132"/>
      <c r="B1739" s="128"/>
      <c r="C1739" s="129"/>
      <c r="D1739" s="115"/>
      <c r="E1739" s="100"/>
      <c r="F1739" s="100" t="s">
        <v>31</v>
      </c>
      <c r="G1739" s="66">
        <f t="shared" si="326"/>
        <v>0</v>
      </c>
      <c r="H1739" s="66">
        <f t="shared" si="326"/>
        <v>0</v>
      </c>
      <c r="I1739" s="66">
        <v>0</v>
      </c>
      <c r="J1739" s="66">
        <v>0</v>
      </c>
      <c r="K1739" s="66">
        <v>0</v>
      </c>
      <c r="L1739" s="66">
        <v>0</v>
      </c>
      <c r="M1739" s="66">
        <v>0</v>
      </c>
      <c r="N1739" s="66">
        <v>0</v>
      </c>
      <c r="O1739" s="66">
        <v>0</v>
      </c>
      <c r="P1739" s="66">
        <v>0</v>
      </c>
      <c r="Q1739" s="129"/>
      <c r="R1739" s="82"/>
      <c r="S1739" s="51"/>
    </row>
    <row r="1740" spans="1:20">
      <c r="A1740" s="132"/>
      <c r="B1740" s="128"/>
      <c r="C1740" s="129"/>
      <c r="D1740" s="115"/>
      <c r="E1740" s="100"/>
      <c r="F1740" s="100" t="s">
        <v>268</v>
      </c>
      <c r="G1740" s="66">
        <v>0</v>
      </c>
      <c r="H1740" s="66">
        <v>0</v>
      </c>
      <c r="I1740" s="66">
        <v>0</v>
      </c>
      <c r="J1740" s="66">
        <v>0</v>
      </c>
      <c r="K1740" s="66">
        <v>0</v>
      </c>
      <c r="L1740" s="66">
        <v>0</v>
      </c>
      <c r="M1740" s="66">
        <v>0</v>
      </c>
      <c r="N1740" s="66">
        <v>0</v>
      </c>
      <c r="O1740" s="66">
        <v>0</v>
      </c>
      <c r="P1740" s="66">
        <v>0</v>
      </c>
      <c r="Q1740" s="129"/>
      <c r="R1740" s="82"/>
      <c r="S1740" s="51"/>
    </row>
    <row r="1741" spans="1:20">
      <c r="A1741" s="132"/>
      <c r="B1741" s="128"/>
      <c r="C1741" s="129"/>
      <c r="D1741" s="100"/>
      <c r="E1741" s="100"/>
      <c r="F1741" s="100" t="s">
        <v>275</v>
      </c>
      <c r="G1741" s="66">
        <f t="shared" ref="G1741:H1745" si="327">I1741+K1741+M1741+O1741</f>
        <v>0</v>
      </c>
      <c r="H1741" s="66">
        <f t="shared" si="327"/>
        <v>0</v>
      </c>
      <c r="I1741" s="66">
        <v>0</v>
      </c>
      <c r="J1741" s="66">
        <v>0</v>
      </c>
      <c r="K1741" s="66">
        <v>0</v>
      </c>
      <c r="L1741" s="66">
        <v>0</v>
      </c>
      <c r="M1741" s="66">
        <v>0</v>
      </c>
      <c r="N1741" s="66">
        <v>0</v>
      </c>
      <c r="O1741" s="66">
        <v>0</v>
      </c>
      <c r="P1741" s="66">
        <v>0</v>
      </c>
      <c r="Q1741" s="129"/>
      <c r="R1741" s="82"/>
      <c r="S1741" s="51"/>
      <c r="T1741" s="65"/>
    </row>
    <row r="1742" spans="1:20">
      <c r="A1742" s="132"/>
      <c r="B1742" s="128"/>
      <c r="C1742" s="129"/>
      <c r="D1742" s="100"/>
      <c r="E1742" s="100"/>
      <c r="F1742" s="100" t="s">
        <v>276</v>
      </c>
      <c r="G1742" s="66">
        <f t="shared" si="327"/>
        <v>0</v>
      </c>
      <c r="H1742" s="66">
        <f t="shared" si="327"/>
        <v>0</v>
      </c>
      <c r="I1742" s="66">
        <v>0</v>
      </c>
      <c r="J1742" s="66">
        <v>0</v>
      </c>
      <c r="K1742" s="66">
        <v>0</v>
      </c>
      <c r="L1742" s="66">
        <v>0</v>
      </c>
      <c r="M1742" s="66">
        <v>0</v>
      </c>
      <c r="N1742" s="66">
        <v>0</v>
      </c>
      <c r="O1742" s="66">
        <v>0</v>
      </c>
      <c r="P1742" s="66">
        <v>0</v>
      </c>
      <c r="Q1742" s="129"/>
      <c r="R1742" s="82"/>
      <c r="S1742" s="51"/>
      <c r="T1742" s="65"/>
    </row>
    <row r="1743" spans="1:20">
      <c r="A1743" s="132"/>
      <c r="B1743" s="128"/>
      <c r="C1743" s="129"/>
      <c r="D1743" s="100"/>
      <c r="E1743" s="100"/>
      <c r="F1743" s="100" t="s">
        <v>277</v>
      </c>
      <c r="G1743" s="66">
        <f t="shared" si="327"/>
        <v>0</v>
      </c>
      <c r="H1743" s="66">
        <f t="shared" si="327"/>
        <v>0</v>
      </c>
      <c r="I1743" s="66">
        <v>0</v>
      </c>
      <c r="J1743" s="66">
        <v>0</v>
      </c>
      <c r="K1743" s="66">
        <v>0</v>
      </c>
      <c r="L1743" s="66">
        <v>0</v>
      </c>
      <c r="M1743" s="66">
        <v>0</v>
      </c>
      <c r="N1743" s="66">
        <v>0</v>
      </c>
      <c r="O1743" s="66">
        <v>0</v>
      </c>
      <c r="P1743" s="66">
        <v>0</v>
      </c>
      <c r="Q1743" s="129"/>
      <c r="R1743" s="82"/>
      <c r="S1743" s="51"/>
      <c r="T1743" s="65"/>
    </row>
    <row r="1744" spans="1:20">
      <c r="A1744" s="132"/>
      <c r="B1744" s="128"/>
      <c r="C1744" s="129"/>
      <c r="D1744" s="100"/>
      <c r="E1744" s="100"/>
      <c r="F1744" s="100" t="s">
        <v>278</v>
      </c>
      <c r="G1744" s="66">
        <f t="shared" si="327"/>
        <v>0</v>
      </c>
      <c r="H1744" s="66">
        <f t="shared" si="327"/>
        <v>0</v>
      </c>
      <c r="I1744" s="66">
        <v>0</v>
      </c>
      <c r="J1744" s="66">
        <v>0</v>
      </c>
      <c r="K1744" s="66">
        <v>0</v>
      </c>
      <c r="L1744" s="66">
        <v>0</v>
      </c>
      <c r="M1744" s="66">
        <v>0</v>
      </c>
      <c r="N1744" s="66">
        <v>0</v>
      </c>
      <c r="O1744" s="66">
        <v>0</v>
      </c>
      <c r="P1744" s="66">
        <v>0</v>
      </c>
      <c r="Q1744" s="129"/>
      <c r="R1744" s="82"/>
      <c r="S1744" s="51"/>
      <c r="T1744" s="65"/>
    </row>
    <row r="1745" spans="1:20">
      <c r="A1745" s="132"/>
      <c r="B1745" s="128"/>
      <c r="C1745" s="129"/>
      <c r="D1745" s="100"/>
      <c r="E1745" s="100"/>
      <c r="F1745" s="100" t="s">
        <v>279</v>
      </c>
      <c r="G1745" s="66">
        <f t="shared" si="327"/>
        <v>0</v>
      </c>
      <c r="H1745" s="66">
        <f t="shared" si="327"/>
        <v>0</v>
      </c>
      <c r="I1745" s="66">
        <v>0</v>
      </c>
      <c r="J1745" s="66">
        <v>0</v>
      </c>
      <c r="K1745" s="66">
        <v>0</v>
      </c>
      <c r="L1745" s="66">
        <v>0</v>
      </c>
      <c r="M1745" s="66">
        <v>0</v>
      </c>
      <c r="N1745" s="66">
        <v>0</v>
      </c>
      <c r="O1745" s="66">
        <v>0</v>
      </c>
      <c r="P1745" s="66">
        <v>0</v>
      </c>
      <c r="Q1745" s="129"/>
      <c r="R1745" s="82"/>
      <c r="S1745" s="51"/>
      <c r="T1745" s="65"/>
    </row>
    <row r="1746" spans="1:20" ht="12.75" customHeight="1">
      <c r="A1746" s="132" t="s">
        <v>96</v>
      </c>
      <c r="B1746" s="128" t="s">
        <v>97</v>
      </c>
      <c r="C1746" s="129" t="s">
        <v>98</v>
      </c>
      <c r="D1746" s="100"/>
      <c r="E1746" s="100"/>
      <c r="F1746" s="106" t="s">
        <v>22</v>
      </c>
      <c r="G1746" s="64">
        <f>SUM(G1747:G1759)</f>
        <v>6062.7999999999993</v>
      </c>
      <c r="H1746" s="64">
        <f t="shared" ref="H1746:P1746" si="328">SUM(H1747:H1759)</f>
        <v>6062.7999999999993</v>
      </c>
      <c r="I1746" s="64">
        <f t="shared" si="328"/>
        <v>6062.7999999999993</v>
      </c>
      <c r="J1746" s="64">
        <f t="shared" si="328"/>
        <v>6062.7999999999993</v>
      </c>
      <c r="K1746" s="64">
        <f t="shared" si="328"/>
        <v>0</v>
      </c>
      <c r="L1746" s="64">
        <f t="shared" si="328"/>
        <v>0</v>
      </c>
      <c r="M1746" s="64">
        <f t="shared" si="328"/>
        <v>0</v>
      </c>
      <c r="N1746" s="64">
        <f t="shared" si="328"/>
        <v>0</v>
      </c>
      <c r="O1746" s="64">
        <f t="shared" si="328"/>
        <v>0</v>
      </c>
      <c r="P1746" s="64">
        <f t="shared" si="328"/>
        <v>0</v>
      </c>
      <c r="Q1746" s="129" t="s">
        <v>23</v>
      </c>
      <c r="R1746" s="82"/>
      <c r="S1746" s="51"/>
    </row>
    <row r="1747" spans="1:20">
      <c r="A1747" s="132"/>
      <c r="B1747" s="128"/>
      <c r="C1747" s="129"/>
      <c r="D1747" s="100"/>
      <c r="E1747" s="100"/>
      <c r="F1747" s="100" t="s">
        <v>25</v>
      </c>
      <c r="G1747" s="66">
        <f t="shared" ref="G1747:H1753" si="329">I1747+K1747+M1747+O1747</f>
        <v>0</v>
      </c>
      <c r="H1747" s="66">
        <f t="shared" si="329"/>
        <v>0</v>
      </c>
      <c r="I1747" s="66">
        <v>0</v>
      </c>
      <c r="J1747" s="66">
        <v>0</v>
      </c>
      <c r="K1747" s="66">
        <v>0</v>
      </c>
      <c r="L1747" s="66">
        <v>0</v>
      </c>
      <c r="M1747" s="66">
        <v>0</v>
      </c>
      <c r="N1747" s="66">
        <v>0</v>
      </c>
      <c r="O1747" s="66">
        <v>0</v>
      </c>
      <c r="P1747" s="66">
        <v>0</v>
      </c>
      <c r="Q1747" s="129"/>
      <c r="R1747" s="82"/>
      <c r="S1747" s="51"/>
    </row>
    <row r="1748" spans="1:20">
      <c r="A1748" s="132"/>
      <c r="B1748" s="128"/>
      <c r="C1748" s="129"/>
      <c r="D1748" s="100" t="s">
        <v>249</v>
      </c>
      <c r="E1748" s="100" t="s">
        <v>26</v>
      </c>
      <c r="F1748" s="100" t="s">
        <v>28</v>
      </c>
      <c r="G1748" s="66">
        <f t="shared" si="329"/>
        <v>2450.5</v>
      </c>
      <c r="H1748" s="66">
        <f t="shared" si="329"/>
        <v>2450.5</v>
      </c>
      <c r="I1748" s="66">
        <v>2450.5</v>
      </c>
      <c r="J1748" s="66">
        <v>2450.5</v>
      </c>
      <c r="K1748" s="66">
        <v>0</v>
      </c>
      <c r="L1748" s="66">
        <v>0</v>
      </c>
      <c r="M1748" s="66">
        <v>0</v>
      </c>
      <c r="N1748" s="66">
        <v>0</v>
      </c>
      <c r="O1748" s="66">
        <v>0</v>
      </c>
      <c r="P1748" s="66">
        <v>0</v>
      </c>
      <c r="Q1748" s="129"/>
      <c r="R1748" s="82"/>
      <c r="S1748" s="51"/>
    </row>
    <row r="1749" spans="1:20" ht="25.5">
      <c r="A1749" s="132"/>
      <c r="B1749" s="128"/>
      <c r="C1749" s="129"/>
      <c r="D1749" s="100" t="s">
        <v>249</v>
      </c>
      <c r="E1749" s="100" t="s">
        <v>239</v>
      </c>
      <c r="F1749" s="100" t="s">
        <v>28</v>
      </c>
      <c r="G1749" s="66">
        <f>I1749+K1749+M1749+O1749</f>
        <v>55</v>
      </c>
      <c r="H1749" s="66">
        <f>J1749+L1749+N1749+P1749</f>
        <v>55</v>
      </c>
      <c r="I1749" s="66">
        <v>55</v>
      </c>
      <c r="J1749" s="66">
        <v>55</v>
      </c>
      <c r="K1749" s="66">
        <v>0</v>
      </c>
      <c r="L1749" s="66">
        <v>0</v>
      </c>
      <c r="M1749" s="66">
        <v>0</v>
      </c>
      <c r="N1749" s="66">
        <v>0</v>
      </c>
      <c r="O1749" s="66">
        <v>0</v>
      </c>
      <c r="P1749" s="66">
        <v>0</v>
      </c>
      <c r="Q1749" s="129"/>
      <c r="R1749" s="82"/>
      <c r="S1749" s="51"/>
    </row>
    <row r="1750" spans="1:20" ht="97.5" customHeight="1">
      <c r="A1750" s="132"/>
      <c r="B1750" s="128"/>
      <c r="C1750" s="129"/>
      <c r="D1750" s="100" t="s">
        <v>249</v>
      </c>
      <c r="E1750" s="100" t="s">
        <v>95</v>
      </c>
      <c r="F1750" s="100" t="s">
        <v>28</v>
      </c>
      <c r="G1750" s="66">
        <f t="shared" si="329"/>
        <v>930.7</v>
      </c>
      <c r="H1750" s="66">
        <f t="shared" si="329"/>
        <v>930.7</v>
      </c>
      <c r="I1750" s="66">
        <v>930.7</v>
      </c>
      <c r="J1750" s="66">
        <v>930.7</v>
      </c>
      <c r="K1750" s="66">
        <v>0</v>
      </c>
      <c r="L1750" s="66">
        <v>0</v>
      </c>
      <c r="M1750" s="66">
        <v>0</v>
      </c>
      <c r="N1750" s="66">
        <v>0</v>
      </c>
      <c r="O1750" s="66">
        <v>0</v>
      </c>
      <c r="P1750" s="66">
        <v>0</v>
      </c>
      <c r="Q1750" s="129"/>
      <c r="R1750" s="82"/>
      <c r="S1750" s="51"/>
    </row>
    <row r="1751" spans="1:20" ht="25.5">
      <c r="A1751" s="132"/>
      <c r="B1751" s="99" t="s">
        <v>271</v>
      </c>
      <c r="C1751" s="129"/>
      <c r="D1751" s="100"/>
      <c r="E1751" s="100" t="s">
        <v>266</v>
      </c>
      <c r="F1751" s="100" t="s">
        <v>29</v>
      </c>
      <c r="G1751" s="66">
        <f t="shared" si="329"/>
        <v>2626.6</v>
      </c>
      <c r="H1751" s="66">
        <f t="shared" si="329"/>
        <v>2626.6</v>
      </c>
      <c r="I1751" s="66">
        <v>2626.6</v>
      </c>
      <c r="J1751" s="66">
        <v>2626.6</v>
      </c>
      <c r="K1751" s="66">
        <v>0</v>
      </c>
      <c r="L1751" s="66">
        <v>0</v>
      </c>
      <c r="M1751" s="66">
        <v>0</v>
      </c>
      <c r="N1751" s="66">
        <v>0</v>
      </c>
      <c r="O1751" s="66">
        <v>0</v>
      </c>
      <c r="P1751" s="66">
        <v>0</v>
      </c>
      <c r="Q1751" s="129"/>
      <c r="R1751" s="82"/>
      <c r="S1751" s="51"/>
    </row>
    <row r="1752" spans="1:20">
      <c r="A1752" s="132"/>
      <c r="B1752" s="99"/>
      <c r="C1752" s="129"/>
      <c r="D1752" s="100"/>
      <c r="E1752" s="100"/>
      <c r="F1752" s="100" t="s">
        <v>30</v>
      </c>
      <c r="G1752" s="66">
        <f t="shared" si="329"/>
        <v>0</v>
      </c>
      <c r="H1752" s="66">
        <f t="shared" si="329"/>
        <v>0</v>
      </c>
      <c r="I1752" s="66">
        <v>0</v>
      </c>
      <c r="J1752" s="66">
        <v>0</v>
      </c>
      <c r="K1752" s="66">
        <v>0</v>
      </c>
      <c r="L1752" s="66">
        <v>0</v>
      </c>
      <c r="M1752" s="66">
        <v>0</v>
      </c>
      <c r="N1752" s="66">
        <v>0</v>
      </c>
      <c r="O1752" s="66">
        <v>0</v>
      </c>
      <c r="P1752" s="66">
        <v>0</v>
      </c>
      <c r="Q1752" s="129"/>
      <c r="R1752" s="82"/>
      <c r="S1752" s="51"/>
    </row>
    <row r="1753" spans="1:20">
      <c r="A1753" s="132"/>
      <c r="B1753" s="99"/>
      <c r="C1753" s="129"/>
      <c r="D1753" s="100"/>
      <c r="E1753" s="100"/>
      <c r="F1753" s="100" t="s">
        <v>31</v>
      </c>
      <c r="G1753" s="66">
        <f t="shared" si="329"/>
        <v>0</v>
      </c>
      <c r="H1753" s="66">
        <f t="shared" si="329"/>
        <v>0</v>
      </c>
      <c r="I1753" s="66">
        <v>0</v>
      </c>
      <c r="J1753" s="66">
        <v>0</v>
      </c>
      <c r="K1753" s="66">
        <v>0</v>
      </c>
      <c r="L1753" s="66">
        <v>0</v>
      </c>
      <c r="M1753" s="66">
        <v>0</v>
      </c>
      <c r="N1753" s="66">
        <v>0</v>
      </c>
      <c r="O1753" s="66">
        <v>0</v>
      </c>
      <c r="P1753" s="66">
        <v>0</v>
      </c>
      <c r="Q1753" s="129"/>
      <c r="R1753" s="82"/>
      <c r="S1753" s="51"/>
    </row>
    <row r="1754" spans="1:20">
      <c r="A1754" s="132"/>
      <c r="B1754" s="99"/>
      <c r="C1754" s="129"/>
      <c r="D1754" s="100"/>
      <c r="E1754" s="100"/>
      <c r="F1754" s="100" t="s">
        <v>268</v>
      </c>
      <c r="G1754" s="66">
        <v>0</v>
      </c>
      <c r="H1754" s="66">
        <v>0</v>
      </c>
      <c r="I1754" s="66">
        <v>0</v>
      </c>
      <c r="J1754" s="66">
        <v>0</v>
      </c>
      <c r="K1754" s="66">
        <v>0</v>
      </c>
      <c r="L1754" s="66">
        <v>0</v>
      </c>
      <c r="M1754" s="66">
        <v>0</v>
      </c>
      <c r="N1754" s="66">
        <v>0</v>
      </c>
      <c r="O1754" s="66">
        <v>0</v>
      </c>
      <c r="P1754" s="66">
        <v>0</v>
      </c>
      <c r="Q1754" s="129"/>
      <c r="R1754" s="82"/>
      <c r="S1754" s="51"/>
    </row>
    <row r="1755" spans="1:20">
      <c r="A1755" s="132"/>
      <c r="B1755" s="99"/>
      <c r="C1755" s="129"/>
      <c r="D1755" s="100"/>
      <c r="E1755" s="100"/>
      <c r="F1755" s="100" t="s">
        <v>275</v>
      </c>
      <c r="G1755" s="66">
        <f t="shared" ref="G1755:H1759" si="330">I1755+K1755+M1755+O1755</f>
        <v>0</v>
      </c>
      <c r="H1755" s="66">
        <f t="shared" si="330"/>
        <v>0</v>
      </c>
      <c r="I1755" s="66">
        <v>0</v>
      </c>
      <c r="J1755" s="66">
        <v>0</v>
      </c>
      <c r="K1755" s="66">
        <v>0</v>
      </c>
      <c r="L1755" s="66">
        <v>0</v>
      </c>
      <c r="M1755" s="66">
        <v>0</v>
      </c>
      <c r="N1755" s="66">
        <v>0</v>
      </c>
      <c r="O1755" s="66">
        <v>0</v>
      </c>
      <c r="P1755" s="66">
        <v>0</v>
      </c>
      <c r="Q1755" s="129"/>
      <c r="R1755" s="82"/>
      <c r="S1755" s="51"/>
      <c r="T1755" s="65"/>
    </row>
    <row r="1756" spans="1:20">
      <c r="A1756" s="132"/>
      <c r="B1756" s="99"/>
      <c r="C1756" s="129"/>
      <c r="D1756" s="100"/>
      <c r="E1756" s="100"/>
      <c r="F1756" s="100" t="s">
        <v>276</v>
      </c>
      <c r="G1756" s="66">
        <f t="shared" si="330"/>
        <v>0</v>
      </c>
      <c r="H1756" s="66">
        <f t="shared" si="330"/>
        <v>0</v>
      </c>
      <c r="I1756" s="66">
        <v>0</v>
      </c>
      <c r="J1756" s="66">
        <v>0</v>
      </c>
      <c r="K1756" s="66">
        <v>0</v>
      </c>
      <c r="L1756" s="66">
        <v>0</v>
      </c>
      <c r="M1756" s="66">
        <v>0</v>
      </c>
      <c r="N1756" s="66">
        <v>0</v>
      </c>
      <c r="O1756" s="66">
        <v>0</v>
      </c>
      <c r="P1756" s="66">
        <v>0</v>
      </c>
      <c r="Q1756" s="129"/>
      <c r="R1756" s="82"/>
      <c r="S1756" s="51"/>
      <c r="T1756" s="65"/>
    </row>
    <row r="1757" spans="1:20">
      <c r="A1757" s="132"/>
      <c r="B1757" s="99"/>
      <c r="C1757" s="129"/>
      <c r="D1757" s="100"/>
      <c r="E1757" s="100"/>
      <c r="F1757" s="100" t="s">
        <v>277</v>
      </c>
      <c r="G1757" s="66">
        <f t="shared" si="330"/>
        <v>0</v>
      </c>
      <c r="H1757" s="66">
        <f t="shared" si="330"/>
        <v>0</v>
      </c>
      <c r="I1757" s="66">
        <v>0</v>
      </c>
      <c r="J1757" s="66">
        <v>0</v>
      </c>
      <c r="K1757" s="66">
        <v>0</v>
      </c>
      <c r="L1757" s="66">
        <v>0</v>
      </c>
      <c r="M1757" s="66">
        <v>0</v>
      </c>
      <c r="N1757" s="66">
        <v>0</v>
      </c>
      <c r="O1757" s="66">
        <v>0</v>
      </c>
      <c r="P1757" s="66">
        <v>0</v>
      </c>
      <c r="Q1757" s="129"/>
      <c r="R1757" s="82"/>
      <c r="S1757" s="51"/>
      <c r="T1757" s="65"/>
    </row>
    <row r="1758" spans="1:20">
      <c r="A1758" s="132"/>
      <c r="B1758" s="99"/>
      <c r="C1758" s="129"/>
      <c r="D1758" s="100"/>
      <c r="E1758" s="100"/>
      <c r="F1758" s="100" t="s">
        <v>278</v>
      </c>
      <c r="G1758" s="66">
        <f t="shared" si="330"/>
        <v>0</v>
      </c>
      <c r="H1758" s="66">
        <f t="shared" si="330"/>
        <v>0</v>
      </c>
      <c r="I1758" s="66">
        <v>0</v>
      </c>
      <c r="J1758" s="66">
        <v>0</v>
      </c>
      <c r="K1758" s="66">
        <v>0</v>
      </c>
      <c r="L1758" s="66">
        <v>0</v>
      </c>
      <c r="M1758" s="66">
        <v>0</v>
      </c>
      <c r="N1758" s="66">
        <v>0</v>
      </c>
      <c r="O1758" s="66">
        <v>0</v>
      </c>
      <c r="P1758" s="66">
        <v>0</v>
      </c>
      <c r="Q1758" s="129"/>
      <c r="R1758" s="82"/>
      <c r="S1758" s="51"/>
      <c r="T1758" s="65"/>
    </row>
    <row r="1759" spans="1:20">
      <c r="A1759" s="132"/>
      <c r="B1759" s="99"/>
      <c r="C1759" s="129"/>
      <c r="D1759" s="100"/>
      <c r="E1759" s="100"/>
      <c r="F1759" s="100" t="s">
        <v>279</v>
      </c>
      <c r="G1759" s="66">
        <f t="shared" si="330"/>
        <v>0</v>
      </c>
      <c r="H1759" s="66">
        <f t="shared" si="330"/>
        <v>0</v>
      </c>
      <c r="I1759" s="66">
        <v>0</v>
      </c>
      <c r="J1759" s="66">
        <v>0</v>
      </c>
      <c r="K1759" s="66">
        <v>0</v>
      </c>
      <c r="L1759" s="66">
        <v>0</v>
      </c>
      <c r="M1759" s="66">
        <v>0</v>
      </c>
      <c r="N1759" s="66">
        <v>0</v>
      </c>
      <c r="O1759" s="66">
        <v>0</v>
      </c>
      <c r="P1759" s="66">
        <v>0</v>
      </c>
      <c r="Q1759" s="129"/>
      <c r="R1759" s="82"/>
      <c r="S1759" s="51"/>
      <c r="T1759" s="65"/>
    </row>
    <row r="1760" spans="1:20" ht="12.75" customHeight="1">
      <c r="A1760" s="150" t="s">
        <v>99</v>
      </c>
      <c r="B1760" s="128" t="s">
        <v>100</v>
      </c>
      <c r="C1760" s="129" t="s">
        <v>37</v>
      </c>
      <c r="D1760" s="100"/>
      <c r="E1760" s="100"/>
      <c r="F1760" s="106" t="s">
        <v>22</v>
      </c>
      <c r="G1760" s="64">
        <f>SUM(G1761:G1772)</f>
        <v>158693</v>
      </c>
      <c r="H1760" s="64">
        <f t="shared" ref="H1760:P1760" si="331">SUM(H1761:H1772)</f>
        <v>158693</v>
      </c>
      <c r="I1760" s="64">
        <f t="shared" si="331"/>
        <v>158693</v>
      </c>
      <c r="J1760" s="64">
        <f t="shared" si="331"/>
        <v>158693</v>
      </c>
      <c r="K1760" s="64">
        <f t="shared" si="331"/>
        <v>0</v>
      </c>
      <c r="L1760" s="64">
        <f t="shared" si="331"/>
        <v>0</v>
      </c>
      <c r="M1760" s="64">
        <f t="shared" si="331"/>
        <v>0</v>
      </c>
      <c r="N1760" s="64">
        <f t="shared" si="331"/>
        <v>0</v>
      </c>
      <c r="O1760" s="64">
        <f t="shared" si="331"/>
        <v>0</v>
      </c>
      <c r="P1760" s="64">
        <f t="shared" si="331"/>
        <v>0</v>
      </c>
      <c r="Q1760" s="129" t="s">
        <v>23</v>
      </c>
      <c r="R1760" s="82"/>
      <c r="S1760" s="51"/>
    </row>
    <row r="1761" spans="1:20">
      <c r="A1761" s="150"/>
      <c r="B1761" s="128"/>
      <c r="C1761" s="129"/>
      <c r="D1761" s="100"/>
      <c r="E1761" s="100"/>
      <c r="F1761" s="100" t="s">
        <v>25</v>
      </c>
      <c r="G1761" s="66">
        <f t="shared" ref="G1761:H1766" si="332">I1761+K1761+M1761+O1761</f>
        <v>0</v>
      </c>
      <c r="H1761" s="66">
        <f t="shared" si="332"/>
        <v>0</v>
      </c>
      <c r="I1761" s="66">
        <v>0</v>
      </c>
      <c r="J1761" s="66">
        <v>0</v>
      </c>
      <c r="K1761" s="66">
        <v>0</v>
      </c>
      <c r="L1761" s="66">
        <v>0</v>
      </c>
      <c r="M1761" s="66">
        <v>0</v>
      </c>
      <c r="N1761" s="66">
        <v>0</v>
      </c>
      <c r="O1761" s="66">
        <v>0</v>
      </c>
      <c r="P1761" s="66">
        <v>0</v>
      </c>
      <c r="Q1761" s="129"/>
      <c r="R1761" s="82"/>
      <c r="S1761" s="51"/>
    </row>
    <row r="1762" spans="1:20">
      <c r="A1762" s="150"/>
      <c r="B1762" s="128"/>
      <c r="C1762" s="129"/>
      <c r="D1762" s="100" t="s">
        <v>249</v>
      </c>
      <c r="E1762" s="100" t="s">
        <v>82</v>
      </c>
      <c r="F1762" s="100" t="s">
        <v>28</v>
      </c>
      <c r="G1762" s="66">
        <f t="shared" si="332"/>
        <v>243.5</v>
      </c>
      <c r="H1762" s="66">
        <f>J1762+L1762+N1762+P1762</f>
        <v>243.5</v>
      </c>
      <c r="I1762" s="66">
        <v>243.5</v>
      </c>
      <c r="J1762" s="66">
        <v>243.5</v>
      </c>
      <c r="K1762" s="66">
        <v>0</v>
      </c>
      <c r="L1762" s="66">
        <v>0</v>
      </c>
      <c r="M1762" s="66">
        <v>0</v>
      </c>
      <c r="N1762" s="66">
        <v>0</v>
      </c>
      <c r="O1762" s="66">
        <v>0</v>
      </c>
      <c r="P1762" s="66">
        <v>0</v>
      </c>
      <c r="Q1762" s="129"/>
      <c r="R1762" s="82"/>
      <c r="S1762" s="51"/>
    </row>
    <row r="1763" spans="1:20">
      <c r="A1763" s="150"/>
      <c r="B1763" s="128"/>
      <c r="C1763" s="129"/>
      <c r="D1763" s="100" t="s">
        <v>249</v>
      </c>
      <c r="E1763" s="100" t="s">
        <v>26</v>
      </c>
      <c r="F1763" s="100" t="s">
        <v>29</v>
      </c>
      <c r="G1763" s="66">
        <f t="shared" si="332"/>
        <v>74001.100000000006</v>
      </c>
      <c r="H1763" s="66">
        <f t="shared" si="332"/>
        <v>74001.100000000006</v>
      </c>
      <c r="I1763" s="66">
        <v>74001.100000000006</v>
      </c>
      <c r="J1763" s="66">
        <v>74001.100000000006</v>
      </c>
      <c r="K1763" s="66">
        <v>0</v>
      </c>
      <c r="L1763" s="66">
        <v>0</v>
      </c>
      <c r="M1763" s="66">
        <v>0</v>
      </c>
      <c r="N1763" s="66">
        <v>0</v>
      </c>
      <c r="O1763" s="66">
        <v>0</v>
      </c>
      <c r="P1763" s="66">
        <v>0</v>
      </c>
      <c r="Q1763" s="129"/>
      <c r="R1763" s="82"/>
      <c r="S1763" s="51"/>
    </row>
    <row r="1764" spans="1:20" ht="25.5">
      <c r="A1764" s="150"/>
      <c r="B1764" s="128"/>
      <c r="C1764" s="129"/>
      <c r="D1764" s="100"/>
      <c r="E1764" s="100" t="s">
        <v>283</v>
      </c>
      <c r="F1764" s="100" t="s">
        <v>29</v>
      </c>
      <c r="G1764" s="66">
        <f>I1764+K1764+M1764+O1764</f>
        <v>5508.6</v>
      </c>
      <c r="H1764" s="66">
        <f>J1764+L1764+N1764+P1764</f>
        <v>5508.6</v>
      </c>
      <c r="I1764" s="66">
        <v>5508.6</v>
      </c>
      <c r="J1764" s="66">
        <v>5508.6</v>
      </c>
      <c r="K1764" s="66">
        <v>0</v>
      </c>
      <c r="L1764" s="66">
        <v>0</v>
      </c>
      <c r="M1764" s="66">
        <v>0</v>
      </c>
      <c r="N1764" s="66">
        <v>0</v>
      </c>
      <c r="O1764" s="66">
        <v>0</v>
      </c>
      <c r="P1764" s="66">
        <v>0</v>
      </c>
      <c r="Q1764" s="129"/>
      <c r="R1764" s="82"/>
      <c r="S1764" s="51"/>
    </row>
    <row r="1765" spans="1:20" ht="76.5">
      <c r="A1765" s="150"/>
      <c r="B1765" s="128"/>
      <c r="C1765" s="129"/>
      <c r="D1765" s="100" t="s">
        <v>249</v>
      </c>
      <c r="E1765" s="100" t="s">
        <v>299</v>
      </c>
      <c r="F1765" s="100" t="s">
        <v>30</v>
      </c>
      <c r="G1765" s="66">
        <f t="shared" si="332"/>
        <v>78939.8</v>
      </c>
      <c r="H1765" s="66">
        <f t="shared" si="332"/>
        <v>78939.799999999988</v>
      </c>
      <c r="I1765" s="66">
        <f>78533.8+406</f>
        <v>78939.8</v>
      </c>
      <c r="J1765" s="66">
        <f>53669.7-4000+29270.1</f>
        <v>78939.799999999988</v>
      </c>
      <c r="K1765" s="66">
        <v>0</v>
      </c>
      <c r="L1765" s="66">
        <v>0</v>
      </c>
      <c r="M1765" s="66">
        <v>0</v>
      </c>
      <c r="N1765" s="66">
        <v>0</v>
      </c>
      <c r="O1765" s="66">
        <v>0</v>
      </c>
      <c r="P1765" s="66">
        <v>0</v>
      </c>
      <c r="Q1765" s="129"/>
      <c r="R1765" s="82"/>
      <c r="S1765" s="51"/>
    </row>
    <row r="1766" spans="1:20">
      <c r="A1766" s="150"/>
      <c r="B1766" s="128"/>
      <c r="C1766" s="129"/>
      <c r="D1766" s="100"/>
      <c r="E1766" s="100"/>
      <c r="F1766" s="100" t="s">
        <v>31</v>
      </c>
      <c r="G1766" s="66">
        <f t="shared" si="332"/>
        <v>0</v>
      </c>
      <c r="H1766" s="66">
        <f t="shared" si="332"/>
        <v>0</v>
      </c>
      <c r="I1766" s="66">
        <v>0</v>
      </c>
      <c r="J1766" s="66">
        <v>0</v>
      </c>
      <c r="K1766" s="66">
        <v>0</v>
      </c>
      <c r="L1766" s="66">
        <v>0</v>
      </c>
      <c r="M1766" s="66">
        <v>0</v>
      </c>
      <c r="N1766" s="66">
        <v>0</v>
      </c>
      <c r="O1766" s="66">
        <v>0</v>
      </c>
      <c r="P1766" s="66">
        <v>0</v>
      </c>
      <c r="Q1766" s="129"/>
      <c r="R1766" s="82"/>
      <c r="S1766" s="51"/>
    </row>
    <row r="1767" spans="1:20">
      <c r="A1767" s="150"/>
      <c r="B1767" s="128"/>
      <c r="C1767" s="129"/>
      <c r="D1767" s="100"/>
      <c r="E1767" s="100"/>
      <c r="F1767" s="100" t="s">
        <v>268</v>
      </c>
      <c r="G1767" s="66">
        <v>0</v>
      </c>
      <c r="H1767" s="66">
        <v>0</v>
      </c>
      <c r="I1767" s="66">
        <v>0</v>
      </c>
      <c r="J1767" s="66">
        <v>0</v>
      </c>
      <c r="K1767" s="66">
        <v>0</v>
      </c>
      <c r="L1767" s="66">
        <v>0</v>
      </c>
      <c r="M1767" s="66">
        <v>0</v>
      </c>
      <c r="N1767" s="66">
        <v>0</v>
      </c>
      <c r="O1767" s="66">
        <v>0</v>
      </c>
      <c r="P1767" s="66">
        <v>0</v>
      </c>
      <c r="Q1767" s="129"/>
      <c r="R1767" s="82"/>
      <c r="S1767" s="51"/>
    </row>
    <row r="1768" spans="1:20">
      <c r="A1768" s="150"/>
      <c r="B1768" s="128"/>
      <c r="C1768" s="129"/>
      <c r="D1768" s="100"/>
      <c r="E1768" s="100"/>
      <c r="F1768" s="100" t="s">
        <v>275</v>
      </c>
      <c r="G1768" s="66">
        <f t="shared" ref="G1768:H1772" si="333">I1768+K1768+M1768+O1768</f>
        <v>0</v>
      </c>
      <c r="H1768" s="66">
        <f t="shared" si="333"/>
        <v>0</v>
      </c>
      <c r="I1768" s="66">
        <v>0</v>
      </c>
      <c r="J1768" s="66">
        <v>0</v>
      </c>
      <c r="K1768" s="66">
        <v>0</v>
      </c>
      <c r="L1768" s="66">
        <v>0</v>
      </c>
      <c r="M1768" s="66">
        <v>0</v>
      </c>
      <c r="N1768" s="66">
        <v>0</v>
      </c>
      <c r="O1768" s="66">
        <v>0</v>
      </c>
      <c r="P1768" s="66">
        <v>0</v>
      </c>
      <c r="Q1768" s="129"/>
      <c r="R1768" s="82"/>
      <c r="S1768" s="51"/>
      <c r="T1768" s="65"/>
    </row>
    <row r="1769" spans="1:20">
      <c r="A1769" s="150"/>
      <c r="B1769" s="128"/>
      <c r="C1769" s="129"/>
      <c r="D1769" s="100"/>
      <c r="E1769" s="100"/>
      <c r="F1769" s="100" t="s">
        <v>276</v>
      </c>
      <c r="G1769" s="66">
        <f t="shared" si="333"/>
        <v>0</v>
      </c>
      <c r="H1769" s="66">
        <f t="shared" si="333"/>
        <v>0</v>
      </c>
      <c r="I1769" s="66">
        <v>0</v>
      </c>
      <c r="J1769" s="66">
        <v>0</v>
      </c>
      <c r="K1769" s="66">
        <v>0</v>
      </c>
      <c r="L1769" s="66">
        <v>0</v>
      </c>
      <c r="M1769" s="66">
        <v>0</v>
      </c>
      <c r="N1769" s="66">
        <v>0</v>
      </c>
      <c r="O1769" s="66">
        <v>0</v>
      </c>
      <c r="P1769" s="66">
        <v>0</v>
      </c>
      <c r="Q1769" s="129"/>
      <c r="R1769" s="82"/>
      <c r="S1769" s="51"/>
      <c r="T1769" s="65"/>
    </row>
    <row r="1770" spans="1:20">
      <c r="A1770" s="150"/>
      <c r="B1770" s="128"/>
      <c r="C1770" s="129"/>
      <c r="D1770" s="100"/>
      <c r="E1770" s="100"/>
      <c r="F1770" s="100" t="s">
        <v>277</v>
      </c>
      <c r="G1770" s="66">
        <f t="shared" si="333"/>
        <v>0</v>
      </c>
      <c r="H1770" s="66">
        <f t="shared" si="333"/>
        <v>0</v>
      </c>
      <c r="I1770" s="66">
        <v>0</v>
      </c>
      <c r="J1770" s="66">
        <v>0</v>
      </c>
      <c r="K1770" s="66">
        <v>0</v>
      </c>
      <c r="L1770" s="66">
        <v>0</v>
      </c>
      <c r="M1770" s="66">
        <v>0</v>
      </c>
      <c r="N1770" s="66">
        <v>0</v>
      </c>
      <c r="O1770" s="66">
        <v>0</v>
      </c>
      <c r="P1770" s="66">
        <v>0</v>
      </c>
      <c r="Q1770" s="129"/>
      <c r="R1770" s="82"/>
      <c r="S1770" s="51"/>
      <c r="T1770" s="65"/>
    </row>
    <row r="1771" spans="1:20">
      <c r="A1771" s="150"/>
      <c r="B1771" s="128"/>
      <c r="C1771" s="129"/>
      <c r="D1771" s="100"/>
      <c r="E1771" s="100"/>
      <c r="F1771" s="100" t="s">
        <v>278</v>
      </c>
      <c r="G1771" s="66">
        <f t="shared" si="333"/>
        <v>0</v>
      </c>
      <c r="H1771" s="66">
        <f t="shared" si="333"/>
        <v>0</v>
      </c>
      <c r="I1771" s="66">
        <v>0</v>
      </c>
      <c r="J1771" s="66">
        <v>0</v>
      </c>
      <c r="K1771" s="66">
        <v>0</v>
      </c>
      <c r="L1771" s="66">
        <v>0</v>
      </c>
      <c r="M1771" s="66">
        <v>0</v>
      </c>
      <c r="N1771" s="66">
        <v>0</v>
      </c>
      <c r="O1771" s="66">
        <v>0</v>
      </c>
      <c r="P1771" s="66">
        <v>0</v>
      </c>
      <c r="Q1771" s="129"/>
      <c r="R1771" s="82"/>
      <c r="S1771" s="51"/>
      <c r="T1771" s="65"/>
    </row>
    <row r="1772" spans="1:20">
      <c r="A1772" s="150"/>
      <c r="B1772" s="128"/>
      <c r="C1772" s="129"/>
      <c r="D1772" s="100"/>
      <c r="E1772" s="100"/>
      <c r="F1772" s="100" t="s">
        <v>279</v>
      </c>
      <c r="G1772" s="66">
        <f t="shared" si="333"/>
        <v>0</v>
      </c>
      <c r="H1772" s="66">
        <f t="shared" si="333"/>
        <v>0</v>
      </c>
      <c r="I1772" s="66">
        <v>0</v>
      </c>
      <c r="J1772" s="66">
        <v>0</v>
      </c>
      <c r="K1772" s="66">
        <v>0</v>
      </c>
      <c r="L1772" s="66">
        <v>0</v>
      </c>
      <c r="M1772" s="66">
        <v>0</v>
      </c>
      <c r="N1772" s="66">
        <v>0</v>
      </c>
      <c r="O1772" s="66">
        <v>0</v>
      </c>
      <c r="P1772" s="66">
        <v>0</v>
      </c>
      <c r="Q1772" s="129"/>
      <c r="R1772" s="82"/>
      <c r="S1772" s="51"/>
      <c r="T1772" s="65"/>
    </row>
    <row r="1773" spans="1:20" ht="12.75" customHeight="1">
      <c r="A1773" s="132" t="s">
        <v>101</v>
      </c>
      <c r="B1773" s="128" t="s">
        <v>102</v>
      </c>
      <c r="C1773" s="129" t="s">
        <v>103</v>
      </c>
      <c r="D1773" s="129"/>
      <c r="E1773" s="100"/>
      <c r="F1773" s="106" t="s">
        <v>22</v>
      </c>
      <c r="G1773" s="64">
        <f>SUM(G1774:G1784)</f>
        <v>16500</v>
      </c>
      <c r="H1773" s="64">
        <f t="shared" ref="H1773:P1773" si="334">SUM(H1774:H1784)</f>
        <v>0</v>
      </c>
      <c r="I1773" s="64">
        <f t="shared" si="334"/>
        <v>16500</v>
      </c>
      <c r="J1773" s="64">
        <f t="shared" si="334"/>
        <v>0</v>
      </c>
      <c r="K1773" s="64">
        <f t="shared" si="334"/>
        <v>0</v>
      </c>
      <c r="L1773" s="64">
        <f t="shared" si="334"/>
        <v>0</v>
      </c>
      <c r="M1773" s="64">
        <f t="shared" si="334"/>
        <v>0</v>
      </c>
      <c r="N1773" s="64">
        <f t="shared" si="334"/>
        <v>0</v>
      </c>
      <c r="O1773" s="64">
        <f t="shared" si="334"/>
        <v>0</v>
      </c>
      <c r="P1773" s="64">
        <f t="shared" si="334"/>
        <v>0</v>
      </c>
      <c r="Q1773" s="129" t="s">
        <v>23</v>
      </c>
      <c r="R1773" s="82"/>
      <c r="S1773" s="51"/>
    </row>
    <row r="1774" spans="1:20">
      <c r="A1774" s="132"/>
      <c r="B1774" s="128"/>
      <c r="C1774" s="129"/>
      <c r="D1774" s="129"/>
      <c r="E1774" s="100"/>
      <c r="F1774" s="100" t="s">
        <v>25</v>
      </c>
      <c r="G1774" s="66">
        <f>I1774+K1774+M1774+O1774</f>
        <v>0</v>
      </c>
      <c r="H1774" s="66">
        <f>J1774+L1774+N1774+P1774</f>
        <v>0</v>
      </c>
      <c r="I1774" s="66">
        <v>0</v>
      </c>
      <c r="J1774" s="66">
        <v>0</v>
      </c>
      <c r="K1774" s="66">
        <v>0</v>
      </c>
      <c r="L1774" s="66">
        <v>0</v>
      </c>
      <c r="M1774" s="66">
        <v>0</v>
      </c>
      <c r="N1774" s="66">
        <v>0</v>
      </c>
      <c r="O1774" s="66">
        <v>0</v>
      </c>
      <c r="P1774" s="66">
        <v>0</v>
      </c>
      <c r="Q1774" s="129"/>
      <c r="R1774" s="82"/>
      <c r="S1774" s="51"/>
    </row>
    <row r="1775" spans="1:20">
      <c r="A1775" s="132"/>
      <c r="B1775" s="128"/>
      <c r="C1775" s="129"/>
      <c r="D1775" s="129"/>
      <c r="E1775" s="100"/>
      <c r="F1775" s="100" t="s">
        <v>28</v>
      </c>
      <c r="G1775" s="66">
        <v>0</v>
      </c>
      <c r="H1775" s="66">
        <f>J1775+L1775+N1775+P1775</f>
        <v>0</v>
      </c>
      <c r="I1775" s="66">
        <v>0</v>
      </c>
      <c r="J1775" s="66">
        <v>0</v>
      </c>
      <c r="K1775" s="66">
        <v>0</v>
      </c>
      <c r="L1775" s="66">
        <v>0</v>
      </c>
      <c r="M1775" s="66">
        <v>0</v>
      </c>
      <c r="N1775" s="66">
        <v>0</v>
      </c>
      <c r="O1775" s="66">
        <v>0</v>
      </c>
      <c r="P1775" s="66">
        <v>0</v>
      </c>
      <c r="Q1775" s="129"/>
      <c r="R1775" s="82"/>
      <c r="S1775" s="51"/>
    </row>
    <row r="1776" spans="1:20">
      <c r="A1776" s="132"/>
      <c r="B1776" s="128"/>
      <c r="C1776" s="129"/>
      <c r="D1776" s="129"/>
      <c r="E1776" s="100"/>
      <c r="F1776" s="100" t="s">
        <v>29</v>
      </c>
      <c r="G1776" s="66">
        <f>I1776+K1776+M1776+O1776</f>
        <v>0</v>
      </c>
      <c r="H1776" s="66">
        <f>J1776+L1776+N1776+P1776</f>
        <v>0</v>
      </c>
      <c r="I1776" s="66">
        <v>0</v>
      </c>
      <c r="J1776" s="66">
        <v>0</v>
      </c>
      <c r="K1776" s="66">
        <v>0</v>
      </c>
      <c r="L1776" s="66">
        <v>0</v>
      </c>
      <c r="M1776" s="66">
        <v>0</v>
      </c>
      <c r="N1776" s="66">
        <v>0</v>
      </c>
      <c r="O1776" s="66">
        <v>0</v>
      </c>
      <c r="P1776" s="66">
        <v>0</v>
      </c>
      <c r="Q1776" s="129"/>
      <c r="R1776" s="82"/>
      <c r="S1776" s="51"/>
    </row>
    <row r="1777" spans="1:20">
      <c r="A1777" s="132"/>
      <c r="B1777" s="128"/>
      <c r="C1777" s="129"/>
      <c r="D1777" s="129"/>
      <c r="E1777" s="100"/>
      <c r="F1777" s="100" t="s">
        <v>30</v>
      </c>
      <c r="G1777" s="66">
        <f>I1777+K1777+M1777+O1777</f>
        <v>0</v>
      </c>
      <c r="H1777" s="66">
        <f>J1777+L1777+N1777+P1777</f>
        <v>0</v>
      </c>
      <c r="I1777" s="66">
        <v>0</v>
      </c>
      <c r="J1777" s="66">
        <v>0</v>
      </c>
      <c r="K1777" s="66">
        <v>0</v>
      </c>
      <c r="L1777" s="66">
        <v>0</v>
      </c>
      <c r="M1777" s="66">
        <v>0</v>
      </c>
      <c r="N1777" s="66">
        <v>0</v>
      </c>
      <c r="O1777" s="66">
        <v>0</v>
      </c>
      <c r="P1777" s="66">
        <v>0</v>
      </c>
      <c r="Q1777" s="129"/>
      <c r="R1777" s="82"/>
      <c r="S1777" s="51"/>
    </row>
    <row r="1778" spans="1:20">
      <c r="A1778" s="132"/>
      <c r="B1778" s="128"/>
      <c r="C1778" s="129"/>
      <c r="D1778" s="129"/>
      <c r="E1778" s="100"/>
      <c r="F1778" s="100" t="s">
        <v>31</v>
      </c>
      <c r="G1778" s="66">
        <f>I1778+K1778+M1778+O1778</f>
        <v>0</v>
      </c>
      <c r="H1778" s="66">
        <f>J1778+L1778+N1778+P1778</f>
        <v>0</v>
      </c>
      <c r="I1778" s="66">
        <v>0</v>
      </c>
      <c r="J1778" s="66">
        <v>0</v>
      </c>
      <c r="K1778" s="66">
        <v>0</v>
      </c>
      <c r="L1778" s="66">
        <v>0</v>
      </c>
      <c r="M1778" s="66">
        <v>0</v>
      </c>
      <c r="N1778" s="66">
        <v>0</v>
      </c>
      <c r="O1778" s="66">
        <v>0</v>
      </c>
      <c r="P1778" s="66">
        <v>0</v>
      </c>
      <c r="Q1778" s="129"/>
      <c r="R1778" s="82"/>
      <c r="S1778" s="51"/>
    </row>
    <row r="1779" spans="1:20">
      <c r="A1779" s="132"/>
      <c r="B1779" s="128"/>
      <c r="C1779" s="129"/>
      <c r="D1779" s="129"/>
      <c r="E1779" s="100"/>
      <c r="F1779" s="100" t="s">
        <v>268</v>
      </c>
      <c r="G1779" s="66">
        <v>0</v>
      </c>
      <c r="H1779" s="66">
        <v>0</v>
      </c>
      <c r="I1779" s="66">
        <v>0</v>
      </c>
      <c r="J1779" s="66">
        <v>0</v>
      </c>
      <c r="K1779" s="66">
        <v>0</v>
      </c>
      <c r="L1779" s="66">
        <v>0</v>
      </c>
      <c r="M1779" s="66">
        <v>0</v>
      </c>
      <c r="N1779" s="66">
        <v>0</v>
      </c>
      <c r="O1779" s="66">
        <v>0</v>
      </c>
      <c r="P1779" s="66">
        <v>0</v>
      </c>
      <c r="Q1779" s="129"/>
      <c r="R1779" s="82"/>
      <c r="S1779" s="51"/>
    </row>
    <row r="1780" spans="1:20">
      <c r="A1780" s="132"/>
      <c r="B1780" s="128"/>
      <c r="C1780" s="129"/>
      <c r="D1780" s="129"/>
      <c r="E1780" s="100" t="s">
        <v>24</v>
      </c>
      <c r="F1780" s="100" t="s">
        <v>275</v>
      </c>
      <c r="G1780" s="66">
        <f t="shared" ref="G1780:H1784" si="335">I1780+K1780+M1780+O1780</f>
        <v>1500</v>
      </c>
      <c r="H1780" s="66">
        <f t="shared" si="335"/>
        <v>0</v>
      </c>
      <c r="I1780" s="66">
        <v>1500</v>
      </c>
      <c r="J1780" s="66">
        <v>0</v>
      </c>
      <c r="K1780" s="66">
        <v>0</v>
      </c>
      <c r="L1780" s="66">
        <v>0</v>
      </c>
      <c r="M1780" s="66">
        <v>0</v>
      </c>
      <c r="N1780" s="66">
        <v>0</v>
      </c>
      <c r="O1780" s="66">
        <v>0</v>
      </c>
      <c r="P1780" s="66">
        <v>0</v>
      </c>
      <c r="Q1780" s="129"/>
      <c r="R1780" s="82"/>
      <c r="S1780" s="51"/>
      <c r="T1780" s="65"/>
    </row>
    <row r="1781" spans="1:20">
      <c r="A1781" s="132"/>
      <c r="B1781" s="128"/>
      <c r="C1781" s="129"/>
      <c r="D1781" s="129"/>
      <c r="E1781" s="100" t="s">
        <v>26</v>
      </c>
      <c r="F1781" s="100" t="s">
        <v>276</v>
      </c>
      <c r="G1781" s="66">
        <f t="shared" si="335"/>
        <v>15000</v>
      </c>
      <c r="H1781" s="66">
        <f t="shared" si="335"/>
        <v>0</v>
      </c>
      <c r="I1781" s="66">
        <v>15000</v>
      </c>
      <c r="J1781" s="66">
        <v>0</v>
      </c>
      <c r="K1781" s="66">
        <v>0</v>
      </c>
      <c r="L1781" s="66">
        <v>0</v>
      </c>
      <c r="M1781" s="66">
        <v>0</v>
      </c>
      <c r="N1781" s="66">
        <v>0</v>
      </c>
      <c r="O1781" s="66">
        <v>0</v>
      </c>
      <c r="P1781" s="66">
        <v>0</v>
      </c>
      <c r="Q1781" s="129"/>
      <c r="R1781" s="82"/>
      <c r="S1781" s="51"/>
      <c r="T1781" s="65"/>
    </row>
    <row r="1782" spans="1:20">
      <c r="A1782" s="132"/>
      <c r="B1782" s="128"/>
      <c r="C1782" s="129"/>
      <c r="D1782" s="129"/>
      <c r="E1782" s="100"/>
      <c r="F1782" s="100" t="s">
        <v>277</v>
      </c>
      <c r="G1782" s="66">
        <f t="shared" si="335"/>
        <v>0</v>
      </c>
      <c r="H1782" s="66">
        <f t="shared" si="335"/>
        <v>0</v>
      </c>
      <c r="I1782" s="66">
        <v>0</v>
      </c>
      <c r="J1782" s="66">
        <v>0</v>
      </c>
      <c r="K1782" s="66">
        <v>0</v>
      </c>
      <c r="L1782" s="66">
        <v>0</v>
      </c>
      <c r="M1782" s="66">
        <v>0</v>
      </c>
      <c r="N1782" s="66">
        <v>0</v>
      </c>
      <c r="O1782" s="66">
        <v>0</v>
      </c>
      <c r="P1782" s="66">
        <v>0</v>
      </c>
      <c r="Q1782" s="129"/>
      <c r="R1782" s="82"/>
      <c r="S1782" s="51"/>
      <c r="T1782" s="65"/>
    </row>
    <row r="1783" spans="1:20">
      <c r="A1783" s="132"/>
      <c r="B1783" s="128"/>
      <c r="C1783" s="129"/>
      <c r="D1783" s="129"/>
      <c r="E1783" s="100"/>
      <c r="F1783" s="100" t="s">
        <v>278</v>
      </c>
      <c r="G1783" s="66">
        <f t="shared" si="335"/>
        <v>0</v>
      </c>
      <c r="H1783" s="66">
        <f t="shared" si="335"/>
        <v>0</v>
      </c>
      <c r="I1783" s="66">
        <v>0</v>
      </c>
      <c r="J1783" s="66">
        <v>0</v>
      </c>
      <c r="K1783" s="66">
        <v>0</v>
      </c>
      <c r="L1783" s="66">
        <v>0</v>
      </c>
      <c r="M1783" s="66">
        <v>0</v>
      </c>
      <c r="N1783" s="66">
        <v>0</v>
      </c>
      <c r="O1783" s="66">
        <v>0</v>
      </c>
      <c r="P1783" s="66">
        <v>0</v>
      </c>
      <c r="Q1783" s="129"/>
      <c r="R1783" s="82"/>
      <c r="S1783" s="51"/>
      <c r="T1783" s="65"/>
    </row>
    <row r="1784" spans="1:20">
      <c r="A1784" s="132"/>
      <c r="B1784" s="128"/>
      <c r="C1784" s="129"/>
      <c r="D1784" s="129"/>
      <c r="E1784" s="100"/>
      <c r="F1784" s="100" t="s">
        <v>279</v>
      </c>
      <c r="G1784" s="66">
        <f t="shared" si="335"/>
        <v>0</v>
      </c>
      <c r="H1784" s="66">
        <f t="shared" si="335"/>
        <v>0</v>
      </c>
      <c r="I1784" s="66">
        <v>0</v>
      </c>
      <c r="J1784" s="66">
        <v>0</v>
      </c>
      <c r="K1784" s="66">
        <v>0</v>
      </c>
      <c r="L1784" s="66">
        <v>0</v>
      </c>
      <c r="M1784" s="66">
        <v>0</v>
      </c>
      <c r="N1784" s="66">
        <v>0</v>
      </c>
      <c r="O1784" s="66">
        <v>0</v>
      </c>
      <c r="P1784" s="66">
        <v>0</v>
      </c>
      <c r="Q1784" s="129"/>
      <c r="R1784" s="82"/>
      <c r="S1784" s="51"/>
      <c r="T1784" s="65"/>
    </row>
    <row r="1785" spans="1:20" ht="12.75" customHeight="1">
      <c r="A1785" s="132" t="s">
        <v>104</v>
      </c>
      <c r="B1785" s="128" t="s">
        <v>270</v>
      </c>
      <c r="C1785" s="129"/>
      <c r="D1785" s="100"/>
      <c r="E1785" s="100"/>
      <c r="F1785" s="106" t="s">
        <v>22</v>
      </c>
      <c r="G1785" s="64">
        <f>SUM(G1786:G1796)</f>
        <v>954.59999999999991</v>
      </c>
      <c r="H1785" s="64">
        <f t="shared" ref="H1785:P1785" si="336">SUM(H1786:H1796)</f>
        <v>954.59999999999991</v>
      </c>
      <c r="I1785" s="64">
        <f t="shared" si="336"/>
        <v>954.59999999999991</v>
      </c>
      <c r="J1785" s="64">
        <f t="shared" si="336"/>
        <v>954.59999999999991</v>
      </c>
      <c r="K1785" s="64">
        <f t="shared" si="336"/>
        <v>0</v>
      </c>
      <c r="L1785" s="64">
        <f t="shared" si="336"/>
        <v>0</v>
      </c>
      <c r="M1785" s="64">
        <f t="shared" si="336"/>
        <v>0</v>
      </c>
      <c r="N1785" s="64">
        <f t="shared" si="336"/>
        <v>0</v>
      </c>
      <c r="O1785" s="64">
        <f t="shared" si="336"/>
        <v>0</v>
      </c>
      <c r="P1785" s="64">
        <f t="shared" si="336"/>
        <v>0</v>
      </c>
      <c r="Q1785" s="129" t="s">
        <v>23</v>
      </c>
      <c r="R1785" s="82"/>
      <c r="S1785" s="51"/>
    </row>
    <row r="1786" spans="1:20" ht="86.25" customHeight="1">
      <c r="A1786" s="132"/>
      <c r="B1786" s="128"/>
      <c r="C1786" s="129"/>
      <c r="D1786" s="100"/>
      <c r="E1786" s="100" t="s">
        <v>73</v>
      </c>
      <c r="F1786" s="100" t="s">
        <v>25</v>
      </c>
      <c r="G1786" s="66">
        <f t="shared" ref="G1786:H1790" si="337">I1786+K1786+M1786+O1786</f>
        <v>800.3</v>
      </c>
      <c r="H1786" s="66">
        <f t="shared" si="337"/>
        <v>800.3</v>
      </c>
      <c r="I1786" s="66">
        <v>800.3</v>
      </c>
      <c r="J1786" s="66">
        <v>800.3</v>
      </c>
      <c r="K1786" s="66">
        <v>0</v>
      </c>
      <c r="L1786" s="66">
        <v>0</v>
      </c>
      <c r="M1786" s="66">
        <v>0</v>
      </c>
      <c r="N1786" s="66">
        <v>0</v>
      </c>
      <c r="O1786" s="66">
        <v>0</v>
      </c>
      <c r="P1786" s="66">
        <v>0</v>
      </c>
      <c r="Q1786" s="129"/>
      <c r="R1786" s="82"/>
      <c r="S1786" s="51"/>
    </row>
    <row r="1787" spans="1:20" ht="99" customHeight="1">
      <c r="A1787" s="132"/>
      <c r="B1787" s="128"/>
      <c r="C1787" s="129"/>
      <c r="D1787" s="100" t="s">
        <v>249</v>
      </c>
      <c r="E1787" s="100" t="s">
        <v>240</v>
      </c>
      <c r="F1787" s="100" t="s">
        <v>28</v>
      </c>
      <c r="G1787" s="66">
        <f t="shared" si="337"/>
        <v>80</v>
      </c>
      <c r="H1787" s="66">
        <f t="shared" si="337"/>
        <v>80</v>
      </c>
      <c r="I1787" s="66">
        <v>80</v>
      </c>
      <c r="J1787" s="66">
        <v>80</v>
      </c>
      <c r="K1787" s="66">
        <v>0</v>
      </c>
      <c r="L1787" s="66">
        <v>0</v>
      </c>
      <c r="M1787" s="66">
        <v>0</v>
      </c>
      <c r="N1787" s="66">
        <v>0</v>
      </c>
      <c r="O1787" s="66">
        <v>0</v>
      </c>
      <c r="P1787" s="66">
        <v>0</v>
      </c>
      <c r="Q1787" s="129"/>
      <c r="R1787" s="82"/>
      <c r="S1787" s="51"/>
    </row>
    <row r="1788" spans="1:20" ht="111.75" customHeight="1">
      <c r="A1788" s="132"/>
      <c r="B1788" s="128"/>
      <c r="C1788" s="129"/>
      <c r="D1788" s="100" t="s">
        <v>249</v>
      </c>
      <c r="E1788" s="100" t="s">
        <v>240</v>
      </c>
      <c r="F1788" s="100" t="s">
        <v>29</v>
      </c>
      <c r="G1788" s="66">
        <f t="shared" si="337"/>
        <v>74.3</v>
      </c>
      <c r="H1788" s="66">
        <f t="shared" si="337"/>
        <v>74.3</v>
      </c>
      <c r="I1788" s="66">
        <v>74.3</v>
      </c>
      <c r="J1788" s="66">
        <v>74.3</v>
      </c>
      <c r="K1788" s="66">
        <v>0</v>
      </c>
      <c r="L1788" s="66">
        <v>0</v>
      </c>
      <c r="M1788" s="66">
        <v>0</v>
      </c>
      <c r="N1788" s="66">
        <v>0</v>
      </c>
      <c r="O1788" s="66">
        <v>0</v>
      </c>
      <c r="P1788" s="66">
        <v>0</v>
      </c>
      <c r="Q1788" s="129"/>
      <c r="R1788" s="82"/>
      <c r="S1788" s="51"/>
    </row>
    <row r="1789" spans="1:20">
      <c r="A1789" s="132"/>
      <c r="B1789" s="128"/>
      <c r="C1789" s="129"/>
      <c r="D1789" s="100"/>
      <c r="E1789" s="100"/>
      <c r="F1789" s="100" t="s">
        <v>30</v>
      </c>
      <c r="G1789" s="66">
        <f t="shared" si="337"/>
        <v>0</v>
      </c>
      <c r="H1789" s="66">
        <f t="shared" si="337"/>
        <v>0</v>
      </c>
      <c r="I1789" s="66">
        <v>0</v>
      </c>
      <c r="J1789" s="66">
        <v>0</v>
      </c>
      <c r="K1789" s="66">
        <v>0</v>
      </c>
      <c r="L1789" s="66">
        <v>0</v>
      </c>
      <c r="M1789" s="66">
        <v>0</v>
      </c>
      <c r="N1789" s="66">
        <v>0</v>
      </c>
      <c r="O1789" s="66">
        <v>0</v>
      </c>
      <c r="P1789" s="66">
        <v>0</v>
      </c>
      <c r="Q1789" s="129"/>
      <c r="R1789" s="82"/>
      <c r="S1789" s="51"/>
    </row>
    <row r="1790" spans="1:20">
      <c r="A1790" s="132"/>
      <c r="B1790" s="128"/>
      <c r="C1790" s="129"/>
      <c r="D1790" s="100"/>
      <c r="E1790" s="100"/>
      <c r="F1790" s="100" t="s">
        <v>31</v>
      </c>
      <c r="G1790" s="66">
        <f t="shared" si="337"/>
        <v>0</v>
      </c>
      <c r="H1790" s="66">
        <f t="shared" si="337"/>
        <v>0</v>
      </c>
      <c r="I1790" s="66">
        <v>0</v>
      </c>
      <c r="J1790" s="66">
        <v>0</v>
      </c>
      <c r="K1790" s="66">
        <v>0</v>
      </c>
      <c r="L1790" s="66">
        <v>0</v>
      </c>
      <c r="M1790" s="66">
        <v>0</v>
      </c>
      <c r="N1790" s="66">
        <v>0</v>
      </c>
      <c r="O1790" s="66">
        <v>0</v>
      </c>
      <c r="P1790" s="66">
        <v>0</v>
      </c>
      <c r="Q1790" s="129"/>
      <c r="R1790" s="82"/>
      <c r="S1790" s="51"/>
    </row>
    <row r="1791" spans="1:20">
      <c r="A1791" s="132"/>
      <c r="B1791" s="128"/>
      <c r="C1791" s="129"/>
      <c r="D1791" s="100"/>
      <c r="E1791" s="100"/>
      <c r="F1791" s="100" t="s">
        <v>268</v>
      </c>
      <c r="G1791" s="66">
        <v>0</v>
      </c>
      <c r="H1791" s="66">
        <v>0</v>
      </c>
      <c r="I1791" s="66">
        <v>0</v>
      </c>
      <c r="J1791" s="66">
        <v>0</v>
      </c>
      <c r="K1791" s="66">
        <v>0</v>
      </c>
      <c r="L1791" s="66">
        <v>0</v>
      </c>
      <c r="M1791" s="66">
        <v>0</v>
      </c>
      <c r="N1791" s="66">
        <v>0</v>
      </c>
      <c r="O1791" s="66">
        <v>0</v>
      </c>
      <c r="P1791" s="66">
        <v>0</v>
      </c>
      <c r="Q1791" s="129"/>
      <c r="R1791" s="82"/>
      <c r="S1791" s="51"/>
    </row>
    <row r="1792" spans="1:20">
      <c r="A1792" s="132"/>
      <c r="B1792" s="128"/>
      <c r="C1792" s="129"/>
      <c r="D1792" s="100"/>
      <c r="E1792" s="100"/>
      <c r="F1792" s="100" t="s">
        <v>275</v>
      </c>
      <c r="G1792" s="66">
        <f t="shared" ref="G1792:H1796" si="338">I1792+K1792+M1792+O1792</f>
        <v>0</v>
      </c>
      <c r="H1792" s="66">
        <f t="shared" si="338"/>
        <v>0</v>
      </c>
      <c r="I1792" s="66">
        <v>0</v>
      </c>
      <c r="J1792" s="66">
        <v>0</v>
      </c>
      <c r="K1792" s="66">
        <v>0</v>
      </c>
      <c r="L1792" s="66">
        <v>0</v>
      </c>
      <c r="M1792" s="66">
        <v>0</v>
      </c>
      <c r="N1792" s="66">
        <v>0</v>
      </c>
      <c r="O1792" s="66">
        <v>0</v>
      </c>
      <c r="P1792" s="66">
        <v>0</v>
      </c>
      <c r="Q1792" s="129"/>
      <c r="R1792" s="82"/>
      <c r="S1792" s="51"/>
      <c r="T1792" s="65"/>
    </row>
    <row r="1793" spans="1:20">
      <c r="A1793" s="132"/>
      <c r="B1793" s="128"/>
      <c r="C1793" s="129"/>
      <c r="D1793" s="100"/>
      <c r="E1793" s="100"/>
      <c r="F1793" s="100" t="s">
        <v>276</v>
      </c>
      <c r="G1793" s="66">
        <f t="shared" si="338"/>
        <v>0</v>
      </c>
      <c r="H1793" s="66">
        <f t="shared" si="338"/>
        <v>0</v>
      </c>
      <c r="I1793" s="66">
        <v>0</v>
      </c>
      <c r="J1793" s="66">
        <v>0</v>
      </c>
      <c r="K1793" s="66">
        <v>0</v>
      </c>
      <c r="L1793" s="66">
        <v>0</v>
      </c>
      <c r="M1793" s="66">
        <v>0</v>
      </c>
      <c r="N1793" s="66">
        <v>0</v>
      </c>
      <c r="O1793" s="66">
        <v>0</v>
      </c>
      <c r="P1793" s="66">
        <v>0</v>
      </c>
      <c r="Q1793" s="129"/>
      <c r="R1793" s="82"/>
      <c r="S1793" s="51"/>
      <c r="T1793" s="65"/>
    </row>
    <row r="1794" spans="1:20">
      <c r="A1794" s="132"/>
      <c r="B1794" s="128"/>
      <c r="C1794" s="129"/>
      <c r="D1794" s="100"/>
      <c r="E1794" s="100"/>
      <c r="F1794" s="100" t="s">
        <v>277</v>
      </c>
      <c r="G1794" s="66">
        <f t="shared" si="338"/>
        <v>0</v>
      </c>
      <c r="H1794" s="66">
        <f t="shared" si="338"/>
        <v>0</v>
      </c>
      <c r="I1794" s="66">
        <v>0</v>
      </c>
      <c r="J1794" s="66">
        <v>0</v>
      </c>
      <c r="K1794" s="66">
        <v>0</v>
      </c>
      <c r="L1794" s="66">
        <v>0</v>
      </c>
      <c r="M1794" s="66">
        <v>0</v>
      </c>
      <c r="N1794" s="66">
        <v>0</v>
      </c>
      <c r="O1794" s="66">
        <v>0</v>
      </c>
      <c r="P1794" s="66">
        <v>0</v>
      </c>
      <c r="Q1794" s="129"/>
      <c r="R1794" s="82"/>
      <c r="S1794" s="51"/>
      <c r="T1794" s="65"/>
    </row>
    <row r="1795" spans="1:20">
      <c r="A1795" s="132"/>
      <c r="B1795" s="128"/>
      <c r="C1795" s="129"/>
      <c r="D1795" s="100"/>
      <c r="E1795" s="100"/>
      <c r="F1795" s="100" t="s">
        <v>278</v>
      </c>
      <c r="G1795" s="66">
        <f t="shared" si="338"/>
        <v>0</v>
      </c>
      <c r="H1795" s="66">
        <f t="shared" si="338"/>
        <v>0</v>
      </c>
      <c r="I1795" s="66">
        <v>0</v>
      </c>
      <c r="J1795" s="66">
        <v>0</v>
      </c>
      <c r="K1795" s="66">
        <v>0</v>
      </c>
      <c r="L1795" s="66">
        <v>0</v>
      </c>
      <c r="M1795" s="66">
        <v>0</v>
      </c>
      <c r="N1795" s="66">
        <v>0</v>
      </c>
      <c r="O1795" s="66">
        <v>0</v>
      </c>
      <c r="P1795" s="66">
        <v>0</v>
      </c>
      <c r="Q1795" s="129"/>
      <c r="R1795" s="82"/>
      <c r="S1795" s="51"/>
      <c r="T1795" s="65"/>
    </row>
    <row r="1796" spans="1:20">
      <c r="A1796" s="132"/>
      <c r="B1796" s="128"/>
      <c r="C1796" s="129"/>
      <c r="D1796" s="100"/>
      <c r="E1796" s="100"/>
      <c r="F1796" s="100" t="s">
        <v>279</v>
      </c>
      <c r="G1796" s="66">
        <f t="shared" si="338"/>
        <v>0</v>
      </c>
      <c r="H1796" s="66">
        <f t="shared" si="338"/>
        <v>0</v>
      </c>
      <c r="I1796" s="66">
        <v>0</v>
      </c>
      <c r="J1796" s="66">
        <v>0</v>
      </c>
      <c r="K1796" s="66">
        <v>0</v>
      </c>
      <c r="L1796" s="66">
        <v>0</v>
      </c>
      <c r="M1796" s="66">
        <v>0</v>
      </c>
      <c r="N1796" s="66">
        <v>0</v>
      </c>
      <c r="O1796" s="66">
        <v>0</v>
      </c>
      <c r="P1796" s="66">
        <v>0</v>
      </c>
      <c r="Q1796" s="129"/>
      <c r="R1796" s="82"/>
      <c r="S1796" s="51"/>
      <c r="T1796" s="65"/>
    </row>
    <row r="1797" spans="1:20" ht="12.75" customHeight="1">
      <c r="A1797" s="127" t="s">
        <v>262</v>
      </c>
      <c r="B1797" s="128" t="s">
        <v>261</v>
      </c>
      <c r="C1797" s="149" t="s">
        <v>540</v>
      </c>
      <c r="D1797" s="129"/>
      <c r="E1797" s="100"/>
      <c r="F1797" s="106" t="s">
        <v>22</v>
      </c>
      <c r="G1797" s="64">
        <f>SUM(G1798:G1808)</f>
        <v>214</v>
      </c>
      <c r="H1797" s="64">
        <f t="shared" ref="H1797:P1797" si="339">SUM(H1798:H1808)</f>
        <v>0</v>
      </c>
      <c r="I1797" s="64">
        <f t="shared" si="339"/>
        <v>2.1</v>
      </c>
      <c r="J1797" s="64">
        <f t="shared" si="339"/>
        <v>0</v>
      </c>
      <c r="K1797" s="64">
        <f t="shared" si="339"/>
        <v>0</v>
      </c>
      <c r="L1797" s="64">
        <f t="shared" si="339"/>
        <v>0</v>
      </c>
      <c r="M1797" s="64">
        <f t="shared" si="339"/>
        <v>211.9</v>
      </c>
      <c r="N1797" s="64">
        <f t="shared" si="339"/>
        <v>0</v>
      </c>
      <c r="O1797" s="64">
        <f t="shared" si="339"/>
        <v>0</v>
      </c>
      <c r="P1797" s="64">
        <f t="shared" si="339"/>
        <v>0</v>
      </c>
      <c r="Q1797" s="129" t="s">
        <v>23</v>
      </c>
      <c r="R1797" s="82"/>
      <c r="S1797" s="51"/>
    </row>
    <row r="1798" spans="1:20">
      <c r="A1798" s="127"/>
      <c r="B1798" s="128"/>
      <c r="C1798" s="149"/>
      <c r="D1798" s="129"/>
      <c r="E1798" s="100"/>
      <c r="F1798" s="100" t="s">
        <v>25</v>
      </c>
      <c r="G1798" s="66">
        <f t="shared" ref="G1798:H1802" si="340">I1798+K1798+M1798+O1798</f>
        <v>0</v>
      </c>
      <c r="H1798" s="66">
        <f t="shared" si="340"/>
        <v>0</v>
      </c>
      <c r="I1798" s="66">
        <v>0</v>
      </c>
      <c r="J1798" s="66">
        <v>0</v>
      </c>
      <c r="K1798" s="66">
        <v>0</v>
      </c>
      <c r="L1798" s="66">
        <v>0</v>
      </c>
      <c r="M1798" s="66">
        <v>0</v>
      </c>
      <c r="N1798" s="66">
        <v>0</v>
      </c>
      <c r="O1798" s="66">
        <v>0</v>
      </c>
      <c r="P1798" s="66">
        <v>0</v>
      </c>
      <c r="Q1798" s="129"/>
      <c r="R1798" s="82"/>
      <c r="S1798" s="51"/>
    </row>
    <row r="1799" spans="1:20">
      <c r="A1799" s="127"/>
      <c r="B1799" s="128"/>
      <c r="C1799" s="149"/>
      <c r="D1799" s="129"/>
      <c r="E1799" s="100"/>
      <c r="F1799" s="100" t="s">
        <v>28</v>
      </c>
      <c r="G1799" s="66">
        <f t="shared" si="340"/>
        <v>0</v>
      </c>
      <c r="H1799" s="66">
        <f t="shared" si="340"/>
        <v>0</v>
      </c>
      <c r="I1799" s="66">
        <v>0</v>
      </c>
      <c r="J1799" s="66">
        <v>0</v>
      </c>
      <c r="K1799" s="66">
        <v>0</v>
      </c>
      <c r="L1799" s="66">
        <v>0</v>
      </c>
      <c r="M1799" s="66">
        <v>0</v>
      </c>
      <c r="N1799" s="66">
        <v>0</v>
      </c>
      <c r="O1799" s="66">
        <v>0</v>
      </c>
      <c r="P1799" s="66">
        <v>0</v>
      </c>
      <c r="Q1799" s="129"/>
      <c r="R1799" s="82"/>
      <c r="S1799" s="51"/>
    </row>
    <row r="1800" spans="1:20">
      <c r="A1800" s="127"/>
      <c r="B1800" s="128"/>
      <c r="C1800" s="149"/>
      <c r="D1800" s="129"/>
      <c r="E1800" s="100"/>
      <c r="F1800" s="100" t="s">
        <v>29</v>
      </c>
      <c r="G1800" s="66">
        <f t="shared" si="340"/>
        <v>0</v>
      </c>
      <c r="H1800" s="66">
        <f t="shared" si="340"/>
        <v>0</v>
      </c>
      <c r="I1800" s="66">
        <v>0</v>
      </c>
      <c r="J1800" s="66">
        <v>0</v>
      </c>
      <c r="K1800" s="66">
        <v>0</v>
      </c>
      <c r="L1800" s="66">
        <v>0</v>
      </c>
      <c r="M1800" s="66">
        <v>0</v>
      </c>
      <c r="N1800" s="66">
        <v>0</v>
      </c>
      <c r="O1800" s="66">
        <v>0</v>
      </c>
      <c r="P1800" s="66">
        <v>0</v>
      </c>
      <c r="Q1800" s="129"/>
      <c r="R1800" s="82"/>
      <c r="S1800" s="51"/>
    </row>
    <row r="1801" spans="1:20">
      <c r="A1801" s="127"/>
      <c r="B1801" s="128"/>
      <c r="C1801" s="149"/>
      <c r="D1801" s="129"/>
      <c r="E1801" s="100"/>
      <c r="F1801" s="100" t="s">
        <v>30</v>
      </c>
      <c r="G1801" s="66">
        <f t="shared" si="340"/>
        <v>0</v>
      </c>
      <c r="H1801" s="66">
        <f t="shared" si="340"/>
        <v>0</v>
      </c>
      <c r="I1801" s="66">
        <v>0</v>
      </c>
      <c r="J1801" s="66">
        <v>0</v>
      </c>
      <c r="K1801" s="66">
        <v>0</v>
      </c>
      <c r="L1801" s="66">
        <v>0</v>
      </c>
      <c r="M1801" s="66">
        <v>0</v>
      </c>
      <c r="N1801" s="66">
        <v>0</v>
      </c>
      <c r="O1801" s="66">
        <v>0</v>
      </c>
      <c r="P1801" s="66">
        <v>0</v>
      </c>
      <c r="Q1801" s="129"/>
      <c r="R1801" s="82"/>
      <c r="S1801" s="51"/>
    </row>
    <row r="1802" spans="1:20">
      <c r="A1802" s="127"/>
      <c r="B1802" s="128"/>
      <c r="C1802" s="149"/>
      <c r="D1802" s="129"/>
      <c r="E1802" s="100"/>
      <c r="F1802" s="100" t="s">
        <v>31</v>
      </c>
      <c r="G1802" s="66">
        <f t="shared" si="340"/>
        <v>0</v>
      </c>
      <c r="H1802" s="66">
        <f t="shared" si="340"/>
        <v>0</v>
      </c>
      <c r="I1802" s="66">
        <v>0</v>
      </c>
      <c r="J1802" s="66">
        <v>0</v>
      </c>
      <c r="K1802" s="66">
        <v>0</v>
      </c>
      <c r="L1802" s="66">
        <v>0</v>
      </c>
      <c r="M1802" s="66">
        <v>0</v>
      </c>
      <c r="N1802" s="66">
        <v>0</v>
      </c>
      <c r="O1802" s="66">
        <v>0</v>
      </c>
      <c r="P1802" s="66">
        <v>0</v>
      </c>
      <c r="Q1802" s="129"/>
      <c r="R1802" s="82"/>
      <c r="S1802" s="51"/>
    </row>
    <row r="1803" spans="1:20">
      <c r="A1803" s="127"/>
      <c r="B1803" s="128"/>
      <c r="C1803" s="149"/>
      <c r="D1803" s="129"/>
      <c r="E1803" s="100"/>
      <c r="F1803" s="100" t="s">
        <v>268</v>
      </c>
      <c r="G1803" s="66">
        <v>0</v>
      </c>
      <c r="H1803" s="66">
        <v>0</v>
      </c>
      <c r="I1803" s="66">
        <v>0</v>
      </c>
      <c r="J1803" s="66">
        <v>0</v>
      </c>
      <c r="K1803" s="66">
        <v>0</v>
      </c>
      <c r="L1803" s="66">
        <v>0</v>
      </c>
      <c r="M1803" s="66">
        <v>0</v>
      </c>
      <c r="N1803" s="66">
        <v>0</v>
      </c>
      <c r="O1803" s="66">
        <v>0</v>
      </c>
      <c r="P1803" s="66">
        <v>0</v>
      </c>
      <c r="Q1803" s="129"/>
      <c r="R1803" s="82"/>
      <c r="S1803" s="51"/>
    </row>
    <row r="1804" spans="1:20">
      <c r="A1804" s="127"/>
      <c r="B1804" s="128"/>
      <c r="C1804" s="149"/>
      <c r="D1804" s="129"/>
      <c r="E1804" s="102" t="s">
        <v>24</v>
      </c>
      <c r="F1804" s="100" t="s">
        <v>275</v>
      </c>
      <c r="G1804" s="97">
        <f t="shared" ref="G1804:H1808" si="341">I1804+K1804+M1804+O1804</f>
        <v>214</v>
      </c>
      <c r="H1804" s="66">
        <f t="shared" si="341"/>
        <v>0</v>
      </c>
      <c r="I1804" s="97">
        <f>2.1</f>
        <v>2.1</v>
      </c>
      <c r="J1804" s="66">
        <v>0</v>
      </c>
      <c r="K1804" s="66">
        <v>0</v>
      </c>
      <c r="L1804" s="66">
        <v>0</v>
      </c>
      <c r="M1804" s="97">
        <f>211.9</f>
        <v>211.9</v>
      </c>
      <c r="N1804" s="66">
        <v>0</v>
      </c>
      <c r="O1804" s="66">
        <v>0</v>
      </c>
      <c r="P1804" s="66">
        <v>0</v>
      </c>
      <c r="Q1804" s="129"/>
      <c r="R1804" s="103"/>
      <c r="S1804" s="51"/>
      <c r="T1804" s="65"/>
    </row>
    <row r="1805" spans="1:20">
      <c r="A1805" s="127"/>
      <c r="B1805" s="128"/>
      <c r="C1805" s="149"/>
      <c r="D1805" s="129"/>
      <c r="E1805" s="100"/>
      <c r="F1805" s="100" t="s">
        <v>276</v>
      </c>
      <c r="G1805" s="66">
        <f t="shared" si="341"/>
        <v>0</v>
      </c>
      <c r="H1805" s="66">
        <f t="shared" si="341"/>
        <v>0</v>
      </c>
      <c r="I1805" s="66">
        <v>0</v>
      </c>
      <c r="J1805" s="66">
        <v>0</v>
      </c>
      <c r="K1805" s="66">
        <v>0</v>
      </c>
      <c r="L1805" s="66">
        <v>0</v>
      </c>
      <c r="M1805" s="66">
        <v>0</v>
      </c>
      <c r="N1805" s="66">
        <v>0</v>
      </c>
      <c r="O1805" s="66">
        <v>0</v>
      </c>
      <c r="P1805" s="66">
        <v>0</v>
      </c>
      <c r="Q1805" s="129"/>
      <c r="R1805" s="103"/>
      <c r="S1805" s="51"/>
      <c r="T1805" s="65"/>
    </row>
    <row r="1806" spans="1:20">
      <c r="A1806" s="127"/>
      <c r="B1806" s="128"/>
      <c r="C1806" s="149"/>
      <c r="D1806" s="129"/>
      <c r="E1806" s="100"/>
      <c r="F1806" s="100" t="s">
        <v>277</v>
      </c>
      <c r="G1806" s="66">
        <f t="shared" si="341"/>
        <v>0</v>
      </c>
      <c r="H1806" s="66">
        <f t="shared" si="341"/>
        <v>0</v>
      </c>
      <c r="I1806" s="66">
        <v>0</v>
      </c>
      <c r="J1806" s="66">
        <v>0</v>
      </c>
      <c r="K1806" s="66">
        <v>0</v>
      </c>
      <c r="L1806" s="66">
        <v>0</v>
      </c>
      <c r="M1806" s="66">
        <v>0</v>
      </c>
      <c r="N1806" s="66">
        <v>0</v>
      </c>
      <c r="O1806" s="66">
        <v>0</v>
      </c>
      <c r="P1806" s="66">
        <v>0</v>
      </c>
      <c r="Q1806" s="129"/>
      <c r="R1806" s="103"/>
      <c r="S1806" s="51"/>
      <c r="T1806" s="65"/>
    </row>
    <row r="1807" spans="1:20">
      <c r="A1807" s="127"/>
      <c r="B1807" s="128"/>
      <c r="C1807" s="149"/>
      <c r="D1807" s="129"/>
      <c r="E1807" s="100"/>
      <c r="F1807" s="100" t="s">
        <v>278</v>
      </c>
      <c r="G1807" s="66">
        <f t="shared" si="341"/>
        <v>0</v>
      </c>
      <c r="H1807" s="66">
        <f t="shared" si="341"/>
        <v>0</v>
      </c>
      <c r="I1807" s="66">
        <v>0</v>
      </c>
      <c r="J1807" s="66">
        <v>0</v>
      </c>
      <c r="K1807" s="66">
        <v>0</v>
      </c>
      <c r="L1807" s="66">
        <v>0</v>
      </c>
      <c r="M1807" s="66">
        <v>0</v>
      </c>
      <c r="N1807" s="66">
        <v>0</v>
      </c>
      <c r="O1807" s="66">
        <v>0</v>
      </c>
      <c r="P1807" s="66">
        <v>0</v>
      </c>
      <c r="Q1807" s="129"/>
      <c r="R1807" s="103"/>
      <c r="S1807" s="51"/>
      <c r="T1807" s="65"/>
    </row>
    <row r="1808" spans="1:20">
      <c r="A1808" s="127"/>
      <c r="B1808" s="128"/>
      <c r="C1808" s="149"/>
      <c r="D1808" s="129"/>
      <c r="E1808" s="100"/>
      <c r="F1808" s="100" t="s">
        <v>279</v>
      </c>
      <c r="G1808" s="66">
        <f t="shared" si="341"/>
        <v>0</v>
      </c>
      <c r="H1808" s="66">
        <f t="shared" si="341"/>
        <v>0</v>
      </c>
      <c r="I1808" s="66">
        <v>0</v>
      </c>
      <c r="J1808" s="66">
        <v>0</v>
      </c>
      <c r="K1808" s="66">
        <v>0</v>
      </c>
      <c r="L1808" s="66">
        <v>0</v>
      </c>
      <c r="M1808" s="66">
        <v>0</v>
      </c>
      <c r="N1808" s="66">
        <v>0</v>
      </c>
      <c r="O1808" s="66">
        <v>0</v>
      </c>
      <c r="P1808" s="66">
        <v>0</v>
      </c>
      <c r="Q1808" s="129"/>
      <c r="R1808" s="103"/>
      <c r="S1808" s="51"/>
      <c r="T1808" s="65"/>
    </row>
    <row r="1809" spans="1:20" ht="12.75" customHeight="1">
      <c r="A1809" s="168" t="s">
        <v>105</v>
      </c>
      <c r="B1809" s="169"/>
      <c r="C1809" s="169"/>
      <c r="D1809" s="169"/>
      <c r="E1809" s="169"/>
      <c r="F1809" s="169"/>
      <c r="G1809" s="169"/>
      <c r="H1809" s="169"/>
      <c r="I1809" s="169"/>
      <c r="J1809" s="169"/>
      <c r="K1809" s="169"/>
      <c r="L1809" s="169"/>
      <c r="M1809" s="169"/>
      <c r="N1809" s="169"/>
      <c r="O1809" s="169"/>
      <c r="P1809" s="169"/>
      <c r="Q1809" s="170"/>
      <c r="R1809" s="82"/>
      <c r="S1809" s="51"/>
    </row>
    <row r="1810" spans="1:20" ht="12.75" customHeight="1">
      <c r="A1810" s="127" t="s">
        <v>106</v>
      </c>
      <c r="B1810" s="128" t="s">
        <v>107</v>
      </c>
      <c r="C1810" s="129" t="s">
        <v>548</v>
      </c>
      <c r="D1810" s="129"/>
      <c r="E1810" s="100"/>
      <c r="F1810" s="106" t="s">
        <v>22</v>
      </c>
      <c r="G1810" s="64">
        <f>SUM(G1811:G1821)</f>
        <v>4000</v>
      </c>
      <c r="H1810" s="64">
        <f t="shared" ref="H1810:P1810" si="342">SUM(H1811:H1821)</f>
        <v>0</v>
      </c>
      <c r="I1810" s="64">
        <f t="shared" si="342"/>
        <v>4000</v>
      </c>
      <c r="J1810" s="64">
        <f t="shared" si="342"/>
        <v>0</v>
      </c>
      <c r="K1810" s="64">
        <f t="shared" si="342"/>
        <v>0</v>
      </c>
      <c r="L1810" s="64">
        <f t="shared" si="342"/>
        <v>0</v>
      </c>
      <c r="M1810" s="64">
        <f t="shared" si="342"/>
        <v>0</v>
      </c>
      <c r="N1810" s="64">
        <f t="shared" si="342"/>
        <v>0</v>
      </c>
      <c r="O1810" s="64">
        <f t="shared" si="342"/>
        <v>0</v>
      </c>
      <c r="P1810" s="64">
        <f t="shared" si="342"/>
        <v>0</v>
      </c>
      <c r="Q1810" s="129" t="s">
        <v>23</v>
      </c>
      <c r="R1810" s="82"/>
      <c r="S1810" s="51"/>
    </row>
    <row r="1811" spans="1:20">
      <c r="A1811" s="127"/>
      <c r="B1811" s="128"/>
      <c r="C1811" s="129"/>
      <c r="D1811" s="129"/>
      <c r="E1811" s="100"/>
      <c r="F1811" s="100" t="s">
        <v>25</v>
      </c>
      <c r="G1811" s="66">
        <f t="shared" ref="G1811:H1815" si="343">I1811+K1811+M1811+O1811</f>
        <v>0</v>
      </c>
      <c r="H1811" s="66">
        <f t="shared" si="343"/>
        <v>0</v>
      </c>
      <c r="I1811" s="66">
        <v>0</v>
      </c>
      <c r="J1811" s="66">
        <v>0</v>
      </c>
      <c r="K1811" s="66">
        <v>0</v>
      </c>
      <c r="L1811" s="66">
        <v>0</v>
      </c>
      <c r="M1811" s="66">
        <v>0</v>
      </c>
      <c r="N1811" s="66">
        <v>0</v>
      </c>
      <c r="O1811" s="66">
        <v>0</v>
      </c>
      <c r="P1811" s="66">
        <v>0</v>
      </c>
      <c r="Q1811" s="129"/>
      <c r="R1811" s="82"/>
      <c r="S1811" s="51"/>
    </row>
    <row r="1812" spans="1:20">
      <c r="A1812" s="127"/>
      <c r="B1812" s="128"/>
      <c r="C1812" s="129"/>
      <c r="D1812" s="129"/>
      <c r="E1812" s="100"/>
      <c r="F1812" s="100" t="s">
        <v>28</v>
      </c>
      <c r="G1812" s="66">
        <f t="shared" si="343"/>
        <v>0</v>
      </c>
      <c r="H1812" s="66">
        <f t="shared" si="343"/>
        <v>0</v>
      </c>
      <c r="I1812" s="66">
        <v>0</v>
      </c>
      <c r="J1812" s="66">
        <v>0</v>
      </c>
      <c r="K1812" s="66">
        <v>0</v>
      </c>
      <c r="L1812" s="66">
        <v>0</v>
      </c>
      <c r="M1812" s="66">
        <v>0</v>
      </c>
      <c r="N1812" s="66">
        <v>0</v>
      </c>
      <c r="O1812" s="66">
        <v>0</v>
      </c>
      <c r="P1812" s="66">
        <v>0</v>
      </c>
      <c r="Q1812" s="129"/>
      <c r="R1812" s="82"/>
      <c r="S1812" s="51"/>
    </row>
    <row r="1813" spans="1:20">
      <c r="A1813" s="127"/>
      <c r="B1813" s="128"/>
      <c r="C1813" s="129"/>
      <c r="D1813" s="129"/>
      <c r="E1813" s="100"/>
      <c r="F1813" s="100" t="s">
        <v>29</v>
      </c>
      <c r="G1813" s="66">
        <f t="shared" si="343"/>
        <v>0</v>
      </c>
      <c r="H1813" s="66">
        <f t="shared" si="343"/>
        <v>0</v>
      </c>
      <c r="I1813" s="66">
        <v>0</v>
      </c>
      <c r="J1813" s="66">
        <v>0</v>
      </c>
      <c r="K1813" s="66">
        <v>0</v>
      </c>
      <c r="L1813" s="66">
        <v>0</v>
      </c>
      <c r="M1813" s="66">
        <v>0</v>
      </c>
      <c r="N1813" s="66">
        <v>0</v>
      </c>
      <c r="O1813" s="66">
        <v>0</v>
      </c>
      <c r="P1813" s="66">
        <v>0</v>
      </c>
      <c r="Q1813" s="129"/>
      <c r="R1813" s="82"/>
      <c r="S1813" s="51"/>
      <c r="T1813" s="53"/>
    </row>
    <row r="1814" spans="1:20">
      <c r="A1814" s="127"/>
      <c r="B1814" s="128"/>
      <c r="C1814" s="129"/>
      <c r="D1814" s="129"/>
      <c r="E1814" s="100"/>
      <c r="F1814" s="100" t="s">
        <v>30</v>
      </c>
      <c r="G1814" s="66">
        <f t="shared" si="343"/>
        <v>0</v>
      </c>
      <c r="H1814" s="66">
        <f t="shared" si="343"/>
        <v>0</v>
      </c>
      <c r="I1814" s="66">
        <v>0</v>
      </c>
      <c r="J1814" s="66">
        <v>0</v>
      </c>
      <c r="K1814" s="66">
        <v>0</v>
      </c>
      <c r="L1814" s="66">
        <v>0</v>
      </c>
      <c r="M1814" s="66">
        <v>0</v>
      </c>
      <c r="N1814" s="66">
        <v>0</v>
      </c>
      <c r="O1814" s="66">
        <v>0</v>
      </c>
      <c r="P1814" s="66">
        <v>0</v>
      </c>
      <c r="Q1814" s="129"/>
      <c r="R1814" s="82"/>
      <c r="S1814" s="51"/>
    </row>
    <row r="1815" spans="1:20">
      <c r="A1815" s="127"/>
      <c r="B1815" s="128"/>
      <c r="C1815" s="129"/>
      <c r="D1815" s="129"/>
      <c r="E1815" s="100"/>
      <c r="F1815" s="100" t="s">
        <v>31</v>
      </c>
      <c r="G1815" s="66">
        <f t="shared" si="343"/>
        <v>0</v>
      </c>
      <c r="H1815" s="66">
        <f t="shared" si="343"/>
        <v>0</v>
      </c>
      <c r="I1815" s="66">
        <v>0</v>
      </c>
      <c r="J1815" s="66">
        <v>0</v>
      </c>
      <c r="K1815" s="66">
        <v>0</v>
      </c>
      <c r="L1815" s="66">
        <v>0</v>
      </c>
      <c r="M1815" s="66">
        <v>0</v>
      </c>
      <c r="N1815" s="66">
        <v>0</v>
      </c>
      <c r="O1815" s="66">
        <v>0</v>
      </c>
      <c r="P1815" s="66">
        <v>0</v>
      </c>
      <c r="Q1815" s="129"/>
      <c r="R1815" s="82"/>
      <c r="S1815" s="51"/>
    </row>
    <row r="1816" spans="1:20">
      <c r="A1816" s="127"/>
      <c r="B1816" s="128"/>
      <c r="C1816" s="129"/>
      <c r="D1816" s="129"/>
      <c r="E1816" s="100"/>
      <c r="F1816" s="100" t="s">
        <v>268</v>
      </c>
      <c r="G1816" s="66">
        <v>0</v>
      </c>
      <c r="H1816" s="66">
        <v>0</v>
      </c>
      <c r="I1816" s="66">
        <v>0</v>
      </c>
      <c r="J1816" s="66">
        <v>0</v>
      </c>
      <c r="K1816" s="66">
        <v>0</v>
      </c>
      <c r="L1816" s="66">
        <v>0</v>
      </c>
      <c r="M1816" s="66">
        <v>0</v>
      </c>
      <c r="N1816" s="66">
        <v>0</v>
      </c>
      <c r="O1816" s="66">
        <v>0</v>
      </c>
      <c r="P1816" s="66">
        <v>0</v>
      </c>
      <c r="Q1816" s="129"/>
      <c r="R1816" s="82"/>
      <c r="S1816" s="51"/>
    </row>
    <row r="1817" spans="1:20">
      <c r="A1817" s="127"/>
      <c r="B1817" s="128"/>
      <c r="C1817" s="129"/>
      <c r="D1817" s="100"/>
      <c r="E1817" s="100" t="s">
        <v>24</v>
      </c>
      <c r="F1817" s="100" t="s">
        <v>275</v>
      </c>
      <c r="G1817" s="66">
        <f t="shared" ref="G1817:H1821" si="344">I1817+K1817+M1817+O1817</f>
        <v>400</v>
      </c>
      <c r="H1817" s="66">
        <f t="shared" si="344"/>
        <v>0</v>
      </c>
      <c r="I1817" s="66">
        <v>400</v>
      </c>
      <c r="J1817" s="66">
        <v>0</v>
      </c>
      <c r="K1817" s="66">
        <v>0</v>
      </c>
      <c r="L1817" s="66">
        <v>0</v>
      </c>
      <c r="M1817" s="66">
        <v>0</v>
      </c>
      <c r="N1817" s="66">
        <v>0</v>
      </c>
      <c r="O1817" s="66">
        <v>0</v>
      </c>
      <c r="P1817" s="66">
        <v>0</v>
      </c>
      <c r="Q1817" s="129"/>
      <c r="R1817" s="82"/>
      <c r="S1817" s="51"/>
      <c r="T1817" s="65"/>
    </row>
    <row r="1818" spans="1:20">
      <c r="A1818" s="127"/>
      <c r="B1818" s="128"/>
      <c r="C1818" s="129"/>
      <c r="D1818" s="100"/>
      <c r="E1818" s="100" t="s">
        <v>26</v>
      </c>
      <c r="F1818" s="100" t="s">
        <v>276</v>
      </c>
      <c r="G1818" s="66">
        <f t="shared" si="344"/>
        <v>3600</v>
      </c>
      <c r="H1818" s="66">
        <f t="shared" si="344"/>
        <v>0</v>
      </c>
      <c r="I1818" s="66">
        <v>3600</v>
      </c>
      <c r="J1818" s="66">
        <v>0</v>
      </c>
      <c r="K1818" s="66">
        <v>0</v>
      </c>
      <c r="L1818" s="66">
        <v>0</v>
      </c>
      <c r="M1818" s="66">
        <v>0</v>
      </c>
      <c r="N1818" s="66">
        <v>0</v>
      </c>
      <c r="O1818" s="66">
        <v>0</v>
      </c>
      <c r="P1818" s="66">
        <v>0</v>
      </c>
      <c r="Q1818" s="129"/>
      <c r="R1818" s="82"/>
      <c r="S1818" s="51"/>
      <c r="T1818" s="65"/>
    </row>
    <row r="1819" spans="1:20">
      <c r="A1819" s="127"/>
      <c r="B1819" s="128"/>
      <c r="C1819" s="129"/>
      <c r="D1819" s="100"/>
      <c r="E1819" s="100"/>
      <c r="F1819" s="100" t="s">
        <v>277</v>
      </c>
      <c r="G1819" s="66">
        <f t="shared" si="344"/>
        <v>0</v>
      </c>
      <c r="H1819" s="66">
        <f t="shared" si="344"/>
        <v>0</v>
      </c>
      <c r="I1819" s="66">
        <v>0</v>
      </c>
      <c r="J1819" s="66">
        <v>0</v>
      </c>
      <c r="K1819" s="66">
        <v>0</v>
      </c>
      <c r="L1819" s="66">
        <v>0</v>
      </c>
      <c r="M1819" s="66">
        <v>0</v>
      </c>
      <c r="N1819" s="66">
        <v>0</v>
      </c>
      <c r="O1819" s="66">
        <v>0</v>
      </c>
      <c r="P1819" s="66">
        <v>0</v>
      </c>
      <c r="Q1819" s="129"/>
      <c r="R1819" s="82"/>
      <c r="S1819" s="51"/>
      <c r="T1819" s="65"/>
    </row>
    <row r="1820" spans="1:20">
      <c r="A1820" s="127"/>
      <c r="B1820" s="128"/>
      <c r="C1820" s="129"/>
      <c r="D1820" s="100"/>
      <c r="E1820" s="100"/>
      <c r="F1820" s="100" t="s">
        <v>278</v>
      </c>
      <c r="G1820" s="66">
        <f t="shared" si="344"/>
        <v>0</v>
      </c>
      <c r="H1820" s="66">
        <f t="shared" si="344"/>
        <v>0</v>
      </c>
      <c r="I1820" s="66">
        <v>0</v>
      </c>
      <c r="J1820" s="66">
        <v>0</v>
      </c>
      <c r="K1820" s="66">
        <v>0</v>
      </c>
      <c r="L1820" s="66">
        <v>0</v>
      </c>
      <c r="M1820" s="66">
        <v>0</v>
      </c>
      <c r="N1820" s="66">
        <v>0</v>
      </c>
      <c r="O1820" s="66">
        <v>0</v>
      </c>
      <c r="P1820" s="66">
        <v>0</v>
      </c>
      <c r="Q1820" s="129"/>
      <c r="R1820" s="82"/>
      <c r="S1820" s="51"/>
      <c r="T1820" s="65"/>
    </row>
    <row r="1821" spans="1:20">
      <c r="A1821" s="127"/>
      <c r="B1821" s="128"/>
      <c r="C1821" s="129"/>
      <c r="D1821" s="100"/>
      <c r="E1821" s="100"/>
      <c r="F1821" s="100" t="s">
        <v>279</v>
      </c>
      <c r="G1821" s="66">
        <f t="shared" si="344"/>
        <v>0</v>
      </c>
      <c r="H1821" s="66">
        <f t="shared" si="344"/>
        <v>0</v>
      </c>
      <c r="I1821" s="66">
        <v>0</v>
      </c>
      <c r="J1821" s="66">
        <v>0</v>
      </c>
      <c r="K1821" s="66">
        <v>0</v>
      </c>
      <c r="L1821" s="66">
        <v>0</v>
      </c>
      <c r="M1821" s="66">
        <v>0</v>
      </c>
      <c r="N1821" s="66">
        <v>0</v>
      </c>
      <c r="O1821" s="66">
        <v>0</v>
      </c>
      <c r="P1821" s="66">
        <v>0</v>
      </c>
      <c r="Q1821" s="129"/>
      <c r="R1821" s="82"/>
      <c r="S1821" s="51"/>
      <c r="T1821" s="65"/>
    </row>
    <row r="1822" spans="1:20" ht="12.75" customHeight="1">
      <c r="A1822" s="127" t="s">
        <v>108</v>
      </c>
      <c r="B1822" s="128" t="s">
        <v>109</v>
      </c>
      <c r="C1822" s="129" t="s">
        <v>110</v>
      </c>
      <c r="D1822" s="129"/>
      <c r="E1822" s="100"/>
      <c r="F1822" s="106" t="s">
        <v>22</v>
      </c>
      <c r="G1822" s="64">
        <f>SUM(G1823:G1833)</f>
        <v>60000</v>
      </c>
      <c r="H1822" s="64">
        <f t="shared" ref="H1822:P1822" si="345">SUM(H1823:H1833)</f>
        <v>0</v>
      </c>
      <c r="I1822" s="64">
        <f t="shared" si="345"/>
        <v>60000</v>
      </c>
      <c r="J1822" s="64">
        <f t="shared" si="345"/>
        <v>0</v>
      </c>
      <c r="K1822" s="64">
        <f t="shared" si="345"/>
        <v>0</v>
      </c>
      <c r="L1822" s="64">
        <f t="shared" si="345"/>
        <v>0</v>
      </c>
      <c r="M1822" s="64">
        <f t="shared" si="345"/>
        <v>0</v>
      </c>
      <c r="N1822" s="64">
        <f t="shared" si="345"/>
        <v>0</v>
      </c>
      <c r="O1822" s="64">
        <f t="shared" si="345"/>
        <v>0</v>
      </c>
      <c r="P1822" s="64">
        <f t="shared" si="345"/>
        <v>0</v>
      </c>
      <c r="Q1822" s="129" t="s">
        <v>23</v>
      </c>
      <c r="R1822" s="82"/>
      <c r="S1822" s="51"/>
    </row>
    <row r="1823" spans="1:20">
      <c r="A1823" s="127"/>
      <c r="B1823" s="128"/>
      <c r="C1823" s="129"/>
      <c r="D1823" s="129"/>
      <c r="E1823" s="100"/>
      <c r="F1823" s="100" t="s">
        <v>25</v>
      </c>
      <c r="G1823" s="66">
        <f t="shared" ref="G1823:H1827" si="346">I1823+K1823+M1823+O1823</f>
        <v>0</v>
      </c>
      <c r="H1823" s="66">
        <f t="shared" si="346"/>
        <v>0</v>
      </c>
      <c r="I1823" s="66">
        <v>0</v>
      </c>
      <c r="J1823" s="66">
        <v>0</v>
      </c>
      <c r="K1823" s="66">
        <v>0</v>
      </c>
      <c r="L1823" s="66">
        <v>0</v>
      </c>
      <c r="M1823" s="66">
        <v>0</v>
      </c>
      <c r="N1823" s="66">
        <v>0</v>
      </c>
      <c r="O1823" s="66">
        <v>0</v>
      </c>
      <c r="P1823" s="66">
        <v>0</v>
      </c>
      <c r="Q1823" s="129"/>
      <c r="R1823" s="82"/>
      <c r="S1823" s="51"/>
    </row>
    <row r="1824" spans="1:20">
      <c r="A1824" s="127"/>
      <c r="B1824" s="128"/>
      <c r="C1824" s="129"/>
      <c r="D1824" s="129"/>
      <c r="E1824" s="100"/>
      <c r="F1824" s="100" t="s">
        <v>28</v>
      </c>
      <c r="G1824" s="66">
        <f t="shared" si="346"/>
        <v>0</v>
      </c>
      <c r="H1824" s="66">
        <f t="shared" si="346"/>
        <v>0</v>
      </c>
      <c r="I1824" s="66">
        <v>0</v>
      </c>
      <c r="J1824" s="66">
        <v>0</v>
      </c>
      <c r="K1824" s="66">
        <v>0</v>
      </c>
      <c r="L1824" s="66">
        <v>0</v>
      </c>
      <c r="M1824" s="66">
        <v>0</v>
      </c>
      <c r="N1824" s="66">
        <v>0</v>
      </c>
      <c r="O1824" s="66">
        <v>0</v>
      </c>
      <c r="P1824" s="66">
        <v>0</v>
      </c>
      <c r="Q1824" s="129"/>
      <c r="R1824" s="82"/>
      <c r="S1824" s="51"/>
    </row>
    <row r="1825" spans="1:20">
      <c r="A1825" s="127"/>
      <c r="B1825" s="128"/>
      <c r="C1825" s="129"/>
      <c r="D1825" s="129"/>
      <c r="E1825" s="100"/>
      <c r="F1825" s="100" t="s">
        <v>29</v>
      </c>
      <c r="G1825" s="66">
        <f t="shared" si="346"/>
        <v>0</v>
      </c>
      <c r="H1825" s="66">
        <f t="shared" si="346"/>
        <v>0</v>
      </c>
      <c r="I1825" s="66">
        <v>0</v>
      </c>
      <c r="J1825" s="66">
        <v>0</v>
      </c>
      <c r="K1825" s="66">
        <v>0</v>
      </c>
      <c r="L1825" s="66">
        <v>0</v>
      </c>
      <c r="M1825" s="66">
        <v>0</v>
      </c>
      <c r="N1825" s="66">
        <v>0</v>
      </c>
      <c r="O1825" s="66">
        <v>0</v>
      </c>
      <c r="P1825" s="66">
        <v>0</v>
      </c>
      <c r="Q1825" s="129"/>
      <c r="R1825" s="82"/>
      <c r="S1825" s="51"/>
    </row>
    <row r="1826" spans="1:20">
      <c r="A1826" s="127"/>
      <c r="B1826" s="128"/>
      <c r="C1826" s="129"/>
      <c r="D1826" s="129"/>
      <c r="E1826" s="100"/>
      <c r="F1826" s="100" t="s">
        <v>30</v>
      </c>
      <c r="G1826" s="66">
        <f t="shared" si="346"/>
        <v>0</v>
      </c>
      <c r="H1826" s="66">
        <f t="shared" si="346"/>
        <v>0</v>
      </c>
      <c r="I1826" s="66">
        <v>0</v>
      </c>
      <c r="J1826" s="66">
        <v>0</v>
      </c>
      <c r="K1826" s="66">
        <v>0</v>
      </c>
      <c r="L1826" s="66">
        <v>0</v>
      </c>
      <c r="M1826" s="66">
        <v>0</v>
      </c>
      <c r="N1826" s="66">
        <v>0</v>
      </c>
      <c r="O1826" s="66">
        <v>0</v>
      </c>
      <c r="P1826" s="66">
        <v>0</v>
      </c>
      <c r="Q1826" s="129"/>
      <c r="R1826" s="82"/>
      <c r="S1826" s="51"/>
      <c r="T1826" s="53"/>
    </row>
    <row r="1827" spans="1:20">
      <c r="A1827" s="127"/>
      <c r="B1827" s="128"/>
      <c r="C1827" s="129"/>
      <c r="D1827" s="129"/>
      <c r="E1827" s="100"/>
      <c r="F1827" s="100" t="s">
        <v>31</v>
      </c>
      <c r="G1827" s="66">
        <f t="shared" si="346"/>
        <v>0</v>
      </c>
      <c r="H1827" s="66">
        <f t="shared" si="346"/>
        <v>0</v>
      </c>
      <c r="I1827" s="66">
        <v>0</v>
      </c>
      <c r="J1827" s="66">
        <v>0</v>
      </c>
      <c r="K1827" s="66">
        <v>0</v>
      </c>
      <c r="L1827" s="66">
        <v>0</v>
      </c>
      <c r="M1827" s="66">
        <v>0</v>
      </c>
      <c r="N1827" s="66">
        <v>0</v>
      </c>
      <c r="O1827" s="66">
        <v>0</v>
      </c>
      <c r="P1827" s="66">
        <v>0</v>
      </c>
      <c r="Q1827" s="129"/>
      <c r="R1827" s="82"/>
      <c r="S1827" s="51"/>
    </row>
    <row r="1828" spans="1:20">
      <c r="A1828" s="127"/>
      <c r="B1828" s="128"/>
      <c r="C1828" s="129"/>
      <c r="D1828" s="100"/>
      <c r="E1828" s="100"/>
      <c r="F1828" s="100" t="s">
        <v>268</v>
      </c>
      <c r="G1828" s="66">
        <v>0</v>
      </c>
      <c r="H1828" s="66">
        <v>0</v>
      </c>
      <c r="I1828" s="66">
        <v>0</v>
      </c>
      <c r="J1828" s="66">
        <v>0</v>
      </c>
      <c r="K1828" s="66">
        <v>0</v>
      </c>
      <c r="L1828" s="66">
        <v>0</v>
      </c>
      <c r="M1828" s="66">
        <v>0</v>
      </c>
      <c r="N1828" s="66">
        <v>0</v>
      </c>
      <c r="O1828" s="66">
        <v>0</v>
      </c>
      <c r="P1828" s="66">
        <v>0</v>
      </c>
      <c r="Q1828" s="129"/>
      <c r="R1828" s="82"/>
      <c r="S1828" s="51"/>
    </row>
    <row r="1829" spans="1:20">
      <c r="A1829" s="127"/>
      <c r="B1829" s="128"/>
      <c r="C1829" s="129"/>
      <c r="D1829" s="100"/>
      <c r="E1829" s="100" t="s">
        <v>27</v>
      </c>
      <c r="F1829" s="100" t="s">
        <v>275</v>
      </c>
      <c r="G1829" s="66">
        <f t="shared" ref="G1829:H1833" si="347">I1829+K1829+M1829+O1829</f>
        <v>6000</v>
      </c>
      <c r="H1829" s="66">
        <f t="shared" si="347"/>
        <v>0</v>
      </c>
      <c r="I1829" s="66">
        <v>6000</v>
      </c>
      <c r="J1829" s="66">
        <v>0</v>
      </c>
      <c r="K1829" s="66">
        <v>0</v>
      </c>
      <c r="L1829" s="66">
        <v>0</v>
      </c>
      <c r="M1829" s="66">
        <v>0</v>
      </c>
      <c r="N1829" s="66">
        <v>0</v>
      </c>
      <c r="O1829" s="66">
        <v>0</v>
      </c>
      <c r="P1829" s="66">
        <v>0</v>
      </c>
      <c r="Q1829" s="129"/>
      <c r="R1829" s="82"/>
      <c r="S1829" s="51"/>
      <c r="T1829" s="65"/>
    </row>
    <row r="1830" spans="1:20">
      <c r="A1830" s="127"/>
      <c r="B1830" s="128"/>
      <c r="C1830" s="129"/>
      <c r="D1830" s="100"/>
      <c r="E1830" s="100" t="s">
        <v>26</v>
      </c>
      <c r="F1830" s="100" t="s">
        <v>276</v>
      </c>
      <c r="G1830" s="66">
        <f t="shared" si="347"/>
        <v>54000</v>
      </c>
      <c r="H1830" s="66">
        <f t="shared" si="347"/>
        <v>0</v>
      </c>
      <c r="I1830" s="66">
        <v>54000</v>
      </c>
      <c r="J1830" s="66">
        <v>0</v>
      </c>
      <c r="K1830" s="66">
        <v>0</v>
      </c>
      <c r="L1830" s="66">
        <v>0</v>
      </c>
      <c r="M1830" s="66">
        <v>0</v>
      </c>
      <c r="N1830" s="66">
        <v>0</v>
      </c>
      <c r="O1830" s="66">
        <v>0</v>
      </c>
      <c r="P1830" s="66">
        <v>0</v>
      </c>
      <c r="Q1830" s="129"/>
      <c r="R1830" s="82"/>
      <c r="S1830" s="51"/>
      <c r="T1830" s="65"/>
    </row>
    <row r="1831" spans="1:20">
      <c r="A1831" s="127"/>
      <c r="B1831" s="128"/>
      <c r="C1831" s="129"/>
      <c r="D1831" s="100"/>
      <c r="E1831" s="100"/>
      <c r="F1831" s="100" t="s">
        <v>277</v>
      </c>
      <c r="G1831" s="66">
        <f t="shared" si="347"/>
        <v>0</v>
      </c>
      <c r="H1831" s="66">
        <f t="shared" si="347"/>
        <v>0</v>
      </c>
      <c r="I1831" s="66">
        <v>0</v>
      </c>
      <c r="J1831" s="66">
        <v>0</v>
      </c>
      <c r="K1831" s="66">
        <v>0</v>
      </c>
      <c r="L1831" s="66">
        <v>0</v>
      </c>
      <c r="M1831" s="66">
        <v>0</v>
      </c>
      <c r="N1831" s="66">
        <v>0</v>
      </c>
      <c r="O1831" s="66">
        <v>0</v>
      </c>
      <c r="P1831" s="66">
        <v>0</v>
      </c>
      <c r="Q1831" s="129"/>
      <c r="R1831" s="82"/>
      <c r="S1831" s="51"/>
      <c r="T1831" s="65"/>
    </row>
    <row r="1832" spans="1:20">
      <c r="A1832" s="127"/>
      <c r="B1832" s="128"/>
      <c r="C1832" s="129"/>
      <c r="D1832" s="100"/>
      <c r="E1832" s="100"/>
      <c r="F1832" s="100" t="s">
        <v>278</v>
      </c>
      <c r="G1832" s="66">
        <f t="shared" si="347"/>
        <v>0</v>
      </c>
      <c r="H1832" s="66">
        <f t="shared" si="347"/>
        <v>0</v>
      </c>
      <c r="I1832" s="66">
        <v>0</v>
      </c>
      <c r="J1832" s="66">
        <v>0</v>
      </c>
      <c r="K1832" s="66">
        <v>0</v>
      </c>
      <c r="L1832" s="66">
        <v>0</v>
      </c>
      <c r="M1832" s="66">
        <v>0</v>
      </c>
      <c r="N1832" s="66">
        <v>0</v>
      </c>
      <c r="O1832" s="66">
        <v>0</v>
      </c>
      <c r="P1832" s="66">
        <v>0</v>
      </c>
      <c r="Q1832" s="129"/>
      <c r="R1832" s="82"/>
      <c r="S1832" s="51"/>
      <c r="T1832" s="65"/>
    </row>
    <row r="1833" spans="1:20">
      <c r="A1833" s="127"/>
      <c r="B1833" s="128"/>
      <c r="C1833" s="129"/>
      <c r="D1833" s="100"/>
      <c r="E1833" s="100"/>
      <c r="F1833" s="100" t="s">
        <v>279</v>
      </c>
      <c r="G1833" s="66">
        <f t="shared" si="347"/>
        <v>0</v>
      </c>
      <c r="H1833" s="66">
        <f t="shared" si="347"/>
        <v>0</v>
      </c>
      <c r="I1833" s="66">
        <v>0</v>
      </c>
      <c r="J1833" s="66">
        <v>0</v>
      </c>
      <c r="K1833" s="66">
        <v>0</v>
      </c>
      <c r="L1833" s="66">
        <v>0</v>
      </c>
      <c r="M1833" s="66">
        <v>0</v>
      </c>
      <c r="N1833" s="66">
        <v>0</v>
      </c>
      <c r="O1833" s="66">
        <v>0</v>
      </c>
      <c r="P1833" s="66">
        <v>0</v>
      </c>
      <c r="Q1833" s="129"/>
      <c r="R1833" s="82"/>
      <c r="S1833" s="51"/>
      <c r="T1833" s="65"/>
    </row>
    <row r="1834" spans="1:20" ht="12.75" customHeight="1">
      <c r="A1834" s="127" t="s">
        <v>111</v>
      </c>
      <c r="B1834" s="128" t="s">
        <v>112</v>
      </c>
      <c r="C1834" s="129" t="s">
        <v>113</v>
      </c>
      <c r="D1834" s="129"/>
      <c r="E1834" s="100"/>
      <c r="F1834" s="106" t="s">
        <v>22</v>
      </c>
      <c r="G1834" s="64">
        <f>SUM(G1835:G1845)</f>
        <v>55000</v>
      </c>
      <c r="H1834" s="64">
        <f t="shared" ref="H1834:P1834" si="348">SUM(H1835:H1845)</f>
        <v>0</v>
      </c>
      <c r="I1834" s="64">
        <f t="shared" si="348"/>
        <v>55000</v>
      </c>
      <c r="J1834" s="64">
        <f t="shared" si="348"/>
        <v>0</v>
      </c>
      <c r="K1834" s="64">
        <f t="shared" si="348"/>
        <v>0</v>
      </c>
      <c r="L1834" s="64">
        <f t="shared" si="348"/>
        <v>0</v>
      </c>
      <c r="M1834" s="64">
        <f t="shared" si="348"/>
        <v>0</v>
      </c>
      <c r="N1834" s="64">
        <f t="shared" si="348"/>
        <v>0</v>
      </c>
      <c r="O1834" s="64">
        <f t="shared" si="348"/>
        <v>0</v>
      </c>
      <c r="P1834" s="64">
        <f t="shared" si="348"/>
        <v>0</v>
      </c>
      <c r="Q1834" s="129" t="s">
        <v>23</v>
      </c>
      <c r="R1834" s="82"/>
      <c r="S1834" s="51"/>
    </row>
    <row r="1835" spans="1:20">
      <c r="A1835" s="127"/>
      <c r="B1835" s="128"/>
      <c r="C1835" s="129"/>
      <c r="D1835" s="129"/>
      <c r="E1835" s="100"/>
      <c r="F1835" s="100" t="s">
        <v>25</v>
      </c>
      <c r="G1835" s="66">
        <f t="shared" ref="G1835:H1839" si="349">I1835+K1835+M1835+O1835</f>
        <v>0</v>
      </c>
      <c r="H1835" s="66">
        <f t="shared" si="349"/>
        <v>0</v>
      </c>
      <c r="I1835" s="66">
        <v>0</v>
      </c>
      <c r="J1835" s="66">
        <v>0</v>
      </c>
      <c r="K1835" s="66">
        <v>0</v>
      </c>
      <c r="L1835" s="66">
        <v>0</v>
      </c>
      <c r="M1835" s="66">
        <v>0</v>
      </c>
      <c r="N1835" s="66">
        <v>0</v>
      </c>
      <c r="O1835" s="66">
        <v>0</v>
      </c>
      <c r="P1835" s="66">
        <v>0</v>
      </c>
      <c r="Q1835" s="129"/>
      <c r="R1835" s="82"/>
      <c r="S1835" s="51"/>
    </row>
    <row r="1836" spans="1:20">
      <c r="A1836" s="127"/>
      <c r="B1836" s="128"/>
      <c r="C1836" s="129"/>
      <c r="D1836" s="129"/>
      <c r="E1836" s="100"/>
      <c r="F1836" s="100" t="s">
        <v>28</v>
      </c>
      <c r="G1836" s="66">
        <f t="shared" si="349"/>
        <v>0</v>
      </c>
      <c r="H1836" s="66">
        <f t="shared" si="349"/>
        <v>0</v>
      </c>
      <c r="I1836" s="66">
        <v>0</v>
      </c>
      <c r="J1836" s="66">
        <v>0</v>
      </c>
      <c r="K1836" s="66">
        <v>0</v>
      </c>
      <c r="L1836" s="66">
        <v>0</v>
      </c>
      <c r="M1836" s="66">
        <v>0</v>
      </c>
      <c r="N1836" s="66">
        <v>0</v>
      </c>
      <c r="O1836" s="66">
        <v>0</v>
      </c>
      <c r="P1836" s="66">
        <v>0</v>
      </c>
      <c r="Q1836" s="129"/>
      <c r="R1836" s="82"/>
      <c r="S1836" s="51"/>
      <c r="T1836" s="53"/>
    </row>
    <row r="1837" spans="1:20">
      <c r="A1837" s="127"/>
      <c r="B1837" s="128"/>
      <c r="C1837" s="129"/>
      <c r="D1837" s="129"/>
      <c r="E1837" s="100"/>
      <c r="F1837" s="100" t="s">
        <v>29</v>
      </c>
      <c r="G1837" s="66">
        <f t="shared" si="349"/>
        <v>0</v>
      </c>
      <c r="H1837" s="66">
        <f t="shared" si="349"/>
        <v>0</v>
      </c>
      <c r="I1837" s="66">
        <v>0</v>
      </c>
      <c r="J1837" s="66">
        <v>0</v>
      </c>
      <c r="K1837" s="66">
        <v>0</v>
      </c>
      <c r="L1837" s="66">
        <v>0</v>
      </c>
      <c r="M1837" s="66">
        <v>0</v>
      </c>
      <c r="N1837" s="66">
        <v>0</v>
      </c>
      <c r="O1837" s="66">
        <v>0</v>
      </c>
      <c r="P1837" s="66">
        <v>0</v>
      </c>
      <c r="Q1837" s="129"/>
      <c r="R1837" s="82"/>
      <c r="S1837" s="51"/>
    </row>
    <row r="1838" spans="1:20">
      <c r="A1838" s="127"/>
      <c r="B1838" s="128"/>
      <c r="C1838" s="129"/>
      <c r="D1838" s="129"/>
      <c r="E1838" s="100"/>
      <c r="F1838" s="100" t="s">
        <v>30</v>
      </c>
      <c r="G1838" s="66">
        <f t="shared" si="349"/>
        <v>0</v>
      </c>
      <c r="H1838" s="66">
        <f t="shared" si="349"/>
        <v>0</v>
      </c>
      <c r="I1838" s="66">
        <v>0</v>
      </c>
      <c r="J1838" s="66">
        <v>0</v>
      </c>
      <c r="K1838" s="66">
        <v>0</v>
      </c>
      <c r="L1838" s="66">
        <v>0</v>
      </c>
      <c r="M1838" s="66">
        <v>0</v>
      </c>
      <c r="N1838" s="66">
        <v>0</v>
      </c>
      <c r="O1838" s="66">
        <v>0</v>
      </c>
      <c r="P1838" s="66">
        <v>0</v>
      </c>
      <c r="Q1838" s="129"/>
      <c r="R1838" s="82"/>
      <c r="S1838" s="51"/>
    </row>
    <row r="1839" spans="1:20">
      <c r="A1839" s="127"/>
      <c r="B1839" s="128"/>
      <c r="C1839" s="129"/>
      <c r="D1839" s="129"/>
      <c r="E1839" s="100"/>
      <c r="F1839" s="100" t="s">
        <v>31</v>
      </c>
      <c r="G1839" s="66">
        <f t="shared" si="349"/>
        <v>0</v>
      </c>
      <c r="H1839" s="66">
        <f t="shared" si="349"/>
        <v>0</v>
      </c>
      <c r="I1839" s="66">
        <v>0</v>
      </c>
      <c r="J1839" s="66">
        <v>0</v>
      </c>
      <c r="K1839" s="66">
        <v>0</v>
      </c>
      <c r="L1839" s="66">
        <v>0</v>
      </c>
      <c r="M1839" s="66">
        <v>0</v>
      </c>
      <c r="N1839" s="66">
        <v>0</v>
      </c>
      <c r="O1839" s="66">
        <v>0</v>
      </c>
      <c r="P1839" s="66">
        <v>0</v>
      </c>
      <c r="Q1839" s="129"/>
      <c r="R1839" s="82"/>
      <c r="S1839" s="51"/>
    </row>
    <row r="1840" spans="1:20">
      <c r="A1840" s="127"/>
      <c r="B1840" s="128"/>
      <c r="C1840" s="129"/>
      <c r="D1840" s="100"/>
      <c r="E1840" s="100"/>
      <c r="F1840" s="100" t="s">
        <v>268</v>
      </c>
      <c r="G1840" s="66">
        <v>0</v>
      </c>
      <c r="H1840" s="66">
        <v>0</v>
      </c>
      <c r="I1840" s="66">
        <v>0</v>
      </c>
      <c r="J1840" s="66">
        <v>0</v>
      </c>
      <c r="K1840" s="66">
        <v>0</v>
      </c>
      <c r="L1840" s="66">
        <v>0</v>
      </c>
      <c r="M1840" s="66">
        <v>0</v>
      </c>
      <c r="N1840" s="66">
        <v>0</v>
      </c>
      <c r="O1840" s="66">
        <v>0</v>
      </c>
      <c r="P1840" s="66">
        <v>0</v>
      </c>
      <c r="Q1840" s="129"/>
      <c r="R1840" s="82"/>
      <c r="S1840" s="51"/>
    </row>
    <row r="1841" spans="1:20">
      <c r="A1841" s="127"/>
      <c r="B1841" s="128"/>
      <c r="C1841" s="129"/>
      <c r="D1841" s="100"/>
      <c r="E1841" s="100" t="s">
        <v>27</v>
      </c>
      <c r="F1841" s="100" t="s">
        <v>275</v>
      </c>
      <c r="G1841" s="66">
        <f t="shared" ref="G1841:H1845" si="350">I1841+K1841+M1841+O1841</f>
        <v>6000</v>
      </c>
      <c r="H1841" s="66">
        <f t="shared" si="350"/>
        <v>0</v>
      </c>
      <c r="I1841" s="66">
        <v>6000</v>
      </c>
      <c r="J1841" s="66">
        <v>0</v>
      </c>
      <c r="K1841" s="66">
        <v>0</v>
      </c>
      <c r="L1841" s="66">
        <v>0</v>
      </c>
      <c r="M1841" s="66">
        <v>0</v>
      </c>
      <c r="N1841" s="66">
        <v>0</v>
      </c>
      <c r="O1841" s="66">
        <v>0</v>
      </c>
      <c r="P1841" s="66">
        <v>0</v>
      </c>
      <c r="Q1841" s="129"/>
      <c r="R1841" s="82"/>
      <c r="S1841" s="51"/>
      <c r="T1841" s="65"/>
    </row>
    <row r="1842" spans="1:20">
      <c r="A1842" s="127"/>
      <c r="B1842" s="128"/>
      <c r="C1842" s="129"/>
      <c r="D1842" s="100"/>
      <c r="E1842" s="100" t="s">
        <v>26</v>
      </c>
      <c r="F1842" s="100" t="s">
        <v>276</v>
      </c>
      <c r="G1842" s="66">
        <f t="shared" si="350"/>
        <v>49000</v>
      </c>
      <c r="H1842" s="66">
        <f t="shared" si="350"/>
        <v>0</v>
      </c>
      <c r="I1842" s="66">
        <v>49000</v>
      </c>
      <c r="J1842" s="66">
        <v>0</v>
      </c>
      <c r="K1842" s="66">
        <v>0</v>
      </c>
      <c r="L1842" s="66">
        <v>0</v>
      </c>
      <c r="M1842" s="66">
        <v>0</v>
      </c>
      <c r="N1842" s="66">
        <v>0</v>
      </c>
      <c r="O1842" s="66">
        <v>0</v>
      </c>
      <c r="P1842" s="66">
        <v>0</v>
      </c>
      <c r="Q1842" s="129"/>
      <c r="R1842" s="82"/>
      <c r="S1842" s="51"/>
      <c r="T1842" s="65"/>
    </row>
    <row r="1843" spans="1:20">
      <c r="A1843" s="127"/>
      <c r="B1843" s="128"/>
      <c r="C1843" s="129"/>
      <c r="D1843" s="100"/>
      <c r="E1843" s="100"/>
      <c r="F1843" s="100" t="s">
        <v>277</v>
      </c>
      <c r="G1843" s="66">
        <f t="shared" si="350"/>
        <v>0</v>
      </c>
      <c r="H1843" s="66">
        <f t="shared" si="350"/>
        <v>0</v>
      </c>
      <c r="I1843" s="66">
        <v>0</v>
      </c>
      <c r="J1843" s="66">
        <v>0</v>
      </c>
      <c r="K1843" s="66">
        <v>0</v>
      </c>
      <c r="L1843" s="66">
        <v>0</v>
      </c>
      <c r="M1843" s="66">
        <v>0</v>
      </c>
      <c r="N1843" s="66">
        <v>0</v>
      </c>
      <c r="O1843" s="66">
        <v>0</v>
      </c>
      <c r="P1843" s="66">
        <v>0</v>
      </c>
      <c r="Q1843" s="129"/>
      <c r="R1843" s="82"/>
      <c r="S1843" s="51"/>
      <c r="T1843" s="65"/>
    </row>
    <row r="1844" spans="1:20">
      <c r="A1844" s="127"/>
      <c r="B1844" s="128"/>
      <c r="C1844" s="129"/>
      <c r="D1844" s="100"/>
      <c r="E1844" s="100"/>
      <c r="F1844" s="100" t="s">
        <v>278</v>
      </c>
      <c r="G1844" s="66">
        <f t="shared" si="350"/>
        <v>0</v>
      </c>
      <c r="H1844" s="66">
        <f t="shared" si="350"/>
        <v>0</v>
      </c>
      <c r="I1844" s="66">
        <v>0</v>
      </c>
      <c r="J1844" s="66">
        <v>0</v>
      </c>
      <c r="K1844" s="66">
        <v>0</v>
      </c>
      <c r="L1844" s="66">
        <v>0</v>
      </c>
      <c r="M1844" s="66">
        <v>0</v>
      </c>
      <c r="N1844" s="66">
        <v>0</v>
      </c>
      <c r="O1844" s="66">
        <v>0</v>
      </c>
      <c r="P1844" s="66">
        <v>0</v>
      </c>
      <c r="Q1844" s="129"/>
      <c r="R1844" s="82"/>
      <c r="S1844" s="51"/>
      <c r="T1844" s="65"/>
    </row>
    <row r="1845" spans="1:20">
      <c r="A1845" s="127"/>
      <c r="B1845" s="128"/>
      <c r="C1845" s="129"/>
      <c r="D1845" s="100"/>
      <c r="E1845" s="100"/>
      <c r="F1845" s="100" t="s">
        <v>279</v>
      </c>
      <c r="G1845" s="66">
        <f t="shared" si="350"/>
        <v>0</v>
      </c>
      <c r="H1845" s="66">
        <f t="shared" si="350"/>
        <v>0</v>
      </c>
      <c r="I1845" s="66">
        <v>0</v>
      </c>
      <c r="J1845" s="66">
        <v>0</v>
      </c>
      <c r="K1845" s="66">
        <v>0</v>
      </c>
      <c r="L1845" s="66">
        <v>0</v>
      </c>
      <c r="M1845" s="66">
        <v>0</v>
      </c>
      <c r="N1845" s="66">
        <v>0</v>
      </c>
      <c r="O1845" s="66">
        <v>0</v>
      </c>
      <c r="P1845" s="66">
        <v>0</v>
      </c>
      <c r="Q1845" s="129"/>
      <c r="R1845" s="82"/>
      <c r="S1845" s="51"/>
      <c r="T1845" s="65"/>
    </row>
    <row r="1846" spans="1:20" ht="12.75" customHeight="1">
      <c r="A1846" s="127" t="s">
        <v>114</v>
      </c>
      <c r="B1846" s="128" t="s">
        <v>115</v>
      </c>
      <c r="C1846" s="129" t="s">
        <v>116</v>
      </c>
      <c r="D1846" s="129"/>
      <c r="E1846" s="100"/>
      <c r="F1846" s="106" t="s">
        <v>22</v>
      </c>
      <c r="G1846" s="64">
        <f>SUM(G1847:G1857)</f>
        <v>87819.3</v>
      </c>
      <c r="H1846" s="64">
        <f t="shared" ref="H1846:P1846" si="351">SUM(H1847:H1857)</f>
        <v>0</v>
      </c>
      <c r="I1846" s="64">
        <f t="shared" si="351"/>
        <v>87819.3</v>
      </c>
      <c r="J1846" s="64">
        <f t="shared" si="351"/>
        <v>0</v>
      </c>
      <c r="K1846" s="64">
        <f t="shared" si="351"/>
        <v>0</v>
      </c>
      <c r="L1846" s="64">
        <f t="shared" si="351"/>
        <v>0</v>
      </c>
      <c r="M1846" s="64">
        <f t="shared" si="351"/>
        <v>0</v>
      </c>
      <c r="N1846" s="64">
        <f t="shared" si="351"/>
        <v>0</v>
      </c>
      <c r="O1846" s="64">
        <f t="shared" si="351"/>
        <v>0</v>
      </c>
      <c r="P1846" s="64">
        <f t="shared" si="351"/>
        <v>0</v>
      </c>
      <c r="Q1846" s="129" t="s">
        <v>23</v>
      </c>
      <c r="R1846" s="82"/>
      <c r="S1846" s="51"/>
    </row>
    <row r="1847" spans="1:20">
      <c r="A1847" s="127"/>
      <c r="B1847" s="128"/>
      <c r="C1847" s="129"/>
      <c r="D1847" s="129"/>
      <c r="E1847" s="69"/>
      <c r="F1847" s="100" t="s">
        <v>25</v>
      </c>
      <c r="G1847" s="66">
        <f t="shared" ref="G1847:H1851" si="352">I1847+K1847+M1847+O1847</f>
        <v>0</v>
      </c>
      <c r="H1847" s="66">
        <f t="shared" si="352"/>
        <v>0</v>
      </c>
      <c r="I1847" s="66">
        <v>0</v>
      </c>
      <c r="J1847" s="66">
        <v>0</v>
      </c>
      <c r="K1847" s="66">
        <v>0</v>
      </c>
      <c r="L1847" s="66">
        <v>0</v>
      </c>
      <c r="M1847" s="66">
        <v>0</v>
      </c>
      <c r="N1847" s="66">
        <v>0</v>
      </c>
      <c r="O1847" s="66">
        <v>0</v>
      </c>
      <c r="P1847" s="66">
        <v>0</v>
      </c>
      <c r="Q1847" s="129"/>
      <c r="R1847" s="82"/>
      <c r="S1847" s="51"/>
    </row>
    <row r="1848" spans="1:20">
      <c r="A1848" s="127"/>
      <c r="B1848" s="128"/>
      <c r="C1848" s="129"/>
      <c r="D1848" s="129"/>
      <c r="E1848" s="100"/>
      <c r="F1848" s="100" t="s">
        <v>28</v>
      </c>
      <c r="G1848" s="66">
        <f t="shared" si="352"/>
        <v>0</v>
      </c>
      <c r="H1848" s="66">
        <f t="shared" si="352"/>
        <v>0</v>
      </c>
      <c r="I1848" s="66">
        <v>0</v>
      </c>
      <c r="J1848" s="66">
        <v>0</v>
      </c>
      <c r="K1848" s="66">
        <v>0</v>
      </c>
      <c r="L1848" s="66">
        <v>0</v>
      </c>
      <c r="M1848" s="66">
        <v>0</v>
      </c>
      <c r="N1848" s="66">
        <v>0</v>
      </c>
      <c r="O1848" s="66">
        <v>0</v>
      </c>
      <c r="P1848" s="66">
        <v>0</v>
      </c>
      <c r="Q1848" s="129"/>
      <c r="R1848" s="82"/>
      <c r="S1848" s="51"/>
      <c r="T1848" s="53"/>
    </row>
    <row r="1849" spans="1:20">
      <c r="A1849" s="127"/>
      <c r="B1849" s="128"/>
      <c r="C1849" s="129"/>
      <c r="D1849" s="129"/>
      <c r="E1849" s="100"/>
      <c r="F1849" s="100" t="s">
        <v>29</v>
      </c>
      <c r="G1849" s="66">
        <f t="shared" si="352"/>
        <v>0</v>
      </c>
      <c r="H1849" s="66">
        <f t="shared" si="352"/>
        <v>0</v>
      </c>
      <c r="I1849" s="66">
        <v>0</v>
      </c>
      <c r="J1849" s="66">
        <v>0</v>
      </c>
      <c r="K1849" s="66">
        <v>0</v>
      </c>
      <c r="L1849" s="66">
        <v>0</v>
      </c>
      <c r="M1849" s="66">
        <v>0</v>
      </c>
      <c r="N1849" s="66">
        <v>0</v>
      </c>
      <c r="O1849" s="66">
        <v>0</v>
      </c>
      <c r="P1849" s="66">
        <v>0</v>
      </c>
      <c r="Q1849" s="129"/>
      <c r="R1849" s="82"/>
      <c r="S1849" s="51"/>
    </row>
    <row r="1850" spans="1:20">
      <c r="A1850" s="127"/>
      <c r="B1850" s="128"/>
      <c r="C1850" s="129"/>
      <c r="D1850" s="129"/>
      <c r="E1850" s="100"/>
      <c r="F1850" s="100" t="s">
        <v>30</v>
      </c>
      <c r="G1850" s="66">
        <f t="shared" si="352"/>
        <v>0</v>
      </c>
      <c r="H1850" s="66">
        <f t="shared" si="352"/>
        <v>0</v>
      </c>
      <c r="I1850" s="66">
        <v>0</v>
      </c>
      <c r="J1850" s="66">
        <v>0</v>
      </c>
      <c r="K1850" s="66">
        <v>0</v>
      </c>
      <c r="L1850" s="66">
        <v>0</v>
      </c>
      <c r="M1850" s="66">
        <v>0</v>
      </c>
      <c r="N1850" s="66">
        <v>0</v>
      </c>
      <c r="O1850" s="66">
        <v>0</v>
      </c>
      <c r="P1850" s="66">
        <v>0</v>
      </c>
      <c r="Q1850" s="129"/>
      <c r="R1850" s="82"/>
      <c r="S1850" s="51"/>
    </row>
    <row r="1851" spans="1:20">
      <c r="A1851" s="127"/>
      <c r="B1851" s="128"/>
      <c r="C1851" s="129"/>
      <c r="D1851" s="129"/>
      <c r="E1851" s="100"/>
      <c r="F1851" s="100" t="s">
        <v>31</v>
      </c>
      <c r="G1851" s="66">
        <f t="shared" si="352"/>
        <v>0</v>
      </c>
      <c r="H1851" s="66">
        <f t="shared" si="352"/>
        <v>0</v>
      </c>
      <c r="I1851" s="66">
        <v>0</v>
      </c>
      <c r="J1851" s="66">
        <v>0</v>
      </c>
      <c r="K1851" s="66">
        <v>0</v>
      </c>
      <c r="L1851" s="66">
        <v>0</v>
      </c>
      <c r="M1851" s="66">
        <v>0</v>
      </c>
      <c r="N1851" s="66">
        <v>0</v>
      </c>
      <c r="O1851" s="66">
        <v>0</v>
      </c>
      <c r="P1851" s="66">
        <v>0</v>
      </c>
      <c r="Q1851" s="129"/>
      <c r="R1851" s="82"/>
      <c r="S1851" s="51"/>
    </row>
    <row r="1852" spans="1:20">
      <c r="A1852" s="127"/>
      <c r="B1852" s="128"/>
      <c r="C1852" s="129"/>
      <c r="D1852" s="100"/>
      <c r="E1852" s="100"/>
      <c r="F1852" s="100" t="s">
        <v>268</v>
      </c>
      <c r="G1852" s="66">
        <v>0</v>
      </c>
      <c r="H1852" s="66">
        <v>0</v>
      </c>
      <c r="I1852" s="66">
        <v>0</v>
      </c>
      <c r="J1852" s="66">
        <v>0</v>
      </c>
      <c r="K1852" s="66">
        <v>0</v>
      </c>
      <c r="L1852" s="66">
        <v>0</v>
      </c>
      <c r="M1852" s="66">
        <v>0</v>
      </c>
      <c r="N1852" s="66">
        <v>0</v>
      </c>
      <c r="O1852" s="66">
        <v>0</v>
      </c>
      <c r="P1852" s="66">
        <v>0</v>
      </c>
      <c r="Q1852" s="129"/>
      <c r="R1852" s="82"/>
      <c r="S1852" s="51"/>
    </row>
    <row r="1853" spans="1:20">
      <c r="A1853" s="127"/>
      <c r="B1853" s="128"/>
      <c r="C1853" s="129"/>
      <c r="D1853" s="100"/>
      <c r="E1853" s="100" t="s">
        <v>27</v>
      </c>
      <c r="F1853" s="100" t="s">
        <v>275</v>
      </c>
      <c r="G1853" s="66">
        <f t="shared" ref="G1853:H1857" si="353">I1853+K1853+M1853+O1853</f>
        <v>7819.3</v>
      </c>
      <c r="H1853" s="66">
        <f t="shared" si="353"/>
        <v>0</v>
      </c>
      <c r="I1853" s="66">
        <v>7819.3</v>
      </c>
      <c r="J1853" s="66">
        <v>0</v>
      </c>
      <c r="K1853" s="66">
        <v>0</v>
      </c>
      <c r="L1853" s="66">
        <v>0</v>
      </c>
      <c r="M1853" s="66">
        <v>0</v>
      </c>
      <c r="N1853" s="66">
        <v>0</v>
      </c>
      <c r="O1853" s="66">
        <v>0</v>
      </c>
      <c r="P1853" s="66">
        <v>0</v>
      </c>
      <c r="Q1853" s="129"/>
      <c r="R1853" s="82"/>
      <c r="S1853" s="51"/>
      <c r="T1853" s="65"/>
    </row>
    <row r="1854" spans="1:20">
      <c r="A1854" s="127"/>
      <c r="B1854" s="128"/>
      <c r="C1854" s="129"/>
      <c r="D1854" s="100"/>
      <c r="E1854" s="100" t="s">
        <v>26</v>
      </c>
      <c r="F1854" s="100" t="s">
        <v>276</v>
      </c>
      <c r="G1854" s="66">
        <f t="shared" si="353"/>
        <v>80000</v>
      </c>
      <c r="H1854" s="66">
        <f t="shared" si="353"/>
        <v>0</v>
      </c>
      <c r="I1854" s="66">
        <v>80000</v>
      </c>
      <c r="J1854" s="66">
        <v>0</v>
      </c>
      <c r="K1854" s="66">
        <v>0</v>
      </c>
      <c r="L1854" s="66">
        <v>0</v>
      </c>
      <c r="M1854" s="66">
        <v>0</v>
      </c>
      <c r="N1854" s="66">
        <v>0</v>
      </c>
      <c r="O1854" s="66">
        <v>0</v>
      </c>
      <c r="P1854" s="66">
        <v>0</v>
      </c>
      <c r="Q1854" s="129"/>
      <c r="R1854" s="82"/>
      <c r="S1854" s="51"/>
      <c r="T1854" s="65"/>
    </row>
    <row r="1855" spans="1:20">
      <c r="A1855" s="127"/>
      <c r="B1855" s="128"/>
      <c r="C1855" s="129"/>
      <c r="D1855" s="100"/>
      <c r="E1855" s="100"/>
      <c r="F1855" s="100" t="s">
        <v>277</v>
      </c>
      <c r="G1855" s="66">
        <f t="shared" si="353"/>
        <v>0</v>
      </c>
      <c r="H1855" s="66">
        <f t="shared" si="353"/>
        <v>0</v>
      </c>
      <c r="I1855" s="66">
        <v>0</v>
      </c>
      <c r="J1855" s="66">
        <v>0</v>
      </c>
      <c r="K1855" s="66">
        <v>0</v>
      </c>
      <c r="L1855" s="66">
        <v>0</v>
      </c>
      <c r="M1855" s="66">
        <v>0</v>
      </c>
      <c r="N1855" s="66">
        <v>0</v>
      </c>
      <c r="O1855" s="66">
        <v>0</v>
      </c>
      <c r="P1855" s="66">
        <v>0</v>
      </c>
      <c r="Q1855" s="129"/>
      <c r="R1855" s="82"/>
      <c r="S1855" s="51"/>
      <c r="T1855" s="65"/>
    </row>
    <row r="1856" spans="1:20">
      <c r="A1856" s="127"/>
      <c r="B1856" s="128"/>
      <c r="C1856" s="129"/>
      <c r="D1856" s="100"/>
      <c r="E1856" s="100"/>
      <c r="F1856" s="100" t="s">
        <v>278</v>
      </c>
      <c r="G1856" s="66">
        <f t="shared" si="353"/>
        <v>0</v>
      </c>
      <c r="H1856" s="66">
        <f t="shared" si="353"/>
        <v>0</v>
      </c>
      <c r="I1856" s="66">
        <v>0</v>
      </c>
      <c r="J1856" s="66">
        <v>0</v>
      </c>
      <c r="K1856" s="66">
        <v>0</v>
      </c>
      <c r="L1856" s="66">
        <v>0</v>
      </c>
      <c r="M1856" s="66">
        <v>0</v>
      </c>
      <c r="N1856" s="66">
        <v>0</v>
      </c>
      <c r="O1856" s="66">
        <v>0</v>
      </c>
      <c r="P1856" s="66">
        <v>0</v>
      </c>
      <c r="Q1856" s="129"/>
      <c r="R1856" s="82"/>
      <c r="S1856" s="51"/>
      <c r="T1856" s="65"/>
    </row>
    <row r="1857" spans="1:20">
      <c r="A1857" s="127"/>
      <c r="B1857" s="128"/>
      <c r="C1857" s="129"/>
      <c r="D1857" s="100"/>
      <c r="E1857" s="100"/>
      <c r="F1857" s="100" t="s">
        <v>279</v>
      </c>
      <c r="G1857" s="66">
        <f t="shared" si="353"/>
        <v>0</v>
      </c>
      <c r="H1857" s="66">
        <f t="shared" si="353"/>
        <v>0</v>
      </c>
      <c r="I1857" s="66">
        <v>0</v>
      </c>
      <c r="J1857" s="66">
        <v>0</v>
      </c>
      <c r="K1857" s="66">
        <v>0</v>
      </c>
      <c r="L1857" s="66">
        <v>0</v>
      </c>
      <c r="M1857" s="66">
        <v>0</v>
      </c>
      <c r="N1857" s="66">
        <v>0</v>
      </c>
      <c r="O1857" s="66">
        <v>0</v>
      </c>
      <c r="P1857" s="66">
        <v>0</v>
      </c>
      <c r="Q1857" s="129"/>
      <c r="R1857" s="82"/>
      <c r="S1857" s="51"/>
      <c r="T1857" s="65"/>
    </row>
    <row r="1858" spans="1:20" ht="12.75" customHeight="1">
      <c r="A1858" s="127" t="s">
        <v>117</v>
      </c>
      <c r="B1858" s="128" t="s">
        <v>273</v>
      </c>
      <c r="C1858" s="129" t="s">
        <v>118</v>
      </c>
      <c r="D1858" s="115"/>
      <c r="E1858" s="100"/>
      <c r="F1858" s="106" t="s">
        <v>22</v>
      </c>
      <c r="G1858" s="64">
        <f>SUM(G1859:G1869)</f>
        <v>12250</v>
      </c>
      <c r="H1858" s="64">
        <f t="shared" ref="H1858:P1858" si="354">SUM(H1859:H1869)</f>
        <v>12250</v>
      </c>
      <c r="I1858" s="64">
        <f t="shared" si="354"/>
        <v>12250</v>
      </c>
      <c r="J1858" s="64">
        <f t="shared" si="354"/>
        <v>12250</v>
      </c>
      <c r="K1858" s="64">
        <f t="shared" si="354"/>
        <v>0</v>
      </c>
      <c r="L1858" s="64">
        <f t="shared" si="354"/>
        <v>0</v>
      </c>
      <c r="M1858" s="64">
        <f t="shared" si="354"/>
        <v>0</v>
      </c>
      <c r="N1858" s="64">
        <f t="shared" si="354"/>
        <v>0</v>
      </c>
      <c r="O1858" s="64">
        <f t="shared" si="354"/>
        <v>0</v>
      </c>
      <c r="P1858" s="64">
        <f t="shared" si="354"/>
        <v>0</v>
      </c>
      <c r="Q1858" s="129" t="s">
        <v>23</v>
      </c>
      <c r="R1858" s="82"/>
      <c r="S1858" s="51"/>
    </row>
    <row r="1859" spans="1:20">
      <c r="A1859" s="127"/>
      <c r="B1859" s="128"/>
      <c r="C1859" s="129"/>
      <c r="D1859" s="115"/>
      <c r="E1859" s="69"/>
      <c r="F1859" s="100" t="s">
        <v>25</v>
      </c>
      <c r="G1859" s="66">
        <f t="shared" ref="G1859:H1863" si="355">I1859+K1859+M1859+O1859</f>
        <v>0</v>
      </c>
      <c r="H1859" s="66">
        <f t="shared" si="355"/>
        <v>0</v>
      </c>
      <c r="I1859" s="66">
        <v>0</v>
      </c>
      <c r="J1859" s="66">
        <v>0</v>
      </c>
      <c r="K1859" s="66">
        <v>0</v>
      </c>
      <c r="L1859" s="66">
        <v>0</v>
      </c>
      <c r="M1859" s="66">
        <v>0</v>
      </c>
      <c r="N1859" s="66">
        <v>0</v>
      </c>
      <c r="O1859" s="66">
        <v>0</v>
      </c>
      <c r="P1859" s="66">
        <v>0</v>
      </c>
      <c r="Q1859" s="129"/>
      <c r="R1859" s="82"/>
      <c r="S1859" s="51"/>
    </row>
    <row r="1860" spans="1:20">
      <c r="A1860" s="127"/>
      <c r="B1860" s="128"/>
      <c r="C1860" s="129"/>
      <c r="D1860" s="115"/>
      <c r="E1860" s="100"/>
      <c r="F1860" s="100" t="s">
        <v>28</v>
      </c>
      <c r="G1860" s="66">
        <f t="shared" si="355"/>
        <v>0</v>
      </c>
      <c r="H1860" s="66">
        <f t="shared" si="355"/>
        <v>0</v>
      </c>
      <c r="I1860" s="66">
        <v>0</v>
      </c>
      <c r="J1860" s="66">
        <v>0</v>
      </c>
      <c r="K1860" s="66">
        <v>0</v>
      </c>
      <c r="L1860" s="66">
        <v>0</v>
      </c>
      <c r="M1860" s="66">
        <v>0</v>
      </c>
      <c r="N1860" s="66">
        <v>0</v>
      </c>
      <c r="O1860" s="66">
        <v>0</v>
      </c>
      <c r="P1860" s="66">
        <v>0</v>
      </c>
      <c r="Q1860" s="129"/>
      <c r="R1860" s="82"/>
      <c r="S1860" s="51"/>
      <c r="T1860" s="53"/>
    </row>
    <row r="1861" spans="1:20">
      <c r="A1861" s="127"/>
      <c r="B1861" s="128"/>
      <c r="C1861" s="129"/>
      <c r="D1861" s="100" t="s">
        <v>249</v>
      </c>
      <c r="E1861" s="100" t="s">
        <v>27</v>
      </c>
      <c r="F1861" s="100" t="s">
        <v>29</v>
      </c>
      <c r="G1861" s="66">
        <f t="shared" si="355"/>
        <v>2000</v>
      </c>
      <c r="H1861" s="66">
        <f t="shared" si="355"/>
        <v>2000</v>
      </c>
      <c r="I1861" s="66">
        <v>2000</v>
      </c>
      <c r="J1861" s="66">
        <v>2000</v>
      </c>
      <c r="K1861" s="66">
        <v>0</v>
      </c>
      <c r="L1861" s="66">
        <v>0</v>
      </c>
      <c r="M1861" s="66">
        <v>0</v>
      </c>
      <c r="N1861" s="66">
        <v>0</v>
      </c>
      <c r="O1861" s="66">
        <v>0</v>
      </c>
      <c r="P1861" s="66">
        <v>0</v>
      </c>
      <c r="Q1861" s="129"/>
      <c r="R1861" s="82"/>
      <c r="S1861" s="51"/>
    </row>
    <row r="1862" spans="1:20">
      <c r="A1862" s="127"/>
      <c r="B1862" s="128"/>
      <c r="C1862" s="129"/>
      <c r="D1862" s="115"/>
      <c r="E1862" s="100"/>
      <c r="F1862" s="100" t="s">
        <v>30</v>
      </c>
      <c r="G1862" s="66">
        <f t="shared" si="355"/>
        <v>0</v>
      </c>
      <c r="H1862" s="66">
        <f t="shared" si="355"/>
        <v>0</v>
      </c>
      <c r="I1862" s="66">
        <v>0</v>
      </c>
      <c r="J1862" s="66">
        <v>0</v>
      </c>
      <c r="K1862" s="66">
        <v>0</v>
      </c>
      <c r="L1862" s="66">
        <v>0</v>
      </c>
      <c r="M1862" s="66">
        <v>0</v>
      </c>
      <c r="N1862" s="66">
        <v>0</v>
      </c>
      <c r="O1862" s="66">
        <v>0</v>
      </c>
      <c r="P1862" s="66">
        <v>0</v>
      </c>
      <c r="Q1862" s="129"/>
      <c r="R1862" s="82"/>
      <c r="S1862" s="51"/>
    </row>
    <row r="1863" spans="1:20">
      <c r="A1863" s="127"/>
      <c r="B1863" s="128"/>
      <c r="C1863" s="129"/>
      <c r="D1863" s="100" t="s">
        <v>249</v>
      </c>
      <c r="E1863" s="100" t="s">
        <v>26</v>
      </c>
      <c r="F1863" s="100" t="s">
        <v>31</v>
      </c>
      <c r="G1863" s="66">
        <f t="shared" si="355"/>
        <v>10250</v>
      </c>
      <c r="H1863" s="66">
        <f t="shared" si="355"/>
        <v>10250</v>
      </c>
      <c r="I1863" s="66">
        <v>10250</v>
      </c>
      <c r="J1863" s="66">
        <v>10250</v>
      </c>
      <c r="K1863" s="66">
        <v>0</v>
      </c>
      <c r="L1863" s="66">
        <v>0</v>
      </c>
      <c r="M1863" s="66">
        <v>0</v>
      </c>
      <c r="N1863" s="66">
        <v>0</v>
      </c>
      <c r="O1863" s="66">
        <v>0</v>
      </c>
      <c r="P1863" s="66">
        <v>0</v>
      </c>
      <c r="Q1863" s="129"/>
      <c r="R1863" s="82"/>
      <c r="S1863" s="51"/>
    </row>
    <row r="1864" spans="1:20">
      <c r="A1864" s="127"/>
      <c r="B1864" s="128"/>
      <c r="C1864" s="129"/>
      <c r="D1864" s="115"/>
      <c r="E1864" s="100"/>
      <c r="F1864" s="100" t="s">
        <v>268</v>
      </c>
      <c r="G1864" s="66">
        <v>0</v>
      </c>
      <c r="H1864" s="66">
        <v>0</v>
      </c>
      <c r="I1864" s="66">
        <v>0</v>
      </c>
      <c r="J1864" s="66">
        <v>0</v>
      </c>
      <c r="K1864" s="66">
        <v>0</v>
      </c>
      <c r="L1864" s="66">
        <v>0</v>
      </c>
      <c r="M1864" s="66">
        <v>0</v>
      </c>
      <c r="N1864" s="66">
        <v>0</v>
      </c>
      <c r="O1864" s="66">
        <v>0</v>
      </c>
      <c r="P1864" s="66">
        <v>0</v>
      </c>
      <c r="Q1864" s="129"/>
      <c r="R1864" s="82"/>
      <c r="S1864" s="51"/>
    </row>
    <row r="1865" spans="1:20">
      <c r="A1865" s="127"/>
      <c r="B1865" s="128"/>
      <c r="C1865" s="129"/>
      <c r="D1865" s="100"/>
      <c r="E1865" s="100"/>
      <c r="F1865" s="100" t="s">
        <v>275</v>
      </c>
      <c r="G1865" s="66">
        <f t="shared" ref="G1865:H1869" si="356">I1865+K1865+M1865+O1865</f>
        <v>0</v>
      </c>
      <c r="H1865" s="66">
        <f t="shared" si="356"/>
        <v>0</v>
      </c>
      <c r="I1865" s="66">
        <v>0</v>
      </c>
      <c r="J1865" s="66">
        <v>0</v>
      </c>
      <c r="K1865" s="66">
        <v>0</v>
      </c>
      <c r="L1865" s="66">
        <v>0</v>
      </c>
      <c r="M1865" s="66">
        <v>0</v>
      </c>
      <c r="N1865" s="66">
        <v>0</v>
      </c>
      <c r="O1865" s="66">
        <v>0</v>
      </c>
      <c r="P1865" s="66">
        <v>0</v>
      </c>
      <c r="Q1865" s="129"/>
      <c r="R1865" s="82"/>
      <c r="S1865" s="51"/>
      <c r="T1865" s="65"/>
    </row>
    <row r="1866" spans="1:20">
      <c r="A1866" s="127"/>
      <c r="B1866" s="128"/>
      <c r="C1866" s="129"/>
      <c r="D1866" s="100"/>
      <c r="E1866" s="100"/>
      <c r="F1866" s="100" t="s">
        <v>276</v>
      </c>
      <c r="G1866" s="66">
        <f t="shared" si="356"/>
        <v>0</v>
      </c>
      <c r="H1866" s="66">
        <f t="shared" si="356"/>
        <v>0</v>
      </c>
      <c r="I1866" s="66">
        <v>0</v>
      </c>
      <c r="J1866" s="66">
        <v>0</v>
      </c>
      <c r="K1866" s="66">
        <v>0</v>
      </c>
      <c r="L1866" s="66">
        <v>0</v>
      </c>
      <c r="M1866" s="66">
        <v>0</v>
      </c>
      <c r="N1866" s="66">
        <v>0</v>
      </c>
      <c r="O1866" s="66">
        <v>0</v>
      </c>
      <c r="P1866" s="66">
        <v>0</v>
      </c>
      <c r="Q1866" s="129"/>
      <c r="R1866" s="82"/>
      <c r="S1866" s="51"/>
      <c r="T1866" s="65"/>
    </row>
    <row r="1867" spans="1:20">
      <c r="A1867" s="127"/>
      <c r="B1867" s="128"/>
      <c r="C1867" s="129"/>
      <c r="D1867" s="100"/>
      <c r="E1867" s="100"/>
      <c r="F1867" s="100" t="s">
        <v>277</v>
      </c>
      <c r="G1867" s="66">
        <f t="shared" si="356"/>
        <v>0</v>
      </c>
      <c r="H1867" s="66">
        <f t="shared" si="356"/>
        <v>0</v>
      </c>
      <c r="I1867" s="66">
        <v>0</v>
      </c>
      <c r="J1867" s="66">
        <v>0</v>
      </c>
      <c r="K1867" s="66">
        <v>0</v>
      </c>
      <c r="L1867" s="66">
        <v>0</v>
      </c>
      <c r="M1867" s="66">
        <v>0</v>
      </c>
      <c r="N1867" s="66">
        <v>0</v>
      </c>
      <c r="O1867" s="66">
        <v>0</v>
      </c>
      <c r="P1867" s="66">
        <v>0</v>
      </c>
      <c r="Q1867" s="129"/>
      <c r="R1867" s="82"/>
      <c r="S1867" s="51"/>
      <c r="T1867" s="65"/>
    </row>
    <row r="1868" spans="1:20">
      <c r="A1868" s="127"/>
      <c r="B1868" s="128"/>
      <c r="C1868" s="129"/>
      <c r="D1868" s="100"/>
      <c r="E1868" s="100"/>
      <c r="F1868" s="100" t="s">
        <v>278</v>
      </c>
      <c r="G1868" s="66">
        <f t="shared" si="356"/>
        <v>0</v>
      </c>
      <c r="H1868" s="66">
        <f t="shared" si="356"/>
        <v>0</v>
      </c>
      <c r="I1868" s="66">
        <v>0</v>
      </c>
      <c r="J1868" s="66">
        <v>0</v>
      </c>
      <c r="K1868" s="66">
        <v>0</v>
      </c>
      <c r="L1868" s="66">
        <v>0</v>
      </c>
      <c r="M1868" s="66">
        <v>0</v>
      </c>
      <c r="N1868" s="66">
        <v>0</v>
      </c>
      <c r="O1868" s="66">
        <v>0</v>
      </c>
      <c r="P1868" s="66">
        <v>0</v>
      </c>
      <c r="Q1868" s="129"/>
      <c r="R1868" s="82"/>
      <c r="S1868" s="51"/>
      <c r="T1868" s="65"/>
    </row>
    <row r="1869" spans="1:20">
      <c r="A1869" s="127"/>
      <c r="B1869" s="128"/>
      <c r="C1869" s="129"/>
      <c r="D1869" s="100"/>
      <c r="E1869" s="100"/>
      <c r="F1869" s="100" t="s">
        <v>279</v>
      </c>
      <c r="G1869" s="66">
        <f t="shared" si="356"/>
        <v>0</v>
      </c>
      <c r="H1869" s="66">
        <f t="shared" si="356"/>
        <v>0</v>
      </c>
      <c r="I1869" s="66">
        <v>0</v>
      </c>
      <c r="J1869" s="66">
        <v>0</v>
      </c>
      <c r="K1869" s="66">
        <v>0</v>
      </c>
      <c r="L1869" s="66">
        <v>0</v>
      </c>
      <c r="M1869" s="66">
        <v>0</v>
      </c>
      <c r="N1869" s="66">
        <v>0</v>
      </c>
      <c r="O1869" s="66">
        <v>0</v>
      </c>
      <c r="P1869" s="66">
        <v>0</v>
      </c>
      <c r="Q1869" s="129"/>
      <c r="R1869" s="82"/>
      <c r="S1869" s="51"/>
      <c r="T1869" s="65"/>
    </row>
    <row r="1870" spans="1:20" ht="12.75" customHeight="1">
      <c r="A1870" s="127" t="s">
        <v>119</v>
      </c>
      <c r="B1870" s="128" t="s">
        <v>120</v>
      </c>
      <c r="C1870" s="129" t="s">
        <v>121</v>
      </c>
      <c r="D1870" s="129"/>
      <c r="E1870" s="100"/>
      <c r="F1870" s="106" t="s">
        <v>22</v>
      </c>
      <c r="G1870" s="64">
        <f>SUM(G1871:G1881)</f>
        <v>8500</v>
      </c>
      <c r="H1870" s="64">
        <f t="shared" ref="H1870:P1870" si="357">SUM(H1871:H1881)</f>
        <v>0</v>
      </c>
      <c r="I1870" s="64">
        <f t="shared" si="357"/>
        <v>8500</v>
      </c>
      <c r="J1870" s="64">
        <f t="shared" si="357"/>
        <v>0</v>
      </c>
      <c r="K1870" s="64">
        <f t="shared" si="357"/>
        <v>0</v>
      </c>
      <c r="L1870" s="64">
        <f t="shared" si="357"/>
        <v>0</v>
      </c>
      <c r="M1870" s="64">
        <f t="shared" si="357"/>
        <v>0</v>
      </c>
      <c r="N1870" s="64">
        <f t="shared" si="357"/>
        <v>0</v>
      </c>
      <c r="O1870" s="64">
        <f t="shared" si="357"/>
        <v>0</v>
      </c>
      <c r="P1870" s="64">
        <f t="shared" si="357"/>
        <v>0</v>
      </c>
      <c r="Q1870" s="129" t="s">
        <v>23</v>
      </c>
      <c r="R1870" s="82"/>
      <c r="S1870" s="51"/>
    </row>
    <row r="1871" spans="1:20">
      <c r="A1871" s="127"/>
      <c r="B1871" s="128"/>
      <c r="C1871" s="129"/>
      <c r="D1871" s="129"/>
      <c r="E1871" s="100"/>
      <c r="F1871" s="100" t="s">
        <v>25</v>
      </c>
      <c r="G1871" s="66">
        <f t="shared" ref="G1871:H1875" si="358">I1871+K1871+M1871+O1871</f>
        <v>0</v>
      </c>
      <c r="H1871" s="66">
        <f t="shared" si="358"/>
        <v>0</v>
      </c>
      <c r="I1871" s="66">
        <v>0</v>
      </c>
      <c r="J1871" s="66">
        <v>0</v>
      </c>
      <c r="K1871" s="66">
        <v>0</v>
      </c>
      <c r="L1871" s="66">
        <v>0</v>
      </c>
      <c r="M1871" s="66">
        <v>0</v>
      </c>
      <c r="N1871" s="66">
        <v>0</v>
      </c>
      <c r="O1871" s="66">
        <v>0</v>
      </c>
      <c r="P1871" s="66">
        <v>0</v>
      </c>
      <c r="Q1871" s="129"/>
      <c r="R1871" s="82"/>
      <c r="S1871" s="51"/>
    </row>
    <row r="1872" spans="1:20">
      <c r="A1872" s="127"/>
      <c r="B1872" s="128"/>
      <c r="C1872" s="129"/>
      <c r="D1872" s="129"/>
      <c r="E1872" s="100"/>
      <c r="F1872" s="100" t="s">
        <v>28</v>
      </c>
      <c r="G1872" s="66">
        <f t="shared" si="358"/>
        <v>0</v>
      </c>
      <c r="H1872" s="66">
        <f t="shared" si="358"/>
        <v>0</v>
      </c>
      <c r="I1872" s="66">
        <v>0</v>
      </c>
      <c r="J1872" s="66">
        <v>0</v>
      </c>
      <c r="K1872" s="66">
        <v>0</v>
      </c>
      <c r="L1872" s="66">
        <v>0</v>
      </c>
      <c r="M1872" s="66">
        <v>0</v>
      </c>
      <c r="N1872" s="66">
        <v>0</v>
      </c>
      <c r="O1872" s="66">
        <v>0</v>
      </c>
      <c r="P1872" s="66">
        <v>0</v>
      </c>
      <c r="Q1872" s="129"/>
      <c r="R1872" s="82"/>
      <c r="S1872" s="51"/>
      <c r="T1872" s="53"/>
    </row>
    <row r="1873" spans="1:20">
      <c r="A1873" s="127"/>
      <c r="B1873" s="128"/>
      <c r="C1873" s="129"/>
      <c r="D1873" s="129"/>
      <c r="E1873" s="100"/>
      <c r="F1873" s="100" t="s">
        <v>29</v>
      </c>
      <c r="G1873" s="66">
        <f t="shared" si="358"/>
        <v>0</v>
      </c>
      <c r="H1873" s="66">
        <f t="shared" si="358"/>
        <v>0</v>
      </c>
      <c r="I1873" s="66">
        <v>0</v>
      </c>
      <c r="J1873" s="66">
        <v>0</v>
      </c>
      <c r="K1873" s="66">
        <v>0</v>
      </c>
      <c r="L1873" s="66">
        <v>0</v>
      </c>
      <c r="M1873" s="66">
        <v>0</v>
      </c>
      <c r="N1873" s="66">
        <v>0</v>
      </c>
      <c r="O1873" s="66">
        <v>0</v>
      </c>
      <c r="P1873" s="66">
        <v>0</v>
      </c>
      <c r="Q1873" s="129"/>
      <c r="R1873" s="82"/>
      <c r="S1873" s="51"/>
    </row>
    <row r="1874" spans="1:20">
      <c r="A1874" s="127"/>
      <c r="B1874" s="128"/>
      <c r="C1874" s="129"/>
      <c r="D1874" s="129"/>
      <c r="E1874" s="100"/>
      <c r="F1874" s="100" t="s">
        <v>30</v>
      </c>
      <c r="G1874" s="66">
        <f t="shared" si="358"/>
        <v>0</v>
      </c>
      <c r="H1874" s="66">
        <f t="shared" si="358"/>
        <v>0</v>
      </c>
      <c r="I1874" s="66">
        <v>0</v>
      </c>
      <c r="J1874" s="66">
        <v>0</v>
      </c>
      <c r="K1874" s="66">
        <v>0</v>
      </c>
      <c r="L1874" s="66">
        <v>0</v>
      </c>
      <c r="M1874" s="66">
        <v>0</v>
      </c>
      <c r="N1874" s="66">
        <v>0</v>
      </c>
      <c r="O1874" s="66">
        <v>0</v>
      </c>
      <c r="P1874" s="66">
        <v>0</v>
      </c>
      <c r="Q1874" s="129"/>
      <c r="R1874" s="82"/>
      <c r="S1874" s="51"/>
    </row>
    <row r="1875" spans="1:20">
      <c r="A1875" s="127"/>
      <c r="B1875" s="128"/>
      <c r="C1875" s="129"/>
      <c r="D1875" s="129"/>
      <c r="E1875" s="100"/>
      <c r="F1875" s="100" t="s">
        <v>31</v>
      </c>
      <c r="G1875" s="66">
        <f t="shared" si="358"/>
        <v>0</v>
      </c>
      <c r="H1875" s="66">
        <f t="shared" si="358"/>
        <v>0</v>
      </c>
      <c r="I1875" s="66">
        <v>0</v>
      </c>
      <c r="J1875" s="66">
        <v>0</v>
      </c>
      <c r="K1875" s="66">
        <v>0</v>
      </c>
      <c r="L1875" s="66">
        <v>0</v>
      </c>
      <c r="M1875" s="66">
        <v>0</v>
      </c>
      <c r="N1875" s="66">
        <v>0</v>
      </c>
      <c r="O1875" s="66">
        <v>0</v>
      </c>
      <c r="P1875" s="66">
        <v>0</v>
      </c>
      <c r="Q1875" s="129"/>
      <c r="R1875" s="82"/>
      <c r="S1875" s="51"/>
    </row>
    <row r="1876" spans="1:20">
      <c r="A1876" s="127"/>
      <c r="B1876" s="128"/>
      <c r="C1876" s="129"/>
      <c r="D1876" s="100"/>
      <c r="E1876" s="100"/>
      <c r="F1876" s="100" t="s">
        <v>268</v>
      </c>
      <c r="G1876" s="66">
        <v>0</v>
      </c>
      <c r="H1876" s="66">
        <v>0</v>
      </c>
      <c r="I1876" s="66">
        <v>0</v>
      </c>
      <c r="J1876" s="66">
        <v>0</v>
      </c>
      <c r="K1876" s="66">
        <v>0</v>
      </c>
      <c r="L1876" s="66">
        <v>0</v>
      </c>
      <c r="M1876" s="66">
        <v>0</v>
      </c>
      <c r="N1876" s="66">
        <v>0</v>
      </c>
      <c r="O1876" s="66">
        <v>0</v>
      </c>
      <c r="P1876" s="66">
        <v>0</v>
      </c>
      <c r="Q1876" s="129"/>
      <c r="R1876" s="82"/>
      <c r="S1876" s="51"/>
    </row>
    <row r="1877" spans="1:20">
      <c r="A1877" s="127"/>
      <c r="B1877" s="128"/>
      <c r="C1877" s="129"/>
      <c r="D1877" s="100"/>
      <c r="E1877" s="100" t="s">
        <v>24</v>
      </c>
      <c r="F1877" s="100" t="s">
        <v>275</v>
      </c>
      <c r="G1877" s="66">
        <f t="shared" ref="G1877:H1881" si="359">I1877+K1877+M1877+O1877</f>
        <v>850</v>
      </c>
      <c r="H1877" s="66">
        <f t="shared" si="359"/>
        <v>0</v>
      </c>
      <c r="I1877" s="66">
        <v>850</v>
      </c>
      <c r="J1877" s="66">
        <v>0</v>
      </c>
      <c r="K1877" s="66">
        <v>0</v>
      </c>
      <c r="L1877" s="66">
        <v>0</v>
      </c>
      <c r="M1877" s="66">
        <v>0</v>
      </c>
      <c r="N1877" s="66">
        <v>0</v>
      </c>
      <c r="O1877" s="66">
        <v>0</v>
      </c>
      <c r="P1877" s="66">
        <v>0</v>
      </c>
      <c r="Q1877" s="129"/>
      <c r="R1877" s="82"/>
      <c r="S1877" s="51"/>
      <c r="T1877" s="65"/>
    </row>
    <row r="1878" spans="1:20">
      <c r="A1878" s="127"/>
      <c r="B1878" s="128"/>
      <c r="C1878" s="129"/>
      <c r="D1878" s="100"/>
      <c r="E1878" s="100" t="s">
        <v>26</v>
      </c>
      <c r="F1878" s="100" t="s">
        <v>276</v>
      </c>
      <c r="G1878" s="66">
        <f t="shared" si="359"/>
        <v>7650</v>
      </c>
      <c r="H1878" s="66">
        <f t="shared" si="359"/>
        <v>0</v>
      </c>
      <c r="I1878" s="66">
        <v>7650</v>
      </c>
      <c r="J1878" s="66">
        <v>0</v>
      </c>
      <c r="K1878" s="66">
        <v>0</v>
      </c>
      <c r="L1878" s="66">
        <v>0</v>
      </c>
      <c r="M1878" s="66">
        <v>0</v>
      </c>
      <c r="N1878" s="66">
        <v>0</v>
      </c>
      <c r="O1878" s="66">
        <v>0</v>
      </c>
      <c r="P1878" s="66">
        <v>0</v>
      </c>
      <c r="Q1878" s="129"/>
      <c r="R1878" s="82"/>
      <c r="S1878" s="51"/>
      <c r="T1878" s="65"/>
    </row>
    <row r="1879" spans="1:20">
      <c r="A1879" s="127"/>
      <c r="B1879" s="128"/>
      <c r="C1879" s="129"/>
      <c r="D1879" s="100"/>
      <c r="E1879" s="100"/>
      <c r="F1879" s="100" t="s">
        <v>277</v>
      </c>
      <c r="G1879" s="66">
        <f t="shared" si="359"/>
        <v>0</v>
      </c>
      <c r="H1879" s="66">
        <f t="shared" si="359"/>
        <v>0</v>
      </c>
      <c r="I1879" s="66">
        <v>0</v>
      </c>
      <c r="J1879" s="66">
        <v>0</v>
      </c>
      <c r="K1879" s="66">
        <v>0</v>
      </c>
      <c r="L1879" s="66">
        <v>0</v>
      </c>
      <c r="M1879" s="66">
        <v>0</v>
      </c>
      <c r="N1879" s="66">
        <v>0</v>
      </c>
      <c r="O1879" s="66">
        <v>0</v>
      </c>
      <c r="P1879" s="66">
        <v>0</v>
      </c>
      <c r="Q1879" s="129"/>
      <c r="R1879" s="82"/>
      <c r="S1879" s="51"/>
      <c r="T1879" s="65"/>
    </row>
    <row r="1880" spans="1:20">
      <c r="A1880" s="127"/>
      <c r="B1880" s="128"/>
      <c r="C1880" s="129"/>
      <c r="D1880" s="100"/>
      <c r="E1880" s="100"/>
      <c r="F1880" s="100" t="s">
        <v>278</v>
      </c>
      <c r="G1880" s="66">
        <f t="shared" si="359"/>
        <v>0</v>
      </c>
      <c r="H1880" s="66">
        <f t="shared" si="359"/>
        <v>0</v>
      </c>
      <c r="I1880" s="66">
        <v>0</v>
      </c>
      <c r="J1880" s="66">
        <v>0</v>
      </c>
      <c r="K1880" s="66">
        <v>0</v>
      </c>
      <c r="L1880" s="66">
        <v>0</v>
      </c>
      <c r="M1880" s="66">
        <v>0</v>
      </c>
      <c r="N1880" s="66">
        <v>0</v>
      </c>
      <c r="O1880" s="66">
        <v>0</v>
      </c>
      <c r="P1880" s="66">
        <v>0</v>
      </c>
      <c r="Q1880" s="129"/>
      <c r="R1880" s="82"/>
      <c r="S1880" s="51"/>
      <c r="T1880" s="65"/>
    </row>
    <row r="1881" spans="1:20">
      <c r="A1881" s="127"/>
      <c r="B1881" s="128"/>
      <c r="C1881" s="129"/>
      <c r="D1881" s="100"/>
      <c r="E1881" s="100"/>
      <c r="F1881" s="100" t="s">
        <v>279</v>
      </c>
      <c r="G1881" s="66">
        <f t="shared" si="359"/>
        <v>0</v>
      </c>
      <c r="H1881" s="66">
        <f t="shared" si="359"/>
        <v>0</v>
      </c>
      <c r="I1881" s="66">
        <v>0</v>
      </c>
      <c r="J1881" s="66">
        <v>0</v>
      </c>
      <c r="K1881" s="66">
        <v>0</v>
      </c>
      <c r="L1881" s="66">
        <v>0</v>
      </c>
      <c r="M1881" s="66">
        <v>0</v>
      </c>
      <c r="N1881" s="66">
        <v>0</v>
      </c>
      <c r="O1881" s="66">
        <v>0</v>
      </c>
      <c r="P1881" s="66">
        <v>0</v>
      </c>
      <c r="Q1881" s="129"/>
      <c r="R1881" s="82"/>
      <c r="S1881" s="51"/>
      <c r="T1881" s="65"/>
    </row>
    <row r="1882" spans="1:20" ht="12.75" customHeight="1">
      <c r="A1882" s="127" t="s">
        <v>122</v>
      </c>
      <c r="B1882" s="128" t="s">
        <v>123</v>
      </c>
      <c r="C1882" s="129" t="s">
        <v>110</v>
      </c>
      <c r="D1882" s="129"/>
      <c r="E1882" s="100"/>
      <c r="F1882" s="106" t="s">
        <v>22</v>
      </c>
      <c r="G1882" s="64">
        <f>SUM(G1883:G1893)</f>
        <v>60000</v>
      </c>
      <c r="H1882" s="64">
        <f t="shared" ref="H1882:P1882" si="360">SUM(H1883:H1893)</f>
        <v>0</v>
      </c>
      <c r="I1882" s="64">
        <f t="shared" si="360"/>
        <v>60000</v>
      </c>
      <c r="J1882" s="64">
        <f t="shared" si="360"/>
        <v>0</v>
      </c>
      <c r="K1882" s="64">
        <f t="shared" si="360"/>
        <v>0</v>
      </c>
      <c r="L1882" s="64">
        <f t="shared" si="360"/>
        <v>0</v>
      </c>
      <c r="M1882" s="64">
        <f t="shared" si="360"/>
        <v>0</v>
      </c>
      <c r="N1882" s="64">
        <f t="shared" si="360"/>
        <v>0</v>
      </c>
      <c r="O1882" s="64">
        <f t="shared" si="360"/>
        <v>0</v>
      </c>
      <c r="P1882" s="64">
        <f t="shared" si="360"/>
        <v>0</v>
      </c>
      <c r="Q1882" s="129" t="s">
        <v>23</v>
      </c>
      <c r="R1882" s="82"/>
      <c r="S1882" s="51"/>
    </row>
    <row r="1883" spans="1:20">
      <c r="A1883" s="127"/>
      <c r="B1883" s="128"/>
      <c r="C1883" s="129"/>
      <c r="D1883" s="129"/>
      <c r="E1883" s="100"/>
      <c r="F1883" s="100" t="s">
        <v>25</v>
      </c>
      <c r="G1883" s="66">
        <f t="shared" ref="G1883:H1887" si="361">I1883+K1883+M1883+O1883</f>
        <v>0</v>
      </c>
      <c r="H1883" s="66">
        <f t="shared" si="361"/>
        <v>0</v>
      </c>
      <c r="I1883" s="66">
        <v>0</v>
      </c>
      <c r="J1883" s="66">
        <v>0</v>
      </c>
      <c r="K1883" s="66">
        <v>0</v>
      </c>
      <c r="L1883" s="66">
        <v>0</v>
      </c>
      <c r="M1883" s="66">
        <v>0</v>
      </c>
      <c r="N1883" s="66">
        <v>0</v>
      </c>
      <c r="O1883" s="66">
        <v>0</v>
      </c>
      <c r="P1883" s="66">
        <v>0</v>
      </c>
      <c r="Q1883" s="129"/>
      <c r="R1883" s="82"/>
      <c r="S1883" s="51"/>
    </row>
    <row r="1884" spans="1:20">
      <c r="A1884" s="127"/>
      <c r="B1884" s="128"/>
      <c r="C1884" s="129"/>
      <c r="D1884" s="129"/>
      <c r="E1884" s="100"/>
      <c r="F1884" s="100" t="s">
        <v>28</v>
      </c>
      <c r="G1884" s="66">
        <f t="shared" si="361"/>
        <v>0</v>
      </c>
      <c r="H1884" s="66">
        <f t="shared" si="361"/>
        <v>0</v>
      </c>
      <c r="I1884" s="66">
        <v>0</v>
      </c>
      <c r="J1884" s="66">
        <v>0</v>
      </c>
      <c r="K1884" s="66">
        <v>0</v>
      </c>
      <c r="L1884" s="66">
        <v>0</v>
      </c>
      <c r="M1884" s="66">
        <v>0</v>
      </c>
      <c r="N1884" s="66">
        <v>0</v>
      </c>
      <c r="O1884" s="66">
        <v>0</v>
      </c>
      <c r="P1884" s="66">
        <v>0</v>
      </c>
      <c r="Q1884" s="129"/>
      <c r="R1884" s="82"/>
      <c r="S1884" s="51"/>
      <c r="T1884" s="53"/>
    </row>
    <row r="1885" spans="1:20">
      <c r="A1885" s="127"/>
      <c r="B1885" s="128"/>
      <c r="C1885" s="129"/>
      <c r="D1885" s="129"/>
      <c r="E1885" s="100"/>
      <c r="F1885" s="100" t="s">
        <v>29</v>
      </c>
      <c r="G1885" s="66">
        <f t="shared" si="361"/>
        <v>0</v>
      </c>
      <c r="H1885" s="66">
        <f t="shared" si="361"/>
        <v>0</v>
      </c>
      <c r="I1885" s="66">
        <v>0</v>
      </c>
      <c r="J1885" s="66">
        <v>0</v>
      </c>
      <c r="K1885" s="66">
        <v>0</v>
      </c>
      <c r="L1885" s="66">
        <v>0</v>
      </c>
      <c r="M1885" s="66">
        <v>0</v>
      </c>
      <c r="N1885" s="66">
        <v>0</v>
      </c>
      <c r="O1885" s="66">
        <v>0</v>
      </c>
      <c r="P1885" s="66">
        <v>0</v>
      </c>
      <c r="Q1885" s="129"/>
      <c r="R1885" s="82"/>
      <c r="S1885" s="51"/>
    </row>
    <row r="1886" spans="1:20">
      <c r="A1886" s="127"/>
      <c r="B1886" s="128"/>
      <c r="C1886" s="129"/>
      <c r="D1886" s="129"/>
      <c r="E1886" s="100"/>
      <c r="F1886" s="100" t="s">
        <v>30</v>
      </c>
      <c r="G1886" s="66">
        <f t="shared" si="361"/>
        <v>0</v>
      </c>
      <c r="H1886" s="66">
        <f t="shared" si="361"/>
        <v>0</v>
      </c>
      <c r="I1886" s="66">
        <v>0</v>
      </c>
      <c r="J1886" s="66">
        <v>0</v>
      </c>
      <c r="K1886" s="66">
        <v>0</v>
      </c>
      <c r="L1886" s="66">
        <v>0</v>
      </c>
      <c r="M1886" s="66">
        <v>0</v>
      </c>
      <c r="N1886" s="66">
        <v>0</v>
      </c>
      <c r="O1886" s="66">
        <v>0</v>
      </c>
      <c r="P1886" s="66">
        <v>0</v>
      </c>
      <c r="Q1886" s="129"/>
      <c r="R1886" s="82"/>
      <c r="S1886" s="51"/>
    </row>
    <row r="1887" spans="1:20">
      <c r="A1887" s="127"/>
      <c r="B1887" s="128"/>
      <c r="C1887" s="129"/>
      <c r="D1887" s="129"/>
      <c r="E1887" s="100"/>
      <c r="F1887" s="100" t="s">
        <v>31</v>
      </c>
      <c r="G1887" s="66">
        <f t="shared" si="361"/>
        <v>0</v>
      </c>
      <c r="H1887" s="66">
        <f t="shared" si="361"/>
        <v>0</v>
      </c>
      <c r="I1887" s="66">
        <v>0</v>
      </c>
      <c r="J1887" s="66">
        <v>0</v>
      </c>
      <c r="K1887" s="66">
        <v>0</v>
      </c>
      <c r="L1887" s="66">
        <v>0</v>
      </c>
      <c r="M1887" s="66">
        <v>0</v>
      </c>
      <c r="N1887" s="66">
        <v>0</v>
      </c>
      <c r="O1887" s="66">
        <v>0</v>
      </c>
      <c r="P1887" s="66">
        <v>0</v>
      </c>
      <c r="Q1887" s="129"/>
      <c r="R1887" s="82"/>
      <c r="S1887" s="51"/>
    </row>
    <row r="1888" spans="1:20">
      <c r="A1888" s="127"/>
      <c r="B1888" s="128"/>
      <c r="C1888" s="129"/>
      <c r="D1888" s="129"/>
      <c r="E1888" s="100"/>
      <c r="F1888" s="100" t="s">
        <v>268</v>
      </c>
      <c r="G1888" s="66">
        <v>0</v>
      </c>
      <c r="H1888" s="66">
        <v>0</v>
      </c>
      <c r="I1888" s="66">
        <v>0</v>
      </c>
      <c r="J1888" s="66">
        <v>0</v>
      </c>
      <c r="K1888" s="66">
        <v>0</v>
      </c>
      <c r="L1888" s="66">
        <v>0</v>
      </c>
      <c r="M1888" s="66">
        <v>0</v>
      </c>
      <c r="N1888" s="66">
        <v>0</v>
      </c>
      <c r="O1888" s="66">
        <v>0</v>
      </c>
      <c r="P1888" s="66">
        <v>0</v>
      </c>
      <c r="Q1888" s="129"/>
      <c r="R1888" s="82"/>
      <c r="S1888" s="51"/>
    </row>
    <row r="1889" spans="1:20">
      <c r="A1889" s="127"/>
      <c r="B1889" s="128"/>
      <c r="C1889" s="129"/>
      <c r="D1889" s="129"/>
      <c r="E1889" s="100" t="s">
        <v>27</v>
      </c>
      <c r="F1889" s="100" t="s">
        <v>275</v>
      </c>
      <c r="G1889" s="66">
        <f t="shared" ref="G1889:H1893" si="362">I1889+K1889+M1889+O1889</f>
        <v>6000</v>
      </c>
      <c r="H1889" s="66">
        <f t="shared" si="362"/>
        <v>0</v>
      </c>
      <c r="I1889" s="66">
        <v>6000</v>
      </c>
      <c r="J1889" s="66">
        <v>0</v>
      </c>
      <c r="K1889" s="66">
        <v>0</v>
      </c>
      <c r="L1889" s="66">
        <v>0</v>
      </c>
      <c r="M1889" s="66">
        <v>0</v>
      </c>
      <c r="N1889" s="66">
        <v>0</v>
      </c>
      <c r="O1889" s="66">
        <v>0</v>
      </c>
      <c r="P1889" s="66">
        <v>0</v>
      </c>
      <c r="Q1889" s="129"/>
      <c r="R1889" s="82"/>
      <c r="S1889" s="51"/>
      <c r="T1889" s="65"/>
    </row>
    <row r="1890" spans="1:20">
      <c r="A1890" s="127"/>
      <c r="B1890" s="128"/>
      <c r="C1890" s="129"/>
      <c r="D1890" s="129"/>
      <c r="E1890" s="100" t="s">
        <v>26</v>
      </c>
      <c r="F1890" s="100" t="s">
        <v>276</v>
      </c>
      <c r="G1890" s="66">
        <f t="shared" si="362"/>
        <v>54000</v>
      </c>
      <c r="H1890" s="66">
        <f t="shared" si="362"/>
        <v>0</v>
      </c>
      <c r="I1890" s="66">
        <v>54000</v>
      </c>
      <c r="J1890" s="66">
        <v>0</v>
      </c>
      <c r="K1890" s="66">
        <v>0</v>
      </c>
      <c r="L1890" s="66">
        <v>0</v>
      </c>
      <c r="M1890" s="66">
        <v>0</v>
      </c>
      <c r="N1890" s="66">
        <v>0</v>
      </c>
      <c r="O1890" s="66">
        <v>0</v>
      </c>
      <c r="P1890" s="66">
        <v>0</v>
      </c>
      <c r="Q1890" s="129"/>
      <c r="R1890" s="82"/>
      <c r="S1890" s="51"/>
      <c r="T1890" s="65"/>
    </row>
    <row r="1891" spans="1:20">
      <c r="A1891" s="127"/>
      <c r="B1891" s="128"/>
      <c r="C1891" s="129"/>
      <c r="D1891" s="129"/>
      <c r="E1891" s="100"/>
      <c r="F1891" s="100" t="s">
        <v>277</v>
      </c>
      <c r="G1891" s="66">
        <f t="shared" si="362"/>
        <v>0</v>
      </c>
      <c r="H1891" s="66">
        <f t="shared" si="362"/>
        <v>0</v>
      </c>
      <c r="I1891" s="66">
        <v>0</v>
      </c>
      <c r="J1891" s="66">
        <v>0</v>
      </c>
      <c r="K1891" s="66">
        <v>0</v>
      </c>
      <c r="L1891" s="66">
        <v>0</v>
      </c>
      <c r="M1891" s="66">
        <v>0</v>
      </c>
      <c r="N1891" s="66">
        <v>0</v>
      </c>
      <c r="O1891" s="66">
        <v>0</v>
      </c>
      <c r="P1891" s="66">
        <v>0</v>
      </c>
      <c r="Q1891" s="129"/>
      <c r="R1891" s="82"/>
      <c r="S1891" s="51"/>
      <c r="T1891" s="65"/>
    </row>
    <row r="1892" spans="1:20">
      <c r="A1892" s="127"/>
      <c r="B1892" s="128"/>
      <c r="C1892" s="129"/>
      <c r="D1892" s="129"/>
      <c r="E1892" s="100"/>
      <c r="F1892" s="100" t="s">
        <v>278</v>
      </c>
      <c r="G1892" s="66">
        <f t="shared" si="362"/>
        <v>0</v>
      </c>
      <c r="H1892" s="66">
        <f t="shared" si="362"/>
        <v>0</v>
      </c>
      <c r="I1892" s="66">
        <v>0</v>
      </c>
      <c r="J1892" s="66">
        <v>0</v>
      </c>
      <c r="K1892" s="66">
        <v>0</v>
      </c>
      <c r="L1892" s="66">
        <v>0</v>
      </c>
      <c r="M1892" s="66">
        <v>0</v>
      </c>
      <c r="N1892" s="66">
        <v>0</v>
      </c>
      <c r="O1892" s="66">
        <v>0</v>
      </c>
      <c r="P1892" s="66">
        <v>0</v>
      </c>
      <c r="Q1892" s="129"/>
      <c r="R1892" s="82"/>
      <c r="S1892" s="51"/>
      <c r="T1892" s="65"/>
    </row>
    <row r="1893" spans="1:20">
      <c r="A1893" s="127"/>
      <c r="B1893" s="128"/>
      <c r="C1893" s="129"/>
      <c r="D1893" s="129"/>
      <c r="E1893" s="100"/>
      <c r="F1893" s="100" t="s">
        <v>279</v>
      </c>
      <c r="G1893" s="66">
        <f t="shared" si="362"/>
        <v>0</v>
      </c>
      <c r="H1893" s="66">
        <f t="shared" si="362"/>
        <v>0</v>
      </c>
      <c r="I1893" s="66">
        <v>0</v>
      </c>
      <c r="J1893" s="66">
        <v>0</v>
      </c>
      <c r="K1893" s="66">
        <v>0</v>
      </c>
      <c r="L1893" s="66">
        <v>0</v>
      </c>
      <c r="M1893" s="66">
        <v>0</v>
      </c>
      <c r="N1893" s="66">
        <v>0</v>
      </c>
      <c r="O1893" s="66">
        <v>0</v>
      </c>
      <c r="P1893" s="66">
        <v>0</v>
      </c>
      <c r="Q1893" s="129"/>
      <c r="R1893" s="82"/>
      <c r="S1893" s="51"/>
      <c r="T1893" s="65"/>
    </row>
    <row r="1894" spans="1:20" ht="12.75" customHeight="1">
      <c r="A1894" s="127" t="s">
        <v>124</v>
      </c>
      <c r="B1894" s="128" t="s">
        <v>125</v>
      </c>
      <c r="C1894" s="129" t="s">
        <v>126</v>
      </c>
      <c r="D1894" s="129"/>
      <c r="E1894" s="100"/>
      <c r="F1894" s="106" t="s">
        <v>22</v>
      </c>
      <c r="G1894" s="64">
        <f>SUM(G1895:G1905)</f>
        <v>52000</v>
      </c>
      <c r="H1894" s="64">
        <f t="shared" ref="H1894:P1894" si="363">SUM(H1895:H1905)</f>
        <v>0</v>
      </c>
      <c r="I1894" s="64">
        <f t="shared" si="363"/>
        <v>52000</v>
      </c>
      <c r="J1894" s="64">
        <f t="shared" si="363"/>
        <v>0</v>
      </c>
      <c r="K1894" s="64">
        <f t="shared" si="363"/>
        <v>0</v>
      </c>
      <c r="L1894" s="64">
        <f t="shared" si="363"/>
        <v>0</v>
      </c>
      <c r="M1894" s="64">
        <f t="shared" si="363"/>
        <v>0</v>
      </c>
      <c r="N1894" s="64">
        <f t="shared" si="363"/>
        <v>0</v>
      </c>
      <c r="O1894" s="64">
        <f t="shared" si="363"/>
        <v>0</v>
      </c>
      <c r="P1894" s="64">
        <f t="shared" si="363"/>
        <v>0</v>
      </c>
      <c r="Q1894" s="129" t="s">
        <v>23</v>
      </c>
      <c r="R1894" s="82"/>
      <c r="S1894" s="51"/>
    </row>
    <row r="1895" spans="1:20">
      <c r="A1895" s="127"/>
      <c r="B1895" s="128"/>
      <c r="C1895" s="129"/>
      <c r="D1895" s="129"/>
      <c r="E1895" s="100"/>
      <c r="F1895" s="100" t="s">
        <v>25</v>
      </c>
      <c r="G1895" s="66">
        <f t="shared" ref="G1895:H1899" si="364">I1895+K1895+M1895+O1895</f>
        <v>0</v>
      </c>
      <c r="H1895" s="66">
        <f t="shared" si="364"/>
        <v>0</v>
      </c>
      <c r="I1895" s="66">
        <v>0</v>
      </c>
      <c r="J1895" s="66">
        <v>0</v>
      </c>
      <c r="K1895" s="66">
        <v>0</v>
      </c>
      <c r="L1895" s="66">
        <v>0</v>
      </c>
      <c r="M1895" s="66">
        <v>0</v>
      </c>
      <c r="N1895" s="66">
        <v>0</v>
      </c>
      <c r="O1895" s="66">
        <v>0</v>
      </c>
      <c r="P1895" s="66">
        <v>0</v>
      </c>
      <c r="Q1895" s="129"/>
      <c r="R1895" s="82"/>
      <c r="S1895" s="51"/>
    </row>
    <row r="1896" spans="1:20">
      <c r="A1896" s="127"/>
      <c r="B1896" s="128"/>
      <c r="C1896" s="129"/>
      <c r="D1896" s="129"/>
      <c r="E1896" s="100"/>
      <c r="F1896" s="100" t="s">
        <v>28</v>
      </c>
      <c r="G1896" s="66">
        <f t="shared" si="364"/>
        <v>0</v>
      </c>
      <c r="H1896" s="66">
        <f t="shared" si="364"/>
        <v>0</v>
      </c>
      <c r="I1896" s="66">
        <v>0</v>
      </c>
      <c r="J1896" s="66">
        <v>0</v>
      </c>
      <c r="K1896" s="66">
        <v>0</v>
      </c>
      <c r="L1896" s="66">
        <v>0</v>
      </c>
      <c r="M1896" s="66">
        <v>0</v>
      </c>
      <c r="N1896" s="66">
        <v>0</v>
      </c>
      <c r="O1896" s="66">
        <v>0</v>
      </c>
      <c r="P1896" s="66">
        <v>0</v>
      </c>
      <c r="Q1896" s="129"/>
      <c r="R1896" s="82"/>
      <c r="S1896" s="51"/>
    </row>
    <row r="1897" spans="1:20">
      <c r="A1897" s="127"/>
      <c r="B1897" s="128"/>
      <c r="C1897" s="129"/>
      <c r="D1897" s="129"/>
      <c r="E1897" s="100"/>
      <c r="F1897" s="100" t="s">
        <v>29</v>
      </c>
      <c r="G1897" s="66">
        <f t="shared" si="364"/>
        <v>0</v>
      </c>
      <c r="H1897" s="66">
        <f t="shared" si="364"/>
        <v>0</v>
      </c>
      <c r="I1897" s="66">
        <v>0</v>
      </c>
      <c r="J1897" s="66">
        <v>0</v>
      </c>
      <c r="K1897" s="66">
        <v>0</v>
      </c>
      <c r="L1897" s="66">
        <v>0</v>
      </c>
      <c r="M1897" s="66">
        <v>0</v>
      </c>
      <c r="N1897" s="66">
        <v>0</v>
      </c>
      <c r="O1897" s="66">
        <v>0</v>
      </c>
      <c r="P1897" s="66">
        <v>0</v>
      </c>
      <c r="Q1897" s="129"/>
      <c r="R1897" s="82"/>
      <c r="S1897" s="51"/>
      <c r="T1897" s="53"/>
    </row>
    <row r="1898" spans="1:20">
      <c r="A1898" s="127"/>
      <c r="B1898" s="128"/>
      <c r="C1898" s="129"/>
      <c r="D1898" s="129"/>
      <c r="E1898" s="100"/>
      <c r="F1898" s="100" t="s">
        <v>30</v>
      </c>
      <c r="G1898" s="66">
        <f t="shared" si="364"/>
        <v>0</v>
      </c>
      <c r="H1898" s="66">
        <f t="shared" si="364"/>
        <v>0</v>
      </c>
      <c r="I1898" s="66">
        <v>0</v>
      </c>
      <c r="J1898" s="66">
        <v>0</v>
      </c>
      <c r="K1898" s="66">
        <v>0</v>
      </c>
      <c r="L1898" s="66">
        <v>0</v>
      </c>
      <c r="M1898" s="66">
        <v>0</v>
      </c>
      <c r="N1898" s="66">
        <v>0</v>
      </c>
      <c r="O1898" s="66">
        <v>0</v>
      </c>
      <c r="P1898" s="66">
        <v>0</v>
      </c>
      <c r="Q1898" s="129"/>
      <c r="R1898" s="82"/>
      <c r="S1898" s="51"/>
    </row>
    <row r="1899" spans="1:20">
      <c r="A1899" s="127"/>
      <c r="B1899" s="128"/>
      <c r="C1899" s="129"/>
      <c r="D1899" s="129"/>
      <c r="E1899" s="100"/>
      <c r="F1899" s="100" t="s">
        <v>31</v>
      </c>
      <c r="G1899" s="66">
        <f t="shared" si="364"/>
        <v>0</v>
      </c>
      <c r="H1899" s="66">
        <f t="shared" si="364"/>
        <v>0</v>
      </c>
      <c r="I1899" s="66">
        <v>0</v>
      </c>
      <c r="J1899" s="66">
        <v>0</v>
      </c>
      <c r="K1899" s="66">
        <v>0</v>
      </c>
      <c r="L1899" s="66">
        <v>0</v>
      </c>
      <c r="M1899" s="66">
        <v>0</v>
      </c>
      <c r="N1899" s="66">
        <v>0</v>
      </c>
      <c r="O1899" s="66">
        <v>0</v>
      </c>
      <c r="P1899" s="66">
        <v>0</v>
      </c>
      <c r="Q1899" s="129"/>
      <c r="R1899" s="82"/>
      <c r="S1899" s="51"/>
    </row>
    <row r="1900" spans="1:20">
      <c r="A1900" s="127"/>
      <c r="B1900" s="128"/>
      <c r="C1900" s="129"/>
      <c r="D1900" s="129"/>
      <c r="E1900" s="100"/>
      <c r="F1900" s="100" t="s">
        <v>268</v>
      </c>
      <c r="G1900" s="66">
        <v>0</v>
      </c>
      <c r="H1900" s="66">
        <v>0</v>
      </c>
      <c r="I1900" s="66">
        <v>0</v>
      </c>
      <c r="J1900" s="66">
        <v>0</v>
      </c>
      <c r="K1900" s="66">
        <v>0</v>
      </c>
      <c r="L1900" s="66">
        <v>0</v>
      </c>
      <c r="M1900" s="66">
        <v>0</v>
      </c>
      <c r="N1900" s="66">
        <v>0</v>
      </c>
      <c r="O1900" s="66">
        <v>0</v>
      </c>
      <c r="P1900" s="66">
        <v>0</v>
      </c>
      <c r="Q1900" s="129"/>
      <c r="R1900" s="82"/>
      <c r="S1900" s="51"/>
    </row>
    <row r="1901" spans="1:20">
      <c r="A1901" s="127"/>
      <c r="B1901" s="128"/>
      <c r="C1901" s="129"/>
      <c r="D1901" s="129"/>
      <c r="E1901" s="100" t="s">
        <v>27</v>
      </c>
      <c r="F1901" s="100" t="s">
        <v>275</v>
      </c>
      <c r="G1901" s="66">
        <f t="shared" ref="G1901:H1905" si="365">I1901+K1901+M1901+O1901</f>
        <v>5200</v>
      </c>
      <c r="H1901" s="66">
        <f t="shared" si="365"/>
        <v>0</v>
      </c>
      <c r="I1901" s="66">
        <v>5200</v>
      </c>
      <c r="J1901" s="66">
        <v>0</v>
      </c>
      <c r="K1901" s="66">
        <v>0</v>
      </c>
      <c r="L1901" s="66">
        <v>0</v>
      </c>
      <c r="M1901" s="66">
        <v>0</v>
      </c>
      <c r="N1901" s="66">
        <v>0</v>
      </c>
      <c r="O1901" s="66">
        <v>0</v>
      </c>
      <c r="P1901" s="66">
        <v>0</v>
      </c>
      <c r="Q1901" s="129"/>
      <c r="R1901" s="82"/>
      <c r="S1901" s="51"/>
      <c r="T1901" s="65"/>
    </row>
    <row r="1902" spans="1:20">
      <c r="A1902" s="127"/>
      <c r="B1902" s="128"/>
      <c r="C1902" s="129"/>
      <c r="D1902" s="129"/>
      <c r="E1902" s="100" t="s">
        <v>26</v>
      </c>
      <c r="F1902" s="100" t="s">
        <v>276</v>
      </c>
      <c r="G1902" s="66">
        <f t="shared" si="365"/>
        <v>46800</v>
      </c>
      <c r="H1902" s="66">
        <f t="shared" si="365"/>
        <v>0</v>
      </c>
      <c r="I1902" s="66">
        <v>46800</v>
      </c>
      <c r="J1902" s="66">
        <v>0</v>
      </c>
      <c r="K1902" s="66">
        <v>0</v>
      </c>
      <c r="L1902" s="66">
        <v>0</v>
      </c>
      <c r="M1902" s="66">
        <v>0</v>
      </c>
      <c r="N1902" s="66">
        <v>0</v>
      </c>
      <c r="O1902" s="66">
        <v>0</v>
      </c>
      <c r="P1902" s="66">
        <v>0</v>
      </c>
      <c r="Q1902" s="129"/>
      <c r="R1902" s="82"/>
      <c r="S1902" s="51"/>
      <c r="T1902" s="65"/>
    </row>
    <row r="1903" spans="1:20">
      <c r="A1903" s="127"/>
      <c r="B1903" s="128"/>
      <c r="C1903" s="129"/>
      <c r="D1903" s="129"/>
      <c r="E1903" s="100"/>
      <c r="F1903" s="100" t="s">
        <v>277</v>
      </c>
      <c r="G1903" s="66">
        <f t="shared" si="365"/>
        <v>0</v>
      </c>
      <c r="H1903" s="66">
        <f t="shared" si="365"/>
        <v>0</v>
      </c>
      <c r="I1903" s="66">
        <v>0</v>
      </c>
      <c r="J1903" s="66">
        <v>0</v>
      </c>
      <c r="K1903" s="66">
        <v>0</v>
      </c>
      <c r="L1903" s="66">
        <v>0</v>
      </c>
      <c r="M1903" s="66">
        <v>0</v>
      </c>
      <c r="N1903" s="66">
        <v>0</v>
      </c>
      <c r="O1903" s="66">
        <v>0</v>
      </c>
      <c r="P1903" s="66">
        <v>0</v>
      </c>
      <c r="Q1903" s="129"/>
      <c r="R1903" s="82"/>
      <c r="S1903" s="51"/>
      <c r="T1903" s="65"/>
    </row>
    <row r="1904" spans="1:20">
      <c r="A1904" s="127"/>
      <c r="B1904" s="128"/>
      <c r="C1904" s="129"/>
      <c r="D1904" s="129"/>
      <c r="E1904" s="100"/>
      <c r="F1904" s="100" t="s">
        <v>278</v>
      </c>
      <c r="G1904" s="66">
        <f t="shared" si="365"/>
        <v>0</v>
      </c>
      <c r="H1904" s="66">
        <f t="shared" si="365"/>
        <v>0</v>
      </c>
      <c r="I1904" s="66">
        <v>0</v>
      </c>
      <c r="J1904" s="66">
        <v>0</v>
      </c>
      <c r="K1904" s="66">
        <v>0</v>
      </c>
      <c r="L1904" s="66">
        <v>0</v>
      </c>
      <c r="M1904" s="66">
        <v>0</v>
      </c>
      <c r="N1904" s="66">
        <v>0</v>
      </c>
      <c r="O1904" s="66">
        <v>0</v>
      </c>
      <c r="P1904" s="66">
        <v>0</v>
      </c>
      <c r="Q1904" s="129"/>
      <c r="R1904" s="82"/>
      <c r="S1904" s="51"/>
      <c r="T1904" s="65"/>
    </row>
    <row r="1905" spans="1:20">
      <c r="A1905" s="127"/>
      <c r="B1905" s="128"/>
      <c r="C1905" s="129"/>
      <c r="D1905" s="129"/>
      <c r="E1905" s="100"/>
      <c r="F1905" s="100" t="s">
        <v>279</v>
      </c>
      <c r="G1905" s="66">
        <f t="shared" si="365"/>
        <v>0</v>
      </c>
      <c r="H1905" s="66">
        <f t="shared" si="365"/>
        <v>0</v>
      </c>
      <c r="I1905" s="66">
        <v>0</v>
      </c>
      <c r="J1905" s="66">
        <v>0</v>
      </c>
      <c r="K1905" s="66">
        <v>0</v>
      </c>
      <c r="L1905" s="66">
        <v>0</v>
      </c>
      <c r="M1905" s="66">
        <v>0</v>
      </c>
      <c r="N1905" s="66">
        <v>0</v>
      </c>
      <c r="O1905" s="66">
        <v>0</v>
      </c>
      <c r="P1905" s="66">
        <v>0</v>
      </c>
      <c r="Q1905" s="129"/>
      <c r="R1905" s="82"/>
      <c r="S1905" s="51"/>
      <c r="T1905" s="65"/>
    </row>
    <row r="1906" spans="1:20" ht="12.75" customHeight="1">
      <c r="A1906" s="127" t="s">
        <v>127</v>
      </c>
      <c r="B1906" s="128" t="s">
        <v>128</v>
      </c>
      <c r="C1906" s="129" t="s">
        <v>129</v>
      </c>
      <c r="D1906" s="129"/>
      <c r="E1906" s="100"/>
      <c r="F1906" s="106" t="s">
        <v>22</v>
      </c>
      <c r="G1906" s="64">
        <f>SUM(G1907:G1917)</f>
        <v>209000</v>
      </c>
      <c r="H1906" s="64">
        <f t="shared" ref="H1906:P1906" si="366">SUM(H1907:H1917)</f>
        <v>0</v>
      </c>
      <c r="I1906" s="64">
        <f t="shared" si="366"/>
        <v>209000</v>
      </c>
      <c r="J1906" s="64">
        <f t="shared" si="366"/>
        <v>0</v>
      </c>
      <c r="K1906" s="64">
        <f t="shared" si="366"/>
        <v>0</v>
      </c>
      <c r="L1906" s="64">
        <f t="shared" si="366"/>
        <v>0</v>
      </c>
      <c r="M1906" s="64">
        <f t="shared" si="366"/>
        <v>0</v>
      </c>
      <c r="N1906" s="64">
        <f t="shared" si="366"/>
        <v>0</v>
      </c>
      <c r="O1906" s="64">
        <f t="shared" si="366"/>
        <v>0</v>
      </c>
      <c r="P1906" s="64">
        <f t="shared" si="366"/>
        <v>0</v>
      </c>
      <c r="Q1906" s="129" t="s">
        <v>23</v>
      </c>
      <c r="R1906" s="82"/>
      <c r="S1906" s="51"/>
    </row>
    <row r="1907" spans="1:20">
      <c r="A1907" s="127"/>
      <c r="B1907" s="128"/>
      <c r="C1907" s="129"/>
      <c r="D1907" s="129"/>
      <c r="E1907" s="100"/>
      <c r="F1907" s="100" t="s">
        <v>25</v>
      </c>
      <c r="G1907" s="66">
        <f t="shared" ref="G1907:H1911" si="367">I1907+K1907+M1907+O1907</f>
        <v>0</v>
      </c>
      <c r="H1907" s="66">
        <f t="shared" si="367"/>
        <v>0</v>
      </c>
      <c r="I1907" s="66">
        <v>0</v>
      </c>
      <c r="J1907" s="66">
        <v>0</v>
      </c>
      <c r="K1907" s="66">
        <v>0</v>
      </c>
      <c r="L1907" s="66">
        <v>0</v>
      </c>
      <c r="M1907" s="66">
        <v>0</v>
      </c>
      <c r="N1907" s="66">
        <v>0</v>
      </c>
      <c r="O1907" s="66">
        <v>0</v>
      </c>
      <c r="P1907" s="66">
        <v>0</v>
      </c>
      <c r="Q1907" s="129"/>
      <c r="R1907" s="82"/>
      <c r="S1907" s="51"/>
    </row>
    <row r="1908" spans="1:20">
      <c r="A1908" s="127"/>
      <c r="B1908" s="128"/>
      <c r="C1908" s="129"/>
      <c r="D1908" s="129"/>
      <c r="E1908" s="100"/>
      <c r="F1908" s="100" t="s">
        <v>28</v>
      </c>
      <c r="G1908" s="66">
        <f t="shared" si="367"/>
        <v>0</v>
      </c>
      <c r="H1908" s="66">
        <f t="shared" si="367"/>
        <v>0</v>
      </c>
      <c r="I1908" s="66">
        <v>0</v>
      </c>
      <c r="J1908" s="66">
        <v>0</v>
      </c>
      <c r="K1908" s="66">
        <v>0</v>
      </c>
      <c r="L1908" s="66">
        <v>0</v>
      </c>
      <c r="M1908" s="66">
        <v>0</v>
      </c>
      <c r="N1908" s="66">
        <v>0</v>
      </c>
      <c r="O1908" s="66">
        <v>0</v>
      </c>
      <c r="P1908" s="66">
        <v>0</v>
      </c>
      <c r="Q1908" s="129"/>
      <c r="R1908" s="82"/>
      <c r="S1908" s="51"/>
      <c r="T1908" s="53"/>
    </row>
    <row r="1909" spans="1:20">
      <c r="A1909" s="127"/>
      <c r="B1909" s="128"/>
      <c r="C1909" s="129"/>
      <c r="D1909" s="129"/>
      <c r="E1909" s="100"/>
      <c r="F1909" s="100" t="s">
        <v>29</v>
      </c>
      <c r="G1909" s="66">
        <f t="shared" si="367"/>
        <v>0</v>
      </c>
      <c r="H1909" s="66">
        <f t="shared" si="367"/>
        <v>0</v>
      </c>
      <c r="I1909" s="66">
        <v>0</v>
      </c>
      <c r="J1909" s="66">
        <v>0</v>
      </c>
      <c r="K1909" s="66">
        <v>0</v>
      </c>
      <c r="L1909" s="66">
        <v>0</v>
      </c>
      <c r="M1909" s="66">
        <v>0</v>
      </c>
      <c r="N1909" s="66">
        <v>0</v>
      </c>
      <c r="O1909" s="66">
        <v>0</v>
      </c>
      <c r="P1909" s="66">
        <v>0</v>
      </c>
      <c r="Q1909" s="129"/>
      <c r="R1909" s="82"/>
      <c r="S1909" s="51"/>
    </row>
    <row r="1910" spans="1:20">
      <c r="A1910" s="127"/>
      <c r="B1910" s="128"/>
      <c r="C1910" s="129"/>
      <c r="D1910" s="129"/>
      <c r="E1910" s="100"/>
      <c r="F1910" s="100" t="s">
        <v>30</v>
      </c>
      <c r="G1910" s="66">
        <f t="shared" si="367"/>
        <v>0</v>
      </c>
      <c r="H1910" s="66">
        <f t="shared" si="367"/>
        <v>0</v>
      </c>
      <c r="I1910" s="66">
        <v>0</v>
      </c>
      <c r="J1910" s="66">
        <v>0</v>
      </c>
      <c r="K1910" s="66">
        <v>0</v>
      </c>
      <c r="L1910" s="66">
        <v>0</v>
      </c>
      <c r="M1910" s="66">
        <v>0</v>
      </c>
      <c r="N1910" s="66">
        <v>0</v>
      </c>
      <c r="O1910" s="66">
        <v>0</v>
      </c>
      <c r="P1910" s="66">
        <v>0</v>
      </c>
      <c r="Q1910" s="129"/>
      <c r="R1910" s="82"/>
      <c r="S1910" s="51"/>
    </row>
    <row r="1911" spans="1:20">
      <c r="A1911" s="127"/>
      <c r="B1911" s="128"/>
      <c r="C1911" s="129"/>
      <c r="D1911" s="129"/>
      <c r="E1911" s="100"/>
      <c r="F1911" s="100" t="s">
        <v>31</v>
      </c>
      <c r="G1911" s="66">
        <f t="shared" si="367"/>
        <v>0</v>
      </c>
      <c r="H1911" s="66">
        <f t="shared" si="367"/>
        <v>0</v>
      </c>
      <c r="I1911" s="66">
        <v>0</v>
      </c>
      <c r="J1911" s="66">
        <v>0</v>
      </c>
      <c r="K1911" s="66">
        <v>0</v>
      </c>
      <c r="L1911" s="66">
        <v>0</v>
      </c>
      <c r="M1911" s="66">
        <v>0</v>
      </c>
      <c r="N1911" s="66">
        <v>0</v>
      </c>
      <c r="O1911" s="66">
        <v>0</v>
      </c>
      <c r="P1911" s="66">
        <v>0</v>
      </c>
      <c r="Q1911" s="129"/>
      <c r="R1911" s="82"/>
      <c r="S1911" s="51"/>
    </row>
    <row r="1912" spans="1:20">
      <c r="A1912" s="127"/>
      <c r="B1912" s="128"/>
      <c r="C1912" s="129"/>
      <c r="D1912" s="129"/>
      <c r="E1912" s="100"/>
      <c r="F1912" s="100" t="s">
        <v>268</v>
      </c>
      <c r="G1912" s="66">
        <v>0</v>
      </c>
      <c r="H1912" s="66">
        <v>0</v>
      </c>
      <c r="I1912" s="66">
        <v>0</v>
      </c>
      <c r="J1912" s="66">
        <v>0</v>
      </c>
      <c r="K1912" s="66">
        <v>0</v>
      </c>
      <c r="L1912" s="66">
        <v>0</v>
      </c>
      <c r="M1912" s="66">
        <v>0</v>
      </c>
      <c r="N1912" s="66">
        <v>0</v>
      </c>
      <c r="O1912" s="66">
        <v>0</v>
      </c>
      <c r="P1912" s="66">
        <v>0</v>
      </c>
      <c r="Q1912" s="129"/>
      <c r="R1912" s="82"/>
      <c r="S1912" s="51"/>
    </row>
    <row r="1913" spans="1:20">
      <c r="A1913" s="127"/>
      <c r="B1913" s="128"/>
      <c r="C1913" s="129"/>
      <c r="D1913" s="129"/>
      <c r="E1913" s="100" t="s">
        <v>27</v>
      </c>
      <c r="F1913" s="100" t="s">
        <v>275</v>
      </c>
      <c r="G1913" s="66">
        <f t="shared" ref="G1913:H1917" si="368">I1913+K1913+M1913+O1913</f>
        <v>19000</v>
      </c>
      <c r="H1913" s="66">
        <f t="shared" si="368"/>
        <v>0</v>
      </c>
      <c r="I1913" s="66">
        <v>19000</v>
      </c>
      <c r="J1913" s="66">
        <v>0</v>
      </c>
      <c r="K1913" s="66">
        <v>0</v>
      </c>
      <c r="L1913" s="66">
        <v>0</v>
      </c>
      <c r="M1913" s="66">
        <v>0</v>
      </c>
      <c r="N1913" s="66">
        <v>0</v>
      </c>
      <c r="O1913" s="66">
        <v>0</v>
      </c>
      <c r="P1913" s="66">
        <v>0</v>
      </c>
      <c r="Q1913" s="129"/>
      <c r="R1913" s="82"/>
      <c r="S1913" s="51"/>
      <c r="T1913" s="65"/>
    </row>
    <row r="1914" spans="1:20">
      <c r="A1914" s="127"/>
      <c r="B1914" s="128"/>
      <c r="C1914" s="129"/>
      <c r="D1914" s="129"/>
      <c r="E1914" s="100" t="s">
        <v>26</v>
      </c>
      <c r="F1914" s="100" t="s">
        <v>276</v>
      </c>
      <c r="G1914" s="66">
        <f t="shared" si="368"/>
        <v>190000</v>
      </c>
      <c r="H1914" s="66">
        <f t="shared" si="368"/>
        <v>0</v>
      </c>
      <c r="I1914" s="66">
        <v>190000</v>
      </c>
      <c r="J1914" s="66">
        <v>0</v>
      </c>
      <c r="K1914" s="66">
        <v>0</v>
      </c>
      <c r="L1914" s="66">
        <v>0</v>
      </c>
      <c r="M1914" s="66">
        <v>0</v>
      </c>
      <c r="N1914" s="66">
        <v>0</v>
      </c>
      <c r="O1914" s="66">
        <v>0</v>
      </c>
      <c r="P1914" s="66">
        <v>0</v>
      </c>
      <c r="Q1914" s="129"/>
      <c r="R1914" s="82"/>
      <c r="S1914" s="51"/>
      <c r="T1914" s="65"/>
    </row>
    <row r="1915" spans="1:20">
      <c r="A1915" s="127"/>
      <c r="B1915" s="128"/>
      <c r="C1915" s="129"/>
      <c r="D1915" s="129"/>
      <c r="E1915" s="100"/>
      <c r="F1915" s="100" t="s">
        <v>277</v>
      </c>
      <c r="G1915" s="66">
        <f t="shared" si="368"/>
        <v>0</v>
      </c>
      <c r="H1915" s="66">
        <f t="shared" si="368"/>
        <v>0</v>
      </c>
      <c r="I1915" s="66">
        <v>0</v>
      </c>
      <c r="J1915" s="66">
        <v>0</v>
      </c>
      <c r="K1915" s="66">
        <v>0</v>
      </c>
      <c r="L1915" s="66">
        <v>0</v>
      </c>
      <c r="M1915" s="66">
        <v>0</v>
      </c>
      <c r="N1915" s="66">
        <v>0</v>
      </c>
      <c r="O1915" s="66">
        <v>0</v>
      </c>
      <c r="P1915" s="66">
        <v>0</v>
      </c>
      <c r="Q1915" s="129"/>
      <c r="R1915" s="82"/>
      <c r="S1915" s="51"/>
      <c r="T1915" s="65"/>
    </row>
    <row r="1916" spans="1:20">
      <c r="A1916" s="127"/>
      <c r="B1916" s="128"/>
      <c r="C1916" s="129"/>
      <c r="D1916" s="129"/>
      <c r="E1916" s="100"/>
      <c r="F1916" s="100" t="s">
        <v>278</v>
      </c>
      <c r="G1916" s="66">
        <f t="shared" si="368"/>
        <v>0</v>
      </c>
      <c r="H1916" s="66">
        <f t="shared" si="368"/>
        <v>0</v>
      </c>
      <c r="I1916" s="66">
        <v>0</v>
      </c>
      <c r="J1916" s="66">
        <v>0</v>
      </c>
      <c r="K1916" s="66">
        <v>0</v>
      </c>
      <c r="L1916" s="66">
        <v>0</v>
      </c>
      <c r="M1916" s="66">
        <v>0</v>
      </c>
      <c r="N1916" s="66">
        <v>0</v>
      </c>
      <c r="O1916" s="66">
        <v>0</v>
      </c>
      <c r="P1916" s="66">
        <v>0</v>
      </c>
      <c r="Q1916" s="129"/>
      <c r="R1916" s="82"/>
      <c r="S1916" s="51"/>
      <c r="T1916" s="65"/>
    </row>
    <row r="1917" spans="1:20">
      <c r="A1917" s="127"/>
      <c r="B1917" s="128"/>
      <c r="C1917" s="129"/>
      <c r="D1917" s="129"/>
      <c r="E1917" s="100"/>
      <c r="F1917" s="100" t="s">
        <v>279</v>
      </c>
      <c r="G1917" s="66">
        <f t="shared" si="368"/>
        <v>0</v>
      </c>
      <c r="H1917" s="66">
        <f t="shared" si="368"/>
        <v>0</v>
      </c>
      <c r="I1917" s="66">
        <v>0</v>
      </c>
      <c r="J1917" s="66">
        <v>0</v>
      </c>
      <c r="K1917" s="66">
        <v>0</v>
      </c>
      <c r="L1917" s="66">
        <v>0</v>
      </c>
      <c r="M1917" s="66">
        <v>0</v>
      </c>
      <c r="N1917" s="66">
        <v>0</v>
      </c>
      <c r="O1917" s="66">
        <v>0</v>
      </c>
      <c r="P1917" s="66">
        <v>0</v>
      </c>
      <c r="Q1917" s="129"/>
      <c r="R1917" s="82"/>
      <c r="S1917" s="51"/>
      <c r="T1917" s="65"/>
    </row>
    <row r="1918" spans="1:20" ht="12.75" customHeight="1">
      <c r="A1918" s="127" t="s">
        <v>130</v>
      </c>
      <c r="B1918" s="128" t="s">
        <v>131</v>
      </c>
      <c r="C1918" s="129" t="s">
        <v>37</v>
      </c>
      <c r="D1918" s="100"/>
      <c r="E1918" s="100"/>
      <c r="F1918" s="106" t="s">
        <v>22</v>
      </c>
      <c r="G1918" s="64">
        <f>SUM(G1919:G1930)</f>
        <v>14002.3</v>
      </c>
      <c r="H1918" s="64">
        <f t="shared" ref="H1918:P1918" si="369">SUM(H1919:H1930)</f>
        <v>14002.3</v>
      </c>
      <c r="I1918" s="64">
        <f t="shared" si="369"/>
        <v>14002.3</v>
      </c>
      <c r="J1918" s="64">
        <f t="shared" si="369"/>
        <v>14002.3</v>
      </c>
      <c r="K1918" s="64">
        <f t="shared" si="369"/>
        <v>0</v>
      </c>
      <c r="L1918" s="64">
        <f t="shared" si="369"/>
        <v>0</v>
      </c>
      <c r="M1918" s="64">
        <f t="shared" si="369"/>
        <v>0</v>
      </c>
      <c r="N1918" s="64">
        <f t="shared" si="369"/>
        <v>0</v>
      </c>
      <c r="O1918" s="64">
        <f t="shared" si="369"/>
        <v>0</v>
      </c>
      <c r="P1918" s="64">
        <f t="shared" si="369"/>
        <v>0</v>
      </c>
      <c r="Q1918" s="129" t="s">
        <v>23</v>
      </c>
      <c r="R1918" s="82"/>
      <c r="S1918" s="51"/>
    </row>
    <row r="1919" spans="1:20">
      <c r="A1919" s="127"/>
      <c r="B1919" s="128"/>
      <c r="C1919" s="129"/>
      <c r="D1919" s="100"/>
      <c r="E1919" s="100"/>
      <c r="F1919" s="100" t="s">
        <v>25</v>
      </c>
      <c r="G1919" s="66">
        <f t="shared" ref="G1919:H1924" si="370">I1919+K1919+M1919+O1919</f>
        <v>0</v>
      </c>
      <c r="H1919" s="66">
        <f t="shared" si="370"/>
        <v>0</v>
      </c>
      <c r="I1919" s="66">
        <v>0</v>
      </c>
      <c r="J1919" s="66">
        <v>0</v>
      </c>
      <c r="K1919" s="66">
        <v>0</v>
      </c>
      <c r="L1919" s="66">
        <v>0</v>
      </c>
      <c r="M1919" s="66">
        <v>0</v>
      </c>
      <c r="N1919" s="66">
        <v>0</v>
      </c>
      <c r="O1919" s="66">
        <v>0</v>
      </c>
      <c r="P1919" s="66">
        <v>0</v>
      </c>
      <c r="Q1919" s="129"/>
      <c r="R1919" s="82"/>
      <c r="S1919" s="51"/>
    </row>
    <row r="1920" spans="1:20">
      <c r="A1920" s="127"/>
      <c r="B1920" s="128"/>
      <c r="C1920" s="129"/>
      <c r="D1920" s="67"/>
      <c r="E1920" s="67"/>
      <c r="F1920" s="100" t="s">
        <v>28</v>
      </c>
      <c r="G1920" s="66">
        <f t="shared" si="370"/>
        <v>0</v>
      </c>
      <c r="H1920" s="66">
        <f t="shared" si="370"/>
        <v>0</v>
      </c>
      <c r="I1920" s="66">
        <v>0</v>
      </c>
      <c r="J1920" s="66">
        <v>0</v>
      </c>
      <c r="K1920" s="66">
        <v>0</v>
      </c>
      <c r="L1920" s="66">
        <v>0</v>
      </c>
      <c r="M1920" s="66">
        <v>0</v>
      </c>
      <c r="N1920" s="66">
        <v>0</v>
      </c>
      <c r="O1920" s="66">
        <v>0</v>
      </c>
      <c r="P1920" s="66">
        <v>0</v>
      </c>
      <c r="Q1920" s="129"/>
      <c r="R1920" s="82"/>
      <c r="S1920" s="51"/>
    </row>
    <row r="1921" spans="1:20">
      <c r="A1921" s="127"/>
      <c r="B1921" s="128"/>
      <c r="C1921" s="129"/>
      <c r="D1921" s="100" t="s">
        <v>249</v>
      </c>
      <c r="E1921" s="100"/>
      <c r="F1921" s="100" t="s">
        <v>28</v>
      </c>
      <c r="G1921" s="66">
        <f t="shared" si="370"/>
        <v>0</v>
      </c>
      <c r="H1921" s="66">
        <f t="shared" si="370"/>
        <v>0</v>
      </c>
      <c r="I1921" s="66">
        <v>0</v>
      </c>
      <c r="J1921" s="66">
        <v>0</v>
      </c>
      <c r="K1921" s="66">
        <v>0</v>
      </c>
      <c r="L1921" s="66">
        <v>0</v>
      </c>
      <c r="M1921" s="66">
        <v>0</v>
      </c>
      <c r="N1921" s="66">
        <v>0</v>
      </c>
      <c r="O1921" s="66">
        <v>0</v>
      </c>
      <c r="P1921" s="66">
        <v>0</v>
      </c>
      <c r="Q1921" s="129"/>
      <c r="R1921" s="82"/>
      <c r="S1921" s="51"/>
    </row>
    <row r="1922" spans="1:20">
      <c r="A1922" s="127"/>
      <c r="B1922" s="128"/>
      <c r="C1922" s="129"/>
      <c r="D1922" s="100" t="s">
        <v>249</v>
      </c>
      <c r="E1922" s="100" t="s">
        <v>82</v>
      </c>
      <c r="F1922" s="100" t="s">
        <v>29</v>
      </c>
      <c r="G1922" s="66">
        <f t="shared" si="370"/>
        <v>1002.3</v>
      </c>
      <c r="H1922" s="66">
        <f t="shared" si="370"/>
        <v>1002.3</v>
      </c>
      <c r="I1922" s="66">
        <v>1002.3</v>
      </c>
      <c r="J1922" s="66">
        <v>1002.3</v>
      </c>
      <c r="K1922" s="66">
        <v>0</v>
      </c>
      <c r="L1922" s="66">
        <v>0</v>
      </c>
      <c r="M1922" s="66">
        <v>0</v>
      </c>
      <c r="N1922" s="66">
        <v>0</v>
      </c>
      <c r="O1922" s="66">
        <v>0</v>
      </c>
      <c r="P1922" s="66">
        <v>0</v>
      </c>
      <c r="Q1922" s="129"/>
      <c r="R1922" s="82"/>
      <c r="S1922" s="51"/>
    </row>
    <row r="1923" spans="1:20">
      <c r="A1923" s="127"/>
      <c r="B1923" s="128"/>
      <c r="C1923" s="129"/>
      <c r="D1923" s="100"/>
      <c r="E1923" s="100"/>
      <c r="F1923" s="100" t="s">
        <v>30</v>
      </c>
      <c r="G1923" s="66">
        <f t="shared" si="370"/>
        <v>0</v>
      </c>
      <c r="H1923" s="66">
        <f t="shared" si="370"/>
        <v>0</v>
      </c>
      <c r="I1923" s="66">
        <v>0</v>
      </c>
      <c r="J1923" s="66">
        <v>0</v>
      </c>
      <c r="K1923" s="66">
        <v>0</v>
      </c>
      <c r="L1923" s="66">
        <v>0</v>
      </c>
      <c r="M1923" s="66">
        <v>0</v>
      </c>
      <c r="N1923" s="66">
        <v>0</v>
      </c>
      <c r="O1923" s="66">
        <v>0</v>
      </c>
      <c r="P1923" s="66">
        <v>0</v>
      </c>
      <c r="Q1923" s="129"/>
      <c r="R1923" s="82"/>
      <c r="S1923" s="51"/>
    </row>
    <row r="1924" spans="1:20">
      <c r="A1924" s="127"/>
      <c r="B1924" s="128"/>
      <c r="C1924" s="129"/>
      <c r="D1924" s="100" t="s">
        <v>249</v>
      </c>
      <c r="E1924" s="100" t="s">
        <v>26</v>
      </c>
      <c r="F1924" s="100" t="s">
        <v>31</v>
      </c>
      <c r="G1924" s="66">
        <f t="shared" si="370"/>
        <v>13000</v>
      </c>
      <c r="H1924" s="66">
        <f t="shared" si="370"/>
        <v>13000</v>
      </c>
      <c r="I1924" s="66">
        <v>13000</v>
      </c>
      <c r="J1924" s="66">
        <v>13000</v>
      </c>
      <c r="K1924" s="66">
        <v>0</v>
      </c>
      <c r="L1924" s="66">
        <v>0</v>
      </c>
      <c r="M1924" s="66">
        <v>0</v>
      </c>
      <c r="N1924" s="66">
        <v>0</v>
      </c>
      <c r="O1924" s="66">
        <v>0</v>
      </c>
      <c r="P1924" s="66">
        <v>0</v>
      </c>
      <c r="Q1924" s="129"/>
      <c r="R1924" s="82"/>
      <c r="S1924" s="51"/>
    </row>
    <row r="1925" spans="1:20">
      <c r="A1925" s="127"/>
      <c r="B1925" s="128"/>
      <c r="C1925" s="129"/>
      <c r="D1925" s="100"/>
      <c r="E1925" s="100"/>
      <c r="F1925" s="100" t="s">
        <v>268</v>
      </c>
      <c r="G1925" s="66">
        <v>0</v>
      </c>
      <c r="H1925" s="66">
        <v>0</v>
      </c>
      <c r="I1925" s="66">
        <v>0</v>
      </c>
      <c r="J1925" s="66">
        <v>0</v>
      </c>
      <c r="K1925" s="66">
        <v>0</v>
      </c>
      <c r="L1925" s="66">
        <v>0</v>
      </c>
      <c r="M1925" s="66">
        <v>0</v>
      </c>
      <c r="N1925" s="66">
        <v>0</v>
      </c>
      <c r="O1925" s="66">
        <v>0</v>
      </c>
      <c r="P1925" s="66">
        <v>0</v>
      </c>
      <c r="Q1925" s="129"/>
      <c r="R1925" s="82"/>
      <c r="S1925" s="51"/>
    </row>
    <row r="1926" spans="1:20">
      <c r="A1926" s="127"/>
      <c r="B1926" s="128"/>
      <c r="C1926" s="129"/>
      <c r="D1926" s="100"/>
      <c r="E1926" s="100"/>
      <c r="F1926" s="100" t="s">
        <v>275</v>
      </c>
      <c r="G1926" s="66">
        <f t="shared" ref="G1926:H1930" si="371">I1926+K1926+M1926+O1926</f>
        <v>0</v>
      </c>
      <c r="H1926" s="66">
        <f t="shared" si="371"/>
        <v>0</v>
      </c>
      <c r="I1926" s="66">
        <v>0</v>
      </c>
      <c r="J1926" s="66">
        <v>0</v>
      </c>
      <c r="K1926" s="66">
        <v>0</v>
      </c>
      <c r="L1926" s="66">
        <v>0</v>
      </c>
      <c r="M1926" s="66">
        <v>0</v>
      </c>
      <c r="N1926" s="66">
        <v>0</v>
      </c>
      <c r="O1926" s="66">
        <v>0</v>
      </c>
      <c r="P1926" s="66">
        <v>0</v>
      </c>
      <c r="Q1926" s="129"/>
      <c r="R1926" s="82"/>
      <c r="S1926" s="51"/>
      <c r="T1926" s="65"/>
    </row>
    <row r="1927" spans="1:20">
      <c r="A1927" s="127"/>
      <c r="B1927" s="128"/>
      <c r="C1927" s="129"/>
      <c r="D1927" s="100"/>
      <c r="E1927" s="100"/>
      <c r="F1927" s="100" t="s">
        <v>276</v>
      </c>
      <c r="G1927" s="66">
        <f t="shared" si="371"/>
        <v>0</v>
      </c>
      <c r="H1927" s="66">
        <f t="shared" si="371"/>
        <v>0</v>
      </c>
      <c r="I1927" s="66">
        <v>0</v>
      </c>
      <c r="J1927" s="66">
        <v>0</v>
      </c>
      <c r="K1927" s="66">
        <v>0</v>
      </c>
      <c r="L1927" s="66">
        <v>0</v>
      </c>
      <c r="M1927" s="66">
        <v>0</v>
      </c>
      <c r="N1927" s="66">
        <v>0</v>
      </c>
      <c r="O1927" s="66">
        <v>0</v>
      </c>
      <c r="P1927" s="66">
        <v>0</v>
      </c>
      <c r="Q1927" s="129"/>
      <c r="R1927" s="82"/>
      <c r="S1927" s="51"/>
      <c r="T1927" s="65"/>
    </row>
    <row r="1928" spans="1:20">
      <c r="A1928" s="127"/>
      <c r="B1928" s="128"/>
      <c r="C1928" s="129"/>
      <c r="D1928" s="100"/>
      <c r="E1928" s="100"/>
      <c r="F1928" s="100" t="s">
        <v>277</v>
      </c>
      <c r="G1928" s="66">
        <f t="shared" si="371"/>
        <v>0</v>
      </c>
      <c r="H1928" s="66">
        <f t="shared" si="371"/>
        <v>0</v>
      </c>
      <c r="I1928" s="66">
        <v>0</v>
      </c>
      <c r="J1928" s="66">
        <v>0</v>
      </c>
      <c r="K1928" s="66">
        <v>0</v>
      </c>
      <c r="L1928" s="66">
        <v>0</v>
      </c>
      <c r="M1928" s="66">
        <v>0</v>
      </c>
      <c r="N1928" s="66">
        <v>0</v>
      </c>
      <c r="O1928" s="66">
        <v>0</v>
      </c>
      <c r="P1928" s="66">
        <v>0</v>
      </c>
      <c r="Q1928" s="129"/>
      <c r="R1928" s="82"/>
      <c r="S1928" s="51"/>
      <c r="T1928" s="65"/>
    </row>
    <row r="1929" spans="1:20">
      <c r="A1929" s="127"/>
      <c r="B1929" s="128"/>
      <c r="C1929" s="129"/>
      <c r="D1929" s="100"/>
      <c r="E1929" s="100"/>
      <c r="F1929" s="100" t="s">
        <v>278</v>
      </c>
      <c r="G1929" s="66">
        <f t="shared" si="371"/>
        <v>0</v>
      </c>
      <c r="H1929" s="66">
        <f t="shared" si="371"/>
        <v>0</v>
      </c>
      <c r="I1929" s="66">
        <v>0</v>
      </c>
      <c r="J1929" s="66">
        <v>0</v>
      </c>
      <c r="K1929" s="66">
        <v>0</v>
      </c>
      <c r="L1929" s="66">
        <v>0</v>
      </c>
      <c r="M1929" s="66">
        <v>0</v>
      </c>
      <c r="N1929" s="66">
        <v>0</v>
      </c>
      <c r="O1929" s="66">
        <v>0</v>
      </c>
      <c r="P1929" s="66">
        <v>0</v>
      </c>
      <c r="Q1929" s="129"/>
      <c r="R1929" s="82"/>
      <c r="S1929" s="51"/>
      <c r="T1929" s="65"/>
    </row>
    <row r="1930" spans="1:20">
      <c r="A1930" s="127"/>
      <c r="B1930" s="128"/>
      <c r="C1930" s="129"/>
      <c r="D1930" s="100"/>
      <c r="E1930" s="100"/>
      <c r="F1930" s="100" t="s">
        <v>279</v>
      </c>
      <c r="G1930" s="66">
        <f t="shared" si="371"/>
        <v>0</v>
      </c>
      <c r="H1930" s="66">
        <f t="shared" si="371"/>
        <v>0</v>
      </c>
      <c r="I1930" s="66">
        <v>0</v>
      </c>
      <c r="J1930" s="66">
        <v>0</v>
      </c>
      <c r="K1930" s="66">
        <v>0</v>
      </c>
      <c r="L1930" s="66">
        <v>0</v>
      </c>
      <c r="M1930" s="66">
        <v>0</v>
      </c>
      <c r="N1930" s="66">
        <v>0</v>
      </c>
      <c r="O1930" s="66">
        <v>0</v>
      </c>
      <c r="P1930" s="66">
        <v>0</v>
      </c>
      <c r="Q1930" s="129"/>
      <c r="R1930" s="82"/>
      <c r="S1930" s="51"/>
      <c r="T1930" s="65"/>
    </row>
    <row r="1931" spans="1:20" ht="12.75" customHeight="1">
      <c r="A1931" s="127" t="s">
        <v>132</v>
      </c>
      <c r="B1931" s="128" t="s">
        <v>133</v>
      </c>
      <c r="C1931" s="129" t="s">
        <v>134</v>
      </c>
      <c r="D1931" s="129"/>
      <c r="E1931" s="100"/>
      <c r="F1931" s="106" t="s">
        <v>22</v>
      </c>
      <c r="G1931" s="64">
        <f>SUM(G1932:G1942)</f>
        <v>69300</v>
      </c>
      <c r="H1931" s="64">
        <f t="shared" ref="H1931:P1931" si="372">SUM(H1932:H1942)</f>
        <v>0</v>
      </c>
      <c r="I1931" s="64">
        <f t="shared" si="372"/>
        <v>69300</v>
      </c>
      <c r="J1931" s="64">
        <f t="shared" si="372"/>
        <v>0</v>
      </c>
      <c r="K1931" s="64">
        <f t="shared" si="372"/>
        <v>0</v>
      </c>
      <c r="L1931" s="64">
        <f t="shared" si="372"/>
        <v>0</v>
      </c>
      <c r="M1931" s="64">
        <f t="shared" si="372"/>
        <v>0</v>
      </c>
      <c r="N1931" s="64">
        <f t="shared" si="372"/>
        <v>0</v>
      </c>
      <c r="O1931" s="64">
        <f t="shared" si="372"/>
        <v>0</v>
      </c>
      <c r="P1931" s="64">
        <f t="shared" si="372"/>
        <v>0</v>
      </c>
      <c r="Q1931" s="129" t="s">
        <v>23</v>
      </c>
      <c r="R1931" s="82"/>
      <c r="S1931" s="51"/>
    </row>
    <row r="1932" spans="1:20">
      <c r="A1932" s="127"/>
      <c r="B1932" s="128"/>
      <c r="C1932" s="129"/>
      <c r="D1932" s="129"/>
      <c r="E1932" s="100"/>
      <c r="F1932" s="100" t="s">
        <v>25</v>
      </c>
      <c r="G1932" s="66">
        <f t="shared" ref="G1932:H1936" si="373">I1932+K1932+M1932+O1932</f>
        <v>0</v>
      </c>
      <c r="H1932" s="66">
        <f t="shared" si="373"/>
        <v>0</v>
      </c>
      <c r="I1932" s="66">
        <v>0</v>
      </c>
      <c r="J1932" s="66">
        <v>0</v>
      </c>
      <c r="K1932" s="66">
        <v>0</v>
      </c>
      <c r="L1932" s="66">
        <v>0</v>
      </c>
      <c r="M1932" s="66">
        <v>0</v>
      </c>
      <c r="N1932" s="66">
        <v>0</v>
      </c>
      <c r="O1932" s="66">
        <v>0</v>
      </c>
      <c r="P1932" s="66">
        <v>0</v>
      </c>
      <c r="Q1932" s="129"/>
      <c r="R1932" s="82"/>
      <c r="S1932" s="51"/>
      <c r="T1932" s="53"/>
    </row>
    <row r="1933" spans="1:20">
      <c r="A1933" s="127"/>
      <c r="B1933" s="128"/>
      <c r="C1933" s="129"/>
      <c r="D1933" s="129"/>
      <c r="E1933" s="100"/>
      <c r="F1933" s="100" t="s">
        <v>28</v>
      </c>
      <c r="G1933" s="66">
        <f t="shared" si="373"/>
        <v>0</v>
      </c>
      <c r="H1933" s="66">
        <f t="shared" si="373"/>
        <v>0</v>
      </c>
      <c r="I1933" s="66">
        <v>0</v>
      </c>
      <c r="J1933" s="66">
        <v>0</v>
      </c>
      <c r="K1933" s="66">
        <v>0</v>
      </c>
      <c r="L1933" s="66">
        <v>0</v>
      </c>
      <c r="M1933" s="66">
        <v>0</v>
      </c>
      <c r="N1933" s="66">
        <v>0</v>
      </c>
      <c r="O1933" s="66">
        <v>0</v>
      </c>
      <c r="P1933" s="66">
        <v>0</v>
      </c>
      <c r="Q1933" s="129"/>
      <c r="R1933" s="82"/>
      <c r="S1933" s="51"/>
      <c r="T1933" s="53"/>
    </row>
    <row r="1934" spans="1:20">
      <c r="A1934" s="127"/>
      <c r="B1934" s="128"/>
      <c r="C1934" s="129"/>
      <c r="D1934" s="129"/>
      <c r="E1934" s="100"/>
      <c r="F1934" s="100" t="s">
        <v>29</v>
      </c>
      <c r="G1934" s="66">
        <f t="shared" si="373"/>
        <v>0</v>
      </c>
      <c r="H1934" s="66">
        <f t="shared" si="373"/>
        <v>0</v>
      </c>
      <c r="I1934" s="66">
        <v>0</v>
      </c>
      <c r="J1934" s="66">
        <v>0</v>
      </c>
      <c r="K1934" s="66">
        <v>0</v>
      </c>
      <c r="L1934" s="66">
        <v>0</v>
      </c>
      <c r="M1934" s="66">
        <v>0</v>
      </c>
      <c r="N1934" s="66">
        <v>0</v>
      </c>
      <c r="O1934" s="66">
        <v>0</v>
      </c>
      <c r="P1934" s="66">
        <v>0</v>
      </c>
      <c r="Q1934" s="129"/>
      <c r="R1934" s="82"/>
      <c r="S1934" s="51"/>
    </row>
    <row r="1935" spans="1:20">
      <c r="A1935" s="127"/>
      <c r="B1935" s="128"/>
      <c r="C1935" s="129"/>
      <c r="D1935" s="129"/>
      <c r="E1935" s="100"/>
      <c r="F1935" s="100" t="s">
        <v>30</v>
      </c>
      <c r="G1935" s="66">
        <f t="shared" si="373"/>
        <v>0</v>
      </c>
      <c r="H1935" s="66">
        <f t="shared" si="373"/>
        <v>0</v>
      </c>
      <c r="I1935" s="66">
        <v>0</v>
      </c>
      <c r="J1935" s="66">
        <v>0</v>
      </c>
      <c r="K1935" s="66">
        <v>0</v>
      </c>
      <c r="L1935" s="66">
        <v>0</v>
      </c>
      <c r="M1935" s="66">
        <v>0</v>
      </c>
      <c r="N1935" s="66">
        <v>0</v>
      </c>
      <c r="O1935" s="66">
        <v>0</v>
      </c>
      <c r="P1935" s="66">
        <v>0</v>
      </c>
      <c r="Q1935" s="129"/>
      <c r="R1935" s="82"/>
      <c r="S1935" s="51"/>
    </row>
    <row r="1936" spans="1:20">
      <c r="A1936" s="127"/>
      <c r="B1936" s="128"/>
      <c r="C1936" s="129"/>
      <c r="D1936" s="129"/>
      <c r="E1936" s="100"/>
      <c r="F1936" s="100" t="s">
        <v>31</v>
      </c>
      <c r="G1936" s="66">
        <f t="shared" si="373"/>
        <v>0</v>
      </c>
      <c r="H1936" s="66">
        <f t="shared" si="373"/>
        <v>0</v>
      </c>
      <c r="I1936" s="66">
        <v>0</v>
      </c>
      <c r="J1936" s="66">
        <v>0</v>
      </c>
      <c r="K1936" s="66">
        <v>0</v>
      </c>
      <c r="L1936" s="66">
        <v>0</v>
      </c>
      <c r="M1936" s="66">
        <v>0</v>
      </c>
      <c r="N1936" s="66">
        <v>0</v>
      </c>
      <c r="O1936" s="66">
        <v>0</v>
      </c>
      <c r="P1936" s="66">
        <v>0</v>
      </c>
      <c r="Q1936" s="129"/>
      <c r="R1936" s="82"/>
      <c r="S1936" s="51"/>
    </row>
    <row r="1937" spans="1:20">
      <c r="A1937" s="127"/>
      <c r="B1937" s="128"/>
      <c r="C1937" s="129"/>
      <c r="D1937" s="129"/>
      <c r="E1937" s="100"/>
      <c r="F1937" s="100" t="s">
        <v>268</v>
      </c>
      <c r="G1937" s="66">
        <v>0</v>
      </c>
      <c r="H1937" s="66">
        <v>0</v>
      </c>
      <c r="I1937" s="66">
        <v>0</v>
      </c>
      <c r="J1937" s="66">
        <v>0</v>
      </c>
      <c r="K1937" s="66">
        <v>0</v>
      </c>
      <c r="L1937" s="66">
        <v>0</v>
      </c>
      <c r="M1937" s="66">
        <v>0</v>
      </c>
      <c r="N1937" s="66">
        <v>0</v>
      </c>
      <c r="O1937" s="66">
        <v>0</v>
      </c>
      <c r="P1937" s="66">
        <v>0</v>
      </c>
      <c r="Q1937" s="129"/>
      <c r="R1937" s="82"/>
      <c r="S1937" s="51"/>
    </row>
    <row r="1938" spans="1:20">
      <c r="A1938" s="127"/>
      <c r="B1938" s="128"/>
      <c r="C1938" s="129"/>
      <c r="D1938" s="129"/>
      <c r="E1938" s="100" t="s">
        <v>27</v>
      </c>
      <c r="F1938" s="100" t="s">
        <v>275</v>
      </c>
      <c r="G1938" s="66">
        <f t="shared" ref="G1938:H1942" si="374">I1938+K1938+M1938+O1938</f>
        <v>6930</v>
      </c>
      <c r="H1938" s="66">
        <f t="shared" si="374"/>
        <v>0</v>
      </c>
      <c r="I1938" s="66">
        <v>6930</v>
      </c>
      <c r="J1938" s="66">
        <v>0</v>
      </c>
      <c r="K1938" s="66">
        <v>0</v>
      </c>
      <c r="L1938" s="66">
        <v>0</v>
      </c>
      <c r="M1938" s="66">
        <v>0</v>
      </c>
      <c r="N1938" s="66">
        <v>0</v>
      </c>
      <c r="O1938" s="66">
        <v>0</v>
      </c>
      <c r="P1938" s="66">
        <v>0</v>
      </c>
      <c r="Q1938" s="129"/>
      <c r="R1938" s="82"/>
      <c r="S1938" s="51"/>
      <c r="T1938" s="65"/>
    </row>
    <row r="1939" spans="1:20">
      <c r="A1939" s="127"/>
      <c r="B1939" s="128"/>
      <c r="C1939" s="129"/>
      <c r="D1939" s="129"/>
      <c r="E1939" s="100" t="s">
        <v>26</v>
      </c>
      <c r="F1939" s="100" t="s">
        <v>276</v>
      </c>
      <c r="G1939" s="66">
        <f t="shared" si="374"/>
        <v>62370</v>
      </c>
      <c r="H1939" s="66">
        <f t="shared" si="374"/>
        <v>0</v>
      </c>
      <c r="I1939" s="66">
        <v>62370</v>
      </c>
      <c r="J1939" s="66">
        <v>0</v>
      </c>
      <c r="K1939" s="66">
        <v>0</v>
      </c>
      <c r="L1939" s="66">
        <v>0</v>
      </c>
      <c r="M1939" s="66">
        <v>0</v>
      </c>
      <c r="N1939" s="66">
        <v>0</v>
      </c>
      <c r="O1939" s="66">
        <v>0</v>
      </c>
      <c r="P1939" s="66">
        <v>0</v>
      </c>
      <c r="Q1939" s="129"/>
      <c r="R1939" s="82"/>
      <c r="S1939" s="51"/>
      <c r="T1939" s="65"/>
    </row>
    <row r="1940" spans="1:20">
      <c r="A1940" s="127"/>
      <c r="B1940" s="128"/>
      <c r="C1940" s="129"/>
      <c r="D1940" s="129"/>
      <c r="E1940" s="100"/>
      <c r="F1940" s="100" t="s">
        <v>277</v>
      </c>
      <c r="G1940" s="66">
        <f t="shared" si="374"/>
        <v>0</v>
      </c>
      <c r="H1940" s="66">
        <f t="shared" si="374"/>
        <v>0</v>
      </c>
      <c r="I1940" s="66">
        <v>0</v>
      </c>
      <c r="J1940" s="66">
        <v>0</v>
      </c>
      <c r="K1940" s="66">
        <v>0</v>
      </c>
      <c r="L1940" s="66">
        <v>0</v>
      </c>
      <c r="M1940" s="66">
        <v>0</v>
      </c>
      <c r="N1940" s="66">
        <v>0</v>
      </c>
      <c r="O1940" s="66">
        <v>0</v>
      </c>
      <c r="P1940" s="66">
        <v>0</v>
      </c>
      <c r="Q1940" s="129"/>
      <c r="R1940" s="82"/>
      <c r="S1940" s="51"/>
      <c r="T1940" s="65"/>
    </row>
    <row r="1941" spans="1:20">
      <c r="A1941" s="127"/>
      <c r="B1941" s="128"/>
      <c r="C1941" s="129"/>
      <c r="D1941" s="129"/>
      <c r="E1941" s="100"/>
      <c r="F1941" s="100" t="s">
        <v>278</v>
      </c>
      <c r="G1941" s="66">
        <f t="shared" si="374"/>
        <v>0</v>
      </c>
      <c r="H1941" s="66">
        <f t="shared" si="374"/>
        <v>0</v>
      </c>
      <c r="I1941" s="66">
        <v>0</v>
      </c>
      <c r="J1941" s="66">
        <v>0</v>
      </c>
      <c r="K1941" s="66">
        <v>0</v>
      </c>
      <c r="L1941" s="66">
        <v>0</v>
      </c>
      <c r="M1941" s="66">
        <v>0</v>
      </c>
      <c r="N1941" s="66">
        <v>0</v>
      </c>
      <c r="O1941" s="66">
        <v>0</v>
      </c>
      <c r="P1941" s="66">
        <v>0</v>
      </c>
      <c r="Q1941" s="129"/>
      <c r="R1941" s="82"/>
      <c r="S1941" s="51"/>
      <c r="T1941" s="65"/>
    </row>
    <row r="1942" spans="1:20">
      <c r="A1942" s="127"/>
      <c r="B1942" s="128"/>
      <c r="C1942" s="129"/>
      <c r="D1942" s="129"/>
      <c r="E1942" s="100"/>
      <c r="F1942" s="100" t="s">
        <v>279</v>
      </c>
      <c r="G1942" s="66">
        <f t="shared" si="374"/>
        <v>0</v>
      </c>
      <c r="H1942" s="66">
        <f t="shared" si="374"/>
        <v>0</v>
      </c>
      <c r="I1942" s="66">
        <v>0</v>
      </c>
      <c r="J1942" s="66">
        <v>0</v>
      </c>
      <c r="K1942" s="66">
        <v>0</v>
      </c>
      <c r="L1942" s="66">
        <v>0</v>
      </c>
      <c r="M1942" s="66">
        <v>0</v>
      </c>
      <c r="N1942" s="66">
        <v>0</v>
      </c>
      <c r="O1942" s="66">
        <v>0</v>
      </c>
      <c r="P1942" s="66">
        <v>0</v>
      </c>
      <c r="Q1942" s="129"/>
      <c r="R1942" s="82"/>
      <c r="S1942" s="51"/>
      <c r="T1942" s="65"/>
    </row>
    <row r="1943" spans="1:20" ht="12.75" customHeight="1">
      <c r="A1943" s="127" t="s">
        <v>135</v>
      </c>
      <c r="B1943" s="128" t="s">
        <v>136</v>
      </c>
      <c r="C1943" s="129" t="s">
        <v>545</v>
      </c>
      <c r="D1943" s="129"/>
      <c r="E1943" s="100"/>
      <c r="F1943" s="106" t="s">
        <v>22</v>
      </c>
      <c r="G1943" s="64">
        <f>SUM(G1944:G1954)</f>
        <v>60000</v>
      </c>
      <c r="H1943" s="64">
        <f t="shared" ref="H1943:P1943" si="375">SUM(H1944:H1954)</f>
        <v>0</v>
      </c>
      <c r="I1943" s="64">
        <f t="shared" si="375"/>
        <v>60000</v>
      </c>
      <c r="J1943" s="64">
        <f t="shared" si="375"/>
        <v>0</v>
      </c>
      <c r="K1943" s="64">
        <f t="shared" si="375"/>
        <v>0</v>
      </c>
      <c r="L1943" s="64">
        <f t="shared" si="375"/>
        <v>0</v>
      </c>
      <c r="M1943" s="64">
        <f t="shared" si="375"/>
        <v>0</v>
      </c>
      <c r="N1943" s="64">
        <f t="shared" si="375"/>
        <v>0</v>
      </c>
      <c r="O1943" s="64">
        <f t="shared" si="375"/>
        <v>0</v>
      </c>
      <c r="P1943" s="64">
        <f t="shared" si="375"/>
        <v>0</v>
      </c>
      <c r="Q1943" s="129" t="s">
        <v>23</v>
      </c>
      <c r="R1943" s="82"/>
      <c r="S1943" s="51"/>
    </row>
    <row r="1944" spans="1:20">
      <c r="A1944" s="127"/>
      <c r="B1944" s="128"/>
      <c r="C1944" s="129"/>
      <c r="D1944" s="129"/>
      <c r="E1944" s="100"/>
      <c r="F1944" s="100" t="s">
        <v>25</v>
      </c>
      <c r="G1944" s="66">
        <f t="shared" ref="G1944:H1948" si="376">I1944+K1944+M1944+O1944</f>
        <v>0</v>
      </c>
      <c r="H1944" s="66">
        <f t="shared" si="376"/>
        <v>0</v>
      </c>
      <c r="I1944" s="66">
        <v>0</v>
      </c>
      <c r="J1944" s="66">
        <v>0</v>
      </c>
      <c r="K1944" s="66">
        <v>0</v>
      </c>
      <c r="L1944" s="66">
        <v>0</v>
      </c>
      <c r="M1944" s="66">
        <v>0</v>
      </c>
      <c r="N1944" s="66">
        <v>0</v>
      </c>
      <c r="O1944" s="66">
        <v>0</v>
      </c>
      <c r="P1944" s="66">
        <v>0</v>
      </c>
      <c r="Q1944" s="129"/>
      <c r="R1944" s="82"/>
      <c r="S1944" s="51"/>
    </row>
    <row r="1945" spans="1:20">
      <c r="A1945" s="127"/>
      <c r="B1945" s="128"/>
      <c r="C1945" s="129"/>
      <c r="D1945" s="129"/>
      <c r="E1945" s="100"/>
      <c r="F1945" s="100" t="s">
        <v>28</v>
      </c>
      <c r="G1945" s="66">
        <f t="shared" si="376"/>
        <v>0</v>
      </c>
      <c r="H1945" s="66">
        <f t="shared" si="376"/>
        <v>0</v>
      </c>
      <c r="I1945" s="66">
        <v>0</v>
      </c>
      <c r="J1945" s="66">
        <v>0</v>
      </c>
      <c r="K1945" s="66">
        <v>0</v>
      </c>
      <c r="L1945" s="66">
        <v>0</v>
      </c>
      <c r="M1945" s="66">
        <v>0</v>
      </c>
      <c r="N1945" s="66">
        <v>0</v>
      </c>
      <c r="O1945" s="66">
        <v>0</v>
      </c>
      <c r="P1945" s="66">
        <v>0</v>
      </c>
      <c r="Q1945" s="129"/>
      <c r="R1945" s="82"/>
      <c r="S1945" s="51"/>
    </row>
    <row r="1946" spans="1:20">
      <c r="A1946" s="127"/>
      <c r="B1946" s="128"/>
      <c r="C1946" s="129"/>
      <c r="D1946" s="129"/>
      <c r="E1946" s="100"/>
      <c r="F1946" s="100" t="s">
        <v>29</v>
      </c>
      <c r="G1946" s="66">
        <f t="shared" si="376"/>
        <v>0</v>
      </c>
      <c r="H1946" s="66">
        <f t="shared" si="376"/>
        <v>0</v>
      </c>
      <c r="I1946" s="66">
        <v>0</v>
      </c>
      <c r="J1946" s="66">
        <v>0</v>
      </c>
      <c r="K1946" s="66">
        <v>0</v>
      </c>
      <c r="L1946" s="66">
        <v>0</v>
      </c>
      <c r="M1946" s="66">
        <v>0</v>
      </c>
      <c r="N1946" s="66">
        <v>0</v>
      </c>
      <c r="O1946" s="66">
        <v>0</v>
      </c>
      <c r="P1946" s="66">
        <v>0</v>
      </c>
      <c r="Q1946" s="129"/>
      <c r="R1946" s="82"/>
      <c r="S1946" s="51"/>
      <c r="T1946" s="53"/>
    </row>
    <row r="1947" spans="1:20">
      <c r="A1947" s="127"/>
      <c r="B1947" s="128"/>
      <c r="C1947" s="129"/>
      <c r="D1947" s="129"/>
      <c r="E1947" s="100"/>
      <c r="F1947" s="100" t="s">
        <v>30</v>
      </c>
      <c r="G1947" s="66">
        <f t="shared" si="376"/>
        <v>0</v>
      </c>
      <c r="H1947" s="66">
        <f t="shared" si="376"/>
        <v>0</v>
      </c>
      <c r="I1947" s="66">
        <v>0</v>
      </c>
      <c r="J1947" s="66">
        <v>0</v>
      </c>
      <c r="K1947" s="66">
        <v>0</v>
      </c>
      <c r="L1947" s="66">
        <v>0</v>
      </c>
      <c r="M1947" s="66">
        <v>0</v>
      </c>
      <c r="N1947" s="66">
        <v>0</v>
      </c>
      <c r="O1947" s="66">
        <v>0</v>
      </c>
      <c r="P1947" s="66">
        <v>0</v>
      </c>
      <c r="Q1947" s="129"/>
      <c r="R1947" s="82"/>
      <c r="S1947" s="51"/>
    </row>
    <row r="1948" spans="1:20">
      <c r="A1948" s="127"/>
      <c r="B1948" s="128"/>
      <c r="C1948" s="129"/>
      <c r="D1948" s="129"/>
      <c r="E1948" s="100"/>
      <c r="F1948" s="100" t="s">
        <v>31</v>
      </c>
      <c r="G1948" s="66">
        <f t="shared" si="376"/>
        <v>0</v>
      </c>
      <c r="H1948" s="66">
        <f t="shared" si="376"/>
        <v>0</v>
      </c>
      <c r="I1948" s="66">
        <v>0</v>
      </c>
      <c r="J1948" s="66">
        <v>0</v>
      </c>
      <c r="K1948" s="66">
        <v>0</v>
      </c>
      <c r="L1948" s="66">
        <v>0</v>
      </c>
      <c r="M1948" s="66">
        <v>0</v>
      </c>
      <c r="N1948" s="66">
        <v>0</v>
      </c>
      <c r="O1948" s="66">
        <v>0</v>
      </c>
      <c r="P1948" s="66">
        <v>0</v>
      </c>
      <c r="Q1948" s="129"/>
      <c r="R1948" s="82"/>
      <c r="S1948" s="51"/>
    </row>
    <row r="1949" spans="1:20">
      <c r="A1949" s="127"/>
      <c r="B1949" s="128"/>
      <c r="C1949" s="129"/>
      <c r="D1949" s="129"/>
      <c r="E1949" s="100"/>
      <c r="F1949" s="100" t="s">
        <v>268</v>
      </c>
      <c r="G1949" s="66">
        <v>0</v>
      </c>
      <c r="H1949" s="66">
        <v>0</v>
      </c>
      <c r="I1949" s="66">
        <v>0</v>
      </c>
      <c r="J1949" s="66">
        <v>0</v>
      </c>
      <c r="K1949" s="66">
        <v>0</v>
      </c>
      <c r="L1949" s="66">
        <v>0</v>
      </c>
      <c r="M1949" s="66">
        <v>0</v>
      </c>
      <c r="N1949" s="66">
        <v>0</v>
      </c>
      <c r="O1949" s="66">
        <v>0</v>
      </c>
      <c r="P1949" s="66">
        <v>0</v>
      </c>
      <c r="Q1949" s="129"/>
      <c r="R1949" s="82"/>
      <c r="S1949" s="51"/>
    </row>
    <row r="1950" spans="1:20">
      <c r="A1950" s="127"/>
      <c r="B1950" s="128"/>
      <c r="C1950" s="129"/>
      <c r="D1950" s="129"/>
      <c r="E1950" s="100" t="s">
        <v>27</v>
      </c>
      <c r="F1950" s="100" t="s">
        <v>275</v>
      </c>
      <c r="G1950" s="66">
        <f t="shared" ref="G1950:H1954" si="377">I1950+K1950+M1950+O1950</f>
        <v>6000</v>
      </c>
      <c r="H1950" s="66">
        <f t="shared" si="377"/>
        <v>0</v>
      </c>
      <c r="I1950" s="66">
        <v>6000</v>
      </c>
      <c r="J1950" s="66">
        <v>0</v>
      </c>
      <c r="K1950" s="66">
        <v>0</v>
      </c>
      <c r="L1950" s="66">
        <v>0</v>
      </c>
      <c r="M1950" s="66">
        <v>0</v>
      </c>
      <c r="N1950" s="66">
        <v>0</v>
      </c>
      <c r="O1950" s="66">
        <v>0</v>
      </c>
      <c r="P1950" s="66">
        <v>0</v>
      </c>
      <c r="Q1950" s="129"/>
      <c r="R1950" s="82"/>
      <c r="S1950" s="51"/>
      <c r="T1950" s="65"/>
    </row>
    <row r="1951" spans="1:20">
      <c r="A1951" s="127"/>
      <c r="B1951" s="128"/>
      <c r="C1951" s="129"/>
      <c r="D1951" s="129"/>
      <c r="E1951" s="100" t="s">
        <v>26</v>
      </c>
      <c r="F1951" s="100" t="s">
        <v>276</v>
      </c>
      <c r="G1951" s="66">
        <f t="shared" si="377"/>
        <v>54000</v>
      </c>
      <c r="H1951" s="66">
        <f t="shared" si="377"/>
        <v>0</v>
      </c>
      <c r="I1951" s="66">
        <v>54000</v>
      </c>
      <c r="J1951" s="66">
        <v>0</v>
      </c>
      <c r="K1951" s="66">
        <v>0</v>
      </c>
      <c r="L1951" s="66">
        <v>0</v>
      </c>
      <c r="M1951" s="66">
        <v>0</v>
      </c>
      <c r="N1951" s="66">
        <v>0</v>
      </c>
      <c r="O1951" s="66">
        <v>0</v>
      </c>
      <c r="P1951" s="66">
        <v>0</v>
      </c>
      <c r="Q1951" s="129"/>
      <c r="R1951" s="82"/>
      <c r="S1951" s="51"/>
      <c r="T1951" s="65"/>
    </row>
    <row r="1952" spans="1:20">
      <c r="A1952" s="127"/>
      <c r="B1952" s="128"/>
      <c r="C1952" s="129"/>
      <c r="D1952" s="129"/>
      <c r="E1952" s="100"/>
      <c r="F1952" s="100" t="s">
        <v>277</v>
      </c>
      <c r="G1952" s="66">
        <f t="shared" si="377"/>
        <v>0</v>
      </c>
      <c r="H1952" s="66">
        <f t="shared" si="377"/>
        <v>0</v>
      </c>
      <c r="I1952" s="66">
        <v>0</v>
      </c>
      <c r="J1952" s="66">
        <v>0</v>
      </c>
      <c r="K1952" s="66">
        <v>0</v>
      </c>
      <c r="L1952" s="66">
        <v>0</v>
      </c>
      <c r="M1952" s="66">
        <v>0</v>
      </c>
      <c r="N1952" s="66">
        <v>0</v>
      </c>
      <c r="O1952" s="66">
        <v>0</v>
      </c>
      <c r="P1952" s="66">
        <v>0</v>
      </c>
      <c r="Q1952" s="129"/>
      <c r="R1952" s="82"/>
      <c r="S1952" s="51"/>
      <c r="T1952" s="65"/>
    </row>
    <row r="1953" spans="1:20">
      <c r="A1953" s="127"/>
      <c r="B1953" s="128"/>
      <c r="C1953" s="129"/>
      <c r="D1953" s="129"/>
      <c r="E1953" s="100"/>
      <c r="F1953" s="100" t="s">
        <v>278</v>
      </c>
      <c r="G1953" s="66">
        <f t="shared" si="377"/>
        <v>0</v>
      </c>
      <c r="H1953" s="66">
        <f t="shared" si="377"/>
        <v>0</v>
      </c>
      <c r="I1953" s="66">
        <v>0</v>
      </c>
      <c r="J1953" s="66">
        <v>0</v>
      </c>
      <c r="K1953" s="66">
        <v>0</v>
      </c>
      <c r="L1953" s="66">
        <v>0</v>
      </c>
      <c r="M1953" s="66">
        <v>0</v>
      </c>
      <c r="N1953" s="66">
        <v>0</v>
      </c>
      <c r="O1953" s="66">
        <v>0</v>
      </c>
      <c r="P1953" s="66">
        <v>0</v>
      </c>
      <c r="Q1953" s="129"/>
      <c r="R1953" s="82"/>
      <c r="S1953" s="51"/>
      <c r="T1953" s="65"/>
    </row>
    <row r="1954" spans="1:20">
      <c r="A1954" s="127"/>
      <c r="B1954" s="128"/>
      <c r="C1954" s="129"/>
      <c r="D1954" s="129"/>
      <c r="E1954" s="100"/>
      <c r="F1954" s="100" t="s">
        <v>279</v>
      </c>
      <c r="G1954" s="66">
        <f t="shared" si="377"/>
        <v>0</v>
      </c>
      <c r="H1954" s="66">
        <f t="shared" si="377"/>
        <v>0</v>
      </c>
      <c r="I1954" s="66">
        <v>0</v>
      </c>
      <c r="J1954" s="66">
        <v>0</v>
      </c>
      <c r="K1954" s="66">
        <v>0</v>
      </c>
      <c r="L1954" s="66">
        <v>0</v>
      </c>
      <c r="M1954" s="66">
        <v>0</v>
      </c>
      <c r="N1954" s="66">
        <v>0</v>
      </c>
      <c r="O1954" s="66">
        <v>0</v>
      </c>
      <c r="P1954" s="66">
        <v>0</v>
      </c>
      <c r="Q1954" s="129"/>
      <c r="R1954" s="82"/>
      <c r="S1954" s="51"/>
      <c r="T1954" s="65"/>
    </row>
    <row r="1955" spans="1:20" ht="12.75" customHeight="1">
      <c r="A1955" s="127" t="s">
        <v>137</v>
      </c>
      <c r="B1955" s="128" t="s">
        <v>272</v>
      </c>
      <c r="C1955" s="129" t="s">
        <v>545</v>
      </c>
      <c r="D1955" s="115"/>
      <c r="E1955" s="100"/>
      <c r="F1955" s="106" t="s">
        <v>22</v>
      </c>
      <c r="G1955" s="64">
        <f>SUM(G1956:G1966)</f>
        <v>10574.5</v>
      </c>
      <c r="H1955" s="64">
        <f t="shared" ref="H1955:P1955" si="378">SUM(H1956:H1966)</f>
        <v>10574.5</v>
      </c>
      <c r="I1955" s="64">
        <f t="shared" si="378"/>
        <v>10574.5</v>
      </c>
      <c r="J1955" s="64">
        <f t="shared" si="378"/>
        <v>10574.5</v>
      </c>
      <c r="K1955" s="64">
        <f t="shared" si="378"/>
        <v>0</v>
      </c>
      <c r="L1955" s="64">
        <f t="shared" si="378"/>
        <v>0</v>
      </c>
      <c r="M1955" s="64">
        <f t="shared" si="378"/>
        <v>0</v>
      </c>
      <c r="N1955" s="64">
        <f t="shared" si="378"/>
        <v>0</v>
      </c>
      <c r="O1955" s="64">
        <f t="shared" si="378"/>
        <v>0</v>
      </c>
      <c r="P1955" s="64">
        <f t="shared" si="378"/>
        <v>0</v>
      </c>
      <c r="Q1955" s="129" t="s">
        <v>23</v>
      </c>
      <c r="R1955" s="82"/>
      <c r="S1955" s="51"/>
    </row>
    <row r="1956" spans="1:20">
      <c r="A1956" s="127"/>
      <c r="B1956" s="128"/>
      <c r="C1956" s="129"/>
      <c r="D1956" s="115"/>
      <c r="E1956" s="100" t="s">
        <v>24</v>
      </c>
      <c r="F1956" s="100" t="s">
        <v>25</v>
      </c>
      <c r="G1956" s="66">
        <f t="shared" ref="G1956:H1960" si="379">I1956+K1956+M1956+O1956</f>
        <v>550</v>
      </c>
      <c r="H1956" s="66">
        <f t="shared" si="379"/>
        <v>550</v>
      </c>
      <c r="I1956" s="66">
        <v>550</v>
      </c>
      <c r="J1956" s="66">
        <v>550</v>
      </c>
      <c r="K1956" s="66">
        <v>0</v>
      </c>
      <c r="L1956" s="66">
        <v>0</v>
      </c>
      <c r="M1956" s="66">
        <v>0</v>
      </c>
      <c r="N1956" s="66">
        <v>0</v>
      </c>
      <c r="O1956" s="66">
        <v>0</v>
      </c>
      <c r="P1956" s="66">
        <v>0</v>
      </c>
      <c r="Q1956" s="129"/>
      <c r="R1956" s="82"/>
      <c r="S1956" s="51"/>
    </row>
    <row r="1957" spans="1:20">
      <c r="A1957" s="127"/>
      <c r="B1957" s="128"/>
      <c r="C1957" s="129"/>
      <c r="D1957" s="115"/>
      <c r="E1957" s="67"/>
      <c r="F1957" s="100" t="s">
        <v>28</v>
      </c>
      <c r="G1957" s="66">
        <f t="shared" si="379"/>
        <v>0</v>
      </c>
      <c r="H1957" s="66">
        <f t="shared" si="379"/>
        <v>0</v>
      </c>
      <c r="I1957" s="66">
        <v>0</v>
      </c>
      <c r="J1957" s="66">
        <v>0</v>
      </c>
      <c r="K1957" s="66">
        <v>0</v>
      </c>
      <c r="L1957" s="66">
        <v>0</v>
      </c>
      <c r="M1957" s="66">
        <v>0</v>
      </c>
      <c r="N1957" s="66">
        <v>0</v>
      </c>
      <c r="O1957" s="66">
        <v>0</v>
      </c>
      <c r="P1957" s="66">
        <v>0</v>
      </c>
      <c r="Q1957" s="129"/>
      <c r="R1957" s="82"/>
      <c r="S1957" s="51"/>
    </row>
    <row r="1958" spans="1:20">
      <c r="A1958" s="127"/>
      <c r="B1958" s="128"/>
      <c r="C1958" s="129"/>
      <c r="D1958" s="100" t="s">
        <v>250</v>
      </c>
      <c r="E1958" s="100" t="s">
        <v>26</v>
      </c>
      <c r="F1958" s="100" t="s">
        <v>29</v>
      </c>
      <c r="G1958" s="66">
        <f t="shared" si="379"/>
        <v>10024.5</v>
      </c>
      <c r="H1958" s="66">
        <f t="shared" si="379"/>
        <v>10024.5</v>
      </c>
      <c r="I1958" s="66">
        <v>10024.5</v>
      </c>
      <c r="J1958" s="66">
        <v>10024.5</v>
      </c>
      <c r="K1958" s="66">
        <v>0</v>
      </c>
      <c r="L1958" s="66">
        <v>0</v>
      </c>
      <c r="M1958" s="66">
        <v>0</v>
      </c>
      <c r="N1958" s="66">
        <v>0</v>
      </c>
      <c r="O1958" s="66">
        <v>0</v>
      </c>
      <c r="P1958" s="66">
        <v>0</v>
      </c>
      <c r="Q1958" s="129"/>
      <c r="R1958" s="82"/>
      <c r="S1958" s="51"/>
    </row>
    <row r="1959" spans="1:20">
      <c r="A1959" s="127"/>
      <c r="B1959" s="128"/>
      <c r="C1959" s="129"/>
      <c r="D1959" s="115"/>
      <c r="E1959" s="100" t="s">
        <v>26</v>
      </c>
      <c r="F1959" s="100" t="s">
        <v>30</v>
      </c>
      <c r="G1959" s="66">
        <f t="shared" si="379"/>
        <v>0</v>
      </c>
      <c r="H1959" s="66">
        <f t="shared" si="379"/>
        <v>0</v>
      </c>
      <c r="I1959" s="66">
        <v>0</v>
      </c>
      <c r="J1959" s="66">
        <v>0</v>
      </c>
      <c r="K1959" s="66">
        <v>0</v>
      </c>
      <c r="L1959" s="66">
        <v>0</v>
      </c>
      <c r="M1959" s="66">
        <v>0</v>
      </c>
      <c r="N1959" s="66">
        <v>0</v>
      </c>
      <c r="O1959" s="66">
        <v>0</v>
      </c>
      <c r="P1959" s="66">
        <v>0</v>
      </c>
      <c r="Q1959" s="129"/>
      <c r="R1959" s="82"/>
      <c r="S1959" s="51"/>
    </row>
    <row r="1960" spans="1:20">
      <c r="A1960" s="127"/>
      <c r="B1960" s="128"/>
      <c r="C1960" s="129"/>
      <c r="D1960" s="115"/>
      <c r="E1960" s="100"/>
      <c r="F1960" s="100" t="s">
        <v>31</v>
      </c>
      <c r="G1960" s="66">
        <f t="shared" si="379"/>
        <v>0</v>
      </c>
      <c r="H1960" s="66">
        <f t="shared" si="379"/>
        <v>0</v>
      </c>
      <c r="I1960" s="66">
        <v>0</v>
      </c>
      <c r="J1960" s="66">
        <v>0</v>
      </c>
      <c r="K1960" s="66">
        <v>0</v>
      </c>
      <c r="L1960" s="66">
        <v>0</v>
      </c>
      <c r="M1960" s="66">
        <v>0</v>
      </c>
      <c r="N1960" s="66">
        <v>0</v>
      </c>
      <c r="O1960" s="66">
        <v>0</v>
      </c>
      <c r="P1960" s="66">
        <v>0</v>
      </c>
      <c r="Q1960" s="129"/>
      <c r="R1960" s="82"/>
      <c r="S1960" s="51"/>
    </row>
    <row r="1961" spans="1:20">
      <c r="A1961" s="127"/>
      <c r="B1961" s="128"/>
      <c r="C1961" s="129"/>
      <c r="D1961" s="115"/>
      <c r="E1961" s="100"/>
      <c r="F1961" s="100" t="s">
        <v>268</v>
      </c>
      <c r="G1961" s="66">
        <v>0</v>
      </c>
      <c r="H1961" s="66">
        <v>0</v>
      </c>
      <c r="I1961" s="66">
        <v>0</v>
      </c>
      <c r="J1961" s="66">
        <v>0</v>
      </c>
      <c r="K1961" s="66">
        <v>0</v>
      </c>
      <c r="L1961" s="66">
        <v>0</v>
      </c>
      <c r="M1961" s="66">
        <v>0</v>
      </c>
      <c r="N1961" s="66">
        <v>0</v>
      </c>
      <c r="O1961" s="66">
        <v>0</v>
      </c>
      <c r="P1961" s="66">
        <v>0</v>
      </c>
      <c r="Q1961" s="129"/>
      <c r="R1961" s="82"/>
      <c r="S1961" s="51"/>
    </row>
    <row r="1962" spans="1:20">
      <c r="A1962" s="127"/>
      <c r="B1962" s="128"/>
      <c r="C1962" s="129"/>
      <c r="D1962" s="115"/>
      <c r="E1962" s="100"/>
      <c r="F1962" s="100" t="s">
        <v>275</v>
      </c>
      <c r="G1962" s="66">
        <f t="shared" ref="G1962:H1966" si="380">I1962+K1962+M1962+O1962</f>
        <v>0</v>
      </c>
      <c r="H1962" s="66">
        <f t="shared" si="380"/>
        <v>0</v>
      </c>
      <c r="I1962" s="66">
        <v>0</v>
      </c>
      <c r="J1962" s="66">
        <v>0</v>
      </c>
      <c r="K1962" s="66">
        <v>0</v>
      </c>
      <c r="L1962" s="66">
        <v>0</v>
      </c>
      <c r="M1962" s="66">
        <v>0</v>
      </c>
      <c r="N1962" s="66">
        <v>0</v>
      </c>
      <c r="O1962" s="66">
        <v>0</v>
      </c>
      <c r="P1962" s="66">
        <v>0</v>
      </c>
      <c r="Q1962" s="129"/>
      <c r="R1962" s="82"/>
      <c r="S1962" s="51"/>
      <c r="T1962" s="65"/>
    </row>
    <row r="1963" spans="1:20">
      <c r="A1963" s="127"/>
      <c r="B1963" s="128"/>
      <c r="C1963" s="129"/>
      <c r="D1963" s="115"/>
      <c r="E1963" s="100"/>
      <c r="F1963" s="100" t="s">
        <v>276</v>
      </c>
      <c r="G1963" s="66">
        <f t="shared" si="380"/>
        <v>0</v>
      </c>
      <c r="H1963" s="66">
        <f t="shared" si="380"/>
        <v>0</v>
      </c>
      <c r="I1963" s="66">
        <v>0</v>
      </c>
      <c r="J1963" s="66">
        <v>0</v>
      </c>
      <c r="K1963" s="66">
        <v>0</v>
      </c>
      <c r="L1963" s="66">
        <v>0</v>
      </c>
      <c r="M1963" s="66">
        <v>0</v>
      </c>
      <c r="N1963" s="66">
        <v>0</v>
      </c>
      <c r="O1963" s="66">
        <v>0</v>
      </c>
      <c r="P1963" s="66">
        <v>0</v>
      </c>
      <c r="Q1963" s="129"/>
      <c r="R1963" s="82"/>
      <c r="S1963" s="51"/>
      <c r="T1963" s="65"/>
    </row>
    <row r="1964" spans="1:20">
      <c r="A1964" s="127"/>
      <c r="B1964" s="128"/>
      <c r="C1964" s="129"/>
      <c r="D1964" s="115"/>
      <c r="E1964" s="100"/>
      <c r="F1964" s="100" t="s">
        <v>277</v>
      </c>
      <c r="G1964" s="66">
        <f t="shared" si="380"/>
        <v>0</v>
      </c>
      <c r="H1964" s="66">
        <f t="shared" si="380"/>
        <v>0</v>
      </c>
      <c r="I1964" s="66">
        <v>0</v>
      </c>
      <c r="J1964" s="66">
        <v>0</v>
      </c>
      <c r="K1964" s="66">
        <v>0</v>
      </c>
      <c r="L1964" s="66">
        <v>0</v>
      </c>
      <c r="M1964" s="66">
        <v>0</v>
      </c>
      <c r="N1964" s="66">
        <v>0</v>
      </c>
      <c r="O1964" s="66">
        <v>0</v>
      </c>
      <c r="P1964" s="66">
        <v>0</v>
      </c>
      <c r="Q1964" s="129"/>
      <c r="R1964" s="82"/>
      <c r="S1964" s="51"/>
      <c r="T1964" s="65"/>
    </row>
    <row r="1965" spans="1:20">
      <c r="A1965" s="127"/>
      <c r="B1965" s="128"/>
      <c r="C1965" s="129"/>
      <c r="D1965" s="115"/>
      <c r="E1965" s="100"/>
      <c r="F1965" s="100" t="s">
        <v>278</v>
      </c>
      <c r="G1965" s="66">
        <f t="shared" si="380"/>
        <v>0</v>
      </c>
      <c r="H1965" s="66">
        <f t="shared" si="380"/>
        <v>0</v>
      </c>
      <c r="I1965" s="66">
        <v>0</v>
      </c>
      <c r="J1965" s="66">
        <v>0</v>
      </c>
      <c r="K1965" s="66">
        <v>0</v>
      </c>
      <c r="L1965" s="66">
        <v>0</v>
      </c>
      <c r="M1965" s="66">
        <v>0</v>
      </c>
      <c r="N1965" s="66">
        <v>0</v>
      </c>
      <c r="O1965" s="66">
        <v>0</v>
      </c>
      <c r="P1965" s="66">
        <v>0</v>
      </c>
      <c r="Q1965" s="129"/>
      <c r="R1965" s="82"/>
      <c r="S1965" s="51"/>
      <c r="T1965" s="65"/>
    </row>
    <row r="1966" spans="1:20">
      <c r="A1966" s="127"/>
      <c r="B1966" s="128"/>
      <c r="C1966" s="129"/>
      <c r="D1966" s="115"/>
      <c r="E1966" s="100"/>
      <c r="F1966" s="100" t="s">
        <v>279</v>
      </c>
      <c r="G1966" s="66">
        <f t="shared" si="380"/>
        <v>0</v>
      </c>
      <c r="H1966" s="66">
        <f t="shared" si="380"/>
        <v>0</v>
      </c>
      <c r="I1966" s="66">
        <v>0</v>
      </c>
      <c r="J1966" s="66">
        <v>0</v>
      </c>
      <c r="K1966" s="66">
        <v>0</v>
      </c>
      <c r="L1966" s="66">
        <v>0</v>
      </c>
      <c r="M1966" s="66">
        <v>0</v>
      </c>
      <c r="N1966" s="66">
        <v>0</v>
      </c>
      <c r="O1966" s="66">
        <v>0</v>
      </c>
      <c r="P1966" s="66">
        <v>0</v>
      </c>
      <c r="Q1966" s="129"/>
      <c r="R1966" s="82"/>
      <c r="S1966" s="51"/>
      <c r="T1966" s="65"/>
    </row>
    <row r="1967" spans="1:20" ht="12.75" customHeight="1">
      <c r="A1967" s="151" t="s">
        <v>139</v>
      </c>
      <c r="B1967" s="128" t="s">
        <v>140</v>
      </c>
      <c r="C1967" s="129" t="s">
        <v>141</v>
      </c>
      <c r="D1967" s="129"/>
      <c r="E1967" s="100"/>
      <c r="F1967" s="106" t="s">
        <v>22</v>
      </c>
      <c r="G1967" s="64">
        <f>SUM(G1968:G1978)</f>
        <v>5445.3</v>
      </c>
      <c r="H1967" s="64">
        <f t="shared" ref="H1967:P1967" si="381">SUM(H1968:H1978)</f>
        <v>0</v>
      </c>
      <c r="I1967" s="64">
        <f t="shared" si="381"/>
        <v>5445.3</v>
      </c>
      <c r="J1967" s="64">
        <f t="shared" si="381"/>
        <v>0</v>
      </c>
      <c r="K1967" s="64">
        <f t="shared" si="381"/>
        <v>0</v>
      </c>
      <c r="L1967" s="64">
        <f t="shared" si="381"/>
        <v>0</v>
      </c>
      <c r="M1967" s="64">
        <f t="shared" si="381"/>
        <v>0</v>
      </c>
      <c r="N1967" s="64">
        <f t="shared" si="381"/>
        <v>0</v>
      </c>
      <c r="O1967" s="64">
        <f t="shared" si="381"/>
        <v>0</v>
      </c>
      <c r="P1967" s="64">
        <f t="shared" si="381"/>
        <v>0</v>
      </c>
      <c r="Q1967" s="129" t="s">
        <v>23</v>
      </c>
      <c r="R1967" s="82"/>
      <c r="S1967" s="51"/>
    </row>
    <row r="1968" spans="1:20">
      <c r="A1968" s="151"/>
      <c r="B1968" s="128"/>
      <c r="C1968" s="129"/>
      <c r="D1968" s="129"/>
      <c r="E1968" s="100"/>
      <c r="F1968" s="100" t="s">
        <v>25</v>
      </c>
      <c r="G1968" s="66">
        <f t="shared" ref="G1968:H1972" si="382">I1968+K1968+M1968+O1968</f>
        <v>0</v>
      </c>
      <c r="H1968" s="66">
        <f t="shared" si="382"/>
        <v>0</v>
      </c>
      <c r="I1968" s="66">
        <v>0</v>
      </c>
      <c r="J1968" s="66">
        <v>0</v>
      </c>
      <c r="K1968" s="66">
        <v>0</v>
      </c>
      <c r="L1968" s="66">
        <v>0</v>
      </c>
      <c r="M1968" s="66">
        <v>0</v>
      </c>
      <c r="N1968" s="66">
        <v>0</v>
      </c>
      <c r="O1968" s="66">
        <v>0</v>
      </c>
      <c r="P1968" s="66">
        <v>0</v>
      </c>
      <c r="Q1968" s="129"/>
      <c r="R1968" s="82"/>
      <c r="S1968" s="51"/>
    </row>
    <row r="1969" spans="1:20">
      <c r="A1969" s="151"/>
      <c r="B1969" s="128"/>
      <c r="C1969" s="129"/>
      <c r="D1969" s="129"/>
      <c r="E1969" s="100"/>
      <c r="F1969" s="100" t="s">
        <v>28</v>
      </c>
      <c r="G1969" s="66">
        <f t="shared" si="382"/>
        <v>0</v>
      </c>
      <c r="H1969" s="66">
        <f t="shared" si="382"/>
        <v>0</v>
      </c>
      <c r="I1969" s="66">
        <v>0</v>
      </c>
      <c r="J1969" s="66">
        <v>0</v>
      </c>
      <c r="K1969" s="66">
        <v>0</v>
      </c>
      <c r="L1969" s="66">
        <v>0</v>
      </c>
      <c r="M1969" s="66">
        <v>0</v>
      </c>
      <c r="N1969" s="66">
        <v>0</v>
      </c>
      <c r="O1969" s="66">
        <v>0</v>
      </c>
      <c r="P1969" s="66">
        <v>0</v>
      </c>
      <c r="Q1969" s="129"/>
      <c r="R1969" s="82"/>
      <c r="S1969" s="51"/>
      <c r="T1969" s="53"/>
    </row>
    <row r="1970" spans="1:20">
      <c r="A1970" s="151"/>
      <c r="B1970" s="128"/>
      <c r="C1970" s="129"/>
      <c r="D1970" s="129"/>
      <c r="E1970" s="100"/>
      <c r="F1970" s="100" t="s">
        <v>29</v>
      </c>
      <c r="G1970" s="66">
        <f t="shared" si="382"/>
        <v>0</v>
      </c>
      <c r="H1970" s="66">
        <f t="shared" si="382"/>
        <v>0</v>
      </c>
      <c r="I1970" s="66">
        <v>0</v>
      </c>
      <c r="J1970" s="66">
        <v>0</v>
      </c>
      <c r="K1970" s="66">
        <v>0</v>
      </c>
      <c r="L1970" s="66">
        <v>0</v>
      </c>
      <c r="M1970" s="66">
        <v>0</v>
      </c>
      <c r="N1970" s="66">
        <v>0</v>
      </c>
      <c r="O1970" s="66">
        <v>0</v>
      </c>
      <c r="P1970" s="66">
        <v>0</v>
      </c>
      <c r="Q1970" s="129"/>
      <c r="R1970" s="82"/>
      <c r="S1970" s="51"/>
    </row>
    <row r="1971" spans="1:20">
      <c r="A1971" s="151"/>
      <c r="B1971" s="128"/>
      <c r="C1971" s="129"/>
      <c r="D1971" s="129"/>
      <c r="E1971" s="100"/>
      <c r="F1971" s="100" t="s">
        <v>30</v>
      </c>
      <c r="G1971" s="66">
        <f t="shared" si="382"/>
        <v>0</v>
      </c>
      <c r="H1971" s="66">
        <f t="shared" si="382"/>
        <v>0</v>
      </c>
      <c r="I1971" s="66">
        <v>0</v>
      </c>
      <c r="J1971" s="66">
        <v>0</v>
      </c>
      <c r="K1971" s="66">
        <v>0</v>
      </c>
      <c r="L1971" s="66">
        <v>0</v>
      </c>
      <c r="M1971" s="66">
        <v>0</v>
      </c>
      <c r="N1971" s="66">
        <v>0</v>
      </c>
      <c r="O1971" s="66">
        <v>0</v>
      </c>
      <c r="P1971" s="66">
        <v>0</v>
      </c>
      <c r="Q1971" s="129"/>
      <c r="R1971" s="82"/>
      <c r="S1971" s="51"/>
    </row>
    <row r="1972" spans="1:20">
      <c r="A1972" s="151"/>
      <c r="B1972" s="128"/>
      <c r="C1972" s="129"/>
      <c r="D1972" s="129"/>
      <c r="E1972" s="100"/>
      <c r="F1972" s="100" t="s">
        <v>31</v>
      </c>
      <c r="G1972" s="66">
        <f t="shared" si="382"/>
        <v>0</v>
      </c>
      <c r="H1972" s="66">
        <f t="shared" si="382"/>
        <v>0</v>
      </c>
      <c r="I1972" s="66">
        <v>0</v>
      </c>
      <c r="J1972" s="66">
        <v>0</v>
      </c>
      <c r="K1972" s="66">
        <v>0</v>
      </c>
      <c r="L1972" s="66">
        <v>0</v>
      </c>
      <c r="M1972" s="66">
        <v>0</v>
      </c>
      <c r="N1972" s="66">
        <v>0</v>
      </c>
      <c r="O1972" s="66">
        <v>0</v>
      </c>
      <c r="P1972" s="66">
        <v>0</v>
      </c>
      <c r="Q1972" s="129"/>
      <c r="R1972" s="82"/>
      <c r="S1972" s="51"/>
    </row>
    <row r="1973" spans="1:20">
      <c r="A1973" s="151"/>
      <c r="B1973" s="128"/>
      <c r="C1973" s="129"/>
      <c r="D1973" s="129"/>
      <c r="E1973" s="100"/>
      <c r="F1973" s="100" t="s">
        <v>268</v>
      </c>
      <c r="G1973" s="66">
        <v>0</v>
      </c>
      <c r="H1973" s="66">
        <v>0</v>
      </c>
      <c r="I1973" s="66">
        <v>0</v>
      </c>
      <c r="J1973" s="66">
        <v>0</v>
      </c>
      <c r="K1973" s="66">
        <v>0</v>
      </c>
      <c r="L1973" s="66">
        <v>0</v>
      </c>
      <c r="M1973" s="66">
        <v>0</v>
      </c>
      <c r="N1973" s="66">
        <v>0</v>
      </c>
      <c r="O1973" s="66">
        <v>0</v>
      </c>
      <c r="P1973" s="66">
        <v>0</v>
      </c>
      <c r="Q1973" s="129"/>
      <c r="R1973" s="82"/>
      <c r="S1973" s="51"/>
    </row>
    <row r="1974" spans="1:20">
      <c r="A1974" s="151"/>
      <c r="B1974" s="128"/>
      <c r="C1974" s="129"/>
      <c r="D1974" s="129"/>
      <c r="E1974" s="100" t="s">
        <v>24</v>
      </c>
      <c r="F1974" s="100" t="s">
        <v>275</v>
      </c>
      <c r="G1974" s="66">
        <f t="shared" ref="G1974:H1978" si="383">I1974+K1974+M1974+O1974</f>
        <v>500</v>
      </c>
      <c r="H1974" s="66">
        <f t="shared" si="383"/>
        <v>0</v>
      </c>
      <c r="I1974" s="66">
        <v>500</v>
      </c>
      <c r="J1974" s="66">
        <v>0</v>
      </c>
      <c r="K1974" s="66">
        <v>0</v>
      </c>
      <c r="L1974" s="66">
        <v>0</v>
      </c>
      <c r="M1974" s="66">
        <v>0</v>
      </c>
      <c r="N1974" s="66">
        <v>0</v>
      </c>
      <c r="O1974" s="66">
        <v>0</v>
      </c>
      <c r="P1974" s="66">
        <v>0</v>
      </c>
      <c r="Q1974" s="129"/>
      <c r="R1974" s="82"/>
      <c r="S1974" s="51"/>
      <c r="T1974" s="65"/>
    </row>
    <row r="1975" spans="1:20">
      <c r="A1975" s="151"/>
      <c r="B1975" s="128"/>
      <c r="C1975" s="129"/>
      <c r="D1975" s="129"/>
      <c r="E1975" s="100" t="s">
        <v>26</v>
      </c>
      <c r="F1975" s="100" t="s">
        <v>276</v>
      </c>
      <c r="G1975" s="66">
        <f t="shared" si="383"/>
        <v>4945.3</v>
      </c>
      <c r="H1975" s="66">
        <f t="shared" si="383"/>
        <v>0</v>
      </c>
      <c r="I1975" s="66">
        <v>4945.3</v>
      </c>
      <c r="J1975" s="66">
        <v>0</v>
      </c>
      <c r="K1975" s="66">
        <v>0</v>
      </c>
      <c r="L1975" s="66">
        <v>0</v>
      </c>
      <c r="M1975" s="66">
        <v>0</v>
      </c>
      <c r="N1975" s="66">
        <v>0</v>
      </c>
      <c r="O1975" s="66">
        <v>0</v>
      </c>
      <c r="P1975" s="66">
        <v>0</v>
      </c>
      <c r="Q1975" s="129"/>
      <c r="R1975" s="82"/>
      <c r="S1975" s="51"/>
      <c r="T1975" s="65"/>
    </row>
    <row r="1976" spans="1:20">
      <c r="A1976" s="151"/>
      <c r="B1976" s="128"/>
      <c r="C1976" s="129"/>
      <c r="D1976" s="129"/>
      <c r="E1976" s="100"/>
      <c r="F1976" s="100" t="s">
        <v>277</v>
      </c>
      <c r="G1976" s="66">
        <f t="shared" si="383"/>
        <v>0</v>
      </c>
      <c r="H1976" s="66">
        <f t="shared" si="383"/>
        <v>0</v>
      </c>
      <c r="I1976" s="66">
        <v>0</v>
      </c>
      <c r="J1976" s="66">
        <v>0</v>
      </c>
      <c r="K1976" s="66">
        <v>0</v>
      </c>
      <c r="L1976" s="66">
        <v>0</v>
      </c>
      <c r="M1976" s="66">
        <v>0</v>
      </c>
      <c r="N1976" s="66">
        <v>0</v>
      </c>
      <c r="O1976" s="66">
        <v>0</v>
      </c>
      <c r="P1976" s="66">
        <v>0</v>
      </c>
      <c r="Q1976" s="129"/>
      <c r="R1976" s="82"/>
      <c r="S1976" s="51"/>
      <c r="T1976" s="65"/>
    </row>
    <row r="1977" spans="1:20">
      <c r="A1977" s="151"/>
      <c r="B1977" s="128"/>
      <c r="C1977" s="129"/>
      <c r="D1977" s="129"/>
      <c r="E1977" s="100"/>
      <c r="F1977" s="100" t="s">
        <v>278</v>
      </c>
      <c r="G1977" s="66">
        <f t="shared" si="383"/>
        <v>0</v>
      </c>
      <c r="H1977" s="66">
        <f t="shared" si="383"/>
        <v>0</v>
      </c>
      <c r="I1977" s="66">
        <v>0</v>
      </c>
      <c r="J1977" s="66">
        <v>0</v>
      </c>
      <c r="K1977" s="66">
        <v>0</v>
      </c>
      <c r="L1977" s="66">
        <v>0</v>
      </c>
      <c r="M1977" s="66">
        <v>0</v>
      </c>
      <c r="N1977" s="66">
        <v>0</v>
      </c>
      <c r="O1977" s="66">
        <v>0</v>
      </c>
      <c r="P1977" s="66">
        <v>0</v>
      </c>
      <c r="Q1977" s="129"/>
      <c r="R1977" s="82"/>
      <c r="S1977" s="51"/>
      <c r="T1977" s="65"/>
    </row>
    <row r="1978" spans="1:20">
      <c r="A1978" s="151"/>
      <c r="B1978" s="128"/>
      <c r="C1978" s="129"/>
      <c r="D1978" s="129"/>
      <c r="E1978" s="100"/>
      <c r="F1978" s="100" t="s">
        <v>279</v>
      </c>
      <c r="G1978" s="66">
        <f t="shared" si="383"/>
        <v>0</v>
      </c>
      <c r="H1978" s="66">
        <f t="shared" si="383"/>
        <v>0</v>
      </c>
      <c r="I1978" s="66">
        <v>0</v>
      </c>
      <c r="J1978" s="66">
        <v>0</v>
      </c>
      <c r="K1978" s="66">
        <v>0</v>
      </c>
      <c r="L1978" s="66">
        <v>0</v>
      </c>
      <c r="M1978" s="66">
        <v>0</v>
      </c>
      <c r="N1978" s="66">
        <v>0</v>
      </c>
      <c r="O1978" s="66">
        <v>0</v>
      </c>
      <c r="P1978" s="66">
        <v>0</v>
      </c>
      <c r="Q1978" s="129"/>
      <c r="R1978" s="82"/>
      <c r="S1978" s="51"/>
      <c r="T1978" s="65"/>
    </row>
    <row r="1979" spans="1:20" ht="12.75" customHeight="1">
      <c r="A1979" s="127" t="s">
        <v>142</v>
      </c>
      <c r="B1979" s="128" t="s">
        <v>143</v>
      </c>
      <c r="C1979" s="129" t="s">
        <v>144</v>
      </c>
      <c r="D1979" s="129"/>
      <c r="E1979" s="100"/>
      <c r="F1979" s="106" t="s">
        <v>22</v>
      </c>
      <c r="G1979" s="64">
        <f>SUM(G1980:G1990)</f>
        <v>12600</v>
      </c>
      <c r="H1979" s="64">
        <f t="shared" ref="H1979:P1979" si="384">SUM(H1980:H1990)</f>
        <v>0</v>
      </c>
      <c r="I1979" s="64">
        <f t="shared" si="384"/>
        <v>12600</v>
      </c>
      <c r="J1979" s="64">
        <f t="shared" si="384"/>
        <v>0</v>
      </c>
      <c r="K1979" s="64">
        <f t="shared" si="384"/>
        <v>0</v>
      </c>
      <c r="L1979" s="64">
        <f t="shared" si="384"/>
        <v>0</v>
      </c>
      <c r="M1979" s="64">
        <f t="shared" si="384"/>
        <v>0</v>
      </c>
      <c r="N1979" s="64">
        <f t="shared" si="384"/>
        <v>0</v>
      </c>
      <c r="O1979" s="64">
        <f t="shared" si="384"/>
        <v>0</v>
      </c>
      <c r="P1979" s="64">
        <f t="shared" si="384"/>
        <v>0</v>
      </c>
      <c r="Q1979" s="129" t="s">
        <v>23</v>
      </c>
      <c r="R1979" s="82"/>
      <c r="S1979" s="51"/>
    </row>
    <row r="1980" spans="1:20">
      <c r="A1980" s="127"/>
      <c r="B1980" s="128"/>
      <c r="C1980" s="129"/>
      <c r="D1980" s="129"/>
      <c r="E1980" s="100"/>
      <c r="F1980" s="100" t="s">
        <v>25</v>
      </c>
      <c r="G1980" s="66">
        <f t="shared" ref="G1980:H1984" si="385">I1980+K1980+M1980+O1980</f>
        <v>0</v>
      </c>
      <c r="H1980" s="66">
        <f t="shared" si="385"/>
        <v>0</v>
      </c>
      <c r="I1980" s="66">
        <v>0</v>
      </c>
      <c r="J1980" s="66">
        <v>0</v>
      </c>
      <c r="K1980" s="66">
        <v>0</v>
      </c>
      <c r="L1980" s="66">
        <v>0</v>
      </c>
      <c r="M1980" s="66">
        <v>0</v>
      </c>
      <c r="N1980" s="66">
        <v>0</v>
      </c>
      <c r="O1980" s="66">
        <v>0</v>
      </c>
      <c r="P1980" s="66">
        <v>0</v>
      </c>
      <c r="Q1980" s="129"/>
      <c r="R1980" s="82"/>
      <c r="S1980" s="51"/>
    </row>
    <row r="1981" spans="1:20">
      <c r="A1981" s="127"/>
      <c r="B1981" s="128"/>
      <c r="C1981" s="129"/>
      <c r="D1981" s="129"/>
      <c r="E1981" s="100"/>
      <c r="F1981" s="100" t="s">
        <v>28</v>
      </c>
      <c r="G1981" s="66">
        <f t="shared" si="385"/>
        <v>0</v>
      </c>
      <c r="H1981" s="66">
        <f t="shared" si="385"/>
        <v>0</v>
      </c>
      <c r="I1981" s="66">
        <v>0</v>
      </c>
      <c r="J1981" s="66">
        <v>0</v>
      </c>
      <c r="K1981" s="66">
        <v>0</v>
      </c>
      <c r="L1981" s="66">
        <v>0</v>
      </c>
      <c r="M1981" s="66">
        <v>0</v>
      </c>
      <c r="N1981" s="66">
        <v>0</v>
      </c>
      <c r="O1981" s="66">
        <v>0</v>
      </c>
      <c r="P1981" s="66">
        <v>0</v>
      </c>
      <c r="Q1981" s="129"/>
      <c r="R1981" s="82"/>
      <c r="S1981" s="51"/>
    </row>
    <row r="1982" spans="1:20">
      <c r="A1982" s="127"/>
      <c r="B1982" s="128"/>
      <c r="C1982" s="129"/>
      <c r="D1982" s="129"/>
      <c r="E1982" s="100"/>
      <c r="F1982" s="100" t="s">
        <v>29</v>
      </c>
      <c r="G1982" s="66">
        <f t="shared" si="385"/>
        <v>0</v>
      </c>
      <c r="H1982" s="66">
        <f t="shared" si="385"/>
        <v>0</v>
      </c>
      <c r="I1982" s="66">
        <v>0</v>
      </c>
      <c r="J1982" s="66">
        <v>0</v>
      </c>
      <c r="K1982" s="66">
        <v>0</v>
      </c>
      <c r="L1982" s="66">
        <v>0</v>
      </c>
      <c r="M1982" s="66">
        <v>0</v>
      </c>
      <c r="N1982" s="66">
        <v>0</v>
      </c>
      <c r="O1982" s="66">
        <v>0</v>
      </c>
      <c r="P1982" s="66">
        <v>0</v>
      </c>
      <c r="Q1982" s="129"/>
      <c r="R1982" s="82"/>
      <c r="S1982" s="51"/>
      <c r="T1982" s="53"/>
    </row>
    <row r="1983" spans="1:20">
      <c r="A1983" s="127"/>
      <c r="B1983" s="128"/>
      <c r="C1983" s="129"/>
      <c r="D1983" s="129"/>
      <c r="E1983" s="100"/>
      <c r="F1983" s="100" t="s">
        <v>30</v>
      </c>
      <c r="G1983" s="66">
        <f t="shared" si="385"/>
        <v>0</v>
      </c>
      <c r="H1983" s="66">
        <f t="shared" si="385"/>
        <v>0</v>
      </c>
      <c r="I1983" s="66">
        <v>0</v>
      </c>
      <c r="J1983" s="66">
        <v>0</v>
      </c>
      <c r="K1983" s="66">
        <v>0</v>
      </c>
      <c r="L1983" s="66">
        <v>0</v>
      </c>
      <c r="M1983" s="66">
        <v>0</v>
      </c>
      <c r="N1983" s="66">
        <v>0</v>
      </c>
      <c r="O1983" s="66">
        <v>0</v>
      </c>
      <c r="P1983" s="66">
        <v>0</v>
      </c>
      <c r="Q1983" s="129"/>
      <c r="R1983" s="82"/>
      <c r="S1983" s="51"/>
    </row>
    <row r="1984" spans="1:20">
      <c r="A1984" s="127"/>
      <c r="B1984" s="128"/>
      <c r="C1984" s="129"/>
      <c r="D1984" s="129"/>
      <c r="E1984" s="100"/>
      <c r="F1984" s="100" t="s">
        <v>31</v>
      </c>
      <c r="G1984" s="66">
        <f t="shared" si="385"/>
        <v>0</v>
      </c>
      <c r="H1984" s="66">
        <f t="shared" si="385"/>
        <v>0</v>
      </c>
      <c r="I1984" s="66">
        <v>0</v>
      </c>
      <c r="J1984" s="66">
        <v>0</v>
      </c>
      <c r="K1984" s="66">
        <v>0</v>
      </c>
      <c r="L1984" s="66">
        <v>0</v>
      </c>
      <c r="M1984" s="66">
        <v>0</v>
      </c>
      <c r="N1984" s="66">
        <v>0</v>
      </c>
      <c r="O1984" s="66">
        <v>0</v>
      </c>
      <c r="P1984" s="66">
        <v>0</v>
      </c>
      <c r="Q1984" s="129"/>
      <c r="R1984" s="82"/>
      <c r="S1984" s="51"/>
    </row>
    <row r="1985" spans="1:20">
      <c r="A1985" s="127"/>
      <c r="B1985" s="128"/>
      <c r="C1985" s="129"/>
      <c r="D1985" s="129"/>
      <c r="E1985" s="100"/>
      <c r="F1985" s="100" t="s">
        <v>268</v>
      </c>
      <c r="G1985" s="66">
        <v>0</v>
      </c>
      <c r="H1985" s="66">
        <v>0</v>
      </c>
      <c r="I1985" s="66">
        <v>0</v>
      </c>
      <c r="J1985" s="66">
        <v>0</v>
      </c>
      <c r="K1985" s="66">
        <v>0</v>
      </c>
      <c r="L1985" s="66">
        <v>0</v>
      </c>
      <c r="M1985" s="66">
        <v>0</v>
      </c>
      <c r="N1985" s="66">
        <v>0</v>
      </c>
      <c r="O1985" s="66">
        <v>0</v>
      </c>
      <c r="P1985" s="66">
        <v>0</v>
      </c>
      <c r="Q1985" s="129"/>
      <c r="R1985" s="82"/>
      <c r="S1985" s="51"/>
    </row>
    <row r="1986" spans="1:20">
      <c r="A1986" s="127"/>
      <c r="B1986" s="128"/>
      <c r="C1986" s="129"/>
      <c r="D1986" s="129"/>
      <c r="E1986" s="100" t="s">
        <v>27</v>
      </c>
      <c r="F1986" s="100" t="s">
        <v>275</v>
      </c>
      <c r="G1986" s="66">
        <f t="shared" ref="G1986:H1990" si="386">I1986+K1986+M1986+O1986</f>
        <v>600</v>
      </c>
      <c r="H1986" s="66">
        <f t="shared" si="386"/>
        <v>0</v>
      </c>
      <c r="I1986" s="66">
        <v>600</v>
      </c>
      <c r="J1986" s="66">
        <v>0</v>
      </c>
      <c r="K1986" s="66">
        <v>0</v>
      </c>
      <c r="L1986" s="66">
        <v>0</v>
      </c>
      <c r="M1986" s="66">
        <v>0</v>
      </c>
      <c r="N1986" s="66">
        <v>0</v>
      </c>
      <c r="O1986" s="66">
        <v>0</v>
      </c>
      <c r="P1986" s="66">
        <v>0</v>
      </c>
      <c r="Q1986" s="129"/>
      <c r="R1986" s="82"/>
      <c r="S1986" s="51"/>
      <c r="T1986" s="65"/>
    </row>
    <row r="1987" spans="1:20">
      <c r="A1987" s="127"/>
      <c r="B1987" s="128"/>
      <c r="C1987" s="129"/>
      <c r="D1987" s="129"/>
      <c r="E1987" s="100" t="s">
        <v>26</v>
      </c>
      <c r="F1987" s="100" t="s">
        <v>276</v>
      </c>
      <c r="G1987" s="66">
        <f t="shared" si="386"/>
        <v>12000</v>
      </c>
      <c r="H1987" s="66">
        <f t="shared" si="386"/>
        <v>0</v>
      </c>
      <c r="I1987" s="66">
        <v>12000</v>
      </c>
      <c r="J1987" s="66">
        <v>0</v>
      </c>
      <c r="K1987" s="66">
        <v>0</v>
      </c>
      <c r="L1987" s="66">
        <v>0</v>
      </c>
      <c r="M1987" s="66">
        <v>0</v>
      </c>
      <c r="N1987" s="66">
        <v>0</v>
      </c>
      <c r="O1987" s="66">
        <v>0</v>
      </c>
      <c r="P1987" s="66">
        <v>0</v>
      </c>
      <c r="Q1987" s="129"/>
      <c r="R1987" s="82"/>
      <c r="S1987" s="51"/>
      <c r="T1987" s="65"/>
    </row>
    <row r="1988" spans="1:20">
      <c r="A1988" s="127"/>
      <c r="B1988" s="128"/>
      <c r="C1988" s="129"/>
      <c r="D1988" s="129"/>
      <c r="E1988" s="100"/>
      <c r="F1988" s="100" t="s">
        <v>277</v>
      </c>
      <c r="G1988" s="66">
        <f t="shared" si="386"/>
        <v>0</v>
      </c>
      <c r="H1988" s="66">
        <f t="shared" si="386"/>
        <v>0</v>
      </c>
      <c r="I1988" s="66">
        <v>0</v>
      </c>
      <c r="J1988" s="66">
        <v>0</v>
      </c>
      <c r="K1988" s="66">
        <v>0</v>
      </c>
      <c r="L1988" s="66">
        <v>0</v>
      </c>
      <c r="M1988" s="66">
        <v>0</v>
      </c>
      <c r="N1988" s="66">
        <v>0</v>
      </c>
      <c r="O1988" s="66">
        <v>0</v>
      </c>
      <c r="P1988" s="66">
        <v>0</v>
      </c>
      <c r="Q1988" s="129"/>
      <c r="R1988" s="82"/>
      <c r="S1988" s="51"/>
      <c r="T1988" s="65"/>
    </row>
    <row r="1989" spans="1:20">
      <c r="A1989" s="127"/>
      <c r="B1989" s="128"/>
      <c r="C1989" s="129"/>
      <c r="D1989" s="129"/>
      <c r="E1989" s="100"/>
      <c r="F1989" s="100" t="s">
        <v>278</v>
      </c>
      <c r="G1989" s="66">
        <f t="shared" si="386"/>
        <v>0</v>
      </c>
      <c r="H1989" s="66">
        <f t="shared" si="386"/>
        <v>0</v>
      </c>
      <c r="I1989" s="66">
        <v>0</v>
      </c>
      <c r="J1989" s="66">
        <v>0</v>
      </c>
      <c r="K1989" s="66">
        <v>0</v>
      </c>
      <c r="L1989" s="66">
        <v>0</v>
      </c>
      <c r="M1989" s="66">
        <v>0</v>
      </c>
      <c r="N1989" s="66">
        <v>0</v>
      </c>
      <c r="O1989" s="66">
        <v>0</v>
      </c>
      <c r="P1989" s="66">
        <v>0</v>
      </c>
      <c r="Q1989" s="129"/>
      <c r="R1989" s="82"/>
      <c r="S1989" s="51"/>
      <c r="T1989" s="65"/>
    </row>
    <row r="1990" spans="1:20">
      <c r="A1990" s="127"/>
      <c r="B1990" s="128"/>
      <c r="C1990" s="129"/>
      <c r="D1990" s="129"/>
      <c r="E1990" s="100"/>
      <c r="F1990" s="100" t="s">
        <v>279</v>
      </c>
      <c r="G1990" s="66">
        <f t="shared" si="386"/>
        <v>0</v>
      </c>
      <c r="H1990" s="66">
        <f t="shared" si="386"/>
        <v>0</v>
      </c>
      <c r="I1990" s="66">
        <v>0</v>
      </c>
      <c r="J1990" s="66">
        <v>0</v>
      </c>
      <c r="K1990" s="66">
        <v>0</v>
      </c>
      <c r="L1990" s="66">
        <v>0</v>
      </c>
      <c r="M1990" s="66">
        <v>0</v>
      </c>
      <c r="N1990" s="66">
        <v>0</v>
      </c>
      <c r="O1990" s="66">
        <v>0</v>
      </c>
      <c r="P1990" s="66">
        <v>0</v>
      </c>
      <c r="Q1990" s="129"/>
      <c r="R1990" s="82"/>
      <c r="S1990" s="51"/>
      <c r="T1990" s="65"/>
    </row>
    <row r="1991" spans="1:20" ht="12.75" customHeight="1">
      <c r="A1991" s="127" t="s">
        <v>145</v>
      </c>
      <c r="B1991" s="128" t="s">
        <v>146</v>
      </c>
      <c r="C1991" s="129" t="s">
        <v>147</v>
      </c>
      <c r="D1991" s="129"/>
      <c r="E1991" s="100"/>
      <c r="F1991" s="106" t="s">
        <v>22</v>
      </c>
      <c r="G1991" s="64">
        <f>SUM(G1992:G2003)</f>
        <v>9668</v>
      </c>
      <c r="H1991" s="64">
        <f t="shared" ref="H1991:P1991" si="387">SUM(H1992:H2003)</f>
        <v>0</v>
      </c>
      <c r="I1991" s="64">
        <f t="shared" si="387"/>
        <v>9668</v>
      </c>
      <c r="J1991" s="64">
        <f t="shared" si="387"/>
        <v>0</v>
      </c>
      <c r="K1991" s="64">
        <f t="shared" si="387"/>
        <v>0</v>
      </c>
      <c r="L1991" s="64">
        <f t="shared" si="387"/>
        <v>0</v>
      </c>
      <c r="M1991" s="64">
        <f t="shared" si="387"/>
        <v>0</v>
      </c>
      <c r="N1991" s="64">
        <f t="shared" si="387"/>
        <v>0</v>
      </c>
      <c r="O1991" s="64">
        <f t="shared" si="387"/>
        <v>0</v>
      </c>
      <c r="P1991" s="64">
        <f t="shared" si="387"/>
        <v>0</v>
      </c>
      <c r="Q1991" s="129" t="s">
        <v>23</v>
      </c>
      <c r="R1991" s="82"/>
      <c r="S1991" s="51"/>
    </row>
    <row r="1992" spans="1:20">
      <c r="A1992" s="127"/>
      <c r="B1992" s="128"/>
      <c r="C1992" s="129"/>
      <c r="D1992" s="129"/>
      <c r="E1992" s="100"/>
      <c r="F1992" s="100" t="s">
        <v>25</v>
      </c>
      <c r="G1992" s="66">
        <f t="shared" ref="G1992:H1997" si="388">I1992+K1992+M1992+O1992</f>
        <v>0</v>
      </c>
      <c r="H1992" s="66">
        <f t="shared" si="388"/>
        <v>0</v>
      </c>
      <c r="I1992" s="66">
        <v>0</v>
      </c>
      <c r="J1992" s="66">
        <v>0</v>
      </c>
      <c r="K1992" s="66">
        <v>0</v>
      </c>
      <c r="L1992" s="66">
        <v>0</v>
      </c>
      <c r="M1992" s="66">
        <v>0</v>
      </c>
      <c r="N1992" s="66">
        <v>0</v>
      </c>
      <c r="O1992" s="66">
        <v>0</v>
      </c>
      <c r="P1992" s="66">
        <v>0</v>
      </c>
      <c r="Q1992" s="129"/>
      <c r="R1992" s="82"/>
      <c r="S1992" s="51"/>
    </row>
    <row r="1993" spans="1:20">
      <c r="A1993" s="127"/>
      <c r="B1993" s="128"/>
      <c r="C1993" s="129"/>
      <c r="D1993" s="129"/>
      <c r="E1993" s="100"/>
      <c r="F1993" s="100" t="s">
        <v>28</v>
      </c>
      <c r="G1993" s="66">
        <f t="shared" si="388"/>
        <v>0</v>
      </c>
      <c r="H1993" s="66">
        <f t="shared" si="388"/>
        <v>0</v>
      </c>
      <c r="I1993" s="66">
        <v>0</v>
      </c>
      <c r="J1993" s="66">
        <v>0</v>
      </c>
      <c r="K1993" s="66">
        <v>0</v>
      </c>
      <c r="L1993" s="66">
        <v>0</v>
      </c>
      <c r="M1993" s="66">
        <v>0</v>
      </c>
      <c r="N1993" s="66">
        <v>0</v>
      </c>
      <c r="O1993" s="66">
        <v>0</v>
      </c>
      <c r="P1993" s="66">
        <v>0</v>
      </c>
      <c r="Q1993" s="129"/>
      <c r="R1993" s="82"/>
      <c r="S1993" s="51"/>
    </row>
    <row r="1994" spans="1:20">
      <c r="A1994" s="127"/>
      <c r="B1994" s="128"/>
      <c r="C1994" s="129"/>
      <c r="D1994" s="129"/>
      <c r="E1994" s="100"/>
      <c r="F1994" s="100" t="s">
        <v>29</v>
      </c>
      <c r="G1994" s="66">
        <f t="shared" si="388"/>
        <v>0</v>
      </c>
      <c r="H1994" s="66">
        <f t="shared" si="388"/>
        <v>0</v>
      </c>
      <c r="I1994" s="66">
        <v>0</v>
      </c>
      <c r="J1994" s="66">
        <v>0</v>
      </c>
      <c r="K1994" s="66">
        <v>0</v>
      </c>
      <c r="L1994" s="66">
        <v>0</v>
      </c>
      <c r="M1994" s="66">
        <v>0</v>
      </c>
      <c r="N1994" s="66">
        <v>0</v>
      </c>
      <c r="O1994" s="66">
        <v>0</v>
      </c>
      <c r="P1994" s="66">
        <v>0</v>
      </c>
      <c r="Q1994" s="129"/>
      <c r="R1994" s="82"/>
      <c r="S1994" s="51"/>
    </row>
    <row r="1995" spans="1:20">
      <c r="A1995" s="127"/>
      <c r="B1995" s="128"/>
      <c r="C1995" s="129"/>
      <c r="D1995" s="129"/>
      <c r="E1995" s="100"/>
      <c r="F1995" s="100" t="s">
        <v>30</v>
      </c>
      <c r="G1995" s="66">
        <f t="shared" si="388"/>
        <v>0</v>
      </c>
      <c r="H1995" s="66">
        <f t="shared" si="388"/>
        <v>0</v>
      </c>
      <c r="I1995" s="66">
        <v>0</v>
      </c>
      <c r="J1995" s="66">
        <v>0</v>
      </c>
      <c r="K1995" s="66">
        <v>0</v>
      </c>
      <c r="L1995" s="66">
        <v>0</v>
      </c>
      <c r="M1995" s="66">
        <v>0</v>
      </c>
      <c r="N1995" s="66">
        <v>0</v>
      </c>
      <c r="O1995" s="66">
        <v>0</v>
      </c>
      <c r="P1995" s="66">
        <v>0</v>
      </c>
      <c r="Q1995" s="129"/>
      <c r="R1995" s="82"/>
      <c r="S1995" s="51"/>
    </row>
    <row r="1996" spans="1:20">
      <c r="A1996" s="127"/>
      <c r="B1996" s="128"/>
      <c r="C1996" s="129"/>
      <c r="D1996" s="129"/>
      <c r="E1996" s="100"/>
      <c r="F1996" s="100" t="s">
        <v>31</v>
      </c>
      <c r="G1996" s="66">
        <f>I1996+K1996+M1996+O1996</f>
        <v>0</v>
      </c>
      <c r="H1996" s="66">
        <f>J1996+L1996+N1996+P1996</f>
        <v>0</v>
      </c>
      <c r="I1996" s="66">
        <v>0</v>
      </c>
      <c r="J1996" s="66">
        <v>0</v>
      </c>
      <c r="K1996" s="66">
        <v>0</v>
      </c>
      <c r="L1996" s="66">
        <v>0</v>
      </c>
      <c r="M1996" s="66">
        <v>0</v>
      </c>
      <c r="N1996" s="66">
        <v>0</v>
      </c>
      <c r="O1996" s="66">
        <v>0</v>
      </c>
      <c r="P1996" s="66">
        <v>0</v>
      </c>
      <c r="Q1996" s="129"/>
      <c r="R1996" s="82"/>
      <c r="S1996" s="51"/>
    </row>
    <row r="1997" spans="1:20">
      <c r="A1997" s="127"/>
      <c r="B1997" s="128"/>
      <c r="C1997" s="129"/>
      <c r="D1997" s="129"/>
      <c r="E1997" s="100"/>
      <c r="F1997" s="100" t="s">
        <v>31</v>
      </c>
      <c r="G1997" s="66">
        <f t="shared" si="388"/>
        <v>0</v>
      </c>
      <c r="H1997" s="66">
        <f t="shared" si="388"/>
        <v>0</v>
      </c>
      <c r="I1997" s="66">
        <v>0</v>
      </c>
      <c r="J1997" s="66">
        <v>0</v>
      </c>
      <c r="K1997" s="66">
        <v>0</v>
      </c>
      <c r="L1997" s="66">
        <v>0</v>
      </c>
      <c r="M1997" s="66">
        <v>0</v>
      </c>
      <c r="N1997" s="66">
        <v>0</v>
      </c>
      <c r="O1997" s="66">
        <v>0</v>
      </c>
      <c r="P1997" s="66">
        <v>0</v>
      </c>
      <c r="Q1997" s="129"/>
      <c r="R1997" s="82"/>
      <c r="S1997" s="51"/>
      <c r="T1997" s="53"/>
    </row>
    <row r="1998" spans="1:20">
      <c r="A1998" s="127"/>
      <c r="B1998" s="128"/>
      <c r="C1998" s="129"/>
      <c r="D1998" s="129"/>
      <c r="E1998" s="100"/>
      <c r="F1998" s="100" t="s">
        <v>268</v>
      </c>
      <c r="G1998" s="66">
        <v>0</v>
      </c>
      <c r="H1998" s="66">
        <v>0</v>
      </c>
      <c r="I1998" s="66">
        <v>0</v>
      </c>
      <c r="J1998" s="66">
        <v>0</v>
      </c>
      <c r="K1998" s="66">
        <v>0</v>
      </c>
      <c r="L1998" s="66">
        <v>0</v>
      </c>
      <c r="M1998" s="66">
        <v>0</v>
      </c>
      <c r="N1998" s="66">
        <v>0</v>
      </c>
      <c r="O1998" s="66">
        <v>0</v>
      </c>
      <c r="P1998" s="66">
        <v>0</v>
      </c>
      <c r="Q1998" s="129"/>
      <c r="R1998" s="82"/>
      <c r="S1998" s="51"/>
      <c r="T1998" s="53"/>
    </row>
    <row r="1999" spans="1:20">
      <c r="A1999" s="127"/>
      <c r="B1999" s="128"/>
      <c r="C1999" s="129"/>
      <c r="D1999" s="129"/>
      <c r="E1999" s="100" t="s">
        <v>27</v>
      </c>
      <c r="F1999" s="100" t="s">
        <v>275</v>
      </c>
      <c r="G1999" s="66">
        <f t="shared" ref="G1999:H2003" si="389">I1999+K1999+M1999+O1999</f>
        <v>970</v>
      </c>
      <c r="H1999" s="66">
        <f t="shared" si="389"/>
        <v>0</v>
      </c>
      <c r="I1999" s="66">
        <v>970</v>
      </c>
      <c r="J1999" s="66">
        <v>0</v>
      </c>
      <c r="K1999" s="66">
        <v>0</v>
      </c>
      <c r="L1999" s="66">
        <v>0</v>
      </c>
      <c r="M1999" s="66">
        <v>0</v>
      </c>
      <c r="N1999" s="66">
        <v>0</v>
      </c>
      <c r="O1999" s="66">
        <v>0</v>
      </c>
      <c r="P1999" s="66">
        <v>0</v>
      </c>
      <c r="Q1999" s="129"/>
      <c r="R1999" s="82"/>
      <c r="S1999" s="51"/>
      <c r="T1999" s="65"/>
    </row>
    <row r="2000" spans="1:20">
      <c r="A2000" s="127"/>
      <c r="B2000" s="128"/>
      <c r="C2000" s="129"/>
      <c r="D2000" s="129"/>
      <c r="E2000" s="100" t="s">
        <v>26</v>
      </c>
      <c r="F2000" s="100" t="s">
        <v>276</v>
      </c>
      <c r="G2000" s="66">
        <f t="shared" si="389"/>
        <v>8698</v>
      </c>
      <c r="H2000" s="66">
        <f t="shared" si="389"/>
        <v>0</v>
      </c>
      <c r="I2000" s="66">
        <v>8698</v>
      </c>
      <c r="J2000" s="66">
        <v>0</v>
      </c>
      <c r="K2000" s="66">
        <v>0</v>
      </c>
      <c r="L2000" s="66">
        <v>0</v>
      </c>
      <c r="M2000" s="66">
        <v>0</v>
      </c>
      <c r="N2000" s="66">
        <v>0</v>
      </c>
      <c r="O2000" s="66">
        <v>0</v>
      </c>
      <c r="P2000" s="66">
        <v>0</v>
      </c>
      <c r="Q2000" s="129"/>
      <c r="R2000" s="82"/>
      <c r="S2000" s="51"/>
      <c r="T2000" s="65"/>
    </row>
    <row r="2001" spans="1:20">
      <c r="A2001" s="127"/>
      <c r="B2001" s="128"/>
      <c r="C2001" s="129"/>
      <c r="D2001" s="129"/>
      <c r="E2001" s="100"/>
      <c r="F2001" s="100" t="s">
        <v>277</v>
      </c>
      <c r="G2001" s="66">
        <f t="shared" si="389"/>
        <v>0</v>
      </c>
      <c r="H2001" s="66">
        <f t="shared" si="389"/>
        <v>0</v>
      </c>
      <c r="I2001" s="66">
        <v>0</v>
      </c>
      <c r="J2001" s="66">
        <v>0</v>
      </c>
      <c r="K2001" s="66">
        <v>0</v>
      </c>
      <c r="L2001" s="66">
        <v>0</v>
      </c>
      <c r="M2001" s="66">
        <v>0</v>
      </c>
      <c r="N2001" s="66">
        <v>0</v>
      </c>
      <c r="O2001" s="66">
        <v>0</v>
      </c>
      <c r="P2001" s="66">
        <v>0</v>
      </c>
      <c r="Q2001" s="129"/>
      <c r="R2001" s="82"/>
      <c r="S2001" s="51"/>
      <c r="T2001" s="65"/>
    </row>
    <row r="2002" spans="1:20">
      <c r="A2002" s="127"/>
      <c r="B2002" s="128"/>
      <c r="C2002" s="129"/>
      <c r="D2002" s="129"/>
      <c r="E2002" s="100"/>
      <c r="F2002" s="100" t="s">
        <v>278</v>
      </c>
      <c r="G2002" s="66">
        <f t="shared" si="389"/>
        <v>0</v>
      </c>
      <c r="H2002" s="66">
        <f t="shared" si="389"/>
        <v>0</v>
      </c>
      <c r="I2002" s="66">
        <v>0</v>
      </c>
      <c r="J2002" s="66">
        <v>0</v>
      </c>
      <c r="K2002" s="66">
        <v>0</v>
      </c>
      <c r="L2002" s="66">
        <v>0</v>
      </c>
      <c r="M2002" s="66">
        <v>0</v>
      </c>
      <c r="N2002" s="66">
        <v>0</v>
      </c>
      <c r="O2002" s="66">
        <v>0</v>
      </c>
      <c r="P2002" s="66">
        <v>0</v>
      </c>
      <c r="Q2002" s="129"/>
      <c r="R2002" s="82"/>
      <c r="S2002" s="51"/>
      <c r="T2002" s="65"/>
    </row>
    <row r="2003" spans="1:20">
      <c r="A2003" s="127"/>
      <c r="B2003" s="128"/>
      <c r="C2003" s="129"/>
      <c r="D2003" s="129"/>
      <c r="E2003" s="100"/>
      <c r="F2003" s="100" t="s">
        <v>279</v>
      </c>
      <c r="G2003" s="66">
        <f t="shared" si="389"/>
        <v>0</v>
      </c>
      <c r="H2003" s="66">
        <f t="shared" si="389"/>
        <v>0</v>
      </c>
      <c r="I2003" s="66">
        <v>0</v>
      </c>
      <c r="J2003" s="66">
        <v>0</v>
      </c>
      <c r="K2003" s="66">
        <v>0</v>
      </c>
      <c r="L2003" s="66">
        <v>0</v>
      </c>
      <c r="M2003" s="66">
        <v>0</v>
      </c>
      <c r="N2003" s="66">
        <v>0</v>
      </c>
      <c r="O2003" s="66">
        <v>0</v>
      </c>
      <c r="P2003" s="66">
        <v>0</v>
      </c>
      <c r="Q2003" s="129"/>
      <c r="R2003" s="82"/>
      <c r="S2003" s="51"/>
      <c r="T2003" s="65"/>
    </row>
    <row r="2004" spans="1:20" ht="12.75" customHeight="1">
      <c r="A2004" s="132" t="s">
        <v>148</v>
      </c>
      <c r="B2004" s="128" t="s">
        <v>256</v>
      </c>
      <c r="C2004" s="129" t="s">
        <v>110</v>
      </c>
      <c r="D2004" s="115"/>
      <c r="E2004" s="100"/>
      <c r="F2004" s="106" t="s">
        <v>22</v>
      </c>
      <c r="G2004" s="64">
        <f>SUM(G2005:G2015)</f>
        <v>47078.5</v>
      </c>
      <c r="H2004" s="64">
        <f t="shared" ref="H2004:P2004" si="390">SUM(H2005:H2015)</f>
        <v>47078.5</v>
      </c>
      <c r="I2004" s="64">
        <f t="shared" si="390"/>
        <v>47078.5</v>
      </c>
      <c r="J2004" s="64">
        <f t="shared" si="390"/>
        <v>47078.5</v>
      </c>
      <c r="K2004" s="64">
        <f t="shared" si="390"/>
        <v>0</v>
      </c>
      <c r="L2004" s="64">
        <f t="shared" si="390"/>
        <v>0</v>
      </c>
      <c r="M2004" s="64">
        <f t="shared" si="390"/>
        <v>0</v>
      </c>
      <c r="N2004" s="64">
        <f t="shared" si="390"/>
        <v>0</v>
      </c>
      <c r="O2004" s="64">
        <f t="shared" si="390"/>
        <v>0</v>
      </c>
      <c r="P2004" s="64">
        <f t="shared" si="390"/>
        <v>0</v>
      </c>
      <c r="Q2004" s="129" t="s">
        <v>23</v>
      </c>
      <c r="R2004" s="82"/>
      <c r="S2004" s="51"/>
    </row>
    <row r="2005" spans="1:20">
      <c r="A2005" s="132"/>
      <c r="B2005" s="128"/>
      <c r="C2005" s="129"/>
      <c r="D2005" s="115"/>
      <c r="E2005" s="100"/>
      <c r="F2005" s="100" t="s">
        <v>25</v>
      </c>
      <c r="G2005" s="66">
        <f t="shared" ref="G2005:H2021" si="391">I2005+K2005+M2005+O2005</f>
        <v>0</v>
      </c>
      <c r="H2005" s="66">
        <f t="shared" si="391"/>
        <v>0</v>
      </c>
      <c r="I2005" s="66">
        <v>0</v>
      </c>
      <c r="J2005" s="66">
        <v>0</v>
      </c>
      <c r="K2005" s="66">
        <v>0</v>
      </c>
      <c r="L2005" s="66">
        <v>0</v>
      </c>
      <c r="M2005" s="66">
        <v>0</v>
      </c>
      <c r="N2005" s="66">
        <v>0</v>
      </c>
      <c r="O2005" s="66">
        <v>0</v>
      </c>
      <c r="P2005" s="66">
        <v>0</v>
      </c>
      <c r="Q2005" s="129"/>
      <c r="R2005" s="82"/>
      <c r="S2005" s="51"/>
      <c r="T2005" s="53"/>
    </row>
    <row r="2006" spans="1:20">
      <c r="A2006" s="132"/>
      <c r="B2006" s="128"/>
      <c r="C2006" s="129"/>
      <c r="D2006" s="115"/>
      <c r="E2006" s="100"/>
      <c r="F2006" s="100" t="s">
        <v>28</v>
      </c>
      <c r="G2006" s="66">
        <f t="shared" si="391"/>
        <v>0</v>
      </c>
      <c r="H2006" s="66">
        <f t="shared" si="391"/>
        <v>0</v>
      </c>
      <c r="I2006" s="66">
        <v>0</v>
      </c>
      <c r="J2006" s="66">
        <v>0</v>
      </c>
      <c r="K2006" s="66">
        <v>0</v>
      </c>
      <c r="L2006" s="66">
        <v>0</v>
      </c>
      <c r="M2006" s="66">
        <v>0</v>
      </c>
      <c r="N2006" s="66">
        <v>0</v>
      </c>
      <c r="O2006" s="66">
        <v>0</v>
      </c>
      <c r="P2006" s="66">
        <v>0</v>
      </c>
      <c r="Q2006" s="129"/>
      <c r="R2006" s="82"/>
      <c r="S2006" s="51"/>
    </row>
    <row r="2007" spans="1:20">
      <c r="A2007" s="132"/>
      <c r="B2007" s="128"/>
      <c r="C2007" s="129"/>
      <c r="D2007" s="100" t="s">
        <v>249</v>
      </c>
      <c r="E2007" s="100" t="s">
        <v>82</v>
      </c>
      <c r="F2007" s="100" t="s">
        <v>29</v>
      </c>
      <c r="G2007" s="66">
        <f t="shared" si="391"/>
        <v>2078.5</v>
      </c>
      <c r="H2007" s="66">
        <f t="shared" si="391"/>
        <v>2078.5</v>
      </c>
      <c r="I2007" s="66">
        <f>4293.8-2215.3</f>
        <v>2078.5</v>
      </c>
      <c r="J2007" s="66">
        <f>4293.8-2215.3</f>
        <v>2078.5</v>
      </c>
      <c r="K2007" s="66">
        <v>0</v>
      </c>
      <c r="L2007" s="66">
        <v>0</v>
      </c>
      <c r="M2007" s="66">
        <v>0</v>
      </c>
      <c r="N2007" s="66">
        <v>0</v>
      </c>
      <c r="O2007" s="66">
        <v>0</v>
      </c>
      <c r="P2007" s="66">
        <v>0</v>
      </c>
      <c r="Q2007" s="129"/>
      <c r="R2007" s="82"/>
      <c r="S2007" s="51"/>
    </row>
    <row r="2008" spans="1:20">
      <c r="A2008" s="132"/>
      <c r="B2008" s="128"/>
      <c r="C2008" s="129"/>
      <c r="D2008" s="115"/>
      <c r="E2008" s="100" t="s">
        <v>27</v>
      </c>
      <c r="F2008" s="100" t="s">
        <v>30</v>
      </c>
      <c r="G2008" s="66">
        <f t="shared" si="391"/>
        <v>0</v>
      </c>
      <c r="H2008" s="66">
        <f t="shared" si="391"/>
        <v>0</v>
      </c>
      <c r="I2008" s="66">
        <v>0</v>
      </c>
      <c r="J2008" s="66">
        <v>0</v>
      </c>
      <c r="K2008" s="66">
        <v>0</v>
      </c>
      <c r="L2008" s="66">
        <v>0</v>
      </c>
      <c r="M2008" s="66">
        <v>0</v>
      </c>
      <c r="N2008" s="66">
        <v>0</v>
      </c>
      <c r="O2008" s="66">
        <v>0</v>
      </c>
      <c r="P2008" s="66">
        <v>0</v>
      </c>
      <c r="Q2008" s="129"/>
      <c r="R2008" s="82"/>
      <c r="S2008" s="51"/>
    </row>
    <row r="2009" spans="1:20">
      <c r="A2009" s="132"/>
      <c r="B2009" s="128"/>
      <c r="C2009" s="129"/>
      <c r="D2009" s="100" t="s">
        <v>249</v>
      </c>
      <c r="E2009" s="100" t="s">
        <v>26</v>
      </c>
      <c r="F2009" s="100" t="s">
        <v>31</v>
      </c>
      <c r="G2009" s="66">
        <f t="shared" si="391"/>
        <v>20000</v>
      </c>
      <c r="H2009" s="66">
        <f t="shared" si="391"/>
        <v>20000</v>
      </c>
      <c r="I2009" s="66">
        <v>20000</v>
      </c>
      <c r="J2009" s="66">
        <v>20000</v>
      </c>
      <c r="K2009" s="66">
        <v>0</v>
      </c>
      <c r="L2009" s="66">
        <v>0</v>
      </c>
      <c r="M2009" s="66">
        <v>0</v>
      </c>
      <c r="N2009" s="66">
        <v>0</v>
      </c>
      <c r="O2009" s="66">
        <v>0</v>
      </c>
      <c r="P2009" s="66">
        <v>0</v>
      </c>
      <c r="Q2009" s="129"/>
      <c r="R2009" s="82"/>
      <c r="S2009" s="51"/>
    </row>
    <row r="2010" spans="1:20">
      <c r="A2010" s="132"/>
      <c r="B2010" s="128"/>
      <c r="C2010" s="129"/>
      <c r="D2010" s="100" t="s">
        <v>249</v>
      </c>
      <c r="E2010" s="100" t="s">
        <v>26</v>
      </c>
      <c r="F2010" s="100" t="s">
        <v>268</v>
      </c>
      <c r="G2010" s="66">
        <f>I2010+K2010+M2010+O2010</f>
        <v>25000</v>
      </c>
      <c r="H2010" s="66">
        <f>J2010+L2010+N2010+P2010</f>
        <v>25000</v>
      </c>
      <c r="I2010" s="66">
        <v>25000</v>
      </c>
      <c r="J2010" s="66">
        <v>25000</v>
      </c>
      <c r="K2010" s="66">
        <v>0</v>
      </c>
      <c r="L2010" s="66">
        <v>0</v>
      </c>
      <c r="M2010" s="66">
        <v>0</v>
      </c>
      <c r="N2010" s="66">
        <v>0</v>
      </c>
      <c r="O2010" s="66">
        <v>0</v>
      </c>
      <c r="P2010" s="66">
        <v>0</v>
      </c>
      <c r="Q2010" s="129"/>
      <c r="R2010" s="82"/>
      <c r="S2010" s="51"/>
    </row>
    <row r="2011" spans="1:20">
      <c r="A2011" s="132"/>
      <c r="B2011" s="128"/>
      <c r="C2011" s="129"/>
      <c r="D2011" s="115"/>
      <c r="E2011" s="100"/>
      <c r="F2011" s="100" t="s">
        <v>275</v>
      </c>
      <c r="G2011" s="66">
        <f t="shared" ref="G2011:H2015" si="392">I2011+K2011+M2011+O2011</f>
        <v>0</v>
      </c>
      <c r="H2011" s="66">
        <f t="shared" si="392"/>
        <v>0</v>
      </c>
      <c r="I2011" s="66">
        <v>0</v>
      </c>
      <c r="J2011" s="66">
        <v>0</v>
      </c>
      <c r="K2011" s="66">
        <v>0</v>
      </c>
      <c r="L2011" s="66">
        <v>0</v>
      </c>
      <c r="M2011" s="66">
        <v>0</v>
      </c>
      <c r="N2011" s="66">
        <v>0</v>
      </c>
      <c r="O2011" s="66">
        <v>0</v>
      </c>
      <c r="P2011" s="66">
        <v>0</v>
      </c>
      <c r="Q2011" s="129"/>
      <c r="R2011" s="82"/>
      <c r="S2011" s="51"/>
      <c r="T2011" s="65"/>
    </row>
    <row r="2012" spans="1:20">
      <c r="A2012" s="132"/>
      <c r="B2012" s="128"/>
      <c r="C2012" s="129"/>
      <c r="D2012" s="115"/>
      <c r="E2012" s="100"/>
      <c r="F2012" s="100" t="s">
        <v>276</v>
      </c>
      <c r="G2012" s="66">
        <f t="shared" si="392"/>
        <v>0</v>
      </c>
      <c r="H2012" s="66">
        <f t="shared" si="392"/>
        <v>0</v>
      </c>
      <c r="I2012" s="66">
        <v>0</v>
      </c>
      <c r="J2012" s="66">
        <v>0</v>
      </c>
      <c r="K2012" s="66">
        <v>0</v>
      </c>
      <c r="L2012" s="66">
        <v>0</v>
      </c>
      <c r="M2012" s="66">
        <v>0</v>
      </c>
      <c r="N2012" s="66">
        <v>0</v>
      </c>
      <c r="O2012" s="66">
        <v>0</v>
      </c>
      <c r="P2012" s="66">
        <v>0</v>
      </c>
      <c r="Q2012" s="129"/>
      <c r="R2012" s="82"/>
      <c r="S2012" s="51"/>
      <c r="T2012" s="65"/>
    </row>
    <row r="2013" spans="1:20">
      <c r="A2013" s="132"/>
      <c r="B2013" s="128"/>
      <c r="C2013" s="129"/>
      <c r="D2013" s="115"/>
      <c r="E2013" s="100"/>
      <c r="F2013" s="100" t="s">
        <v>277</v>
      </c>
      <c r="G2013" s="66">
        <f t="shared" si="392"/>
        <v>0</v>
      </c>
      <c r="H2013" s="66">
        <f t="shared" si="392"/>
        <v>0</v>
      </c>
      <c r="I2013" s="66">
        <v>0</v>
      </c>
      <c r="J2013" s="66">
        <v>0</v>
      </c>
      <c r="K2013" s="66">
        <v>0</v>
      </c>
      <c r="L2013" s="66">
        <v>0</v>
      </c>
      <c r="M2013" s="66">
        <v>0</v>
      </c>
      <c r="N2013" s="66">
        <v>0</v>
      </c>
      <c r="O2013" s="66">
        <v>0</v>
      </c>
      <c r="P2013" s="66">
        <v>0</v>
      </c>
      <c r="Q2013" s="129"/>
      <c r="R2013" s="82"/>
      <c r="S2013" s="51"/>
      <c r="T2013" s="65"/>
    </row>
    <row r="2014" spans="1:20">
      <c r="A2014" s="132"/>
      <c r="B2014" s="128"/>
      <c r="C2014" s="129"/>
      <c r="D2014" s="115"/>
      <c r="E2014" s="100"/>
      <c r="F2014" s="100" t="s">
        <v>278</v>
      </c>
      <c r="G2014" s="66">
        <f t="shared" si="392"/>
        <v>0</v>
      </c>
      <c r="H2014" s="66">
        <f t="shared" si="392"/>
        <v>0</v>
      </c>
      <c r="I2014" s="66">
        <v>0</v>
      </c>
      <c r="J2014" s="66">
        <v>0</v>
      </c>
      <c r="K2014" s="66">
        <v>0</v>
      </c>
      <c r="L2014" s="66">
        <v>0</v>
      </c>
      <c r="M2014" s="66">
        <v>0</v>
      </c>
      <c r="N2014" s="66">
        <v>0</v>
      </c>
      <c r="O2014" s="66">
        <v>0</v>
      </c>
      <c r="P2014" s="66">
        <v>0</v>
      </c>
      <c r="Q2014" s="129"/>
      <c r="R2014" s="82"/>
      <c r="S2014" s="51"/>
      <c r="T2014" s="65"/>
    </row>
    <row r="2015" spans="1:20">
      <c r="A2015" s="132"/>
      <c r="B2015" s="128"/>
      <c r="C2015" s="129"/>
      <c r="D2015" s="115"/>
      <c r="E2015" s="100"/>
      <c r="F2015" s="100" t="s">
        <v>279</v>
      </c>
      <c r="G2015" s="66">
        <f t="shared" si="392"/>
        <v>0</v>
      </c>
      <c r="H2015" s="66">
        <f t="shared" si="392"/>
        <v>0</v>
      </c>
      <c r="I2015" s="66">
        <v>0</v>
      </c>
      <c r="J2015" s="66">
        <v>0</v>
      </c>
      <c r="K2015" s="66">
        <v>0</v>
      </c>
      <c r="L2015" s="66">
        <v>0</v>
      </c>
      <c r="M2015" s="66">
        <v>0</v>
      </c>
      <c r="N2015" s="66">
        <v>0</v>
      </c>
      <c r="O2015" s="66">
        <v>0</v>
      </c>
      <c r="P2015" s="66">
        <v>0</v>
      </c>
      <c r="Q2015" s="129"/>
      <c r="R2015" s="82"/>
      <c r="S2015" s="51"/>
      <c r="T2015" s="65"/>
    </row>
    <row r="2016" spans="1:20" ht="12.75" customHeight="1">
      <c r="A2016" s="127" t="s">
        <v>149</v>
      </c>
      <c r="B2016" s="128" t="s">
        <v>150</v>
      </c>
      <c r="C2016" s="129" t="s">
        <v>151</v>
      </c>
      <c r="D2016" s="129"/>
      <c r="E2016" s="100"/>
      <c r="F2016" s="106" t="s">
        <v>22</v>
      </c>
      <c r="G2016" s="64">
        <f>SUM(G2017:G2027)</f>
        <v>24880</v>
      </c>
      <c r="H2016" s="64">
        <f t="shared" ref="H2016:P2016" si="393">SUM(H2017:H2027)</f>
        <v>0</v>
      </c>
      <c r="I2016" s="64">
        <f t="shared" si="393"/>
        <v>24880</v>
      </c>
      <c r="J2016" s="64">
        <f t="shared" si="393"/>
        <v>0</v>
      </c>
      <c r="K2016" s="64">
        <f t="shared" si="393"/>
        <v>0</v>
      </c>
      <c r="L2016" s="64">
        <f t="shared" si="393"/>
        <v>0</v>
      </c>
      <c r="M2016" s="64">
        <f t="shared" si="393"/>
        <v>0</v>
      </c>
      <c r="N2016" s="64">
        <f t="shared" si="393"/>
        <v>0</v>
      </c>
      <c r="O2016" s="64">
        <f t="shared" si="393"/>
        <v>0</v>
      </c>
      <c r="P2016" s="64">
        <f t="shared" si="393"/>
        <v>0</v>
      </c>
      <c r="Q2016" s="129" t="s">
        <v>23</v>
      </c>
      <c r="R2016" s="82"/>
      <c r="S2016" s="51"/>
    </row>
    <row r="2017" spans="1:20">
      <c r="A2017" s="127"/>
      <c r="B2017" s="128"/>
      <c r="C2017" s="129"/>
      <c r="D2017" s="129"/>
      <c r="E2017" s="100"/>
      <c r="F2017" s="100" t="s">
        <v>25</v>
      </c>
      <c r="G2017" s="66">
        <f t="shared" si="391"/>
        <v>0</v>
      </c>
      <c r="H2017" s="66">
        <f t="shared" si="391"/>
        <v>0</v>
      </c>
      <c r="I2017" s="66">
        <v>0</v>
      </c>
      <c r="J2017" s="66">
        <v>0</v>
      </c>
      <c r="K2017" s="66">
        <v>0</v>
      </c>
      <c r="L2017" s="66">
        <v>0</v>
      </c>
      <c r="M2017" s="66">
        <v>0</v>
      </c>
      <c r="N2017" s="66">
        <v>0</v>
      </c>
      <c r="O2017" s="66">
        <v>0</v>
      </c>
      <c r="P2017" s="66">
        <v>0</v>
      </c>
      <c r="Q2017" s="129"/>
      <c r="R2017" s="82"/>
      <c r="S2017" s="51"/>
    </row>
    <row r="2018" spans="1:20">
      <c r="A2018" s="127"/>
      <c r="B2018" s="128"/>
      <c r="C2018" s="129"/>
      <c r="D2018" s="129"/>
      <c r="E2018" s="100"/>
      <c r="F2018" s="100" t="s">
        <v>28</v>
      </c>
      <c r="G2018" s="66">
        <f t="shared" si="391"/>
        <v>0</v>
      </c>
      <c r="H2018" s="66">
        <f t="shared" si="391"/>
        <v>0</v>
      </c>
      <c r="I2018" s="66">
        <v>0</v>
      </c>
      <c r="J2018" s="66">
        <v>0</v>
      </c>
      <c r="K2018" s="66">
        <v>0</v>
      </c>
      <c r="L2018" s="66">
        <v>0</v>
      </c>
      <c r="M2018" s="66">
        <v>0</v>
      </c>
      <c r="N2018" s="66">
        <v>0</v>
      </c>
      <c r="O2018" s="66">
        <v>0</v>
      </c>
      <c r="P2018" s="66">
        <v>0</v>
      </c>
      <c r="Q2018" s="129"/>
      <c r="R2018" s="82"/>
      <c r="S2018" s="51"/>
    </row>
    <row r="2019" spans="1:20">
      <c r="A2019" s="127"/>
      <c r="B2019" s="128"/>
      <c r="C2019" s="129"/>
      <c r="D2019" s="129"/>
      <c r="E2019" s="100"/>
      <c r="F2019" s="100" t="s">
        <v>29</v>
      </c>
      <c r="G2019" s="66">
        <f>I2019+K2019+M2019+O2019</f>
        <v>0</v>
      </c>
      <c r="H2019" s="66">
        <f>J2019+L2019+N2019+P2019</f>
        <v>0</v>
      </c>
      <c r="I2019" s="66">
        <v>0</v>
      </c>
      <c r="J2019" s="66">
        <v>0</v>
      </c>
      <c r="K2019" s="66">
        <v>0</v>
      </c>
      <c r="L2019" s="66">
        <v>0</v>
      </c>
      <c r="M2019" s="66">
        <v>0</v>
      </c>
      <c r="N2019" s="66">
        <v>0</v>
      </c>
      <c r="O2019" s="66">
        <v>0</v>
      </c>
      <c r="P2019" s="66">
        <v>0</v>
      </c>
      <c r="Q2019" s="129"/>
      <c r="R2019" s="82"/>
      <c r="S2019" s="51"/>
    </row>
    <row r="2020" spans="1:20">
      <c r="A2020" s="127"/>
      <c r="B2020" s="128"/>
      <c r="C2020" s="129"/>
      <c r="D2020" s="129"/>
      <c r="E2020" s="100"/>
      <c r="F2020" s="100" t="s">
        <v>30</v>
      </c>
      <c r="G2020" s="66">
        <f t="shared" si="391"/>
        <v>0</v>
      </c>
      <c r="H2020" s="66">
        <f t="shared" si="391"/>
        <v>0</v>
      </c>
      <c r="I2020" s="66">
        <v>0</v>
      </c>
      <c r="J2020" s="66">
        <v>0</v>
      </c>
      <c r="K2020" s="66">
        <v>0</v>
      </c>
      <c r="L2020" s="66">
        <v>0</v>
      </c>
      <c r="M2020" s="66">
        <v>0</v>
      </c>
      <c r="N2020" s="66">
        <v>0</v>
      </c>
      <c r="O2020" s="66">
        <v>0</v>
      </c>
      <c r="P2020" s="66">
        <v>0</v>
      </c>
      <c r="Q2020" s="129"/>
      <c r="R2020" s="82"/>
      <c r="S2020" s="51"/>
    </row>
    <row r="2021" spans="1:20">
      <c r="A2021" s="127"/>
      <c r="B2021" s="128"/>
      <c r="C2021" s="129"/>
      <c r="D2021" s="129"/>
      <c r="E2021" s="100"/>
      <c r="F2021" s="100" t="s">
        <v>31</v>
      </c>
      <c r="G2021" s="66">
        <f t="shared" si="391"/>
        <v>0</v>
      </c>
      <c r="H2021" s="66">
        <f t="shared" si="391"/>
        <v>0</v>
      </c>
      <c r="I2021" s="66">
        <v>0</v>
      </c>
      <c r="J2021" s="66">
        <v>0</v>
      </c>
      <c r="K2021" s="66">
        <v>0</v>
      </c>
      <c r="L2021" s="66">
        <v>0</v>
      </c>
      <c r="M2021" s="66">
        <v>0</v>
      </c>
      <c r="N2021" s="66">
        <v>0</v>
      </c>
      <c r="O2021" s="66">
        <v>0</v>
      </c>
      <c r="P2021" s="66">
        <v>0</v>
      </c>
      <c r="Q2021" s="129"/>
      <c r="R2021" s="82"/>
      <c r="S2021" s="51"/>
    </row>
    <row r="2022" spans="1:20">
      <c r="A2022" s="127"/>
      <c r="B2022" s="128"/>
      <c r="C2022" s="129"/>
      <c r="D2022" s="129"/>
      <c r="E2022" s="100"/>
      <c r="F2022" s="100" t="s">
        <v>268</v>
      </c>
      <c r="G2022" s="66">
        <v>0</v>
      </c>
      <c r="H2022" s="66">
        <v>0</v>
      </c>
      <c r="I2022" s="66">
        <v>0</v>
      </c>
      <c r="J2022" s="66">
        <v>0</v>
      </c>
      <c r="K2022" s="66">
        <v>0</v>
      </c>
      <c r="L2022" s="66">
        <v>0</v>
      </c>
      <c r="M2022" s="66">
        <v>0</v>
      </c>
      <c r="N2022" s="66">
        <v>0</v>
      </c>
      <c r="O2022" s="66">
        <v>0</v>
      </c>
      <c r="P2022" s="66">
        <v>0</v>
      </c>
      <c r="Q2022" s="129"/>
      <c r="R2022" s="82"/>
      <c r="S2022" s="51"/>
    </row>
    <row r="2023" spans="1:20">
      <c r="A2023" s="127"/>
      <c r="B2023" s="128"/>
      <c r="C2023" s="129"/>
      <c r="D2023" s="115"/>
      <c r="E2023" s="100" t="s">
        <v>27</v>
      </c>
      <c r="F2023" s="100" t="s">
        <v>275</v>
      </c>
      <c r="G2023" s="66">
        <f t="shared" ref="G2023:H2027" si="394">I2023+K2023+M2023+O2023</f>
        <v>4880</v>
      </c>
      <c r="H2023" s="66">
        <f t="shared" si="394"/>
        <v>0</v>
      </c>
      <c r="I2023" s="66">
        <f>2880+2000</f>
        <v>4880</v>
      </c>
      <c r="J2023" s="66">
        <v>0</v>
      </c>
      <c r="K2023" s="66">
        <v>0</v>
      </c>
      <c r="L2023" s="66">
        <v>0</v>
      </c>
      <c r="M2023" s="66">
        <v>0</v>
      </c>
      <c r="N2023" s="66">
        <v>0</v>
      </c>
      <c r="O2023" s="66">
        <v>0</v>
      </c>
      <c r="P2023" s="66">
        <v>0</v>
      </c>
      <c r="Q2023" s="129"/>
      <c r="R2023" s="82"/>
      <c r="S2023" s="51"/>
      <c r="T2023" s="65"/>
    </row>
    <row r="2024" spans="1:20">
      <c r="A2024" s="127"/>
      <c r="B2024" s="128"/>
      <c r="C2024" s="129"/>
      <c r="D2024" s="115"/>
      <c r="E2024" s="100" t="s">
        <v>26</v>
      </c>
      <c r="F2024" s="100" t="s">
        <v>276</v>
      </c>
      <c r="G2024" s="66">
        <f t="shared" si="394"/>
        <v>20000</v>
      </c>
      <c r="H2024" s="66">
        <f t="shared" si="394"/>
        <v>0</v>
      </c>
      <c r="I2024" s="66">
        <v>20000</v>
      </c>
      <c r="J2024" s="66">
        <v>0</v>
      </c>
      <c r="K2024" s="66">
        <v>0</v>
      </c>
      <c r="L2024" s="66">
        <v>0</v>
      </c>
      <c r="M2024" s="66">
        <v>0</v>
      </c>
      <c r="N2024" s="66">
        <v>0</v>
      </c>
      <c r="O2024" s="66">
        <v>0</v>
      </c>
      <c r="P2024" s="66">
        <v>0</v>
      </c>
      <c r="Q2024" s="129"/>
      <c r="R2024" s="82"/>
      <c r="S2024" s="51"/>
      <c r="T2024" s="65"/>
    </row>
    <row r="2025" spans="1:20">
      <c r="A2025" s="127"/>
      <c r="B2025" s="128"/>
      <c r="C2025" s="129"/>
      <c r="D2025" s="115"/>
      <c r="E2025" s="100"/>
      <c r="F2025" s="100" t="s">
        <v>277</v>
      </c>
      <c r="G2025" s="66">
        <f t="shared" si="394"/>
        <v>0</v>
      </c>
      <c r="H2025" s="66">
        <f t="shared" si="394"/>
        <v>0</v>
      </c>
      <c r="I2025" s="66">
        <v>0</v>
      </c>
      <c r="J2025" s="66">
        <v>0</v>
      </c>
      <c r="K2025" s="66">
        <v>0</v>
      </c>
      <c r="L2025" s="66">
        <v>0</v>
      </c>
      <c r="M2025" s="66">
        <v>0</v>
      </c>
      <c r="N2025" s="66">
        <v>0</v>
      </c>
      <c r="O2025" s="66">
        <v>0</v>
      </c>
      <c r="P2025" s="66">
        <v>0</v>
      </c>
      <c r="Q2025" s="129"/>
      <c r="R2025" s="82"/>
      <c r="S2025" s="51"/>
      <c r="T2025" s="65"/>
    </row>
    <row r="2026" spans="1:20">
      <c r="A2026" s="127"/>
      <c r="B2026" s="128"/>
      <c r="C2026" s="129"/>
      <c r="D2026" s="115"/>
      <c r="E2026" s="100"/>
      <c r="F2026" s="100" t="s">
        <v>278</v>
      </c>
      <c r="G2026" s="66">
        <f t="shared" si="394"/>
        <v>0</v>
      </c>
      <c r="H2026" s="66">
        <f t="shared" si="394"/>
        <v>0</v>
      </c>
      <c r="I2026" s="66">
        <v>0</v>
      </c>
      <c r="J2026" s="66">
        <v>0</v>
      </c>
      <c r="K2026" s="66">
        <v>0</v>
      </c>
      <c r="L2026" s="66">
        <v>0</v>
      </c>
      <c r="M2026" s="66">
        <v>0</v>
      </c>
      <c r="N2026" s="66">
        <v>0</v>
      </c>
      <c r="O2026" s="66">
        <v>0</v>
      </c>
      <c r="P2026" s="66">
        <v>0</v>
      </c>
      <c r="Q2026" s="129"/>
      <c r="R2026" s="82"/>
      <c r="S2026" s="51"/>
      <c r="T2026" s="65"/>
    </row>
    <row r="2027" spans="1:20">
      <c r="A2027" s="127"/>
      <c r="B2027" s="128"/>
      <c r="C2027" s="129"/>
      <c r="D2027" s="115"/>
      <c r="E2027" s="100"/>
      <c r="F2027" s="100" t="s">
        <v>279</v>
      </c>
      <c r="G2027" s="66">
        <f t="shared" si="394"/>
        <v>0</v>
      </c>
      <c r="H2027" s="66">
        <f t="shared" si="394"/>
        <v>0</v>
      </c>
      <c r="I2027" s="66">
        <v>0</v>
      </c>
      <c r="J2027" s="66">
        <v>0</v>
      </c>
      <c r="K2027" s="66">
        <v>0</v>
      </c>
      <c r="L2027" s="66">
        <v>0</v>
      </c>
      <c r="M2027" s="66">
        <v>0</v>
      </c>
      <c r="N2027" s="66">
        <v>0</v>
      </c>
      <c r="O2027" s="66">
        <v>0</v>
      </c>
      <c r="P2027" s="66">
        <v>0</v>
      </c>
      <c r="Q2027" s="129"/>
      <c r="R2027" s="82"/>
      <c r="S2027" s="51"/>
      <c r="T2027" s="65"/>
    </row>
    <row r="2028" spans="1:20" ht="12.75" customHeight="1">
      <c r="A2028" s="127" t="s">
        <v>152</v>
      </c>
      <c r="B2028" s="128" t="s">
        <v>267</v>
      </c>
      <c r="C2028" s="129" t="s">
        <v>153</v>
      </c>
      <c r="D2028" s="115"/>
      <c r="E2028" s="100"/>
      <c r="F2028" s="106" t="s">
        <v>22</v>
      </c>
      <c r="G2028" s="64">
        <f>SUM(G2029:G2039)</f>
        <v>804.6</v>
      </c>
      <c r="H2028" s="64">
        <f t="shared" ref="H2028:P2028" si="395">SUM(H2029:H2039)</f>
        <v>804.6</v>
      </c>
      <c r="I2028" s="64">
        <f t="shared" si="395"/>
        <v>804.6</v>
      </c>
      <c r="J2028" s="64">
        <f t="shared" si="395"/>
        <v>804.6</v>
      </c>
      <c r="K2028" s="64">
        <f t="shared" si="395"/>
        <v>0</v>
      </c>
      <c r="L2028" s="64">
        <f t="shared" si="395"/>
        <v>0</v>
      </c>
      <c r="M2028" s="64">
        <f t="shared" si="395"/>
        <v>0</v>
      </c>
      <c r="N2028" s="64">
        <f t="shared" si="395"/>
        <v>0</v>
      </c>
      <c r="O2028" s="64">
        <f t="shared" si="395"/>
        <v>0</v>
      </c>
      <c r="P2028" s="64">
        <f t="shared" si="395"/>
        <v>0</v>
      </c>
      <c r="Q2028" s="129" t="s">
        <v>23</v>
      </c>
      <c r="R2028" s="82"/>
      <c r="S2028" s="51"/>
    </row>
    <row r="2029" spans="1:20">
      <c r="A2029" s="127"/>
      <c r="B2029" s="128"/>
      <c r="C2029" s="129"/>
      <c r="D2029" s="115"/>
      <c r="E2029" s="100"/>
      <c r="F2029" s="100" t="s">
        <v>25</v>
      </c>
      <c r="G2029" s="66">
        <f t="shared" ref="G2029:H2033" si="396">I2029+K2029+M2029+O2029</f>
        <v>0</v>
      </c>
      <c r="H2029" s="66">
        <f t="shared" si="396"/>
        <v>0</v>
      </c>
      <c r="I2029" s="66">
        <v>0</v>
      </c>
      <c r="J2029" s="66">
        <v>0</v>
      </c>
      <c r="K2029" s="66">
        <v>0</v>
      </c>
      <c r="L2029" s="66">
        <v>0</v>
      </c>
      <c r="M2029" s="66">
        <v>0</v>
      </c>
      <c r="N2029" s="66">
        <v>0</v>
      </c>
      <c r="O2029" s="66">
        <v>0</v>
      </c>
      <c r="P2029" s="66">
        <v>0</v>
      </c>
      <c r="Q2029" s="129"/>
      <c r="R2029" s="82"/>
      <c r="S2029" s="51"/>
    </row>
    <row r="2030" spans="1:20">
      <c r="A2030" s="127"/>
      <c r="B2030" s="128"/>
      <c r="C2030" s="129"/>
      <c r="D2030" s="115"/>
      <c r="E2030" s="100"/>
      <c r="F2030" s="100" t="s">
        <v>28</v>
      </c>
      <c r="G2030" s="66">
        <f t="shared" si="396"/>
        <v>0</v>
      </c>
      <c r="H2030" s="66">
        <f t="shared" si="396"/>
        <v>0</v>
      </c>
      <c r="I2030" s="66">
        <v>0</v>
      </c>
      <c r="J2030" s="66">
        <v>0</v>
      </c>
      <c r="K2030" s="66">
        <v>0</v>
      </c>
      <c r="L2030" s="66">
        <v>0</v>
      </c>
      <c r="M2030" s="66">
        <v>0</v>
      </c>
      <c r="N2030" s="66">
        <v>0</v>
      </c>
      <c r="O2030" s="66">
        <v>0</v>
      </c>
      <c r="P2030" s="66">
        <v>0</v>
      </c>
      <c r="Q2030" s="129"/>
      <c r="R2030" s="82"/>
      <c r="S2030" s="51"/>
    </row>
    <row r="2031" spans="1:20">
      <c r="A2031" s="127"/>
      <c r="B2031" s="128"/>
      <c r="C2031" s="129"/>
      <c r="D2031" s="100" t="s">
        <v>250</v>
      </c>
      <c r="E2031" s="100" t="s">
        <v>26</v>
      </c>
      <c r="F2031" s="100" t="s">
        <v>29</v>
      </c>
      <c r="G2031" s="66">
        <f t="shared" si="396"/>
        <v>804.6</v>
      </c>
      <c r="H2031" s="66">
        <f t="shared" si="396"/>
        <v>804.6</v>
      </c>
      <c r="I2031" s="66">
        <v>804.6</v>
      </c>
      <c r="J2031" s="66">
        <v>804.6</v>
      </c>
      <c r="K2031" s="66">
        <v>0</v>
      </c>
      <c r="L2031" s="66">
        <v>0</v>
      </c>
      <c r="M2031" s="66">
        <v>0</v>
      </c>
      <c r="N2031" s="66">
        <v>0</v>
      </c>
      <c r="O2031" s="66">
        <v>0</v>
      </c>
      <c r="P2031" s="66">
        <v>0</v>
      </c>
      <c r="Q2031" s="129"/>
      <c r="R2031" s="82"/>
      <c r="S2031" s="51"/>
    </row>
    <row r="2032" spans="1:20">
      <c r="A2032" s="127"/>
      <c r="B2032" s="128"/>
      <c r="C2032" s="129"/>
      <c r="D2032" s="115"/>
      <c r="E2032" s="100"/>
      <c r="F2032" s="100" t="s">
        <v>30</v>
      </c>
      <c r="G2032" s="66">
        <f t="shared" si="396"/>
        <v>0</v>
      </c>
      <c r="H2032" s="66">
        <f t="shared" si="396"/>
        <v>0</v>
      </c>
      <c r="I2032" s="66">
        <v>0</v>
      </c>
      <c r="J2032" s="66">
        <v>0</v>
      </c>
      <c r="K2032" s="66">
        <v>0</v>
      </c>
      <c r="L2032" s="66">
        <v>0</v>
      </c>
      <c r="M2032" s="66">
        <v>0</v>
      </c>
      <c r="N2032" s="66">
        <v>0</v>
      </c>
      <c r="O2032" s="66">
        <v>0</v>
      </c>
      <c r="P2032" s="66">
        <v>0</v>
      </c>
      <c r="Q2032" s="129"/>
      <c r="R2032" s="82"/>
      <c r="S2032" s="51"/>
    </row>
    <row r="2033" spans="1:20">
      <c r="A2033" s="127"/>
      <c r="B2033" s="128"/>
      <c r="C2033" s="129"/>
      <c r="D2033" s="115"/>
      <c r="E2033" s="100"/>
      <c r="F2033" s="100" t="s">
        <v>31</v>
      </c>
      <c r="G2033" s="66">
        <f t="shared" si="396"/>
        <v>0</v>
      </c>
      <c r="H2033" s="66">
        <f t="shared" si="396"/>
        <v>0</v>
      </c>
      <c r="I2033" s="66">
        <v>0</v>
      </c>
      <c r="J2033" s="66">
        <v>0</v>
      </c>
      <c r="K2033" s="66">
        <v>0</v>
      </c>
      <c r="L2033" s="66">
        <v>0</v>
      </c>
      <c r="M2033" s="66">
        <v>0</v>
      </c>
      <c r="N2033" s="66">
        <v>0</v>
      </c>
      <c r="O2033" s="66">
        <v>0</v>
      </c>
      <c r="P2033" s="66">
        <v>0</v>
      </c>
      <c r="Q2033" s="129"/>
      <c r="R2033" s="82"/>
      <c r="S2033" s="51"/>
    </row>
    <row r="2034" spans="1:20">
      <c r="A2034" s="127"/>
      <c r="B2034" s="128"/>
      <c r="C2034" s="129"/>
      <c r="D2034" s="115"/>
      <c r="E2034" s="100"/>
      <c r="F2034" s="100" t="s">
        <v>268</v>
      </c>
      <c r="G2034" s="66">
        <v>0</v>
      </c>
      <c r="H2034" s="66">
        <v>0</v>
      </c>
      <c r="I2034" s="66">
        <v>0</v>
      </c>
      <c r="J2034" s="66">
        <v>0</v>
      </c>
      <c r="K2034" s="66">
        <v>0</v>
      </c>
      <c r="L2034" s="66">
        <v>0</v>
      </c>
      <c r="M2034" s="66">
        <v>0</v>
      </c>
      <c r="N2034" s="66">
        <v>0</v>
      </c>
      <c r="O2034" s="66">
        <v>0</v>
      </c>
      <c r="P2034" s="66">
        <v>0</v>
      </c>
      <c r="Q2034" s="129"/>
      <c r="R2034" s="82"/>
      <c r="S2034" s="51"/>
    </row>
    <row r="2035" spans="1:20">
      <c r="A2035" s="127"/>
      <c r="B2035" s="128"/>
      <c r="C2035" s="129"/>
      <c r="D2035" s="115"/>
      <c r="E2035" s="100"/>
      <c r="F2035" s="100" t="s">
        <v>275</v>
      </c>
      <c r="G2035" s="66">
        <f t="shared" ref="G2035:H2039" si="397">I2035+K2035+M2035+O2035</f>
        <v>0</v>
      </c>
      <c r="H2035" s="66">
        <f t="shared" si="397"/>
        <v>0</v>
      </c>
      <c r="I2035" s="66">
        <v>0</v>
      </c>
      <c r="J2035" s="66">
        <v>0</v>
      </c>
      <c r="K2035" s="66">
        <v>0</v>
      </c>
      <c r="L2035" s="66">
        <v>0</v>
      </c>
      <c r="M2035" s="66">
        <v>0</v>
      </c>
      <c r="N2035" s="66">
        <v>0</v>
      </c>
      <c r="O2035" s="66">
        <v>0</v>
      </c>
      <c r="P2035" s="66">
        <v>0</v>
      </c>
      <c r="Q2035" s="129"/>
      <c r="R2035" s="82"/>
      <c r="S2035" s="51"/>
      <c r="T2035" s="65"/>
    </row>
    <row r="2036" spans="1:20">
      <c r="A2036" s="127"/>
      <c r="B2036" s="128"/>
      <c r="C2036" s="129"/>
      <c r="D2036" s="115"/>
      <c r="E2036" s="100"/>
      <c r="F2036" s="100" t="s">
        <v>276</v>
      </c>
      <c r="G2036" s="66">
        <f t="shared" si="397"/>
        <v>0</v>
      </c>
      <c r="H2036" s="66">
        <f t="shared" si="397"/>
        <v>0</v>
      </c>
      <c r="I2036" s="66">
        <v>0</v>
      </c>
      <c r="J2036" s="66">
        <v>0</v>
      </c>
      <c r="K2036" s="66">
        <v>0</v>
      </c>
      <c r="L2036" s="66">
        <v>0</v>
      </c>
      <c r="M2036" s="66">
        <v>0</v>
      </c>
      <c r="N2036" s="66">
        <v>0</v>
      </c>
      <c r="O2036" s="66">
        <v>0</v>
      </c>
      <c r="P2036" s="66">
        <v>0</v>
      </c>
      <c r="Q2036" s="129"/>
      <c r="R2036" s="82"/>
      <c r="S2036" s="51"/>
      <c r="T2036" s="65"/>
    </row>
    <row r="2037" spans="1:20">
      <c r="A2037" s="127"/>
      <c r="B2037" s="128"/>
      <c r="C2037" s="129"/>
      <c r="D2037" s="115"/>
      <c r="E2037" s="100"/>
      <c r="F2037" s="100" t="s">
        <v>277</v>
      </c>
      <c r="G2037" s="66">
        <f t="shared" si="397"/>
        <v>0</v>
      </c>
      <c r="H2037" s="66">
        <f t="shared" si="397"/>
        <v>0</v>
      </c>
      <c r="I2037" s="66">
        <v>0</v>
      </c>
      <c r="J2037" s="66">
        <v>0</v>
      </c>
      <c r="K2037" s="66">
        <v>0</v>
      </c>
      <c r="L2037" s="66">
        <v>0</v>
      </c>
      <c r="M2037" s="66">
        <v>0</v>
      </c>
      <c r="N2037" s="66">
        <v>0</v>
      </c>
      <c r="O2037" s="66">
        <v>0</v>
      </c>
      <c r="P2037" s="66">
        <v>0</v>
      </c>
      <c r="Q2037" s="129"/>
      <c r="R2037" s="82"/>
      <c r="S2037" s="51"/>
      <c r="T2037" s="65"/>
    </row>
    <row r="2038" spans="1:20">
      <c r="A2038" s="127"/>
      <c r="B2038" s="128"/>
      <c r="C2038" s="129"/>
      <c r="D2038" s="115"/>
      <c r="E2038" s="100"/>
      <c r="F2038" s="100" t="s">
        <v>278</v>
      </c>
      <c r="G2038" s="66">
        <f t="shared" si="397"/>
        <v>0</v>
      </c>
      <c r="H2038" s="66">
        <f t="shared" si="397"/>
        <v>0</v>
      </c>
      <c r="I2038" s="66">
        <v>0</v>
      </c>
      <c r="J2038" s="66">
        <v>0</v>
      </c>
      <c r="K2038" s="66">
        <v>0</v>
      </c>
      <c r="L2038" s="66">
        <v>0</v>
      </c>
      <c r="M2038" s="66">
        <v>0</v>
      </c>
      <c r="N2038" s="66">
        <v>0</v>
      </c>
      <c r="O2038" s="66">
        <v>0</v>
      </c>
      <c r="P2038" s="66">
        <v>0</v>
      </c>
      <c r="Q2038" s="129"/>
      <c r="R2038" s="82"/>
      <c r="S2038" s="51"/>
      <c r="T2038" s="65"/>
    </row>
    <row r="2039" spans="1:20">
      <c r="A2039" s="127"/>
      <c r="B2039" s="128"/>
      <c r="C2039" s="129"/>
      <c r="D2039" s="115"/>
      <c r="E2039" s="100"/>
      <c r="F2039" s="100" t="s">
        <v>279</v>
      </c>
      <c r="G2039" s="66">
        <f t="shared" si="397"/>
        <v>0</v>
      </c>
      <c r="H2039" s="66">
        <f t="shared" si="397"/>
        <v>0</v>
      </c>
      <c r="I2039" s="66">
        <v>0</v>
      </c>
      <c r="J2039" s="66">
        <v>0</v>
      </c>
      <c r="K2039" s="66">
        <v>0</v>
      </c>
      <c r="L2039" s="66">
        <v>0</v>
      </c>
      <c r="M2039" s="66">
        <v>0</v>
      </c>
      <c r="N2039" s="66">
        <v>0</v>
      </c>
      <c r="O2039" s="66">
        <v>0</v>
      </c>
      <c r="P2039" s="66">
        <v>0</v>
      </c>
      <c r="Q2039" s="129"/>
      <c r="R2039" s="82"/>
      <c r="S2039" s="51"/>
      <c r="T2039" s="65"/>
    </row>
    <row r="2040" spans="1:20" ht="12.75" customHeight="1">
      <c r="A2040" s="132" t="s">
        <v>154</v>
      </c>
      <c r="B2040" s="128" t="s">
        <v>155</v>
      </c>
      <c r="C2040" s="129" t="s">
        <v>153</v>
      </c>
      <c r="D2040" s="129"/>
      <c r="E2040" s="100"/>
      <c r="F2040" s="106" t="s">
        <v>22</v>
      </c>
      <c r="G2040" s="64">
        <f>SUM(G2041:G2051)</f>
        <v>14250</v>
      </c>
      <c r="H2040" s="64">
        <f t="shared" ref="H2040:P2040" si="398">SUM(H2041:H2051)</f>
        <v>0</v>
      </c>
      <c r="I2040" s="64">
        <f t="shared" si="398"/>
        <v>14250</v>
      </c>
      <c r="J2040" s="64">
        <f t="shared" si="398"/>
        <v>0</v>
      </c>
      <c r="K2040" s="64">
        <f t="shared" si="398"/>
        <v>0</v>
      </c>
      <c r="L2040" s="64">
        <f t="shared" si="398"/>
        <v>0</v>
      </c>
      <c r="M2040" s="64">
        <f t="shared" si="398"/>
        <v>0</v>
      </c>
      <c r="N2040" s="64">
        <f t="shared" si="398"/>
        <v>0</v>
      </c>
      <c r="O2040" s="64">
        <f t="shared" si="398"/>
        <v>0</v>
      </c>
      <c r="P2040" s="64">
        <f t="shared" si="398"/>
        <v>0</v>
      </c>
      <c r="Q2040" s="129" t="s">
        <v>23</v>
      </c>
      <c r="R2040" s="82"/>
      <c r="S2040" s="51"/>
    </row>
    <row r="2041" spans="1:20">
      <c r="A2041" s="132"/>
      <c r="B2041" s="128"/>
      <c r="C2041" s="129"/>
      <c r="D2041" s="129"/>
      <c r="E2041" s="100"/>
      <c r="F2041" s="100" t="s">
        <v>25</v>
      </c>
      <c r="G2041" s="66">
        <f>I2041+K2041+M2041+O2041</f>
        <v>0</v>
      </c>
      <c r="H2041" s="66">
        <f>J2041+L2041+N2041+P2041</f>
        <v>0</v>
      </c>
      <c r="I2041" s="66">
        <v>0</v>
      </c>
      <c r="J2041" s="66">
        <v>0</v>
      </c>
      <c r="K2041" s="66">
        <v>0</v>
      </c>
      <c r="L2041" s="66">
        <v>0</v>
      </c>
      <c r="M2041" s="66">
        <v>0</v>
      </c>
      <c r="N2041" s="66">
        <v>0</v>
      </c>
      <c r="O2041" s="66">
        <v>0</v>
      </c>
      <c r="P2041" s="66">
        <v>0</v>
      </c>
      <c r="Q2041" s="129"/>
      <c r="R2041" s="82"/>
      <c r="S2041" s="51"/>
    </row>
    <row r="2042" spans="1:20">
      <c r="A2042" s="132"/>
      <c r="B2042" s="128"/>
      <c r="C2042" s="129"/>
      <c r="D2042" s="129"/>
      <c r="E2042" s="100"/>
      <c r="F2042" s="100" t="s">
        <v>28</v>
      </c>
      <c r="G2042" s="66">
        <v>0</v>
      </c>
      <c r="H2042" s="66">
        <f>J2042+L2042+N2042+P2042</f>
        <v>0</v>
      </c>
      <c r="I2042" s="66">
        <v>0</v>
      </c>
      <c r="J2042" s="66">
        <v>0</v>
      </c>
      <c r="K2042" s="66">
        <v>0</v>
      </c>
      <c r="L2042" s="66">
        <v>0</v>
      </c>
      <c r="M2042" s="66">
        <v>0</v>
      </c>
      <c r="N2042" s="66">
        <v>0</v>
      </c>
      <c r="O2042" s="66">
        <v>0</v>
      </c>
      <c r="P2042" s="66">
        <v>0</v>
      </c>
      <c r="Q2042" s="129"/>
      <c r="R2042" s="82"/>
      <c r="S2042" s="51"/>
    </row>
    <row r="2043" spans="1:20">
      <c r="A2043" s="132"/>
      <c r="B2043" s="128"/>
      <c r="C2043" s="129"/>
      <c r="D2043" s="129"/>
      <c r="E2043" s="100"/>
      <c r="F2043" s="100" t="s">
        <v>29</v>
      </c>
      <c r="G2043" s="66">
        <f>I2043+K2043+M2043+O2043</f>
        <v>0</v>
      </c>
      <c r="H2043" s="66">
        <f>J2043+L2043+N2043+P2043</f>
        <v>0</v>
      </c>
      <c r="I2043" s="66">
        <v>0</v>
      </c>
      <c r="J2043" s="66">
        <v>0</v>
      </c>
      <c r="K2043" s="66">
        <v>0</v>
      </c>
      <c r="L2043" s="66">
        <v>0</v>
      </c>
      <c r="M2043" s="66">
        <v>0</v>
      </c>
      <c r="N2043" s="66">
        <v>0</v>
      </c>
      <c r="O2043" s="66">
        <v>0</v>
      </c>
      <c r="P2043" s="66">
        <v>0</v>
      </c>
      <c r="Q2043" s="129"/>
      <c r="R2043" s="82"/>
      <c r="S2043" s="51"/>
    </row>
    <row r="2044" spans="1:20">
      <c r="A2044" s="132"/>
      <c r="B2044" s="128"/>
      <c r="C2044" s="129"/>
      <c r="D2044" s="129"/>
      <c r="E2044" s="100"/>
      <c r="F2044" s="100" t="s">
        <v>30</v>
      </c>
      <c r="G2044" s="66">
        <f>I2044+K2044+M2044+O2044</f>
        <v>0</v>
      </c>
      <c r="H2044" s="66">
        <f>J2044+L2044+N2044+P2044</f>
        <v>0</v>
      </c>
      <c r="I2044" s="66">
        <v>0</v>
      </c>
      <c r="J2044" s="66">
        <v>0</v>
      </c>
      <c r="K2044" s="66">
        <v>0</v>
      </c>
      <c r="L2044" s="66">
        <v>0</v>
      </c>
      <c r="M2044" s="66">
        <v>0</v>
      </c>
      <c r="N2044" s="66">
        <v>0</v>
      </c>
      <c r="O2044" s="66">
        <v>0</v>
      </c>
      <c r="P2044" s="66">
        <v>0</v>
      </c>
      <c r="Q2044" s="129"/>
      <c r="R2044" s="82"/>
      <c r="S2044" s="51"/>
    </row>
    <row r="2045" spans="1:20">
      <c r="A2045" s="132"/>
      <c r="B2045" s="128"/>
      <c r="C2045" s="129"/>
      <c r="D2045" s="129"/>
      <c r="E2045" s="100"/>
      <c r="F2045" s="100" t="s">
        <v>31</v>
      </c>
      <c r="G2045" s="66">
        <f>I2045+K2045+M2045+O2045</f>
        <v>0</v>
      </c>
      <c r="H2045" s="66">
        <f>J2045+L2045+N2045+P2045</f>
        <v>0</v>
      </c>
      <c r="I2045" s="66">
        <v>0</v>
      </c>
      <c r="J2045" s="66">
        <v>0</v>
      </c>
      <c r="K2045" s="66">
        <v>0</v>
      </c>
      <c r="L2045" s="66">
        <v>0</v>
      </c>
      <c r="M2045" s="66">
        <v>0</v>
      </c>
      <c r="N2045" s="66">
        <v>0</v>
      </c>
      <c r="O2045" s="66">
        <v>0</v>
      </c>
      <c r="P2045" s="66">
        <v>0</v>
      </c>
      <c r="Q2045" s="129"/>
      <c r="R2045" s="82"/>
      <c r="S2045" s="51"/>
    </row>
    <row r="2046" spans="1:20">
      <c r="A2046" s="132"/>
      <c r="B2046" s="128"/>
      <c r="C2046" s="129"/>
      <c r="D2046" s="129"/>
      <c r="E2046" s="100"/>
      <c r="F2046" s="100" t="s">
        <v>268</v>
      </c>
      <c r="G2046" s="66">
        <v>0</v>
      </c>
      <c r="H2046" s="66">
        <v>0</v>
      </c>
      <c r="I2046" s="66">
        <v>0</v>
      </c>
      <c r="J2046" s="66">
        <v>0</v>
      </c>
      <c r="K2046" s="66">
        <v>0</v>
      </c>
      <c r="L2046" s="66">
        <v>0</v>
      </c>
      <c r="M2046" s="66">
        <v>0</v>
      </c>
      <c r="N2046" s="66">
        <v>0</v>
      </c>
      <c r="O2046" s="66">
        <v>0</v>
      </c>
      <c r="P2046" s="66">
        <v>0</v>
      </c>
      <c r="Q2046" s="129"/>
      <c r="R2046" s="82"/>
      <c r="S2046" s="51"/>
    </row>
    <row r="2047" spans="1:20">
      <c r="A2047" s="132"/>
      <c r="B2047" s="128"/>
      <c r="C2047" s="129"/>
      <c r="D2047" s="115"/>
      <c r="E2047" s="100" t="s">
        <v>24</v>
      </c>
      <c r="F2047" s="100" t="s">
        <v>275</v>
      </c>
      <c r="G2047" s="66">
        <f t="shared" ref="G2047:H2051" si="399">I2047+K2047+M2047+O2047</f>
        <v>1250</v>
      </c>
      <c r="H2047" s="66">
        <f t="shared" si="399"/>
        <v>0</v>
      </c>
      <c r="I2047" s="66">
        <v>1250</v>
      </c>
      <c r="J2047" s="66">
        <v>0</v>
      </c>
      <c r="K2047" s="66">
        <v>0</v>
      </c>
      <c r="L2047" s="66">
        <v>0</v>
      </c>
      <c r="M2047" s="66">
        <v>0</v>
      </c>
      <c r="N2047" s="66">
        <v>0</v>
      </c>
      <c r="O2047" s="66">
        <v>0</v>
      </c>
      <c r="P2047" s="66">
        <v>0</v>
      </c>
      <c r="Q2047" s="129"/>
      <c r="R2047" s="82"/>
      <c r="S2047" s="51"/>
      <c r="T2047" s="65"/>
    </row>
    <row r="2048" spans="1:20">
      <c r="A2048" s="132"/>
      <c r="B2048" s="128"/>
      <c r="C2048" s="129"/>
      <c r="D2048" s="115"/>
      <c r="E2048" s="100" t="s">
        <v>26</v>
      </c>
      <c r="F2048" s="100" t="s">
        <v>276</v>
      </c>
      <c r="G2048" s="66">
        <f t="shared" si="399"/>
        <v>13000</v>
      </c>
      <c r="H2048" s="66">
        <f t="shared" si="399"/>
        <v>0</v>
      </c>
      <c r="I2048" s="66">
        <v>13000</v>
      </c>
      <c r="J2048" s="66">
        <v>0</v>
      </c>
      <c r="K2048" s="66">
        <v>0</v>
      </c>
      <c r="L2048" s="66">
        <v>0</v>
      </c>
      <c r="M2048" s="66">
        <v>0</v>
      </c>
      <c r="N2048" s="66">
        <v>0</v>
      </c>
      <c r="O2048" s="66">
        <v>0</v>
      </c>
      <c r="P2048" s="66">
        <v>0</v>
      </c>
      <c r="Q2048" s="129"/>
      <c r="R2048" s="82"/>
      <c r="S2048" s="51"/>
      <c r="T2048" s="65"/>
    </row>
    <row r="2049" spans="1:20">
      <c r="A2049" s="132"/>
      <c r="B2049" s="128"/>
      <c r="C2049" s="129"/>
      <c r="D2049" s="115"/>
      <c r="E2049" s="100"/>
      <c r="F2049" s="100" t="s">
        <v>277</v>
      </c>
      <c r="G2049" s="66">
        <f t="shared" si="399"/>
        <v>0</v>
      </c>
      <c r="H2049" s="66">
        <f t="shared" si="399"/>
        <v>0</v>
      </c>
      <c r="I2049" s="66">
        <v>0</v>
      </c>
      <c r="J2049" s="66">
        <v>0</v>
      </c>
      <c r="K2049" s="66">
        <v>0</v>
      </c>
      <c r="L2049" s="66">
        <v>0</v>
      </c>
      <c r="M2049" s="66">
        <v>0</v>
      </c>
      <c r="N2049" s="66">
        <v>0</v>
      </c>
      <c r="O2049" s="66">
        <v>0</v>
      </c>
      <c r="P2049" s="66">
        <v>0</v>
      </c>
      <c r="Q2049" s="129"/>
      <c r="R2049" s="82"/>
      <c r="S2049" s="51"/>
      <c r="T2049" s="65"/>
    </row>
    <row r="2050" spans="1:20">
      <c r="A2050" s="132"/>
      <c r="B2050" s="128"/>
      <c r="C2050" s="129"/>
      <c r="D2050" s="115"/>
      <c r="E2050" s="100"/>
      <c r="F2050" s="100" t="s">
        <v>278</v>
      </c>
      <c r="G2050" s="66">
        <f t="shared" si="399"/>
        <v>0</v>
      </c>
      <c r="H2050" s="66">
        <f t="shared" si="399"/>
        <v>0</v>
      </c>
      <c r="I2050" s="66">
        <v>0</v>
      </c>
      <c r="J2050" s="66">
        <v>0</v>
      </c>
      <c r="K2050" s="66">
        <v>0</v>
      </c>
      <c r="L2050" s="66">
        <v>0</v>
      </c>
      <c r="M2050" s="66">
        <v>0</v>
      </c>
      <c r="N2050" s="66">
        <v>0</v>
      </c>
      <c r="O2050" s="66">
        <v>0</v>
      </c>
      <c r="P2050" s="66">
        <v>0</v>
      </c>
      <c r="Q2050" s="129"/>
      <c r="R2050" s="82"/>
      <c r="S2050" s="51"/>
      <c r="T2050" s="65"/>
    </row>
    <row r="2051" spans="1:20">
      <c r="A2051" s="132"/>
      <c r="B2051" s="128"/>
      <c r="C2051" s="129"/>
      <c r="D2051" s="115"/>
      <c r="E2051" s="100"/>
      <c r="F2051" s="100" t="s">
        <v>279</v>
      </c>
      <c r="G2051" s="66">
        <f t="shared" si="399"/>
        <v>0</v>
      </c>
      <c r="H2051" s="66">
        <f t="shared" si="399"/>
        <v>0</v>
      </c>
      <c r="I2051" s="66">
        <v>0</v>
      </c>
      <c r="J2051" s="66">
        <v>0</v>
      </c>
      <c r="K2051" s="66">
        <v>0</v>
      </c>
      <c r="L2051" s="66">
        <v>0</v>
      </c>
      <c r="M2051" s="66">
        <v>0</v>
      </c>
      <c r="N2051" s="66">
        <v>0</v>
      </c>
      <c r="O2051" s="66">
        <v>0</v>
      </c>
      <c r="P2051" s="66">
        <v>0</v>
      </c>
      <c r="Q2051" s="129"/>
      <c r="R2051" s="82"/>
      <c r="S2051" s="51"/>
      <c r="T2051" s="65"/>
    </row>
    <row r="2052" spans="1:20" ht="12.75" customHeight="1">
      <c r="A2052" s="132" t="s">
        <v>156</v>
      </c>
      <c r="B2052" s="128" t="s">
        <v>157</v>
      </c>
      <c r="C2052" s="149" t="s">
        <v>37</v>
      </c>
      <c r="D2052" s="100"/>
      <c r="E2052" s="100"/>
      <c r="F2052" s="106" t="s">
        <v>22</v>
      </c>
      <c r="G2052" s="64">
        <f>SUM(G2053:G2063)</f>
        <v>1337.7</v>
      </c>
      <c r="H2052" s="64">
        <f>SUM(H2053:H2063)</f>
        <v>1337.7</v>
      </c>
      <c r="I2052" s="64">
        <f t="shared" ref="I2052:P2052" si="400">SUM(I2053:I2063)</f>
        <v>1337.7</v>
      </c>
      <c r="J2052" s="64">
        <f t="shared" si="400"/>
        <v>1337.7</v>
      </c>
      <c r="K2052" s="64">
        <f t="shared" si="400"/>
        <v>0</v>
      </c>
      <c r="L2052" s="64">
        <f t="shared" si="400"/>
        <v>0</v>
      </c>
      <c r="M2052" s="64">
        <f t="shared" si="400"/>
        <v>0</v>
      </c>
      <c r="N2052" s="64">
        <f t="shared" si="400"/>
        <v>0</v>
      </c>
      <c r="O2052" s="64">
        <f t="shared" si="400"/>
        <v>0</v>
      </c>
      <c r="P2052" s="64">
        <f t="shared" si="400"/>
        <v>0</v>
      </c>
      <c r="Q2052" s="129" t="s">
        <v>23</v>
      </c>
      <c r="R2052" s="82"/>
      <c r="S2052" s="51"/>
    </row>
    <row r="2053" spans="1:20">
      <c r="A2053" s="132"/>
      <c r="B2053" s="128"/>
      <c r="C2053" s="149"/>
      <c r="D2053" s="100"/>
      <c r="E2053" s="100"/>
      <c r="F2053" s="100" t="s">
        <v>25</v>
      </c>
      <c r="G2053" s="66">
        <f t="shared" ref="G2053:H2057" si="401">I2053+K2053+M2053+O2053</f>
        <v>0</v>
      </c>
      <c r="H2053" s="66">
        <f t="shared" si="401"/>
        <v>0</v>
      </c>
      <c r="I2053" s="66">
        <v>0</v>
      </c>
      <c r="J2053" s="66">
        <v>0</v>
      </c>
      <c r="K2053" s="66">
        <v>0</v>
      </c>
      <c r="L2053" s="66">
        <v>0</v>
      </c>
      <c r="M2053" s="66">
        <v>0</v>
      </c>
      <c r="N2053" s="66">
        <v>0</v>
      </c>
      <c r="O2053" s="66">
        <v>0</v>
      </c>
      <c r="P2053" s="66">
        <v>0</v>
      </c>
      <c r="Q2053" s="129"/>
      <c r="R2053" s="82"/>
      <c r="S2053" s="51"/>
    </row>
    <row r="2054" spans="1:20">
      <c r="A2054" s="132"/>
      <c r="B2054" s="128"/>
      <c r="C2054" s="149"/>
      <c r="D2054" s="100" t="s">
        <v>251</v>
      </c>
      <c r="E2054" s="102" t="s">
        <v>24</v>
      </c>
      <c r="F2054" s="100" t="s">
        <v>28</v>
      </c>
      <c r="G2054" s="66">
        <f t="shared" si="401"/>
        <v>1337.7</v>
      </c>
      <c r="H2054" s="66">
        <f t="shared" si="401"/>
        <v>1337.7</v>
      </c>
      <c r="I2054" s="66">
        <v>1337.7</v>
      </c>
      <c r="J2054" s="66">
        <v>1337.7</v>
      </c>
      <c r="K2054" s="66">
        <v>0</v>
      </c>
      <c r="L2054" s="66">
        <v>0</v>
      </c>
      <c r="M2054" s="66">
        <v>0</v>
      </c>
      <c r="N2054" s="66">
        <v>0</v>
      </c>
      <c r="O2054" s="66">
        <v>0</v>
      </c>
      <c r="P2054" s="66">
        <v>0</v>
      </c>
      <c r="Q2054" s="129"/>
      <c r="R2054" s="82"/>
      <c r="S2054" s="51"/>
    </row>
    <row r="2055" spans="1:20">
      <c r="A2055" s="132"/>
      <c r="B2055" s="128"/>
      <c r="C2055" s="149"/>
      <c r="D2055" s="100"/>
      <c r="E2055" s="100"/>
      <c r="F2055" s="100" t="s">
        <v>29</v>
      </c>
      <c r="G2055" s="66">
        <f t="shared" si="401"/>
        <v>0</v>
      </c>
      <c r="H2055" s="66">
        <f t="shared" si="401"/>
        <v>0</v>
      </c>
      <c r="I2055" s="66">
        <v>0</v>
      </c>
      <c r="J2055" s="66">
        <v>0</v>
      </c>
      <c r="K2055" s="66">
        <v>0</v>
      </c>
      <c r="L2055" s="66">
        <v>0</v>
      </c>
      <c r="M2055" s="66">
        <v>0</v>
      </c>
      <c r="N2055" s="66">
        <v>0</v>
      </c>
      <c r="O2055" s="66">
        <v>0</v>
      </c>
      <c r="P2055" s="66">
        <v>0</v>
      </c>
      <c r="Q2055" s="129"/>
      <c r="R2055" s="82"/>
      <c r="S2055" s="51"/>
    </row>
    <row r="2056" spans="1:20">
      <c r="A2056" s="132"/>
      <c r="B2056" s="128"/>
      <c r="C2056" s="149"/>
      <c r="D2056" s="100"/>
      <c r="E2056" s="100"/>
      <c r="F2056" s="100" t="s">
        <v>30</v>
      </c>
      <c r="G2056" s="66">
        <f t="shared" si="401"/>
        <v>0</v>
      </c>
      <c r="H2056" s="66">
        <f t="shared" si="401"/>
        <v>0</v>
      </c>
      <c r="I2056" s="66">
        <v>0</v>
      </c>
      <c r="J2056" s="66">
        <v>0</v>
      </c>
      <c r="K2056" s="66">
        <v>0</v>
      </c>
      <c r="L2056" s="66">
        <v>0</v>
      </c>
      <c r="M2056" s="66">
        <v>0</v>
      </c>
      <c r="N2056" s="66">
        <v>0</v>
      </c>
      <c r="O2056" s="66">
        <v>0</v>
      </c>
      <c r="P2056" s="66">
        <v>0</v>
      </c>
      <c r="Q2056" s="129"/>
      <c r="R2056" s="82"/>
      <c r="S2056" s="51"/>
    </row>
    <row r="2057" spans="1:20">
      <c r="A2057" s="132"/>
      <c r="B2057" s="128"/>
      <c r="C2057" s="149"/>
      <c r="D2057" s="100"/>
      <c r="E2057" s="100"/>
      <c r="F2057" s="100" t="s">
        <v>31</v>
      </c>
      <c r="G2057" s="66">
        <f t="shared" si="401"/>
        <v>0</v>
      </c>
      <c r="H2057" s="66">
        <f t="shared" si="401"/>
        <v>0</v>
      </c>
      <c r="I2057" s="66">
        <v>0</v>
      </c>
      <c r="J2057" s="66">
        <v>0</v>
      </c>
      <c r="K2057" s="66">
        <v>0</v>
      </c>
      <c r="L2057" s="66">
        <v>0</v>
      </c>
      <c r="M2057" s="66">
        <v>0</v>
      </c>
      <c r="N2057" s="66">
        <v>0</v>
      </c>
      <c r="O2057" s="66">
        <v>0</v>
      </c>
      <c r="P2057" s="66">
        <v>0</v>
      </c>
      <c r="Q2057" s="129"/>
      <c r="R2057" s="82"/>
      <c r="S2057" s="51"/>
    </row>
    <row r="2058" spans="1:20">
      <c r="A2058" s="132"/>
      <c r="B2058" s="128"/>
      <c r="C2058" s="149"/>
      <c r="D2058" s="100"/>
      <c r="E2058" s="100"/>
      <c r="F2058" s="100" t="s">
        <v>268</v>
      </c>
      <c r="G2058" s="66">
        <v>0</v>
      </c>
      <c r="H2058" s="66">
        <v>0</v>
      </c>
      <c r="I2058" s="66">
        <v>0</v>
      </c>
      <c r="J2058" s="66">
        <v>0</v>
      </c>
      <c r="K2058" s="66">
        <v>0</v>
      </c>
      <c r="L2058" s="66">
        <v>0</v>
      </c>
      <c r="M2058" s="66">
        <v>0</v>
      </c>
      <c r="N2058" s="66">
        <v>0</v>
      </c>
      <c r="O2058" s="66">
        <v>0</v>
      </c>
      <c r="P2058" s="66">
        <v>0</v>
      </c>
      <c r="Q2058" s="129"/>
      <c r="R2058" s="82"/>
      <c r="S2058" s="51"/>
    </row>
    <row r="2059" spans="1:20">
      <c r="A2059" s="132"/>
      <c r="B2059" s="128"/>
      <c r="C2059" s="149"/>
      <c r="D2059" s="115"/>
      <c r="E2059" s="100"/>
      <c r="F2059" s="100" t="s">
        <v>275</v>
      </c>
      <c r="G2059" s="66">
        <f t="shared" ref="G2059:H2063" si="402">I2059+K2059+M2059+O2059</f>
        <v>0</v>
      </c>
      <c r="H2059" s="66">
        <f t="shared" si="402"/>
        <v>0</v>
      </c>
      <c r="I2059" s="66">
        <v>0</v>
      </c>
      <c r="J2059" s="66">
        <v>0</v>
      </c>
      <c r="K2059" s="66">
        <v>0</v>
      </c>
      <c r="L2059" s="66">
        <v>0</v>
      </c>
      <c r="M2059" s="66">
        <v>0</v>
      </c>
      <c r="N2059" s="66">
        <v>0</v>
      </c>
      <c r="O2059" s="66">
        <v>0</v>
      </c>
      <c r="P2059" s="66">
        <v>0</v>
      </c>
      <c r="Q2059" s="129"/>
      <c r="R2059" s="82"/>
      <c r="S2059" s="51"/>
      <c r="T2059" s="65"/>
    </row>
    <row r="2060" spans="1:20">
      <c r="A2060" s="132"/>
      <c r="B2060" s="128"/>
      <c r="C2060" s="149"/>
      <c r="D2060" s="115"/>
      <c r="E2060" s="100"/>
      <c r="F2060" s="100" t="s">
        <v>276</v>
      </c>
      <c r="G2060" s="66">
        <f t="shared" si="402"/>
        <v>0</v>
      </c>
      <c r="H2060" s="66">
        <f t="shared" si="402"/>
        <v>0</v>
      </c>
      <c r="I2060" s="66">
        <v>0</v>
      </c>
      <c r="J2060" s="66">
        <v>0</v>
      </c>
      <c r="K2060" s="66">
        <v>0</v>
      </c>
      <c r="L2060" s="66">
        <v>0</v>
      </c>
      <c r="M2060" s="66">
        <v>0</v>
      </c>
      <c r="N2060" s="66">
        <v>0</v>
      </c>
      <c r="O2060" s="66">
        <v>0</v>
      </c>
      <c r="P2060" s="66">
        <v>0</v>
      </c>
      <c r="Q2060" s="129"/>
      <c r="R2060" s="82"/>
      <c r="S2060" s="51"/>
      <c r="T2060" s="65"/>
    </row>
    <row r="2061" spans="1:20">
      <c r="A2061" s="132"/>
      <c r="B2061" s="128"/>
      <c r="C2061" s="149"/>
      <c r="D2061" s="115"/>
      <c r="E2061" s="100"/>
      <c r="F2061" s="100" t="s">
        <v>277</v>
      </c>
      <c r="G2061" s="66">
        <f t="shared" si="402"/>
        <v>0</v>
      </c>
      <c r="H2061" s="66">
        <f t="shared" si="402"/>
        <v>0</v>
      </c>
      <c r="I2061" s="66">
        <v>0</v>
      </c>
      <c r="J2061" s="66">
        <v>0</v>
      </c>
      <c r="K2061" s="66">
        <v>0</v>
      </c>
      <c r="L2061" s="66">
        <v>0</v>
      </c>
      <c r="M2061" s="66">
        <v>0</v>
      </c>
      <c r="N2061" s="66">
        <v>0</v>
      </c>
      <c r="O2061" s="66">
        <v>0</v>
      </c>
      <c r="P2061" s="66">
        <v>0</v>
      </c>
      <c r="Q2061" s="129"/>
      <c r="R2061" s="82"/>
      <c r="S2061" s="51"/>
      <c r="T2061" s="65"/>
    </row>
    <row r="2062" spans="1:20">
      <c r="A2062" s="132"/>
      <c r="B2062" s="128"/>
      <c r="C2062" s="149"/>
      <c r="D2062" s="115"/>
      <c r="E2062" s="100"/>
      <c r="F2062" s="100" t="s">
        <v>278</v>
      </c>
      <c r="G2062" s="66">
        <f t="shared" si="402"/>
        <v>0</v>
      </c>
      <c r="H2062" s="66">
        <f t="shared" si="402"/>
        <v>0</v>
      </c>
      <c r="I2062" s="66">
        <v>0</v>
      </c>
      <c r="J2062" s="66">
        <v>0</v>
      </c>
      <c r="K2062" s="66">
        <v>0</v>
      </c>
      <c r="L2062" s="66">
        <v>0</v>
      </c>
      <c r="M2062" s="66">
        <v>0</v>
      </c>
      <c r="N2062" s="66">
        <v>0</v>
      </c>
      <c r="O2062" s="66">
        <v>0</v>
      </c>
      <c r="P2062" s="66">
        <v>0</v>
      </c>
      <c r="Q2062" s="129"/>
      <c r="R2062" s="82"/>
      <c r="S2062" s="51"/>
      <c r="T2062" s="65"/>
    </row>
    <row r="2063" spans="1:20">
      <c r="A2063" s="132"/>
      <c r="B2063" s="128"/>
      <c r="C2063" s="149"/>
      <c r="D2063" s="115"/>
      <c r="E2063" s="100"/>
      <c r="F2063" s="100" t="s">
        <v>279</v>
      </c>
      <c r="G2063" s="66">
        <f t="shared" si="402"/>
        <v>0</v>
      </c>
      <c r="H2063" s="66">
        <f t="shared" si="402"/>
        <v>0</v>
      </c>
      <c r="I2063" s="66">
        <v>0</v>
      </c>
      <c r="J2063" s="66">
        <v>0</v>
      </c>
      <c r="K2063" s="66">
        <v>0</v>
      </c>
      <c r="L2063" s="66">
        <v>0</v>
      </c>
      <c r="M2063" s="66">
        <v>0</v>
      </c>
      <c r="N2063" s="66">
        <v>0</v>
      </c>
      <c r="O2063" s="66">
        <v>0</v>
      </c>
      <c r="P2063" s="66">
        <v>0</v>
      </c>
      <c r="Q2063" s="129"/>
      <c r="R2063" s="82"/>
      <c r="S2063" s="51"/>
      <c r="T2063" s="65"/>
    </row>
    <row r="2064" spans="1:20" ht="12.75" customHeight="1">
      <c r="A2064" s="132" t="s">
        <v>259</v>
      </c>
      <c r="B2064" s="128" t="s">
        <v>260</v>
      </c>
      <c r="C2064" s="149" t="s">
        <v>541</v>
      </c>
      <c r="D2064" s="129"/>
      <c r="E2064" s="100"/>
      <c r="F2064" s="106" t="s">
        <v>22</v>
      </c>
      <c r="G2064" s="64">
        <f>SUM(G2065:G2075)</f>
        <v>337.90000000000003</v>
      </c>
      <c r="H2064" s="64">
        <f t="shared" ref="H2064:P2064" si="403">SUM(H2065:H2075)</f>
        <v>0</v>
      </c>
      <c r="I2064" s="64">
        <f t="shared" si="403"/>
        <v>3.3</v>
      </c>
      <c r="J2064" s="64">
        <f t="shared" si="403"/>
        <v>0</v>
      </c>
      <c r="K2064" s="64">
        <f t="shared" si="403"/>
        <v>0</v>
      </c>
      <c r="L2064" s="64">
        <f t="shared" si="403"/>
        <v>0</v>
      </c>
      <c r="M2064" s="64">
        <f t="shared" si="403"/>
        <v>334.6</v>
      </c>
      <c r="N2064" s="64">
        <f t="shared" si="403"/>
        <v>0</v>
      </c>
      <c r="O2064" s="64">
        <f t="shared" si="403"/>
        <v>0</v>
      </c>
      <c r="P2064" s="64">
        <f t="shared" si="403"/>
        <v>0</v>
      </c>
      <c r="Q2064" s="129" t="s">
        <v>23</v>
      </c>
      <c r="R2064" s="82"/>
      <c r="S2064" s="51"/>
    </row>
    <row r="2065" spans="1:20">
      <c r="A2065" s="132"/>
      <c r="B2065" s="128"/>
      <c r="C2065" s="149"/>
      <c r="D2065" s="129"/>
      <c r="E2065" s="100"/>
      <c r="F2065" s="100" t="s">
        <v>25</v>
      </c>
      <c r="G2065" s="66">
        <f t="shared" ref="G2065:H2069" si="404">I2065+K2065+M2065+O2065</f>
        <v>0</v>
      </c>
      <c r="H2065" s="66">
        <f t="shared" si="404"/>
        <v>0</v>
      </c>
      <c r="I2065" s="66">
        <v>0</v>
      </c>
      <c r="J2065" s="66">
        <v>0</v>
      </c>
      <c r="K2065" s="66">
        <v>0</v>
      </c>
      <c r="L2065" s="66">
        <v>0</v>
      </c>
      <c r="M2065" s="66">
        <v>0</v>
      </c>
      <c r="N2065" s="66">
        <v>0</v>
      </c>
      <c r="O2065" s="66">
        <v>0</v>
      </c>
      <c r="P2065" s="66">
        <v>0</v>
      </c>
      <c r="Q2065" s="129"/>
      <c r="R2065" s="82"/>
      <c r="S2065" s="51"/>
    </row>
    <row r="2066" spans="1:20">
      <c r="A2066" s="132"/>
      <c r="B2066" s="128"/>
      <c r="C2066" s="149"/>
      <c r="D2066" s="129"/>
      <c r="E2066" s="100"/>
      <c r="F2066" s="100" t="s">
        <v>28</v>
      </c>
      <c r="G2066" s="66">
        <f t="shared" si="404"/>
        <v>0</v>
      </c>
      <c r="H2066" s="66">
        <f t="shared" si="404"/>
        <v>0</v>
      </c>
      <c r="I2066" s="66">
        <v>0</v>
      </c>
      <c r="J2066" s="66">
        <v>0</v>
      </c>
      <c r="K2066" s="66">
        <v>0</v>
      </c>
      <c r="L2066" s="66">
        <v>0</v>
      </c>
      <c r="M2066" s="66">
        <v>0</v>
      </c>
      <c r="N2066" s="66">
        <v>0</v>
      </c>
      <c r="O2066" s="66">
        <v>0</v>
      </c>
      <c r="P2066" s="66">
        <v>0</v>
      </c>
      <c r="Q2066" s="129"/>
      <c r="R2066" s="82"/>
      <c r="S2066" s="51"/>
    </row>
    <row r="2067" spans="1:20">
      <c r="A2067" s="132"/>
      <c r="B2067" s="128"/>
      <c r="C2067" s="149"/>
      <c r="D2067" s="129"/>
      <c r="E2067" s="100"/>
      <c r="F2067" s="100" t="s">
        <v>29</v>
      </c>
      <c r="G2067" s="66">
        <f t="shared" si="404"/>
        <v>0</v>
      </c>
      <c r="H2067" s="66">
        <f t="shared" si="404"/>
        <v>0</v>
      </c>
      <c r="I2067" s="66">
        <v>0</v>
      </c>
      <c r="J2067" s="66">
        <v>0</v>
      </c>
      <c r="K2067" s="66">
        <v>0</v>
      </c>
      <c r="L2067" s="66">
        <v>0</v>
      </c>
      <c r="M2067" s="66">
        <v>0</v>
      </c>
      <c r="N2067" s="66">
        <v>0</v>
      </c>
      <c r="O2067" s="66">
        <v>0</v>
      </c>
      <c r="P2067" s="66">
        <v>0</v>
      </c>
      <c r="Q2067" s="129"/>
      <c r="R2067" s="82"/>
      <c r="S2067" s="51"/>
    </row>
    <row r="2068" spans="1:20">
      <c r="A2068" s="132"/>
      <c r="B2068" s="128"/>
      <c r="C2068" s="149"/>
      <c r="D2068" s="129"/>
      <c r="E2068" s="100"/>
      <c r="F2068" s="100" t="s">
        <v>30</v>
      </c>
      <c r="G2068" s="66">
        <f t="shared" si="404"/>
        <v>0</v>
      </c>
      <c r="H2068" s="66">
        <f t="shared" si="404"/>
        <v>0</v>
      </c>
      <c r="I2068" s="66">
        <v>0</v>
      </c>
      <c r="J2068" s="66">
        <v>0</v>
      </c>
      <c r="K2068" s="66">
        <v>0</v>
      </c>
      <c r="L2068" s="66">
        <v>0</v>
      </c>
      <c r="M2068" s="66">
        <v>0</v>
      </c>
      <c r="N2068" s="66">
        <v>0</v>
      </c>
      <c r="O2068" s="66">
        <v>0</v>
      </c>
      <c r="P2068" s="66">
        <v>0</v>
      </c>
      <c r="Q2068" s="129"/>
      <c r="R2068" s="82"/>
      <c r="S2068" s="51"/>
    </row>
    <row r="2069" spans="1:20">
      <c r="A2069" s="132"/>
      <c r="B2069" s="128"/>
      <c r="C2069" s="149"/>
      <c r="D2069" s="129"/>
      <c r="E2069" s="100"/>
      <c r="F2069" s="100" t="s">
        <v>31</v>
      </c>
      <c r="G2069" s="66">
        <f t="shared" si="404"/>
        <v>0</v>
      </c>
      <c r="H2069" s="66">
        <f t="shared" si="404"/>
        <v>0</v>
      </c>
      <c r="I2069" s="66">
        <v>0</v>
      </c>
      <c r="J2069" s="66">
        <v>0</v>
      </c>
      <c r="K2069" s="66">
        <v>0</v>
      </c>
      <c r="L2069" s="66">
        <v>0</v>
      </c>
      <c r="M2069" s="66">
        <v>0</v>
      </c>
      <c r="N2069" s="66">
        <v>0</v>
      </c>
      <c r="O2069" s="66">
        <v>0</v>
      </c>
      <c r="P2069" s="66">
        <v>0</v>
      </c>
      <c r="Q2069" s="129"/>
      <c r="R2069" s="82"/>
      <c r="S2069" s="51"/>
    </row>
    <row r="2070" spans="1:20">
      <c r="A2070" s="132"/>
      <c r="B2070" s="128"/>
      <c r="C2070" s="149"/>
      <c r="D2070" s="129"/>
      <c r="E2070" s="100"/>
      <c r="F2070" s="100" t="s">
        <v>268</v>
      </c>
      <c r="G2070" s="66">
        <v>0</v>
      </c>
      <c r="H2070" s="66">
        <v>0</v>
      </c>
      <c r="I2070" s="66">
        <v>0</v>
      </c>
      <c r="J2070" s="66">
        <v>0</v>
      </c>
      <c r="K2070" s="66">
        <v>0</v>
      </c>
      <c r="L2070" s="66">
        <v>0</v>
      </c>
      <c r="M2070" s="66">
        <v>0</v>
      </c>
      <c r="N2070" s="66">
        <v>0</v>
      </c>
      <c r="O2070" s="66">
        <v>0</v>
      </c>
      <c r="P2070" s="66">
        <v>0</v>
      </c>
      <c r="Q2070" s="129"/>
      <c r="R2070" s="82"/>
      <c r="S2070" s="51"/>
    </row>
    <row r="2071" spans="1:20">
      <c r="A2071" s="132"/>
      <c r="B2071" s="128"/>
      <c r="C2071" s="149"/>
      <c r="D2071" s="129"/>
      <c r="E2071" s="102" t="s">
        <v>24</v>
      </c>
      <c r="F2071" s="100" t="s">
        <v>275</v>
      </c>
      <c r="G2071" s="97">
        <f t="shared" ref="G2071:H2075" si="405">I2071+K2071+M2071+O2071</f>
        <v>337.90000000000003</v>
      </c>
      <c r="H2071" s="66">
        <f t="shared" si="405"/>
        <v>0</v>
      </c>
      <c r="I2071" s="97">
        <f>3.3</f>
        <v>3.3</v>
      </c>
      <c r="J2071" s="66">
        <v>0</v>
      </c>
      <c r="K2071" s="66">
        <v>0</v>
      </c>
      <c r="L2071" s="66">
        <v>0</v>
      </c>
      <c r="M2071" s="97">
        <f>334.6</f>
        <v>334.6</v>
      </c>
      <c r="N2071" s="66">
        <v>0</v>
      </c>
      <c r="O2071" s="66">
        <v>0</v>
      </c>
      <c r="P2071" s="66">
        <v>0</v>
      </c>
      <c r="Q2071" s="129"/>
      <c r="R2071" s="82"/>
      <c r="S2071" s="51"/>
      <c r="T2071" s="65"/>
    </row>
    <row r="2072" spans="1:20">
      <c r="A2072" s="132"/>
      <c r="B2072" s="128"/>
      <c r="C2072" s="149"/>
      <c r="D2072" s="129"/>
      <c r="E2072" s="100"/>
      <c r="F2072" s="100" t="s">
        <v>276</v>
      </c>
      <c r="G2072" s="66">
        <f t="shared" si="405"/>
        <v>0</v>
      </c>
      <c r="H2072" s="66">
        <f t="shared" si="405"/>
        <v>0</v>
      </c>
      <c r="I2072" s="66">
        <v>0</v>
      </c>
      <c r="J2072" s="66">
        <v>0</v>
      </c>
      <c r="K2072" s="66">
        <v>0</v>
      </c>
      <c r="L2072" s="66">
        <v>0</v>
      </c>
      <c r="M2072" s="66">
        <v>0</v>
      </c>
      <c r="N2072" s="66">
        <v>0</v>
      </c>
      <c r="O2072" s="66">
        <v>0</v>
      </c>
      <c r="P2072" s="66">
        <v>0</v>
      </c>
      <c r="Q2072" s="129"/>
      <c r="R2072" s="82"/>
      <c r="S2072" s="51"/>
      <c r="T2072" s="65"/>
    </row>
    <row r="2073" spans="1:20">
      <c r="A2073" s="132"/>
      <c r="B2073" s="128"/>
      <c r="C2073" s="149"/>
      <c r="D2073" s="129"/>
      <c r="E2073" s="100"/>
      <c r="F2073" s="100" t="s">
        <v>277</v>
      </c>
      <c r="G2073" s="66">
        <f t="shared" si="405"/>
        <v>0</v>
      </c>
      <c r="H2073" s="66">
        <f t="shared" si="405"/>
        <v>0</v>
      </c>
      <c r="I2073" s="66">
        <v>0</v>
      </c>
      <c r="J2073" s="66">
        <v>0</v>
      </c>
      <c r="K2073" s="66">
        <v>0</v>
      </c>
      <c r="L2073" s="66">
        <v>0</v>
      </c>
      <c r="M2073" s="66">
        <v>0</v>
      </c>
      <c r="N2073" s="66">
        <v>0</v>
      </c>
      <c r="O2073" s="66">
        <v>0</v>
      </c>
      <c r="P2073" s="66">
        <v>0</v>
      </c>
      <c r="Q2073" s="129"/>
      <c r="R2073" s="82"/>
      <c r="S2073" s="51"/>
      <c r="T2073" s="65"/>
    </row>
    <row r="2074" spans="1:20">
      <c r="A2074" s="132"/>
      <c r="B2074" s="128"/>
      <c r="C2074" s="149"/>
      <c r="D2074" s="129"/>
      <c r="E2074" s="100"/>
      <c r="F2074" s="100" t="s">
        <v>278</v>
      </c>
      <c r="G2074" s="66">
        <f t="shared" si="405"/>
        <v>0</v>
      </c>
      <c r="H2074" s="66">
        <f t="shared" si="405"/>
        <v>0</v>
      </c>
      <c r="I2074" s="66">
        <v>0</v>
      </c>
      <c r="J2074" s="66">
        <v>0</v>
      </c>
      <c r="K2074" s="66">
        <v>0</v>
      </c>
      <c r="L2074" s="66">
        <v>0</v>
      </c>
      <c r="M2074" s="66">
        <v>0</v>
      </c>
      <c r="N2074" s="66">
        <v>0</v>
      </c>
      <c r="O2074" s="66">
        <v>0</v>
      </c>
      <c r="P2074" s="66">
        <v>0</v>
      </c>
      <c r="Q2074" s="129"/>
      <c r="R2074" s="82"/>
      <c r="S2074" s="51"/>
      <c r="T2074" s="65"/>
    </row>
    <row r="2075" spans="1:20">
      <c r="A2075" s="132"/>
      <c r="B2075" s="128"/>
      <c r="C2075" s="149"/>
      <c r="D2075" s="129"/>
      <c r="E2075" s="100"/>
      <c r="F2075" s="100" t="s">
        <v>279</v>
      </c>
      <c r="G2075" s="66">
        <f t="shared" si="405"/>
        <v>0</v>
      </c>
      <c r="H2075" s="66">
        <f t="shared" si="405"/>
        <v>0</v>
      </c>
      <c r="I2075" s="66">
        <v>0</v>
      </c>
      <c r="J2075" s="66">
        <v>0</v>
      </c>
      <c r="K2075" s="66">
        <v>0</v>
      </c>
      <c r="L2075" s="66">
        <v>0</v>
      </c>
      <c r="M2075" s="66">
        <v>0</v>
      </c>
      <c r="N2075" s="66">
        <v>0</v>
      </c>
      <c r="O2075" s="66">
        <v>0</v>
      </c>
      <c r="P2075" s="66">
        <v>0</v>
      </c>
      <c r="Q2075" s="129"/>
      <c r="R2075" s="82"/>
      <c r="S2075" s="51"/>
      <c r="T2075" s="65"/>
    </row>
    <row r="2076" spans="1:20" ht="12.75" customHeight="1">
      <c r="A2076" s="128" t="s">
        <v>158</v>
      </c>
      <c r="B2076" s="128"/>
      <c r="C2076" s="128"/>
      <c r="D2076" s="128"/>
      <c r="E2076" s="128"/>
      <c r="F2076" s="128"/>
      <c r="G2076" s="128"/>
      <c r="H2076" s="128"/>
      <c r="I2076" s="128"/>
      <c r="J2076" s="128"/>
      <c r="K2076" s="128"/>
      <c r="L2076" s="128"/>
      <c r="M2076" s="128"/>
      <c r="N2076" s="128"/>
      <c r="O2076" s="128"/>
      <c r="P2076" s="128"/>
      <c r="Q2076" s="128"/>
      <c r="R2076" s="82"/>
      <c r="S2076" s="51"/>
    </row>
    <row r="2077" spans="1:20" ht="12.75" customHeight="1">
      <c r="A2077" s="152" t="s">
        <v>159</v>
      </c>
      <c r="B2077" s="128" t="s">
        <v>160</v>
      </c>
      <c r="C2077" s="149" t="s">
        <v>37</v>
      </c>
      <c r="D2077" s="129"/>
      <c r="E2077" s="100"/>
      <c r="F2077" s="106" t="s">
        <v>22</v>
      </c>
      <c r="G2077" s="64">
        <f>SUM(G2078:G2088)</f>
        <v>15000</v>
      </c>
      <c r="H2077" s="64">
        <f t="shared" ref="H2077:P2077" si="406">SUM(H2078:H2088)</f>
        <v>15000</v>
      </c>
      <c r="I2077" s="64">
        <f t="shared" si="406"/>
        <v>15000</v>
      </c>
      <c r="J2077" s="64">
        <f t="shared" si="406"/>
        <v>15000</v>
      </c>
      <c r="K2077" s="64">
        <f t="shared" si="406"/>
        <v>0</v>
      </c>
      <c r="L2077" s="64">
        <f t="shared" si="406"/>
        <v>0</v>
      </c>
      <c r="M2077" s="64">
        <f t="shared" si="406"/>
        <v>0</v>
      </c>
      <c r="N2077" s="64">
        <f t="shared" si="406"/>
        <v>0</v>
      </c>
      <c r="O2077" s="64">
        <f t="shared" si="406"/>
        <v>0</v>
      </c>
      <c r="P2077" s="64">
        <f t="shared" si="406"/>
        <v>0</v>
      </c>
      <c r="Q2077" s="129" t="s">
        <v>23</v>
      </c>
      <c r="R2077" s="82"/>
      <c r="S2077" s="51"/>
    </row>
    <row r="2078" spans="1:20">
      <c r="A2078" s="152"/>
      <c r="B2078" s="128"/>
      <c r="C2078" s="149"/>
      <c r="D2078" s="129"/>
      <c r="E2078" s="100" t="s">
        <v>27</v>
      </c>
      <c r="F2078" s="100" t="s">
        <v>25</v>
      </c>
      <c r="G2078" s="66">
        <f t="shared" ref="G2078:H2082" si="407">I2078+K2078+M2078+O2078</f>
        <v>15000</v>
      </c>
      <c r="H2078" s="66">
        <f t="shared" si="407"/>
        <v>15000</v>
      </c>
      <c r="I2078" s="66">
        <v>15000</v>
      </c>
      <c r="J2078" s="66">
        <v>15000</v>
      </c>
      <c r="K2078" s="66">
        <v>0</v>
      </c>
      <c r="L2078" s="66">
        <v>0</v>
      </c>
      <c r="M2078" s="66">
        <v>0</v>
      </c>
      <c r="N2078" s="66">
        <v>0</v>
      </c>
      <c r="O2078" s="66">
        <v>0</v>
      </c>
      <c r="P2078" s="66">
        <v>0</v>
      </c>
      <c r="Q2078" s="129"/>
      <c r="R2078" s="82"/>
      <c r="S2078" s="51"/>
    </row>
    <row r="2079" spans="1:20">
      <c r="A2079" s="152"/>
      <c r="B2079" s="128"/>
      <c r="C2079" s="149"/>
      <c r="D2079" s="129"/>
      <c r="E2079" s="100"/>
      <c r="F2079" s="100" t="s">
        <v>28</v>
      </c>
      <c r="G2079" s="66">
        <f t="shared" si="407"/>
        <v>0</v>
      </c>
      <c r="H2079" s="66">
        <f t="shared" si="407"/>
        <v>0</v>
      </c>
      <c r="I2079" s="66">
        <v>0</v>
      </c>
      <c r="J2079" s="66">
        <v>0</v>
      </c>
      <c r="K2079" s="66">
        <v>0</v>
      </c>
      <c r="L2079" s="66">
        <v>0</v>
      </c>
      <c r="M2079" s="66">
        <v>0</v>
      </c>
      <c r="N2079" s="66">
        <v>0</v>
      </c>
      <c r="O2079" s="66">
        <v>0</v>
      </c>
      <c r="P2079" s="66">
        <v>0</v>
      </c>
      <c r="Q2079" s="129"/>
      <c r="R2079" s="82"/>
      <c r="S2079" s="51"/>
    </row>
    <row r="2080" spans="1:20">
      <c r="A2080" s="152"/>
      <c r="B2080" s="128"/>
      <c r="C2080" s="149"/>
      <c r="D2080" s="129"/>
      <c r="E2080" s="100"/>
      <c r="F2080" s="100" t="s">
        <v>29</v>
      </c>
      <c r="G2080" s="66">
        <f t="shared" si="407"/>
        <v>0</v>
      </c>
      <c r="H2080" s="66">
        <f t="shared" si="407"/>
        <v>0</v>
      </c>
      <c r="I2080" s="66">
        <v>0</v>
      </c>
      <c r="J2080" s="66">
        <v>0</v>
      </c>
      <c r="K2080" s="66">
        <v>0</v>
      </c>
      <c r="L2080" s="66">
        <v>0</v>
      </c>
      <c r="M2080" s="66">
        <v>0</v>
      </c>
      <c r="N2080" s="66">
        <v>0</v>
      </c>
      <c r="O2080" s="66">
        <v>0</v>
      </c>
      <c r="P2080" s="66">
        <v>0</v>
      </c>
      <c r="Q2080" s="129"/>
      <c r="R2080" s="82"/>
      <c r="S2080" s="51"/>
    </row>
    <row r="2081" spans="1:20">
      <c r="A2081" s="152"/>
      <c r="B2081" s="128"/>
      <c r="C2081" s="149"/>
      <c r="D2081" s="129"/>
      <c r="E2081" s="100"/>
      <c r="F2081" s="100" t="s">
        <v>30</v>
      </c>
      <c r="G2081" s="66">
        <f t="shared" si="407"/>
        <v>0</v>
      </c>
      <c r="H2081" s="66">
        <f t="shared" si="407"/>
        <v>0</v>
      </c>
      <c r="I2081" s="66">
        <v>0</v>
      </c>
      <c r="J2081" s="66">
        <v>0</v>
      </c>
      <c r="K2081" s="66">
        <v>0</v>
      </c>
      <c r="L2081" s="66">
        <v>0</v>
      </c>
      <c r="M2081" s="66">
        <v>0</v>
      </c>
      <c r="N2081" s="66">
        <v>0</v>
      </c>
      <c r="O2081" s="66">
        <v>0</v>
      </c>
      <c r="P2081" s="66">
        <v>0</v>
      </c>
      <c r="Q2081" s="129"/>
      <c r="R2081" s="82"/>
      <c r="S2081" s="51"/>
    </row>
    <row r="2082" spans="1:20">
      <c r="A2082" s="152"/>
      <c r="B2082" s="128"/>
      <c r="C2082" s="149"/>
      <c r="D2082" s="129"/>
      <c r="E2082" s="100"/>
      <c r="F2082" s="100" t="s">
        <v>31</v>
      </c>
      <c r="G2082" s="66">
        <f t="shared" si="407"/>
        <v>0</v>
      </c>
      <c r="H2082" s="66">
        <f t="shared" si="407"/>
        <v>0</v>
      </c>
      <c r="I2082" s="66">
        <v>0</v>
      </c>
      <c r="J2082" s="66">
        <v>0</v>
      </c>
      <c r="K2082" s="66">
        <v>0</v>
      </c>
      <c r="L2082" s="66">
        <v>0</v>
      </c>
      <c r="M2082" s="66">
        <v>0</v>
      </c>
      <c r="N2082" s="66">
        <v>0</v>
      </c>
      <c r="O2082" s="66">
        <v>0</v>
      </c>
      <c r="P2082" s="66">
        <v>0</v>
      </c>
      <c r="Q2082" s="129"/>
      <c r="R2082" s="82"/>
      <c r="S2082" s="51"/>
    </row>
    <row r="2083" spans="1:20">
      <c r="A2083" s="152"/>
      <c r="B2083" s="128"/>
      <c r="C2083" s="149"/>
      <c r="D2083" s="129"/>
      <c r="E2083" s="100"/>
      <c r="F2083" s="100" t="s">
        <v>268</v>
      </c>
      <c r="G2083" s="66">
        <v>0</v>
      </c>
      <c r="H2083" s="66">
        <v>0</v>
      </c>
      <c r="I2083" s="66">
        <v>0</v>
      </c>
      <c r="J2083" s="66">
        <v>0</v>
      </c>
      <c r="K2083" s="66">
        <v>0</v>
      </c>
      <c r="L2083" s="66">
        <v>0</v>
      </c>
      <c r="M2083" s="66">
        <v>0</v>
      </c>
      <c r="N2083" s="66">
        <v>0</v>
      </c>
      <c r="O2083" s="66">
        <v>0</v>
      </c>
      <c r="P2083" s="66">
        <v>0</v>
      </c>
      <c r="Q2083" s="129"/>
      <c r="R2083" s="82"/>
      <c r="S2083" s="51"/>
    </row>
    <row r="2084" spans="1:20">
      <c r="A2084" s="152"/>
      <c r="B2084" s="128"/>
      <c r="C2084" s="149"/>
      <c r="D2084" s="129"/>
      <c r="E2084" s="100"/>
      <c r="F2084" s="100" t="s">
        <v>275</v>
      </c>
      <c r="G2084" s="66">
        <f t="shared" ref="G2084:H2088" si="408">I2084+K2084+M2084+O2084</f>
        <v>0</v>
      </c>
      <c r="H2084" s="66">
        <f t="shared" si="408"/>
        <v>0</v>
      </c>
      <c r="I2084" s="66">
        <v>0</v>
      </c>
      <c r="J2084" s="66">
        <v>0</v>
      </c>
      <c r="K2084" s="66">
        <v>0</v>
      </c>
      <c r="L2084" s="66">
        <v>0</v>
      </c>
      <c r="M2084" s="66">
        <v>0</v>
      </c>
      <c r="N2084" s="66">
        <v>0</v>
      </c>
      <c r="O2084" s="66">
        <v>0</v>
      </c>
      <c r="P2084" s="66">
        <v>0</v>
      </c>
      <c r="Q2084" s="129"/>
      <c r="R2084" s="82"/>
      <c r="S2084" s="51"/>
      <c r="T2084" s="65"/>
    </row>
    <row r="2085" spans="1:20">
      <c r="A2085" s="152"/>
      <c r="B2085" s="128"/>
      <c r="C2085" s="149"/>
      <c r="D2085" s="129"/>
      <c r="E2085" s="100"/>
      <c r="F2085" s="100" t="s">
        <v>276</v>
      </c>
      <c r="G2085" s="66">
        <f t="shared" si="408"/>
        <v>0</v>
      </c>
      <c r="H2085" s="66">
        <f t="shared" si="408"/>
        <v>0</v>
      </c>
      <c r="I2085" s="66">
        <v>0</v>
      </c>
      <c r="J2085" s="66">
        <v>0</v>
      </c>
      <c r="K2085" s="66">
        <v>0</v>
      </c>
      <c r="L2085" s="66">
        <v>0</v>
      </c>
      <c r="M2085" s="66">
        <v>0</v>
      </c>
      <c r="N2085" s="66">
        <v>0</v>
      </c>
      <c r="O2085" s="66">
        <v>0</v>
      </c>
      <c r="P2085" s="66">
        <v>0</v>
      </c>
      <c r="Q2085" s="129"/>
      <c r="R2085" s="82"/>
      <c r="S2085" s="51"/>
      <c r="T2085" s="65"/>
    </row>
    <row r="2086" spans="1:20">
      <c r="A2086" s="152"/>
      <c r="B2086" s="128"/>
      <c r="C2086" s="149"/>
      <c r="D2086" s="129"/>
      <c r="E2086" s="100"/>
      <c r="F2086" s="100" t="s">
        <v>277</v>
      </c>
      <c r="G2086" s="66">
        <f t="shared" si="408"/>
        <v>0</v>
      </c>
      <c r="H2086" s="66">
        <f t="shared" si="408"/>
        <v>0</v>
      </c>
      <c r="I2086" s="66">
        <v>0</v>
      </c>
      <c r="J2086" s="66">
        <v>0</v>
      </c>
      <c r="K2086" s="66">
        <v>0</v>
      </c>
      <c r="L2086" s="66">
        <v>0</v>
      </c>
      <c r="M2086" s="66">
        <v>0</v>
      </c>
      <c r="N2086" s="66">
        <v>0</v>
      </c>
      <c r="O2086" s="66">
        <v>0</v>
      </c>
      <c r="P2086" s="66">
        <v>0</v>
      </c>
      <c r="Q2086" s="129"/>
      <c r="R2086" s="82"/>
      <c r="S2086" s="51"/>
      <c r="T2086" s="65"/>
    </row>
    <row r="2087" spans="1:20">
      <c r="A2087" s="152"/>
      <c r="B2087" s="128"/>
      <c r="C2087" s="149"/>
      <c r="D2087" s="129"/>
      <c r="E2087" s="100"/>
      <c r="F2087" s="100" t="s">
        <v>278</v>
      </c>
      <c r="G2087" s="66">
        <f t="shared" si="408"/>
        <v>0</v>
      </c>
      <c r="H2087" s="66">
        <f t="shared" si="408"/>
        <v>0</v>
      </c>
      <c r="I2087" s="66">
        <v>0</v>
      </c>
      <c r="J2087" s="66">
        <v>0</v>
      </c>
      <c r="K2087" s="66">
        <v>0</v>
      </c>
      <c r="L2087" s="66">
        <v>0</v>
      </c>
      <c r="M2087" s="66">
        <v>0</v>
      </c>
      <c r="N2087" s="66">
        <v>0</v>
      </c>
      <c r="O2087" s="66">
        <v>0</v>
      </c>
      <c r="P2087" s="66">
        <v>0</v>
      </c>
      <c r="Q2087" s="129"/>
      <c r="R2087" s="82"/>
      <c r="S2087" s="51"/>
      <c r="T2087" s="65"/>
    </row>
    <row r="2088" spans="1:20">
      <c r="A2088" s="152"/>
      <c r="B2088" s="128"/>
      <c r="C2088" s="149"/>
      <c r="D2088" s="129"/>
      <c r="E2088" s="100"/>
      <c r="F2088" s="100" t="s">
        <v>279</v>
      </c>
      <c r="G2088" s="66">
        <f t="shared" si="408"/>
        <v>0</v>
      </c>
      <c r="H2088" s="66">
        <f t="shared" si="408"/>
        <v>0</v>
      </c>
      <c r="I2088" s="66">
        <v>0</v>
      </c>
      <c r="J2088" s="66">
        <v>0</v>
      </c>
      <c r="K2088" s="66">
        <v>0</v>
      </c>
      <c r="L2088" s="66">
        <v>0</v>
      </c>
      <c r="M2088" s="66">
        <v>0</v>
      </c>
      <c r="N2088" s="66">
        <v>0</v>
      </c>
      <c r="O2088" s="66">
        <v>0</v>
      </c>
      <c r="P2088" s="66">
        <v>0</v>
      </c>
      <c r="Q2088" s="129"/>
      <c r="R2088" s="82"/>
      <c r="S2088" s="51"/>
      <c r="T2088" s="65"/>
    </row>
    <row r="2089" spans="1:20" ht="12.75" customHeight="1">
      <c r="A2089" s="128" t="s">
        <v>161</v>
      </c>
      <c r="B2089" s="128"/>
      <c r="C2089" s="128"/>
      <c r="D2089" s="128"/>
      <c r="E2089" s="128"/>
      <c r="F2089" s="128"/>
      <c r="G2089" s="128"/>
      <c r="H2089" s="128"/>
      <c r="I2089" s="128"/>
      <c r="J2089" s="128"/>
      <c r="K2089" s="128"/>
      <c r="L2089" s="128"/>
      <c r="M2089" s="128"/>
      <c r="N2089" s="128"/>
      <c r="O2089" s="128"/>
      <c r="P2089" s="128"/>
      <c r="Q2089" s="128"/>
      <c r="R2089" s="82"/>
      <c r="S2089" s="51"/>
    </row>
    <row r="2090" spans="1:20" ht="12.75" customHeight="1">
      <c r="A2090" s="127" t="s">
        <v>162</v>
      </c>
      <c r="B2090" s="128" t="s">
        <v>163</v>
      </c>
      <c r="C2090" s="149" t="s">
        <v>37</v>
      </c>
      <c r="D2090" s="115"/>
      <c r="E2090" s="100"/>
      <c r="F2090" s="106" t="s">
        <v>22</v>
      </c>
      <c r="G2090" s="64">
        <f>SUM(G2091:G2101)</f>
        <v>2600</v>
      </c>
      <c r="H2090" s="64">
        <f t="shared" ref="H2090:P2090" si="409">SUM(H2091:H2101)</f>
        <v>2600</v>
      </c>
      <c r="I2090" s="64">
        <f t="shared" si="409"/>
        <v>2600</v>
      </c>
      <c r="J2090" s="64">
        <f t="shared" si="409"/>
        <v>2600</v>
      </c>
      <c r="K2090" s="64">
        <f t="shared" si="409"/>
        <v>0</v>
      </c>
      <c r="L2090" s="64">
        <f t="shared" si="409"/>
        <v>0</v>
      </c>
      <c r="M2090" s="64">
        <f t="shared" si="409"/>
        <v>0</v>
      </c>
      <c r="N2090" s="64">
        <f t="shared" si="409"/>
        <v>0</v>
      </c>
      <c r="O2090" s="64">
        <f t="shared" si="409"/>
        <v>0</v>
      </c>
      <c r="P2090" s="64">
        <f t="shared" si="409"/>
        <v>0</v>
      </c>
      <c r="Q2090" s="129" t="s">
        <v>164</v>
      </c>
      <c r="R2090" s="82"/>
      <c r="S2090" s="51"/>
    </row>
    <row r="2091" spans="1:20">
      <c r="A2091" s="127"/>
      <c r="B2091" s="128"/>
      <c r="C2091" s="149"/>
      <c r="D2091" s="129" t="s">
        <v>254</v>
      </c>
      <c r="E2091" s="100"/>
      <c r="F2091" s="100" t="s">
        <v>25</v>
      </c>
      <c r="G2091" s="66">
        <f>I2091+K2091+M2091+O2091</f>
        <v>0</v>
      </c>
      <c r="H2091" s="66">
        <f>J2091+L2091+N2091+P2091</f>
        <v>0</v>
      </c>
      <c r="I2091" s="66">
        <v>0</v>
      </c>
      <c r="J2091" s="66">
        <v>0</v>
      </c>
      <c r="K2091" s="66">
        <v>0</v>
      </c>
      <c r="L2091" s="66">
        <v>0</v>
      </c>
      <c r="M2091" s="66">
        <v>0</v>
      </c>
      <c r="N2091" s="66">
        <v>0</v>
      </c>
      <c r="O2091" s="66">
        <v>0</v>
      </c>
      <c r="P2091" s="66">
        <v>0</v>
      </c>
      <c r="Q2091" s="129"/>
      <c r="R2091" s="82"/>
      <c r="S2091" s="51"/>
    </row>
    <row r="2092" spans="1:20">
      <c r="A2092" s="127"/>
      <c r="B2092" s="128"/>
      <c r="C2092" s="149"/>
      <c r="D2092" s="153"/>
      <c r="E2092" s="100" t="s">
        <v>27</v>
      </c>
      <c r="F2092" s="100" t="s">
        <v>28</v>
      </c>
      <c r="G2092" s="66">
        <f>I2092+K2092+M2092+O2092</f>
        <v>2600</v>
      </c>
      <c r="H2092" s="66">
        <f>J2092+L2092+N2092+P2092</f>
        <v>2600</v>
      </c>
      <c r="I2092" s="66">
        <v>2600</v>
      </c>
      <c r="J2092" s="66">
        <v>2600</v>
      </c>
      <c r="K2092" s="66">
        <v>0</v>
      </c>
      <c r="L2092" s="66">
        <v>0</v>
      </c>
      <c r="M2092" s="66">
        <v>0</v>
      </c>
      <c r="N2092" s="66">
        <v>0</v>
      </c>
      <c r="O2092" s="66">
        <v>0</v>
      </c>
      <c r="P2092" s="66">
        <v>0</v>
      </c>
      <c r="Q2092" s="129"/>
      <c r="R2092" s="82"/>
      <c r="S2092" s="51"/>
    </row>
    <row r="2093" spans="1:20">
      <c r="A2093" s="127"/>
      <c r="B2093" s="128"/>
      <c r="C2093" s="149"/>
      <c r="D2093" s="153"/>
      <c r="E2093" s="100"/>
      <c r="F2093" s="100" t="s">
        <v>29</v>
      </c>
      <c r="G2093" s="66">
        <f t="shared" ref="G2093:G2101" si="410">I2093+K2093+M2093+O2093</f>
        <v>0</v>
      </c>
      <c r="H2093" s="66">
        <f t="shared" ref="H2093:H2101" si="411">J2093+L2093+N2093+P2093</f>
        <v>0</v>
      </c>
      <c r="I2093" s="66">
        <v>0</v>
      </c>
      <c r="J2093" s="66">
        <v>0</v>
      </c>
      <c r="K2093" s="66">
        <v>0</v>
      </c>
      <c r="L2093" s="66">
        <v>0</v>
      </c>
      <c r="M2093" s="66">
        <v>0</v>
      </c>
      <c r="N2093" s="66">
        <v>0</v>
      </c>
      <c r="O2093" s="66">
        <v>0</v>
      </c>
      <c r="P2093" s="66">
        <v>0</v>
      </c>
      <c r="Q2093" s="129"/>
      <c r="R2093" s="82"/>
      <c r="S2093" s="51"/>
    </row>
    <row r="2094" spans="1:20">
      <c r="A2094" s="127"/>
      <c r="B2094" s="128"/>
      <c r="C2094" s="149"/>
      <c r="D2094" s="153"/>
      <c r="E2094" s="100"/>
      <c r="F2094" s="100" t="s">
        <v>30</v>
      </c>
      <c r="G2094" s="66">
        <f t="shared" si="410"/>
        <v>0</v>
      </c>
      <c r="H2094" s="66">
        <f t="shared" si="411"/>
        <v>0</v>
      </c>
      <c r="I2094" s="66">
        <v>0</v>
      </c>
      <c r="J2094" s="66">
        <v>0</v>
      </c>
      <c r="K2094" s="66">
        <v>0</v>
      </c>
      <c r="L2094" s="66">
        <v>0</v>
      </c>
      <c r="M2094" s="66">
        <v>0</v>
      </c>
      <c r="N2094" s="66">
        <v>0</v>
      </c>
      <c r="O2094" s="66">
        <v>0</v>
      </c>
      <c r="P2094" s="66">
        <v>0</v>
      </c>
      <c r="Q2094" s="129"/>
      <c r="R2094" s="82"/>
      <c r="S2094" s="51"/>
    </row>
    <row r="2095" spans="1:20">
      <c r="A2095" s="127"/>
      <c r="B2095" s="128"/>
      <c r="C2095" s="149"/>
      <c r="D2095" s="153"/>
      <c r="E2095" s="100"/>
      <c r="F2095" s="100" t="s">
        <v>31</v>
      </c>
      <c r="G2095" s="66">
        <v>0</v>
      </c>
      <c r="H2095" s="66">
        <f t="shared" si="411"/>
        <v>0</v>
      </c>
      <c r="I2095" s="66">
        <v>0</v>
      </c>
      <c r="J2095" s="66">
        <v>0</v>
      </c>
      <c r="K2095" s="66">
        <v>0</v>
      </c>
      <c r="L2095" s="66">
        <v>0</v>
      </c>
      <c r="M2095" s="66">
        <v>0</v>
      </c>
      <c r="N2095" s="66">
        <v>0</v>
      </c>
      <c r="O2095" s="66">
        <v>0</v>
      </c>
      <c r="P2095" s="66">
        <v>0</v>
      </c>
      <c r="Q2095" s="129"/>
      <c r="R2095" s="82"/>
      <c r="S2095" s="51"/>
    </row>
    <row r="2096" spans="1:20">
      <c r="A2096" s="127"/>
      <c r="B2096" s="128"/>
      <c r="C2096" s="149"/>
      <c r="D2096" s="153"/>
      <c r="E2096" s="100"/>
      <c r="F2096" s="100" t="s">
        <v>268</v>
      </c>
      <c r="G2096" s="66">
        <f t="shared" si="410"/>
        <v>0</v>
      </c>
      <c r="H2096" s="66">
        <f t="shared" si="411"/>
        <v>0</v>
      </c>
      <c r="I2096" s="66">
        <v>0</v>
      </c>
      <c r="J2096" s="66">
        <v>0</v>
      </c>
      <c r="K2096" s="66">
        <v>0</v>
      </c>
      <c r="L2096" s="66">
        <v>0</v>
      </c>
      <c r="M2096" s="66">
        <v>0</v>
      </c>
      <c r="N2096" s="66">
        <v>0</v>
      </c>
      <c r="O2096" s="66">
        <v>0</v>
      </c>
      <c r="P2096" s="66">
        <v>0</v>
      </c>
      <c r="Q2096" s="129"/>
      <c r="R2096" s="82"/>
      <c r="S2096" s="51"/>
    </row>
    <row r="2097" spans="1:25">
      <c r="A2097" s="127"/>
      <c r="B2097" s="128"/>
      <c r="C2097" s="149"/>
      <c r="D2097" s="153"/>
      <c r="E2097" s="100"/>
      <c r="F2097" s="100" t="s">
        <v>275</v>
      </c>
      <c r="G2097" s="66">
        <f t="shared" si="410"/>
        <v>0</v>
      </c>
      <c r="H2097" s="66">
        <f t="shared" si="411"/>
        <v>0</v>
      </c>
      <c r="I2097" s="66">
        <v>0</v>
      </c>
      <c r="J2097" s="66">
        <v>0</v>
      </c>
      <c r="K2097" s="66">
        <v>0</v>
      </c>
      <c r="L2097" s="66">
        <v>0</v>
      </c>
      <c r="M2097" s="66">
        <v>0</v>
      </c>
      <c r="N2097" s="66">
        <v>0</v>
      </c>
      <c r="O2097" s="66">
        <v>0</v>
      </c>
      <c r="P2097" s="66">
        <v>0</v>
      </c>
      <c r="Q2097" s="129"/>
      <c r="R2097" s="82"/>
      <c r="S2097" s="51"/>
      <c r="T2097" s="65"/>
    </row>
    <row r="2098" spans="1:25">
      <c r="A2098" s="127"/>
      <c r="B2098" s="128"/>
      <c r="C2098" s="149"/>
      <c r="D2098" s="153"/>
      <c r="E2098" s="100"/>
      <c r="F2098" s="100" t="s">
        <v>276</v>
      </c>
      <c r="G2098" s="66">
        <f t="shared" si="410"/>
        <v>0</v>
      </c>
      <c r="H2098" s="66">
        <f t="shared" si="411"/>
        <v>0</v>
      </c>
      <c r="I2098" s="66">
        <v>0</v>
      </c>
      <c r="J2098" s="66">
        <v>0</v>
      </c>
      <c r="K2098" s="66">
        <v>0</v>
      </c>
      <c r="L2098" s="66">
        <v>0</v>
      </c>
      <c r="M2098" s="66">
        <v>0</v>
      </c>
      <c r="N2098" s="66">
        <v>0</v>
      </c>
      <c r="O2098" s="66">
        <v>0</v>
      </c>
      <c r="P2098" s="66">
        <v>0</v>
      </c>
      <c r="Q2098" s="129"/>
      <c r="R2098" s="82"/>
      <c r="S2098" s="51"/>
      <c r="T2098" s="65"/>
    </row>
    <row r="2099" spans="1:25">
      <c r="A2099" s="127"/>
      <c r="B2099" s="128"/>
      <c r="C2099" s="149"/>
      <c r="D2099" s="153"/>
      <c r="E2099" s="100"/>
      <c r="F2099" s="100" t="s">
        <v>277</v>
      </c>
      <c r="G2099" s="66">
        <f t="shared" si="410"/>
        <v>0</v>
      </c>
      <c r="H2099" s="66">
        <f t="shared" si="411"/>
        <v>0</v>
      </c>
      <c r="I2099" s="66">
        <v>0</v>
      </c>
      <c r="J2099" s="66">
        <v>0</v>
      </c>
      <c r="K2099" s="66">
        <v>0</v>
      </c>
      <c r="L2099" s="66">
        <v>0</v>
      </c>
      <c r="M2099" s="66">
        <v>0</v>
      </c>
      <c r="N2099" s="66">
        <v>0</v>
      </c>
      <c r="O2099" s="66">
        <v>0</v>
      </c>
      <c r="P2099" s="66">
        <v>0</v>
      </c>
      <c r="Q2099" s="129"/>
      <c r="R2099" s="82"/>
      <c r="S2099" s="51"/>
      <c r="T2099" s="65"/>
    </row>
    <row r="2100" spans="1:25">
      <c r="A2100" s="127"/>
      <c r="B2100" s="128"/>
      <c r="C2100" s="149"/>
      <c r="D2100" s="153"/>
      <c r="E2100" s="100"/>
      <c r="F2100" s="100" t="s">
        <v>278</v>
      </c>
      <c r="G2100" s="66">
        <f t="shared" si="410"/>
        <v>0</v>
      </c>
      <c r="H2100" s="66">
        <f t="shared" si="411"/>
        <v>0</v>
      </c>
      <c r="I2100" s="66">
        <v>0</v>
      </c>
      <c r="J2100" s="66">
        <v>0</v>
      </c>
      <c r="K2100" s="66">
        <v>0</v>
      </c>
      <c r="L2100" s="66">
        <v>0</v>
      </c>
      <c r="M2100" s="66">
        <v>0</v>
      </c>
      <c r="N2100" s="66">
        <v>0</v>
      </c>
      <c r="O2100" s="66">
        <v>0</v>
      </c>
      <c r="P2100" s="66">
        <v>0</v>
      </c>
      <c r="Q2100" s="129"/>
      <c r="R2100" s="82"/>
      <c r="S2100" s="51"/>
      <c r="T2100" s="65"/>
    </row>
    <row r="2101" spans="1:25">
      <c r="A2101" s="127"/>
      <c r="B2101" s="128"/>
      <c r="C2101" s="149"/>
      <c r="D2101" s="153"/>
      <c r="E2101" s="100"/>
      <c r="F2101" s="100" t="s">
        <v>279</v>
      </c>
      <c r="G2101" s="66">
        <f t="shared" si="410"/>
        <v>0</v>
      </c>
      <c r="H2101" s="66">
        <f t="shared" si="411"/>
        <v>0</v>
      </c>
      <c r="I2101" s="66">
        <v>0</v>
      </c>
      <c r="J2101" s="66">
        <v>0</v>
      </c>
      <c r="K2101" s="66">
        <v>0</v>
      </c>
      <c r="L2101" s="66">
        <v>0</v>
      </c>
      <c r="M2101" s="66">
        <v>0</v>
      </c>
      <c r="N2101" s="66">
        <v>0</v>
      </c>
      <c r="O2101" s="66">
        <v>0</v>
      </c>
      <c r="P2101" s="66">
        <v>0</v>
      </c>
      <c r="Q2101" s="129"/>
      <c r="R2101" s="82"/>
      <c r="S2101" s="51"/>
      <c r="T2101" s="65"/>
    </row>
    <row r="2102" spans="1:25">
      <c r="A2102" s="126" t="s">
        <v>165</v>
      </c>
      <c r="B2102" s="126"/>
      <c r="C2102" s="126"/>
      <c r="D2102" s="126"/>
      <c r="E2102" s="126"/>
      <c r="F2102" s="106" t="s">
        <v>22</v>
      </c>
      <c r="G2102" s="64">
        <f>SUM(G2103:G2113)</f>
        <v>2644453.9500000007</v>
      </c>
      <c r="H2102" s="64">
        <f t="shared" ref="H2102:P2102" si="412">SUM(H2103:H2113)</f>
        <v>608107.69999999995</v>
      </c>
      <c r="I2102" s="64">
        <f t="shared" si="412"/>
        <v>2317878.5500000003</v>
      </c>
      <c r="J2102" s="64">
        <f t="shared" si="412"/>
        <v>608107.69999999995</v>
      </c>
      <c r="K2102" s="64">
        <f t="shared" si="412"/>
        <v>175200</v>
      </c>
      <c r="L2102" s="64">
        <f t="shared" si="412"/>
        <v>0</v>
      </c>
      <c r="M2102" s="64">
        <f t="shared" si="412"/>
        <v>92975.4</v>
      </c>
      <c r="N2102" s="64">
        <f t="shared" si="412"/>
        <v>0</v>
      </c>
      <c r="O2102" s="64">
        <f t="shared" si="412"/>
        <v>58400</v>
      </c>
      <c r="P2102" s="64">
        <f t="shared" si="412"/>
        <v>0</v>
      </c>
      <c r="Q2102" s="154"/>
      <c r="R2102" s="113"/>
      <c r="S2102" s="51"/>
    </row>
    <row r="2103" spans="1:25">
      <c r="A2103" s="126"/>
      <c r="B2103" s="126"/>
      <c r="C2103" s="126"/>
      <c r="D2103" s="126"/>
      <c r="E2103" s="126"/>
      <c r="F2103" s="106" t="s">
        <v>25</v>
      </c>
      <c r="G2103" s="64">
        <f t="shared" ref="G2103:G2113" si="413">I2103+K2103+M2103+O2103</f>
        <v>73011.200000000012</v>
      </c>
      <c r="H2103" s="64">
        <f t="shared" ref="H2103:H2113" si="414">J2103+L2103+N2103+P2103</f>
        <v>73011.200000000012</v>
      </c>
      <c r="I2103" s="64">
        <f t="shared" ref="I2103:P2103" si="415">I1407+I27+I26+I39+I51+I63+I75+I87+I99+I111+I123+I135+I147+I159+I171+I183+I195+I207+I219+I231+I243+I255+I267+I279+I291+I303+I315+I327+I339+I351+I363+I375+I387+I399+I411+I423+I435+I447+I459+I471+I483+I495+I507+I519+I531+I543+I555+I567+I579+I591+I603+I615+I627+I639+I651+I663+I675+I687+I699+I711+I723+I735+I747+I759+I771+I783+I795+I807+I819+I831+I843+I855+I867+I879+I891+I903++I915+I927+I939+I951+I963+I975+I987+I999+I1011+I1023+I1035+I1047+I1059+I1071+I1083+I1095+I1107+I1119+I1131+I1143+I1155+I1167+I1179+I1191+I1203+I1215+I1227+I1239+I1251+I1263+I1275+I1287+I1299+I1311+I1323+I1335+I1347+I1359+I1371+I1383+I1395+I1419+I1432+I1444+I1457+I1469+I1483+I1495+I1507+I1508+I1521+I1522+I1534+I1546+I1559+I1572+I1573+I1586+I1598+I1623+I1635+I1647+I1659+I1671+I1672+I1673+I1685+I1686+I1687+I1699+I1711+I1723+I1735+I1747+I1761+I1774+I1786+I1811+I1823+I1835+I1847+I1859+I1871+I1883+I1895+I1907+I1919+I1932+I1944+I1956+I1968+I1980+I1992+I2005+I2017+I2029+I2041+I2053+I2065+I2078+I2091</f>
        <v>73011.200000000012</v>
      </c>
      <c r="J2103" s="64">
        <f t="shared" si="415"/>
        <v>73011.200000000012</v>
      </c>
      <c r="K2103" s="64">
        <f t="shared" si="415"/>
        <v>0</v>
      </c>
      <c r="L2103" s="64">
        <f t="shared" si="415"/>
        <v>0</v>
      </c>
      <c r="M2103" s="64">
        <f t="shared" si="415"/>
        <v>0</v>
      </c>
      <c r="N2103" s="64">
        <f t="shared" si="415"/>
        <v>0</v>
      </c>
      <c r="O2103" s="64">
        <f t="shared" si="415"/>
        <v>0</v>
      </c>
      <c r="P2103" s="64">
        <f t="shared" si="415"/>
        <v>0</v>
      </c>
      <c r="Q2103" s="154"/>
      <c r="R2103" s="113"/>
      <c r="S2103" s="51"/>
    </row>
    <row r="2104" spans="1:25">
      <c r="A2104" s="126"/>
      <c r="B2104" s="126"/>
      <c r="C2104" s="126"/>
      <c r="D2104" s="126"/>
      <c r="E2104" s="126"/>
      <c r="F2104" s="106" t="s">
        <v>28</v>
      </c>
      <c r="G2104" s="64">
        <f t="shared" si="413"/>
        <v>162701.40000000002</v>
      </c>
      <c r="H2104" s="64">
        <f t="shared" si="414"/>
        <v>162701.40000000002</v>
      </c>
      <c r="I2104" s="64">
        <f t="shared" ref="I2104:P2104" si="416">I28+I40+I52+I64+I76+I88+I100+I112+I124+I136+I148+I160+I172+I184+I196+I208+I220+I232+I244+I256+I268+I280+I292+I304+I316+I328+I340+I352+I364+I376+I388+I400+I412+I424+I436+I448+I460+I472+I484+I496+I508+I520+I532+I544+I556+I568+I580+I592+I604+I616+I628+I640+I664+I676+I688+I700+I712+I724+I736+I748+I760+I772+I784+I796+I808+I820+I832+I844+I856+I868+I880+I892+I904+I916+I928+I940+I952+I964+I976+I988+I1000+I1012+I1024+I1036+I1048+I1060+I1072+I1084+I1096+I1108+I1120+I1132+I1144+I1156+I1168+I1180+I1192+I1204+I1216+I1228+I1240+I1252+I1264+I1276+I1288+I1300+I1312+I1324+I1336+I1348+I1360+I1372+I1384+I1396+I1408+I1420+I1433+I1445+I1446+I1458+I1470+I1484+I1496+I1509+I1510+I1523+I1535+I1547+I1560+I1574+I1587+I1599+I1624+I1648+I1660+I1674+I1688+I1700+I1712+I1724+I1736+I1749+I1748+I1750+I1762+I1775+I1787+I1812+I1824+I1836+I1848+I1860+I1872+I1884+I1896+I1908+I1920+I1921+I1933+I1945+I1957+I1969+I1981+I1993+I2006+I2018+I2030+I2042+I2054+I2066+I2079+I2092</f>
        <v>162701.40000000002</v>
      </c>
      <c r="J2104" s="64">
        <f t="shared" si="416"/>
        <v>162701.40000000002</v>
      </c>
      <c r="K2104" s="64">
        <f t="shared" si="416"/>
        <v>0</v>
      </c>
      <c r="L2104" s="64">
        <f t="shared" si="416"/>
        <v>0</v>
      </c>
      <c r="M2104" s="64">
        <f t="shared" si="416"/>
        <v>0</v>
      </c>
      <c r="N2104" s="64">
        <f t="shared" si="416"/>
        <v>0</v>
      </c>
      <c r="O2104" s="64">
        <f t="shared" si="416"/>
        <v>0</v>
      </c>
      <c r="P2104" s="64">
        <f t="shared" si="416"/>
        <v>0</v>
      </c>
      <c r="Q2104" s="154"/>
      <c r="R2104" s="113"/>
    </row>
    <row r="2105" spans="1:25">
      <c r="A2105" s="126"/>
      <c r="B2105" s="126"/>
      <c r="C2105" s="126"/>
      <c r="D2105" s="126"/>
      <c r="E2105" s="126"/>
      <c r="F2105" s="106" t="s">
        <v>29</v>
      </c>
      <c r="G2105" s="64">
        <f t="shared" si="413"/>
        <v>170455.3</v>
      </c>
      <c r="H2105" s="64">
        <f t="shared" si="414"/>
        <v>170455.3</v>
      </c>
      <c r="I2105" s="64">
        <f t="shared" ref="I2105:P2105" si="417">I29+I41+I53+I65+I77+I89+I101+I113+I125+I137+I149+I161++I173+I185+I197+I1397+I1409+I1421+I1434+I1447+I1459+I1471+I1472+I1485+I1497+I1511+I1524+I1536+I1548+I1549+I1561+I1575+I1588+I1600+I1613+I1763+I1764+I1776+I1788+I1800+I1813+I1825+I1837+I1849+I1861+I1873+I1885+I1897+I1909+I1922+I1934+I1946+I1958+I1970+I1982+I1994+I2007+I2019+I2031+I2043+I2055+I2067+I2080+I2093</f>
        <v>170455.3</v>
      </c>
      <c r="J2105" s="64">
        <f t="shared" si="417"/>
        <v>170455.3</v>
      </c>
      <c r="K2105" s="64">
        <f t="shared" si="417"/>
        <v>0</v>
      </c>
      <c r="L2105" s="64">
        <f t="shared" si="417"/>
        <v>0</v>
      </c>
      <c r="M2105" s="64">
        <f t="shared" si="417"/>
        <v>0</v>
      </c>
      <c r="N2105" s="64">
        <f t="shared" si="417"/>
        <v>0</v>
      </c>
      <c r="O2105" s="64">
        <f t="shared" si="417"/>
        <v>0</v>
      </c>
      <c r="P2105" s="64">
        <f t="shared" si="417"/>
        <v>0</v>
      </c>
      <c r="Q2105" s="154"/>
      <c r="R2105" s="113"/>
      <c r="S2105" s="54"/>
    </row>
    <row r="2106" spans="1:25">
      <c r="A2106" s="126"/>
      <c r="B2106" s="126"/>
      <c r="C2106" s="126"/>
      <c r="D2106" s="126"/>
      <c r="E2106" s="126"/>
      <c r="F2106" s="106" t="s">
        <v>30</v>
      </c>
      <c r="G2106" s="64">
        <f t="shared" si="413"/>
        <v>112675.3</v>
      </c>
      <c r="H2106" s="64">
        <f t="shared" si="414"/>
        <v>112675.29999999999</v>
      </c>
      <c r="I2106" s="64">
        <f t="shared" ref="I2106:P2106" si="418">I30+I42+I54+I66+I78+I90+I102+I114+I126++I138+I150+I162+I174+I186+I210++I222+I234++I246+I258+I270+I282+I294+I306+I318+I330+I342+I354++I366+I378+I390++I402+I414+I426++I438+I450++I462+I474++I486+I498++I510+I522+I534++I546+I558++I570+I582+I594+I606+I618+I630+I642+I654++I666+I678+I690+I702+I714++I726+I738+I750++I762+I774+I786+I798++I810+I822++I834+I846++I858+I870++I882+I894+I906+I918+I930+I942++I954++I966+I978++I990++I1002+I1014++I1026+I1038+I1050+I1062+I1074+I1086++I1098++I1110+I1122++I1134+I1146++I1158+I1170++I1182++I1194+I1206++I1218+I1230++I1242+I1254+I1266+I1278+I1290+I1302+I1314+I1326+I1338+I1350+I1362+I1374+I1386+I198+I1410+I1422+I1423+I1435+I1448+I1460+I1473+I1486+I1498+I1512+I1525+I1537+I1550+I1562+I1563+I1576+I1577+I1589+I1601+I1602+I1614+I1765+I1777+I1789+I1814+I1826+I1838+I1850+I1862+I1874+I1886+I1898+I1910+I1923+I1935+I1947+I1959+I1971+I1983+I1995+I2008+I2020++I2032+I2044+I2056+I2068+I2081+I2094</f>
        <v>112675.3</v>
      </c>
      <c r="J2106" s="64">
        <f t="shared" si="418"/>
        <v>112675.29999999999</v>
      </c>
      <c r="K2106" s="64">
        <f t="shared" si="418"/>
        <v>0</v>
      </c>
      <c r="L2106" s="64">
        <f t="shared" si="418"/>
        <v>0</v>
      </c>
      <c r="M2106" s="64">
        <f t="shared" si="418"/>
        <v>0</v>
      </c>
      <c r="N2106" s="64">
        <f t="shared" si="418"/>
        <v>0</v>
      </c>
      <c r="O2106" s="64">
        <f t="shared" si="418"/>
        <v>0</v>
      </c>
      <c r="P2106" s="64">
        <f t="shared" si="418"/>
        <v>0</v>
      </c>
      <c r="Q2106" s="154"/>
      <c r="R2106" s="113"/>
      <c r="S2106" s="54"/>
    </row>
    <row r="2107" spans="1:25">
      <c r="A2107" s="126"/>
      <c r="B2107" s="126"/>
      <c r="C2107" s="126"/>
      <c r="D2107" s="126"/>
      <c r="E2107" s="126"/>
      <c r="F2107" s="106" t="s">
        <v>31</v>
      </c>
      <c r="G2107" s="64">
        <f t="shared" si="413"/>
        <v>218964.9</v>
      </c>
      <c r="H2107" s="64">
        <f t="shared" si="414"/>
        <v>64264.5</v>
      </c>
      <c r="I2107" s="64">
        <f t="shared" ref="I2107:P2107" si="419">I31++I43+I55+I67+I79+I91+I103++I115+I127+I139+I151++I163+I175++I187+I199++I211+I223++I235+I247++I259+I271++I283+I295++I307++I319+I331++I343+I355+I367+I379+I391+I403++I415+I427+I439+I451+I463++I487+I499++I511+I523+I535++I547+I559+I571+I583+I595+I607+I619+I631+I643++I655+I667+I679+I691+I703+I715+I727+I739+I751+I775++I787+I799+I811+I823+I835+I847+I859+I871+I883+I895+I907+I919+I931+I943+I955+I967+I979+I991+I1003+I1015+I1027+I1039+I1051+I1063+I1075+I1087+I1099+I1111+I1123++I1135+I1147+I1159+I1171+I1183++I1195++I1207+I1219+I1231+I1243++I1255+I1267+I1279+I1291+I1303+I1315+I1327+I1339+I1351+I1363+I1375+I1387+I1399+I1411+I1424+I1436+I1449+I1461+I1474+I1487+I1499+I1513+I1526+I1538+I1551+I1564+I1578+I1590+I1603+I1615+I1766+I1778+I1790+I1815+I1827+I1839+I1851+I1863+I1875+I1887+I1899+I1911+I1924+I1936+I1948+I1960+I1972+I1984+I1997+I2009+I2021+I2033+I2045+I2057+I2069+I2082+I2095</f>
        <v>218964.9</v>
      </c>
      <c r="J2107" s="64">
        <f t="shared" si="419"/>
        <v>64264.5</v>
      </c>
      <c r="K2107" s="64">
        <f t="shared" si="419"/>
        <v>0</v>
      </c>
      <c r="L2107" s="64">
        <f t="shared" si="419"/>
        <v>0</v>
      </c>
      <c r="M2107" s="64">
        <f t="shared" si="419"/>
        <v>0</v>
      </c>
      <c r="N2107" s="64">
        <f t="shared" si="419"/>
        <v>0</v>
      </c>
      <c r="O2107" s="64">
        <f t="shared" si="419"/>
        <v>0</v>
      </c>
      <c r="P2107" s="64">
        <f t="shared" si="419"/>
        <v>0</v>
      </c>
      <c r="Q2107" s="154"/>
      <c r="R2107" s="113"/>
      <c r="S2107" s="54"/>
      <c r="T2107" s="54"/>
      <c r="U2107" s="54"/>
      <c r="V2107" s="54"/>
      <c r="W2107" s="54"/>
      <c r="X2107" s="54"/>
      <c r="Y2107" s="54"/>
    </row>
    <row r="2108" spans="1:25">
      <c r="A2108" s="126"/>
      <c r="B2108" s="126"/>
      <c r="C2108" s="126"/>
      <c r="D2108" s="126"/>
      <c r="E2108" s="126"/>
      <c r="F2108" s="106" t="s">
        <v>268</v>
      </c>
      <c r="G2108" s="64">
        <f t="shared" si="413"/>
        <v>159099</v>
      </c>
      <c r="H2108" s="64">
        <f t="shared" si="414"/>
        <v>25000</v>
      </c>
      <c r="I2108" s="64">
        <f t="shared" ref="I2108:P2108" si="420">I32++I44+I56+I68+I80+I92+I104++I116+I128+I140+I152++I164+I176++I188+I200++I212+I224++I236+I248++I260+I272++I284+I296++I308++I320+I332++I344+I356+I368+I380+I392+I404++I416+I428+I440+I452+I464++I488+I500++I512+I524+I536++I548+I560+I572+I584+I596+I608+I620+I632+I644++I656+I668+I680+I692+I704+I716+I728+I740+I752+I776++I788+I800+I812+I824+I836+I848+I860+I872+I884+I896+I908+I920+I932+I944+I956+I968+I980+I992+I1004+I1016+I1028+I1040+I1052+I1064+I1076+I1088+I1100+I1112+I1124++I1136+I1148+I1160+I1172+I1184++I1196++I1208+I1220+I1232+I1244++I1256+I1268+I1280+I1292+I1304+I1316+I1328+I1340+I1352+I1364+I1376+I1388+I1400+I1412+I1425+I1437+I1450+I1462+I1475+I1488+I1500+I1514+I1527+I1539+I1552+I1565+I1579+I1591+I1604+I1616+I1767+I1779+I1791+I1803+I1816+I1828+I1840+I1852+I1864+I1876+I1888+I1900+I1912+I1925+I1937+I1949+I1961+I1973+I1985+I1998+I2010+I2022+I2034+I2046+I2058+I2070+I2083+I2096</f>
        <v>139878.70000000001</v>
      </c>
      <c r="J2108" s="64">
        <f t="shared" si="420"/>
        <v>25000</v>
      </c>
      <c r="K2108" s="64">
        <f t="shared" si="420"/>
        <v>0</v>
      </c>
      <c r="L2108" s="64">
        <f t="shared" si="420"/>
        <v>0</v>
      </c>
      <c r="M2108" s="64">
        <f t="shared" si="420"/>
        <v>19220.3</v>
      </c>
      <c r="N2108" s="64">
        <f t="shared" si="420"/>
        <v>0</v>
      </c>
      <c r="O2108" s="64">
        <f t="shared" si="420"/>
        <v>0</v>
      </c>
      <c r="P2108" s="64">
        <f t="shared" si="420"/>
        <v>0</v>
      </c>
      <c r="Q2108" s="154"/>
      <c r="R2108" s="113"/>
      <c r="S2108" s="79"/>
      <c r="T2108" s="54"/>
      <c r="U2108" s="54"/>
      <c r="V2108" s="54"/>
      <c r="W2108" s="54"/>
      <c r="X2108" s="54"/>
      <c r="Y2108" s="54"/>
    </row>
    <row r="2109" spans="1:25">
      <c r="A2109" s="126"/>
      <c r="B2109" s="126"/>
      <c r="C2109" s="126"/>
      <c r="D2109" s="126"/>
      <c r="E2109" s="126"/>
      <c r="F2109" s="106" t="s">
        <v>275</v>
      </c>
      <c r="G2109" s="64">
        <f t="shared" si="413"/>
        <v>168819.1</v>
      </c>
      <c r="H2109" s="64">
        <f t="shared" si="414"/>
        <v>0</v>
      </c>
      <c r="I2109" s="64">
        <f t="shared" ref="I2109:P2109" si="421">I33++I45+I57+I69+I81+I93+I105++I117+I129+I141+I153++I165+I177++I189+I201++I213+I225++I237+I249++I261+I273++I285+I297++I309++I321+I333++I345+I357+I369+I381+I393+I405++I417+I429+I441+I453+I465++I489+I501++I513+I525+I537++I549+I561+I573+I585+I597+I609+I621+I633+I645++I657+I669+I681+I693+I705+I717+I729+I741+I753+I777++I789+I801+I813+I825+I837+I849+I861+I873+I885+I897+I909+I921+I933+I945+I957+I969+I981+I993+I1005+I1017+I1029+I1041+I1053+I1065+I1077+I1089+I1101+I1113+I1125++I1137+I1149+I1161+I1173+I1185++I1197++I1209+I1221+I1233+I1245++I1257+I1269+I1281+I1293+I1305+I1317+I1329+I1341+I1353+I1365+I1377+I1389+I1401+I1413+I1426+I1438+I1451+I1463+I1476+I1489+I1501+I1515+I1528+I1540+I1553+I1566+I1580+I1592+I1605+I1617+I1768+I1780+I1792+I1817+I1829+I1841+I1853+I1865+I1877+I1889+I1901+I1913+I1926+I1938+I1950+I1962+I1974+I1986+I1999+I2011+I2023+I2035+I2047+I2059+I2071+I2084+I2097</f>
        <v>154498.5</v>
      </c>
      <c r="J2109" s="64">
        <f t="shared" si="421"/>
        <v>0</v>
      </c>
      <c r="K2109" s="64">
        <f t="shared" si="421"/>
        <v>0</v>
      </c>
      <c r="L2109" s="64">
        <f t="shared" si="421"/>
        <v>0</v>
      </c>
      <c r="M2109" s="64">
        <f t="shared" si="421"/>
        <v>14320.6</v>
      </c>
      <c r="N2109" s="64">
        <f t="shared" si="421"/>
        <v>0</v>
      </c>
      <c r="O2109" s="64">
        <f t="shared" si="421"/>
        <v>0</v>
      </c>
      <c r="P2109" s="64">
        <f t="shared" si="421"/>
        <v>0</v>
      </c>
      <c r="Q2109" s="154"/>
      <c r="R2109" s="113"/>
      <c r="S2109" s="51"/>
      <c r="T2109" s="65"/>
    </row>
    <row r="2110" spans="1:25">
      <c r="A2110" s="126"/>
      <c r="B2110" s="126"/>
      <c r="C2110" s="126"/>
      <c r="D2110" s="126"/>
      <c r="E2110" s="126"/>
      <c r="F2110" s="106" t="s">
        <v>276</v>
      </c>
      <c r="G2110" s="64">
        <f t="shared" si="413"/>
        <v>1054615.9500000002</v>
      </c>
      <c r="H2110" s="64">
        <f t="shared" si="414"/>
        <v>0</v>
      </c>
      <c r="I2110" s="64">
        <f t="shared" ref="I2110:P2113" si="422">I34+I46+I58+I70+I82+I94+I106+I118+I130+I142+I154++I166+I178+I190+I202+I214+I226+I238+I250+I262+I274+I286+I298+I310+I322+I334+I346+I358+I370+I382+I394+I406+I418+I430+I442+I454+I466+I478+I490+I502+I514+I526+I538++I550+I562+I574+I586+I598+I610+I622+I634+I646++I658+I670+I682+I694+I706+I718+I730+I742+I754+I766+I778++I790+I802+I814+I826+I838+I850+I862+I874+I886+I898+I910+I922+I934+I946+I958+I970+I982+I994+I1006+I1018+I1030+I1042+I1054+I1066+I1078+I1090+I1102+I1114+I1126++I1138+I1150+I1162+I1174+I1186++I1198++I1210+I1222+I1234+I1246++I1258+I1270+I1282+I1294+I1306+I1318+I1330+I1342+I1354+I1366+I1378+I1390+I1402+I1414+I1427+I1439+I1452+I1464+I1477+I1490+I1502+I1516+I1529+I1541+I1554+I1567+I1581+I1593+I1606+I1618+I1769+I1781+I1793+I1818+I1830+I1842+I1854+I1866+I1878+I1890+I1902+I1914+I1927+I1939+I1951+I1963+I1975+I1987+I2000+I2012+I2024+I2036+I2048+I2060+I2072+I2085+I2098</f>
        <v>908645.15</v>
      </c>
      <c r="J2110" s="64">
        <f t="shared" si="422"/>
        <v>0</v>
      </c>
      <c r="K2110" s="64">
        <f t="shared" si="422"/>
        <v>87600</v>
      </c>
      <c r="L2110" s="64">
        <f t="shared" si="422"/>
        <v>0</v>
      </c>
      <c r="M2110" s="64">
        <f t="shared" si="422"/>
        <v>29170.799999999999</v>
      </c>
      <c r="N2110" s="64">
        <f t="shared" si="422"/>
        <v>0</v>
      </c>
      <c r="O2110" s="64">
        <f t="shared" si="422"/>
        <v>29200</v>
      </c>
      <c r="P2110" s="64">
        <f t="shared" si="422"/>
        <v>0</v>
      </c>
      <c r="Q2110" s="154"/>
      <c r="R2110" s="113"/>
      <c r="S2110" s="51"/>
      <c r="T2110" s="65"/>
    </row>
    <row r="2111" spans="1:25">
      <c r="A2111" s="126"/>
      <c r="B2111" s="126"/>
      <c r="C2111" s="126"/>
      <c r="D2111" s="126"/>
      <c r="E2111" s="126"/>
      <c r="F2111" s="106" t="s">
        <v>277</v>
      </c>
      <c r="G2111" s="64">
        <f t="shared" si="413"/>
        <v>280765.60000000003</v>
      </c>
      <c r="H2111" s="64">
        <f t="shared" si="414"/>
        <v>0</v>
      </c>
      <c r="I2111" s="64">
        <f t="shared" si="422"/>
        <v>133701.90000000002</v>
      </c>
      <c r="J2111" s="64">
        <f t="shared" si="422"/>
        <v>0</v>
      </c>
      <c r="K2111" s="64">
        <f t="shared" si="422"/>
        <v>87600</v>
      </c>
      <c r="L2111" s="64">
        <f t="shared" si="422"/>
        <v>0</v>
      </c>
      <c r="M2111" s="64">
        <f t="shared" si="422"/>
        <v>30263.7</v>
      </c>
      <c r="N2111" s="64">
        <f t="shared" si="422"/>
        <v>0</v>
      </c>
      <c r="O2111" s="64">
        <f t="shared" si="422"/>
        <v>29200</v>
      </c>
      <c r="P2111" s="64">
        <f t="shared" si="422"/>
        <v>0</v>
      </c>
      <c r="Q2111" s="154"/>
      <c r="R2111" s="113"/>
      <c r="S2111" s="51"/>
      <c r="T2111" s="65"/>
    </row>
    <row r="2112" spans="1:25">
      <c r="A2112" s="126"/>
      <c r="B2112" s="126"/>
      <c r="C2112" s="126"/>
      <c r="D2112" s="126"/>
      <c r="E2112" s="126"/>
      <c r="F2112" s="106" t="s">
        <v>278</v>
      </c>
      <c r="G2112" s="64">
        <f t="shared" si="413"/>
        <v>199281.6</v>
      </c>
      <c r="H2112" s="64">
        <f t="shared" si="414"/>
        <v>0</v>
      </c>
      <c r="I2112" s="64">
        <f t="shared" si="422"/>
        <v>199281.6</v>
      </c>
      <c r="J2112" s="64">
        <f t="shared" si="422"/>
        <v>0</v>
      </c>
      <c r="K2112" s="64">
        <f t="shared" si="422"/>
        <v>0</v>
      </c>
      <c r="L2112" s="64">
        <f t="shared" si="422"/>
        <v>0</v>
      </c>
      <c r="M2112" s="64">
        <f t="shared" si="422"/>
        <v>0</v>
      </c>
      <c r="N2112" s="64">
        <f t="shared" si="422"/>
        <v>0</v>
      </c>
      <c r="O2112" s="64">
        <f t="shared" si="422"/>
        <v>0</v>
      </c>
      <c r="P2112" s="64">
        <f t="shared" si="422"/>
        <v>0</v>
      </c>
      <c r="Q2112" s="154"/>
      <c r="R2112" s="113"/>
      <c r="S2112" s="51"/>
      <c r="T2112" s="65"/>
    </row>
    <row r="2113" spans="1:20">
      <c r="A2113" s="126"/>
      <c r="B2113" s="126"/>
      <c r="C2113" s="126"/>
      <c r="D2113" s="126"/>
      <c r="E2113" s="126"/>
      <c r="F2113" s="106" t="s">
        <v>279</v>
      </c>
      <c r="G2113" s="64">
        <f t="shared" si="413"/>
        <v>44064.6</v>
      </c>
      <c r="H2113" s="64">
        <f t="shared" si="414"/>
        <v>0</v>
      </c>
      <c r="I2113" s="64">
        <f t="shared" si="422"/>
        <v>44064.6</v>
      </c>
      <c r="J2113" s="64">
        <f t="shared" si="422"/>
        <v>0</v>
      </c>
      <c r="K2113" s="64">
        <f t="shared" si="422"/>
        <v>0</v>
      </c>
      <c r="L2113" s="64">
        <f t="shared" si="422"/>
        <v>0</v>
      </c>
      <c r="M2113" s="64">
        <f t="shared" si="422"/>
        <v>0</v>
      </c>
      <c r="N2113" s="64">
        <f t="shared" si="422"/>
        <v>0</v>
      </c>
      <c r="O2113" s="64">
        <f t="shared" si="422"/>
        <v>0</v>
      </c>
      <c r="P2113" s="64">
        <f t="shared" si="422"/>
        <v>0</v>
      </c>
      <c r="Q2113" s="154"/>
      <c r="R2113" s="113"/>
      <c r="S2113" s="51"/>
      <c r="T2113" s="65"/>
    </row>
    <row r="2114" spans="1:20">
      <c r="A2114" s="126" t="s">
        <v>166</v>
      </c>
      <c r="B2114" s="126"/>
      <c r="C2114" s="126"/>
      <c r="D2114" s="126"/>
      <c r="E2114" s="126"/>
      <c r="F2114" s="106" t="s">
        <v>22</v>
      </c>
      <c r="G2114" s="64">
        <f>SUM(G2115:G2125)</f>
        <v>211352.45</v>
      </c>
      <c r="H2114" s="64">
        <f t="shared" ref="H2114:P2114" si="423">SUM(H2115:H2125)</f>
        <v>36737.5</v>
      </c>
      <c r="I2114" s="64">
        <f t="shared" si="423"/>
        <v>210259.55000000002</v>
      </c>
      <c r="J2114" s="64">
        <f t="shared" si="423"/>
        <v>36737.5</v>
      </c>
      <c r="K2114" s="64">
        <f t="shared" si="423"/>
        <v>0</v>
      </c>
      <c r="L2114" s="64">
        <f t="shared" si="423"/>
        <v>0</v>
      </c>
      <c r="M2114" s="64">
        <f t="shared" si="423"/>
        <v>1092.9000000000001</v>
      </c>
      <c r="N2114" s="64">
        <f t="shared" si="423"/>
        <v>0</v>
      </c>
      <c r="O2114" s="64">
        <f t="shared" si="423"/>
        <v>0</v>
      </c>
      <c r="P2114" s="64">
        <f t="shared" si="423"/>
        <v>0</v>
      </c>
      <c r="Q2114" s="130"/>
      <c r="R2114" s="112"/>
      <c r="S2114" s="54"/>
    </row>
    <row r="2115" spans="1:20">
      <c r="A2115" s="126"/>
      <c r="B2115" s="126"/>
      <c r="C2115" s="126"/>
      <c r="D2115" s="126"/>
      <c r="E2115" s="126"/>
      <c r="F2115" s="106" t="s">
        <v>25</v>
      </c>
      <c r="G2115" s="64">
        <f t="shared" ref="G2115:G2125" si="424">I2115+K2115+M2115+O2115</f>
        <v>16646.5</v>
      </c>
      <c r="H2115" s="64">
        <f t="shared" ref="H2115:H2125" si="425">J2115+L2115+N2115+P2115</f>
        <v>16646.5</v>
      </c>
      <c r="I2115" s="64">
        <f t="shared" ref="I2115:P2115" si="426">I27+I39+I2078+I1407+I1419+I1495+I1507+I1521+I1572+I2091+I1673+I1685+I1956</f>
        <v>16646.5</v>
      </c>
      <c r="J2115" s="64">
        <f t="shared" si="426"/>
        <v>16646.5</v>
      </c>
      <c r="K2115" s="64">
        <f t="shared" si="426"/>
        <v>0</v>
      </c>
      <c r="L2115" s="64">
        <f t="shared" si="426"/>
        <v>0</v>
      </c>
      <c r="M2115" s="64">
        <f t="shared" si="426"/>
        <v>0</v>
      </c>
      <c r="N2115" s="64">
        <f t="shared" si="426"/>
        <v>0</v>
      </c>
      <c r="O2115" s="64">
        <f t="shared" si="426"/>
        <v>0</v>
      </c>
      <c r="P2115" s="64">
        <f t="shared" si="426"/>
        <v>0</v>
      </c>
      <c r="Q2115" s="130"/>
      <c r="R2115" s="112"/>
    </row>
    <row r="2116" spans="1:20">
      <c r="A2116" s="126"/>
      <c r="B2116" s="126"/>
      <c r="C2116" s="126"/>
      <c r="D2116" s="126"/>
      <c r="E2116" s="126"/>
      <c r="F2116" s="106" t="s">
        <v>28</v>
      </c>
      <c r="G2116" s="64">
        <f t="shared" si="424"/>
        <v>5002.6000000000004</v>
      </c>
      <c r="H2116" s="64">
        <f t="shared" si="425"/>
        <v>5002.6000000000004</v>
      </c>
      <c r="I2116" s="64">
        <f>I2079+I1408+I1420+I1446+I1458+I1496+I2092+I1674+I1749+I1762+I1787+I1788+I1957</f>
        <v>5002.6000000000004</v>
      </c>
      <c r="J2116" s="64">
        <f t="shared" ref="J2116:P2116" si="427">J2079+J1408+J1420+J1446+J1458+J1496+J2092+J1674+J1749+J1762+J1787+J1788+J1957</f>
        <v>5002.6000000000004</v>
      </c>
      <c r="K2116" s="64">
        <f t="shared" si="427"/>
        <v>0</v>
      </c>
      <c r="L2116" s="64">
        <f t="shared" si="427"/>
        <v>0</v>
      </c>
      <c r="M2116" s="64">
        <f t="shared" si="427"/>
        <v>0</v>
      </c>
      <c r="N2116" s="64">
        <f t="shared" si="427"/>
        <v>0</v>
      </c>
      <c r="O2116" s="64">
        <f t="shared" si="427"/>
        <v>0</v>
      </c>
      <c r="P2116" s="64">
        <f t="shared" si="427"/>
        <v>0</v>
      </c>
      <c r="Q2116" s="130"/>
      <c r="R2116" s="112"/>
    </row>
    <row r="2117" spans="1:20">
      <c r="A2117" s="126"/>
      <c r="B2117" s="126"/>
      <c r="C2117" s="126"/>
      <c r="D2117" s="126"/>
      <c r="E2117" s="126"/>
      <c r="F2117" s="106" t="s">
        <v>29</v>
      </c>
      <c r="G2117" s="64">
        <f t="shared" si="424"/>
        <v>12338.4</v>
      </c>
      <c r="H2117" s="64">
        <f t="shared" si="425"/>
        <v>12338.4</v>
      </c>
      <c r="I2117" s="64">
        <f t="shared" ref="I2117:P2117" si="428">I53+I293+I305+I2080+I1409+I1421+I1497+I1548+I1574+I2093+I1675+I1764+I1788+I1861+I1922+I2007</f>
        <v>12338.4</v>
      </c>
      <c r="J2117" s="64">
        <f t="shared" si="428"/>
        <v>12338.4</v>
      </c>
      <c r="K2117" s="64">
        <f t="shared" si="428"/>
        <v>0</v>
      </c>
      <c r="L2117" s="64">
        <f t="shared" si="428"/>
        <v>0</v>
      </c>
      <c r="M2117" s="64">
        <f t="shared" si="428"/>
        <v>0</v>
      </c>
      <c r="N2117" s="64">
        <f t="shared" si="428"/>
        <v>0</v>
      </c>
      <c r="O2117" s="64">
        <f t="shared" si="428"/>
        <v>0</v>
      </c>
      <c r="P2117" s="64">
        <f t="shared" si="428"/>
        <v>0</v>
      </c>
      <c r="Q2117" s="130"/>
      <c r="R2117" s="112"/>
    </row>
    <row r="2118" spans="1:20">
      <c r="A2118" s="126"/>
      <c r="B2118" s="126"/>
      <c r="C2118" s="126"/>
      <c r="D2118" s="126"/>
      <c r="E2118" s="126"/>
      <c r="F2118" s="106" t="s">
        <v>30</v>
      </c>
      <c r="G2118" s="64">
        <f t="shared" si="424"/>
        <v>2750</v>
      </c>
      <c r="H2118" s="64">
        <f t="shared" si="425"/>
        <v>2750</v>
      </c>
      <c r="I2118" s="64">
        <f>I1398+I2081+I1410+I1422+I1498+I2094+I1676+I1738+I2008</f>
        <v>2750</v>
      </c>
      <c r="J2118" s="64">
        <f t="shared" ref="J2118:P2118" si="429">J1398+J2081+J1410+J1422+J1498+J2094+J1676+J1738+J2008</f>
        <v>2750</v>
      </c>
      <c r="K2118" s="64">
        <f t="shared" si="429"/>
        <v>0</v>
      </c>
      <c r="L2118" s="64">
        <f t="shared" si="429"/>
        <v>0</v>
      </c>
      <c r="M2118" s="64">
        <f t="shared" si="429"/>
        <v>0</v>
      </c>
      <c r="N2118" s="64">
        <f t="shared" si="429"/>
        <v>0</v>
      </c>
      <c r="O2118" s="64">
        <f t="shared" si="429"/>
        <v>0</v>
      </c>
      <c r="P2118" s="64">
        <f t="shared" si="429"/>
        <v>0</v>
      </c>
      <c r="Q2118" s="130"/>
      <c r="R2118" s="112"/>
    </row>
    <row r="2119" spans="1:20">
      <c r="A2119" s="126"/>
      <c r="B2119" s="126"/>
      <c r="C2119" s="126"/>
      <c r="D2119" s="126"/>
      <c r="E2119" s="126"/>
      <c r="F2119" s="106" t="s">
        <v>31</v>
      </c>
      <c r="G2119" s="64">
        <f t="shared" si="424"/>
        <v>5367</v>
      </c>
      <c r="H2119" s="64">
        <f t="shared" si="425"/>
        <v>0</v>
      </c>
      <c r="I2119" s="64">
        <f t="shared" ref="I2119:P2119" si="430">I127+I151+I307+I1387+I2082+I1499+I1576+I2095+I1677+I1960</f>
        <v>5367</v>
      </c>
      <c r="J2119" s="64">
        <f t="shared" si="430"/>
        <v>0</v>
      </c>
      <c r="K2119" s="64">
        <f t="shared" si="430"/>
        <v>0</v>
      </c>
      <c r="L2119" s="64">
        <f t="shared" si="430"/>
        <v>0</v>
      </c>
      <c r="M2119" s="64">
        <f t="shared" si="430"/>
        <v>0</v>
      </c>
      <c r="N2119" s="64">
        <f t="shared" si="430"/>
        <v>0</v>
      </c>
      <c r="O2119" s="64">
        <f t="shared" si="430"/>
        <v>0</v>
      </c>
      <c r="P2119" s="64">
        <f t="shared" si="430"/>
        <v>0</v>
      </c>
      <c r="Q2119" s="130"/>
      <c r="R2119" s="112"/>
    </row>
    <row r="2120" spans="1:20">
      <c r="A2120" s="126"/>
      <c r="B2120" s="126"/>
      <c r="C2120" s="126"/>
      <c r="D2120" s="126"/>
      <c r="E2120" s="126"/>
      <c r="F2120" s="106" t="s">
        <v>268</v>
      </c>
      <c r="G2120" s="64">
        <f t="shared" si="424"/>
        <v>0</v>
      </c>
      <c r="H2120" s="64">
        <f t="shared" si="425"/>
        <v>0</v>
      </c>
      <c r="I2120" s="64">
        <f>I2083+I1412+I1500+I2096+I1678+I1961</f>
        <v>0</v>
      </c>
      <c r="J2120" s="64">
        <f t="shared" ref="J2120:P2120" si="431">J2083+J1412+J1500+J2096+J1678+J1961</f>
        <v>0</v>
      </c>
      <c r="K2120" s="64">
        <f t="shared" si="431"/>
        <v>0</v>
      </c>
      <c r="L2120" s="64">
        <f t="shared" si="431"/>
        <v>0</v>
      </c>
      <c r="M2120" s="64">
        <f t="shared" si="431"/>
        <v>0</v>
      </c>
      <c r="N2120" s="64">
        <f t="shared" si="431"/>
        <v>0</v>
      </c>
      <c r="O2120" s="64">
        <f t="shared" si="431"/>
        <v>0</v>
      </c>
      <c r="P2120" s="64">
        <f t="shared" si="431"/>
        <v>0</v>
      </c>
      <c r="Q2120" s="130"/>
      <c r="R2120" s="112"/>
    </row>
    <row r="2121" spans="1:20">
      <c r="A2121" s="126"/>
      <c r="B2121" s="126"/>
      <c r="C2121" s="126"/>
      <c r="D2121" s="126"/>
      <c r="E2121" s="126"/>
      <c r="F2121" s="106" t="s">
        <v>275</v>
      </c>
      <c r="G2121" s="64">
        <f t="shared" si="424"/>
        <v>133281.20000000001</v>
      </c>
      <c r="H2121" s="64">
        <f t="shared" si="425"/>
        <v>0</v>
      </c>
      <c r="I2121" s="64">
        <f t="shared" ref="I2121:P2121" si="432">I213+I225+I249+I261+I273+I285+I369+I693+I825+I837+I897+I909+I1125+I1137+I1149+I1173+I1197+I1209+I1233+I1245+I1269+I1293+I1305+I1317+I2084+I1413+I1438+I1476+I1489+I1501+I1540+I1566+I1580+I1592+I1605+I2097+I1679+I1780+I1817+I1829+I1841+I1853+I1877+I1889+I1901+I1913+I1938+I1950+I1974+I1986+I1999+I2023+I2047+I1962</f>
        <v>133281.20000000001</v>
      </c>
      <c r="J2121" s="64">
        <f t="shared" si="432"/>
        <v>0</v>
      </c>
      <c r="K2121" s="64">
        <f t="shared" si="432"/>
        <v>0</v>
      </c>
      <c r="L2121" s="64">
        <f t="shared" si="432"/>
        <v>0</v>
      </c>
      <c r="M2121" s="64">
        <f t="shared" si="432"/>
        <v>0</v>
      </c>
      <c r="N2121" s="64">
        <f t="shared" si="432"/>
        <v>0</v>
      </c>
      <c r="O2121" s="64">
        <f t="shared" si="432"/>
        <v>0</v>
      </c>
      <c r="P2121" s="64">
        <f t="shared" si="432"/>
        <v>0</v>
      </c>
      <c r="Q2121" s="130"/>
      <c r="R2121" s="112"/>
      <c r="S2121" s="51"/>
      <c r="T2121" s="65"/>
    </row>
    <row r="2122" spans="1:20">
      <c r="A2122" s="126"/>
      <c r="B2122" s="126"/>
      <c r="C2122" s="126"/>
      <c r="D2122" s="126"/>
      <c r="E2122" s="126"/>
      <c r="F2122" s="106" t="s">
        <v>276</v>
      </c>
      <c r="G2122" s="64">
        <f t="shared" si="424"/>
        <v>10461.650000000001</v>
      </c>
      <c r="H2122" s="64">
        <f t="shared" si="425"/>
        <v>0</v>
      </c>
      <c r="I2122" s="64">
        <f t="shared" ref="I2122:P2122" si="433">I346+I358+I538+I634+I670+I754+I814+I850+I862++I886+I934+I946+I1054+I1066+I1078+I1090+I1162+I1222+I1282+I1342+I1378+I2085+I1414+I1439+I1502+I1606+I2098+I1680+I1963</f>
        <v>10461.650000000001</v>
      </c>
      <c r="J2122" s="64">
        <f t="shared" si="433"/>
        <v>0</v>
      </c>
      <c r="K2122" s="64">
        <f t="shared" si="433"/>
        <v>0</v>
      </c>
      <c r="L2122" s="64">
        <f t="shared" si="433"/>
        <v>0</v>
      </c>
      <c r="M2122" s="64">
        <f t="shared" si="433"/>
        <v>0</v>
      </c>
      <c r="N2122" s="64">
        <f t="shared" si="433"/>
        <v>0</v>
      </c>
      <c r="O2122" s="64">
        <f t="shared" si="433"/>
        <v>0</v>
      </c>
      <c r="P2122" s="64">
        <f t="shared" si="433"/>
        <v>0</v>
      </c>
      <c r="Q2122" s="130"/>
      <c r="R2122" s="112"/>
      <c r="S2122" s="51"/>
      <c r="T2122" s="65"/>
    </row>
    <row r="2123" spans="1:20">
      <c r="A2123" s="126"/>
      <c r="B2123" s="126"/>
      <c r="C2123" s="126"/>
      <c r="D2123" s="126"/>
      <c r="E2123" s="126"/>
      <c r="F2123" s="106" t="s">
        <v>277</v>
      </c>
      <c r="G2123" s="64">
        <f t="shared" si="424"/>
        <v>21238.5</v>
      </c>
      <c r="H2123" s="64">
        <f t="shared" si="425"/>
        <v>0</v>
      </c>
      <c r="I2123" s="64">
        <f t="shared" ref="I2123:P2123" si="434">I383+I395+I407+I419+I431+I443+I491+I515+I527+I551+I563+I575+I587+I599+I623+I647+I659+I683+I743+I779+I791+I803+I923+I971+I983+I1007+I1019+I1103+I1115+I1187+I1259+I1331+I1367+I2086+I1415+I1503+I1529+I2099+I1681+I1964</f>
        <v>20145.599999999999</v>
      </c>
      <c r="J2123" s="64">
        <f t="shared" si="434"/>
        <v>0</v>
      </c>
      <c r="K2123" s="64">
        <f t="shared" si="434"/>
        <v>0</v>
      </c>
      <c r="L2123" s="64">
        <f t="shared" si="434"/>
        <v>0</v>
      </c>
      <c r="M2123" s="64">
        <f t="shared" si="434"/>
        <v>1092.9000000000001</v>
      </c>
      <c r="N2123" s="64">
        <f t="shared" si="434"/>
        <v>0</v>
      </c>
      <c r="O2123" s="64">
        <f t="shared" si="434"/>
        <v>0</v>
      </c>
      <c r="P2123" s="64">
        <f t="shared" si="434"/>
        <v>0</v>
      </c>
      <c r="Q2123" s="130"/>
      <c r="R2123" s="112"/>
      <c r="S2123" s="51"/>
      <c r="T2123" s="65"/>
    </row>
    <row r="2124" spans="1:20">
      <c r="A2124" s="126"/>
      <c r="B2124" s="126"/>
      <c r="C2124" s="126"/>
      <c r="D2124" s="126"/>
      <c r="E2124" s="126"/>
      <c r="F2124" s="106" t="s">
        <v>278</v>
      </c>
      <c r="G2124" s="64">
        <f t="shared" si="424"/>
        <v>4266.6000000000004</v>
      </c>
      <c r="H2124" s="64">
        <f t="shared" si="425"/>
        <v>0</v>
      </c>
      <c r="I2124" s="64">
        <f t="shared" ref="I2124:P2124" si="435">I456+I468+I480+I504+I612+I708+I720+I732+I768+I876+I960+I996+I1032+I1044+I1356+I2087+I1416+I1504+I1530+I2100+I1682+I1965</f>
        <v>4266.6000000000004</v>
      </c>
      <c r="J2124" s="64">
        <f t="shared" si="435"/>
        <v>0</v>
      </c>
      <c r="K2124" s="64">
        <f t="shared" si="435"/>
        <v>0</v>
      </c>
      <c r="L2124" s="64">
        <f t="shared" si="435"/>
        <v>0</v>
      </c>
      <c r="M2124" s="64">
        <f t="shared" si="435"/>
        <v>0</v>
      </c>
      <c r="N2124" s="64">
        <f t="shared" si="435"/>
        <v>0</v>
      </c>
      <c r="O2124" s="64">
        <f t="shared" si="435"/>
        <v>0</v>
      </c>
      <c r="P2124" s="64">
        <f t="shared" si="435"/>
        <v>0</v>
      </c>
      <c r="Q2124" s="130"/>
      <c r="R2124" s="112"/>
      <c r="S2124" s="51"/>
      <c r="T2124" s="65"/>
    </row>
    <row r="2125" spans="1:20">
      <c r="A2125" s="126"/>
      <c r="B2125" s="126"/>
      <c r="C2125" s="126"/>
      <c r="D2125" s="126"/>
      <c r="E2125" s="126"/>
      <c r="F2125" s="106" t="s">
        <v>279</v>
      </c>
      <c r="G2125" s="64">
        <f t="shared" si="424"/>
        <v>0</v>
      </c>
      <c r="H2125" s="64">
        <f t="shared" si="425"/>
        <v>0</v>
      </c>
      <c r="I2125" s="64">
        <f>I2088+I1417+I1505+I2101+I1683+I1966</f>
        <v>0</v>
      </c>
      <c r="J2125" s="64">
        <f t="shared" ref="J2125:P2125" si="436">J2088+J1417+J1505+J2101+J1683+J1966</f>
        <v>0</v>
      </c>
      <c r="K2125" s="64">
        <f t="shared" si="436"/>
        <v>0</v>
      </c>
      <c r="L2125" s="64">
        <f t="shared" si="436"/>
        <v>0</v>
      </c>
      <c r="M2125" s="64">
        <f t="shared" si="436"/>
        <v>0</v>
      </c>
      <c r="N2125" s="64">
        <f t="shared" si="436"/>
        <v>0</v>
      </c>
      <c r="O2125" s="64">
        <f t="shared" si="436"/>
        <v>0</v>
      </c>
      <c r="P2125" s="64">
        <f t="shared" si="436"/>
        <v>0</v>
      </c>
      <c r="Q2125" s="130"/>
      <c r="R2125" s="112"/>
      <c r="S2125" s="51"/>
      <c r="T2125" s="65"/>
    </row>
    <row r="2126" spans="1:20">
      <c r="A2126" s="126" t="s">
        <v>167</v>
      </c>
      <c r="B2126" s="126"/>
      <c r="C2126" s="126"/>
      <c r="D2126" s="126"/>
      <c r="E2126" s="126"/>
      <c r="F2126" s="106" t="s">
        <v>22</v>
      </c>
      <c r="G2126" s="64">
        <f>SUM(G2127:G2137)</f>
        <v>2433101.5</v>
      </c>
      <c r="H2126" s="64">
        <f t="shared" ref="H2126:P2126" si="437">SUM(H2127:H2137)</f>
        <v>571370.19999999995</v>
      </c>
      <c r="I2126" s="64">
        <f t="shared" si="437"/>
        <v>2107619</v>
      </c>
      <c r="J2126" s="64">
        <f t="shared" si="437"/>
        <v>571370.19999999995</v>
      </c>
      <c r="K2126" s="64">
        <f t="shared" si="437"/>
        <v>175200</v>
      </c>
      <c r="L2126" s="64">
        <f t="shared" si="437"/>
        <v>0</v>
      </c>
      <c r="M2126" s="64">
        <f t="shared" si="437"/>
        <v>91882.5</v>
      </c>
      <c r="N2126" s="64">
        <f t="shared" si="437"/>
        <v>0</v>
      </c>
      <c r="O2126" s="64">
        <f t="shared" si="437"/>
        <v>58400</v>
      </c>
      <c r="P2126" s="64">
        <f t="shared" si="437"/>
        <v>0</v>
      </c>
      <c r="Q2126" s="130"/>
      <c r="R2126" s="112"/>
    </row>
    <row r="2127" spans="1:20">
      <c r="A2127" s="126"/>
      <c r="B2127" s="126"/>
      <c r="C2127" s="126"/>
      <c r="D2127" s="126"/>
      <c r="E2127" s="126"/>
      <c r="F2127" s="106" t="s">
        <v>25</v>
      </c>
      <c r="G2127" s="64">
        <f t="shared" ref="G2127:G2132" si="438">G2103-G2115</f>
        <v>56364.700000000012</v>
      </c>
      <c r="H2127" s="64">
        <f t="shared" ref="H2127:P2127" si="439">H2103-H2115</f>
        <v>56364.700000000012</v>
      </c>
      <c r="I2127" s="64">
        <f t="shared" ref="I2127:J2131" si="440">I2103-I2115</f>
        <v>56364.700000000012</v>
      </c>
      <c r="J2127" s="64">
        <f t="shared" si="440"/>
        <v>56364.700000000012</v>
      </c>
      <c r="K2127" s="64">
        <f t="shared" si="439"/>
        <v>0</v>
      </c>
      <c r="L2127" s="64">
        <f t="shared" si="439"/>
        <v>0</v>
      </c>
      <c r="M2127" s="64">
        <f t="shared" si="439"/>
        <v>0</v>
      </c>
      <c r="N2127" s="64">
        <f t="shared" si="439"/>
        <v>0</v>
      </c>
      <c r="O2127" s="64">
        <f t="shared" si="439"/>
        <v>0</v>
      </c>
      <c r="P2127" s="64">
        <f t="shared" si="439"/>
        <v>0</v>
      </c>
      <c r="Q2127" s="130"/>
      <c r="R2127" s="112"/>
    </row>
    <row r="2128" spans="1:20">
      <c r="A2128" s="126"/>
      <c r="B2128" s="126"/>
      <c r="C2128" s="126"/>
      <c r="D2128" s="126"/>
      <c r="E2128" s="126"/>
      <c r="F2128" s="106" t="s">
        <v>28</v>
      </c>
      <c r="G2128" s="64">
        <f t="shared" si="438"/>
        <v>157698.80000000002</v>
      </c>
      <c r="H2128" s="64">
        <f>H2104-H2116</f>
        <v>157698.80000000002</v>
      </c>
      <c r="I2128" s="64">
        <f t="shared" si="440"/>
        <v>157698.80000000002</v>
      </c>
      <c r="J2128" s="64">
        <f t="shared" si="440"/>
        <v>157698.80000000002</v>
      </c>
      <c r="K2128" s="64">
        <f t="shared" ref="K2128:P2131" si="441">K2104-K2116</f>
        <v>0</v>
      </c>
      <c r="L2128" s="64">
        <f t="shared" si="441"/>
        <v>0</v>
      </c>
      <c r="M2128" s="64">
        <f t="shared" si="441"/>
        <v>0</v>
      </c>
      <c r="N2128" s="64">
        <f t="shared" si="441"/>
        <v>0</v>
      </c>
      <c r="O2128" s="64">
        <f t="shared" si="441"/>
        <v>0</v>
      </c>
      <c r="P2128" s="64">
        <f t="shared" si="441"/>
        <v>0</v>
      </c>
      <c r="Q2128" s="130"/>
      <c r="R2128" s="112"/>
    </row>
    <row r="2129" spans="1:20">
      <c r="A2129" s="126"/>
      <c r="B2129" s="126"/>
      <c r="C2129" s="126"/>
      <c r="D2129" s="126"/>
      <c r="E2129" s="126"/>
      <c r="F2129" s="106" t="s">
        <v>29</v>
      </c>
      <c r="G2129" s="64">
        <f t="shared" si="438"/>
        <v>158116.9</v>
      </c>
      <c r="H2129" s="64">
        <f>H2105-H2117</f>
        <v>158116.9</v>
      </c>
      <c r="I2129" s="64">
        <f t="shared" si="440"/>
        <v>158116.9</v>
      </c>
      <c r="J2129" s="64">
        <f t="shared" si="440"/>
        <v>158116.9</v>
      </c>
      <c r="K2129" s="64">
        <f t="shared" si="441"/>
        <v>0</v>
      </c>
      <c r="L2129" s="64">
        <f t="shared" si="441"/>
        <v>0</v>
      </c>
      <c r="M2129" s="64">
        <f t="shared" si="441"/>
        <v>0</v>
      </c>
      <c r="N2129" s="64">
        <f t="shared" si="441"/>
        <v>0</v>
      </c>
      <c r="O2129" s="64">
        <f t="shared" si="441"/>
        <v>0</v>
      </c>
      <c r="P2129" s="64">
        <f t="shared" si="441"/>
        <v>0</v>
      </c>
      <c r="Q2129" s="130"/>
      <c r="R2129" s="112"/>
    </row>
    <row r="2130" spans="1:20">
      <c r="A2130" s="126"/>
      <c r="B2130" s="126"/>
      <c r="C2130" s="126"/>
      <c r="D2130" s="126"/>
      <c r="E2130" s="126"/>
      <c r="F2130" s="106" t="s">
        <v>30</v>
      </c>
      <c r="G2130" s="64">
        <f t="shared" si="438"/>
        <v>109925.3</v>
      </c>
      <c r="H2130" s="64">
        <f>H2106-H2118</f>
        <v>109925.29999999999</v>
      </c>
      <c r="I2130" s="64">
        <f t="shared" si="440"/>
        <v>109925.3</v>
      </c>
      <c r="J2130" s="64">
        <f t="shared" si="440"/>
        <v>109925.29999999999</v>
      </c>
      <c r="K2130" s="64">
        <f t="shared" si="441"/>
        <v>0</v>
      </c>
      <c r="L2130" s="64">
        <f t="shared" si="441"/>
        <v>0</v>
      </c>
      <c r="M2130" s="64">
        <f t="shared" si="441"/>
        <v>0</v>
      </c>
      <c r="N2130" s="64">
        <f t="shared" si="441"/>
        <v>0</v>
      </c>
      <c r="O2130" s="64">
        <f t="shared" si="441"/>
        <v>0</v>
      </c>
      <c r="P2130" s="64">
        <f t="shared" si="441"/>
        <v>0</v>
      </c>
      <c r="Q2130" s="130"/>
      <c r="R2130" s="112"/>
    </row>
    <row r="2131" spans="1:20">
      <c r="A2131" s="126"/>
      <c r="B2131" s="126"/>
      <c r="C2131" s="126"/>
      <c r="D2131" s="126"/>
      <c r="E2131" s="126"/>
      <c r="F2131" s="106" t="s">
        <v>31</v>
      </c>
      <c r="G2131" s="64">
        <f t="shared" si="438"/>
        <v>213597.9</v>
      </c>
      <c r="H2131" s="64">
        <f>H2107-H2119</f>
        <v>64264.5</v>
      </c>
      <c r="I2131" s="64">
        <f>I2107-I2119</f>
        <v>213597.9</v>
      </c>
      <c r="J2131" s="64">
        <f t="shared" si="440"/>
        <v>64264.5</v>
      </c>
      <c r="K2131" s="64">
        <f t="shared" si="441"/>
        <v>0</v>
      </c>
      <c r="L2131" s="64">
        <f t="shared" si="441"/>
        <v>0</v>
      </c>
      <c r="M2131" s="64">
        <f t="shared" si="441"/>
        <v>0</v>
      </c>
      <c r="N2131" s="64">
        <f t="shared" si="441"/>
        <v>0</v>
      </c>
      <c r="O2131" s="64">
        <f t="shared" si="441"/>
        <v>0</v>
      </c>
      <c r="P2131" s="64">
        <f t="shared" si="441"/>
        <v>0</v>
      </c>
      <c r="Q2131" s="130"/>
      <c r="R2131" s="112"/>
    </row>
    <row r="2132" spans="1:20">
      <c r="A2132" s="126"/>
      <c r="B2132" s="126"/>
      <c r="C2132" s="126"/>
      <c r="D2132" s="126"/>
      <c r="E2132" s="126"/>
      <c r="F2132" s="106" t="s">
        <v>268</v>
      </c>
      <c r="G2132" s="64">
        <f t="shared" si="438"/>
        <v>159099</v>
      </c>
      <c r="H2132" s="64">
        <f>H2108-H2120</f>
        <v>25000</v>
      </c>
      <c r="I2132" s="64">
        <f>I2108-I2120</f>
        <v>139878.70000000001</v>
      </c>
      <c r="J2132" s="64">
        <f t="shared" ref="J2132:P2132" si="442">J2108-J2120</f>
        <v>25000</v>
      </c>
      <c r="K2132" s="64">
        <f t="shared" si="442"/>
        <v>0</v>
      </c>
      <c r="L2132" s="64">
        <f t="shared" si="442"/>
        <v>0</v>
      </c>
      <c r="M2132" s="64">
        <f t="shared" si="442"/>
        <v>19220.3</v>
      </c>
      <c r="N2132" s="64">
        <f t="shared" si="442"/>
        <v>0</v>
      </c>
      <c r="O2132" s="64">
        <f t="shared" si="442"/>
        <v>0</v>
      </c>
      <c r="P2132" s="64">
        <f t="shared" si="442"/>
        <v>0</v>
      </c>
      <c r="Q2132" s="130"/>
      <c r="R2132" s="112"/>
    </row>
    <row r="2133" spans="1:20">
      <c r="A2133" s="126"/>
      <c r="B2133" s="126"/>
      <c r="C2133" s="126"/>
      <c r="D2133" s="126"/>
      <c r="E2133" s="126"/>
      <c r="F2133" s="106" t="s">
        <v>275</v>
      </c>
      <c r="G2133" s="64">
        <f t="shared" ref="G2133:H2137" si="443">I2133+K2133+M2133+O2133</f>
        <v>35537.899999999987</v>
      </c>
      <c r="H2133" s="64">
        <f t="shared" si="443"/>
        <v>0</v>
      </c>
      <c r="I2133" s="64">
        <f t="shared" ref="I2133:P2137" si="444">I2109-I2121</f>
        <v>21217.299999999988</v>
      </c>
      <c r="J2133" s="64">
        <f t="shared" si="444"/>
        <v>0</v>
      </c>
      <c r="K2133" s="64">
        <f t="shared" si="444"/>
        <v>0</v>
      </c>
      <c r="L2133" s="64">
        <f t="shared" si="444"/>
        <v>0</v>
      </c>
      <c r="M2133" s="64">
        <f t="shared" si="444"/>
        <v>14320.6</v>
      </c>
      <c r="N2133" s="64">
        <f t="shared" si="444"/>
        <v>0</v>
      </c>
      <c r="O2133" s="64">
        <f t="shared" si="444"/>
        <v>0</v>
      </c>
      <c r="P2133" s="64">
        <f t="shared" si="444"/>
        <v>0</v>
      </c>
      <c r="Q2133" s="130"/>
      <c r="R2133" s="112"/>
      <c r="S2133" s="51"/>
      <c r="T2133" s="65"/>
    </row>
    <row r="2134" spans="1:20">
      <c r="A2134" s="126"/>
      <c r="B2134" s="126"/>
      <c r="C2134" s="126"/>
      <c r="D2134" s="126"/>
      <c r="E2134" s="126"/>
      <c r="F2134" s="106" t="s">
        <v>276</v>
      </c>
      <c r="G2134" s="64">
        <f t="shared" si="443"/>
        <v>1044154.3</v>
      </c>
      <c r="H2134" s="64">
        <f t="shared" si="443"/>
        <v>0</v>
      </c>
      <c r="I2134" s="64">
        <f t="shared" si="444"/>
        <v>898183.5</v>
      </c>
      <c r="J2134" s="64">
        <f t="shared" si="444"/>
        <v>0</v>
      </c>
      <c r="K2134" s="64">
        <f t="shared" si="444"/>
        <v>87600</v>
      </c>
      <c r="L2134" s="64">
        <f t="shared" si="444"/>
        <v>0</v>
      </c>
      <c r="M2134" s="64">
        <f t="shared" si="444"/>
        <v>29170.799999999999</v>
      </c>
      <c r="N2134" s="64">
        <f t="shared" si="444"/>
        <v>0</v>
      </c>
      <c r="O2134" s="64">
        <f t="shared" si="444"/>
        <v>29200</v>
      </c>
      <c r="P2134" s="64">
        <f t="shared" si="444"/>
        <v>0</v>
      </c>
      <c r="Q2134" s="130"/>
      <c r="R2134" s="112"/>
      <c r="S2134" s="51"/>
      <c r="T2134" s="65"/>
    </row>
    <row r="2135" spans="1:20">
      <c r="A2135" s="126"/>
      <c r="B2135" s="126"/>
      <c r="C2135" s="126"/>
      <c r="D2135" s="126"/>
      <c r="E2135" s="126"/>
      <c r="F2135" s="106" t="s">
        <v>277</v>
      </c>
      <c r="G2135" s="64">
        <f t="shared" si="443"/>
        <v>259527.1</v>
      </c>
      <c r="H2135" s="64">
        <f t="shared" si="443"/>
        <v>0</v>
      </c>
      <c r="I2135" s="64">
        <f t="shared" si="444"/>
        <v>113556.30000000002</v>
      </c>
      <c r="J2135" s="64">
        <f t="shared" si="444"/>
        <v>0</v>
      </c>
      <c r="K2135" s="64">
        <f t="shared" si="444"/>
        <v>87600</v>
      </c>
      <c r="L2135" s="64">
        <f t="shared" si="444"/>
        <v>0</v>
      </c>
      <c r="M2135" s="64">
        <f t="shared" si="444"/>
        <v>29170.799999999999</v>
      </c>
      <c r="N2135" s="64">
        <f t="shared" si="444"/>
        <v>0</v>
      </c>
      <c r="O2135" s="64">
        <f t="shared" si="444"/>
        <v>29200</v>
      </c>
      <c r="P2135" s="64">
        <f t="shared" si="444"/>
        <v>0</v>
      </c>
      <c r="Q2135" s="130"/>
      <c r="R2135" s="112"/>
      <c r="S2135" s="51"/>
      <c r="T2135" s="65"/>
    </row>
    <row r="2136" spans="1:20">
      <c r="A2136" s="126"/>
      <c r="B2136" s="126"/>
      <c r="C2136" s="126"/>
      <c r="D2136" s="126"/>
      <c r="E2136" s="126"/>
      <c r="F2136" s="106" t="s">
        <v>278</v>
      </c>
      <c r="G2136" s="64">
        <f t="shared" si="443"/>
        <v>195015</v>
      </c>
      <c r="H2136" s="64">
        <f t="shared" si="443"/>
        <v>0</v>
      </c>
      <c r="I2136" s="64">
        <f t="shared" si="444"/>
        <v>195015</v>
      </c>
      <c r="J2136" s="64">
        <f t="shared" si="444"/>
        <v>0</v>
      </c>
      <c r="K2136" s="64">
        <f t="shared" si="444"/>
        <v>0</v>
      </c>
      <c r="L2136" s="64">
        <f t="shared" si="444"/>
        <v>0</v>
      </c>
      <c r="M2136" s="64">
        <f t="shared" si="444"/>
        <v>0</v>
      </c>
      <c r="N2136" s="64">
        <f t="shared" si="444"/>
        <v>0</v>
      </c>
      <c r="O2136" s="64">
        <f t="shared" si="444"/>
        <v>0</v>
      </c>
      <c r="P2136" s="64">
        <f t="shared" si="444"/>
        <v>0</v>
      </c>
      <c r="Q2136" s="130"/>
      <c r="R2136" s="112"/>
      <c r="S2136" s="51"/>
      <c r="T2136" s="65"/>
    </row>
    <row r="2137" spans="1:20">
      <c r="A2137" s="126"/>
      <c r="B2137" s="126"/>
      <c r="C2137" s="126"/>
      <c r="D2137" s="126"/>
      <c r="E2137" s="126"/>
      <c r="F2137" s="106" t="s">
        <v>279</v>
      </c>
      <c r="G2137" s="64">
        <f t="shared" si="443"/>
        <v>44064.6</v>
      </c>
      <c r="H2137" s="64">
        <f t="shared" si="443"/>
        <v>0</v>
      </c>
      <c r="I2137" s="64">
        <f t="shared" si="444"/>
        <v>44064.6</v>
      </c>
      <c r="J2137" s="64">
        <f t="shared" si="444"/>
        <v>0</v>
      </c>
      <c r="K2137" s="64">
        <f t="shared" si="444"/>
        <v>0</v>
      </c>
      <c r="L2137" s="64">
        <f t="shared" si="444"/>
        <v>0</v>
      </c>
      <c r="M2137" s="64">
        <f t="shared" si="444"/>
        <v>0</v>
      </c>
      <c r="N2137" s="64">
        <f t="shared" si="444"/>
        <v>0</v>
      </c>
      <c r="O2137" s="64">
        <f t="shared" si="444"/>
        <v>0</v>
      </c>
      <c r="P2137" s="64">
        <f t="shared" si="444"/>
        <v>0</v>
      </c>
      <c r="Q2137" s="130"/>
      <c r="R2137" s="112"/>
      <c r="S2137" s="51"/>
      <c r="T2137" s="65"/>
    </row>
    <row r="2138" spans="1:20" ht="12.75" customHeight="1">
      <c r="A2138" s="155" t="s">
        <v>168</v>
      </c>
      <c r="B2138" s="155"/>
      <c r="C2138" s="155"/>
      <c r="D2138" s="155"/>
      <c r="E2138" s="155"/>
      <c r="F2138" s="155"/>
      <c r="G2138" s="155"/>
      <c r="H2138" s="155"/>
      <c r="I2138" s="155"/>
      <c r="J2138" s="155"/>
      <c r="K2138" s="155"/>
      <c r="L2138" s="155"/>
      <c r="M2138" s="155"/>
      <c r="N2138" s="155"/>
      <c r="O2138" s="155"/>
      <c r="P2138" s="155"/>
      <c r="Q2138" s="155"/>
      <c r="R2138" s="108"/>
    </row>
    <row r="2139" spans="1:20" ht="12.75" customHeight="1">
      <c r="A2139" s="155" t="s">
        <v>169</v>
      </c>
      <c r="B2139" s="155"/>
      <c r="C2139" s="155"/>
      <c r="D2139" s="155"/>
      <c r="E2139" s="155"/>
      <c r="F2139" s="155"/>
      <c r="G2139" s="155"/>
      <c r="H2139" s="155"/>
      <c r="I2139" s="155"/>
      <c r="J2139" s="155"/>
      <c r="K2139" s="155"/>
      <c r="L2139" s="155"/>
      <c r="M2139" s="155"/>
      <c r="N2139" s="155"/>
      <c r="O2139" s="155"/>
      <c r="P2139" s="155"/>
      <c r="Q2139" s="155"/>
      <c r="R2139" s="108"/>
    </row>
    <row r="2140" spans="1:20" ht="12.75" customHeight="1">
      <c r="A2140" s="132" t="s">
        <v>170</v>
      </c>
      <c r="B2140" s="128" t="s">
        <v>171</v>
      </c>
      <c r="C2140" s="129" t="s">
        <v>37</v>
      </c>
      <c r="D2140" s="129"/>
      <c r="E2140" s="100"/>
      <c r="F2140" s="106" t="s">
        <v>22</v>
      </c>
      <c r="G2140" s="64">
        <f>SUM(G2141:G2151)</f>
        <v>12649.1</v>
      </c>
      <c r="H2140" s="64">
        <f t="shared" ref="H2140:P2140" si="445">SUM(H2141:H2151)</f>
        <v>12649.1</v>
      </c>
      <c r="I2140" s="64">
        <f t="shared" si="445"/>
        <v>12649.1</v>
      </c>
      <c r="J2140" s="64">
        <f t="shared" si="445"/>
        <v>12649.1</v>
      </c>
      <c r="K2140" s="64">
        <f t="shared" si="445"/>
        <v>0</v>
      </c>
      <c r="L2140" s="64">
        <f t="shared" si="445"/>
        <v>0</v>
      </c>
      <c r="M2140" s="64">
        <f t="shared" si="445"/>
        <v>0</v>
      </c>
      <c r="N2140" s="64">
        <f t="shared" si="445"/>
        <v>0</v>
      </c>
      <c r="O2140" s="64">
        <f t="shared" si="445"/>
        <v>0</v>
      </c>
      <c r="P2140" s="64">
        <f t="shared" si="445"/>
        <v>0</v>
      </c>
      <c r="Q2140" s="129" t="s">
        <v>23</v>
      </c>
      <c r="R2140" s="82"/>
    </row>
    <row r="2141" spans="1:20">
      <c r="A2141" s="132"/>
      <c r="B2141" s="128"/>
      <c r="C2141" s="129"/>
      <c r="D2141" s="129"/>
      <c r="E2141" s="100" t="s">
        <v>26</v>
      </c>
      <c r="F2141" s="100" t="s">
        <v>25</v>
      </c>
      <c r="G2141" s="66">
        <f t="shared" ref="G2141:H2145" si="446">I2141+K2141+M2141+O2141</f>
        <v>12649.1</v>
      </c>
      <c r="H2141" s="66">
        <f t="shared" si="446"/>
        <v>12649.1</v>
      </c>
      <c r="I2141" s="66">
        <v>12649.1</v>
      </c>
      <c r="J2141" s="66">
        <v>12649.1</v>
      </c>
      <c r="K2141" s="66">
        <v>0</v>
      </c>
      <c r="L2141" s="66">
        <v>0</v>
      </c>
      <c r="M2141" s="66">
        <v>0</v>
      </c>
      <c r="N2141" s="66">
        <v>0</v>
      </c>
      <c r="O2141" s="66">
        <v>0</v>
      </c>
      <c r="P2141" s="66">
        <v>0</v>
      </c>
      <c r="Q2141" s="129"/>
      <c r="R2141" s="82"/>
    </row>
    <row r="2142" spans="1:20">
      <c r="A2142" s="132"/>
      <c r="B2142" s="128"/>
      <c r="C2142" s="129"/>
      <c r="D2142" s="129"/>
      <c r="E2142" s="100"/>
      <c r="F2142" s="100" t="s">
        <v>28</v>
      </c>
      <c r="G2142" s="66">
        <f t="shared" si="446"/>
        <v>0</v>
      </c>
      <c r="H2142" s="66">
        <f t="shared" si="446"/>
        <v>0</v>
      </c>
      <c r="I2142" s="66">
        <v>0</v>
      </c>
      <c r="J2142" s="66">
        <v>0</v>
      </c>
      <c r="K2142" s="66">
        <v>0</v>
      </c>
      <c r="L2142" s="66">
        <v>0</v>
      </c>
      <c r="M2142" s="66">
        <v>0</v>
      </c>
      <c r="N2142" s="66">
        <v>0</v>
      </c>
      <c r="O2142" s="66">
        <v>0</v>
      </c>
      <c r="P2142" s="66">
        <v>0</v>
      </c>
      <c r="Q2142" s="129"/>
      <c r="R2142" s="82"/>
    </row>
    <row r="2143" spans="1:20">
      <c r="A2143" s="132"/>
      <c r="B2143" s="128"/>
      <c r="C2143" s="129"/>
      <c r="D2143" s="129"/>
      <c r="E2143" s="100"/>
      <c r="F2143" s="100" t="s">
        <v>29</v>
      </c>
      <c r="G2143" s="66">
        <f t="shared" si="446"/>
        <v>0</v>
      </c>
      <c r="H2143" s="66">
        <f t="shared" si="446"/>
        <v>0</v>
      </c>
      <c r="I2143" s="66">
        <v>0</v>
      </c>
      <c r="J2143" s="66">
        <v>0</v>
      </c>
      <c r="K2143" s="66">
        <v>0</v>
      </c>
      <c r="L2143" s="66">
        <v>0</v>
      </c>
      <c r="M2143" s="66">
        <v>0</v>
      </c>
      <c r="N2143" s="66">
        <v>0</v>
      </c>
      <c r="O2143" s="66">
        <v>0</v>
      </c>
      <c r="P2143" s="66">
        <v>0</v>
      </c>
      <c r="Q2143" s="129"/>
      <c r="R2143" s="82"/>
    </row>
    <row r="2144" spans="1:20">
      <c r="A2144" s="132"/>
      <c r="B2144" s="128"/>
      <c r="C2144" s="129"/>
      <c r="D2144" s="129"/>
      <c r="E2144" s="100"/>
      <c r="F2144" s="100" t="s">
        <v>30</v>
      </c>
      <c r="G2144" s="66">
        <f t="shared" si="446"/>
        <v>0</v>
      </c>
      <c r="H2144" s="66">
        <f t="shared" si="446"/>
        <v>0</v>
      </c>
      <c r="I2144" s="66">
        <v>0</v>
      </c>
      <c r="J2144" s="66">
        <v>0</v>
      </c>
      <c r="K2144" s="66">
        <v>0</v>
      </c>
      <c r="L2144" s="66">
        <v>0</v>
      </c>
      <c r="M2144" s="66">
        <v>0</v>
      </c>
      <c r="N2144" s="66">
        <v>0</v>
      </c>
      <c r="O2144" s="66">
        <v>0</v>
      </c>
      <c r="P2144" s="66">
        <v>0</v>
      </c>
      <c r="Q2144" s="129"/>
      <c r="R2144" s="82"/>
    </row>
    <row r="2145" spans="1:20">
      <c r="A2145" s="132"/>
      <c r="B2145" s="128"/>
      <c r="C2145" s="129"/>
      <c r="D2145" s="129"/>
      <c r="E2145" s="100"/>
      <c r="F2145" s="100" t="s">
        <v>31</v>
      </c>
      <c r="G2145" s="66">
        <f t="shared" si="446"/>
        <v>0</v>
      </c>
      <c r="H2145" s="66">
        <f t="shared" si="446"/>
        <v>0</v>
      </c>
      <c r="I2145" s="66">
        <v>0</v>
      </c>
      <c r="J2145" s="66">
        <v>0</v>
      </c>
      <c r="K2145" s="66">
        <v>0</v>
      </c>
      <c r="L2145" s="66">
        <v>0</v>
      </c>
      <c r="M2145" s="66">
        <v>0</v>
      </c>
      <c r="N2145" s="66">
        <v>0</v>
      </c>
      <c r="O2145" s="66">
        <v>0</v>
      </c>
      <c r="P2145" s="66">
        <v>0</v>
      </c>
      <c r="Q2145" s="129"/>
      <c r="R2145" s="82"/>
    </row>
    <row r="2146" spans="1:20">
      <c r="A2146" s="132"/>
      <c r="B2146" s="128"/>
      <c r="C2146" s="129"/>
      <c r="D2146" s="129"/>
      <c r="E2146" s="100"/>
      <c r="F2146" s="100" t="s">
        <v>268</v>
      </c>
      <c r="G2146" s="66">
        <v>0</v>
      </c>
      <c r="H2146" s="66">
        <v>0</v>
      </c>
      <c r="I2146" s="66">
        <v>0</v>
      </c>
      <c r="J2146" s="66">
        <v>0</v>
      </c>
      <c r="K2146" s="66">
        <v>0</v>
      </c>
      <c r="L2146" s="66">
        <v>0</v>
      </c>
      <c r="M2146" s="66">
        <v>0</v>
      </c>
      <c r="N2146" s="66">
        <v>0</v>
      </c>
      <c r="O2146" s="66">
        <v>0</v>
      </c>
      <c r="P2146" s="66">
        <v>0</v>
      </c>
      <c r="Q2146" s="129"/>
      <c r="R2146" s="82"/>
    </row>
    <row r="2147" spans="1:20">
      <c r="A2147" s="132"/>
      <c r="B2147" s="128"/>
      <c r="C2147" s="129"/>
      <c r="D2147" s="129"/>
      <c r="E2147" s="100"/>
      <c r="F2147" s="100" t="s">
        <v>275</v>
      </c>
      <c r="G2147" s="66">
        <f t="shared" ref="G2147:H2151" si="447">I2147+K2147+M2147+O2147</f>
        <v>0</v>
      </c>
      <c r="H2147" s="66">
        <f t="shared" si="447"/>
        <v>0</v>
      </c>
      <c r="I2147" s="66">
        <v>0</v>
      </c>
      <c r="J2147" s="66">
        <v>0</v>
      </c>
      <c r="K2147" s="66">
        <v>0</v>
      </c>
      <c r="L2147" s="66">
        <v>0</v>
      </c>
      <c r="M2147" s="66">
        <v>0</v>
      </c>
      <c r="N2147" s="66">
        <v>0</v>
      </c>
      <c r="O2147" s="66">
        <v>0</v>
      </c>
      <c r="P2147" s="66">
        <v>0</v>
      </c>
      <c r="Q2147" s="129"/>
      <c r="R2147" s="82"/>
      <c r="S2147" s="51"/>
      <c r="T2147" s="65"/>
    </row>
    <row r="2148" spans="1:20">
      <c r="A2148" s="132"/>
      <c r="B2148" s="128"/>
      <c r="C2148" s="129"/>
      <c r="D2148" s="129"/>
      <c r="E2148" s="100"/>
      <c r="F2148" s="100" t="s">
        <v>276</v>
      </c>
      <c r="G2148" s="66">
        <f t="shared" si="447"/>
        <v>0</v>
      </c>
      <c r="H2148" s="66">
        <f t="shared" si="447"/>
        <v>0</v>
      </c>
      <c r="I2148" s="66">
        <v>0</v>
      </c>
      <c r="J2148" s="66">
        <v>0</v>
      </c>
      <c r="K2148" s="66">
        <v>0</v>
      </c>
      <c r="L2148" s="66">
        <v>0</v>
      </c>
      <c r="M2148" s="66">
        <v>0</v>
      </c>
      <c r="N2148" s="66">
        <v>0</v>
      </c>
      <c r="O2148" s="66">
        <v>0</v>
      </c>
      <c r="P2148" s="66">
        <v>0</v>
      </c>
      <c r="Q2148" s="129"/>
      <c r="R2148" s="82"/>
      <c r="S2148" s="51"/>
      <c r="T2148" s="65"/>
    </row>
    <row r="2149" spans="1:20">
      <c r="A2149" s="132"/>
      <c r="B2149" s="128"/>
      <c r="C2149" s="129"/>
      <c r="D2149" s="129"/>
      <c r="E2149" s="100"/>
      <c r="F2149" s="100" t="s">
        <v>277</v>
      </c>
      <c r="G2149" s="66">
        <f t="shared" si="447"/>
        <v>0</v>
      </c>
      <c r="H2149" s="66">
        <f t="shared" si="447"/>
        <v>0</v>
      </c>
      <c r="I2149" s="66">
        <v>0</v>
      </c>
      <c r="J2149" s="66">
        <v>0</v>
      </c>
      <c r="K2149" s="66">
        <v>0</v>
      </c>
      <c r="L2149" s="66">
        <v>0</v>
      </c>
      <c r="M2149" s="66">
        <v>0</v>
      </c>
      <c r="N2149" s="66">
        <v>0</v>
      </c>
      <c r="O2149" s="66">
        <v>0</v>
      </c>
      <c r="P2149" s="66">
        <v>0</v>
      </c>
      <c r="Q2149" s="129"/>
      <c r="R2149" s="82"/>
      <c r="S2149" s="51"/>
      <c r="T2149" s="65"/>
    </row>
    <row r="2150" spans="1:20">
      <c r="A2150" s="132"/>
      <c r="B2150" s="128"/>
      <c r="C2150" s="129"/>
      <c r="D2150" s="129"/>
      <c r="E2150" s="100"/>
      <c r="F2150" s="100" t="s">
        <v>278</v>
      </c>
      <c r="G2150" s="66">
        <f t="shared" si="447"/>
        <v>0</v>
      </c>
      <c r="H2150" s="66">
        <f t="shared" si="447"/>
        <v>0</v>
      </c>
      <c r="I2150" s="66">
        <v>0</v>
      </c>
      <c r="J2150" s="66">
        <v>0</v>
      </c>
      <c r="K2150" s="66">
        <v>0</v>
      </c>
      <c r="L2150" s="66">
        <v>0</v>
      </c>
      <c r="M2150" s="66">
        <v>0</v>
      </c>
      <c r="N2150" s="66">
        <v>0</v>
      </c>
      <c r="O2150" s="66">
        <v>0</v>
      </c>
      <c r="P2150" s="66">
        <v>0</v>
      </c>
      <c r="Q2150" s="129"/>
      <c r="R2150" s="82"/>
      <c r="S2150" s="51"/>
      <c r="T2150" s="65"/>
    </row>
    <row r="2151" spans="1:20">
      <c r="A2151" s="132"/>
      <c r="B2151" s="128"/>
      <c r="C2151" s="129"/>
      <c r="D2151" s="129"/>
      <c r="E2151" s="100"/>
      <c r="F2151" s="100" t="s">
        <v>279</v>
      </c>
      <c r="G2151" s="66">
        <f t="shared" si="447"/>
        <v>0</v>
      </c>
      <c r="H2151" s="66">
        <f t="shared" si="447"/>
        <v>0</v>
      </c>
      <c r="I2151" s="66">
        <v>0</v>
      </c>
      <c r="J2151" s="66">
        <v>0</v>
      </c>
      <c r="K2151" s="66">
        <v>0</v>
      </c>
      <c r="L2151" s="66">
        <v>0</v>
      </c>
      <c r="M2151" s="66">
        <v>0</v>
      </c>
      <c r="N2151" s="66">
        <v>0</v>
      </c>
      <c r="O2151" s="66">
        <v>0</v>
      </c>
      <c r="P2151" s="66">
        <v>0</v>
      </c>
      <c r="Q2151" s="129"/>
      <c r="R2151" s="82"/>
      <c r="S2151" s="51"/>
      <c r="T2151" s="65"/>
    </row>
    <row r="2152" spans="1:20" ht="12.75" customHeight="1">
      <c r="A2152" s="132" t="s">
        <v>172</v>
      </c>
      <c r="B2152" s="128" t="s">
        <v>173</v>
      </c>
      <c r="C2152" s="149" t="s">
        <v>37</v>
      </c>
      <c r="D2152" s="129"/>
      <c r="E2152" s="100"/>
      <c r="F2152" s="106" t="s">
        <v>22</v>
      </c>
      <c r="G2152" s="64">
        <f>SUM(G2153:G2163)</f>
        <v>24283.200000000001</v>
      </c>
      <c r="H2152" s="64">
        <f t="shared" ref="H2152:P2152" si="448">SUM(H2153:H2163)</f>
        <v>1335</v>
      </c>
      <c r="I2152" s="64">
        <f t="shared" si="448"/>
        <v>24283.200000000001</v>
      </c>
      <c r="J2152" s="64">
        <f t="shared" si="448"/>
        <v>1335</v>
      </c>
      <c r="K2152" s="64">
        <f t="shared" si="448"/>
        <v>0</v>
      </c>
      <c r="L2152" s="64">
        <f t="shared" si="448"/>
        <v>0</v>
      </c>
      <c r="M2152" s="64">
        <f t="shared" si="448"/>
        <v>0</v>
      </c>
      <c r="N2152" s="64">
        <f t="shared" si="448"/>
        <v>0</v>
      </c>
      <c r="O2152" s="64">
        <f t="shared" si="448"/>
        <v>0</v>
      </c>
      <c r="P2152" s="64">
        <f t="shared" si="448"/>
        <v>0</v>
      </c>
      <c r="Q2152" s="129" t="s">
        <v>23</v>
      </c>
      <c r="R2152" s="82"/>
    </row>
    <row r="2153" spans="1:20">
      <c r="A2153" s="132"/>
      <c r="B2153" s="128"/>
      <c r="C2153" s="149"/>
      <c r="D2153" s="129"/>
      <c r="E2153" s="100" t="s">
        <v>27</v>
      </c>
      <c r="F2153" s="100" t="s">
        <v>25</v>
      </c>
      <c r="G2153" s="66">
        <f t="shared" ref="G2153:H2157" si="449">I2153+K2153+M2153+O2153</f>
        <v>1335</v>
      </c>
      <c r="H2153" s="66">
        <f t="shared" si="449"/>
        <v>1335</v>
      </c>
      <c r="I2153" s="66">
        <v>1335</v>
      </c>
      <c r="J2153" s="66">
        <v>1335</v>
      </c>
      <c r="K2153" s="66">
        <v>0</v>
      </c>
      <c r="L2153" s="66">
        <v>0</v>
      </c>
      <c r="M2153" s="66">
        <v>0</v>
      </c>
      <c r="N2153" s="66">
        <v>0</v>
      </c>
      <c r="O2153" s="66">
        <v>0</v>
      </c>
      <c r="P2153" s="66">
        <v>0</v>
      </c>
      <c r="Q2153" s="129"/>
      <c r="R2153" s="82"/>
    </row>
    <row r="2154" spans="1:20">
      <c r="A2154" s="132"/>
      <c r="B2154" s="128"/>
      <c r="C2154" s="149"/>
      <c r="D2154" s="129"/>
      <c r="E2154" s="100"/>
      <c r="F2154" s="100" t="s">
        <v>28</v>
      </c>
      <c r="G2154" s="66">
        <f t="shared" si="449"/>
        <v>0</v>
      </c>
      <c r="H2154" s="66">
        <f t="shared" si="449"/>
        <v>0</v>
      </c>
      <c r="I2154" s="66">
        <v>0</v>
      </c>
      <c r="J2154" s="66">
        <v>0</v>
      </c>
      <c r="K2154" s="66">
        <v>0</v>
      </c>
      <c r="L2154" s="66">
        <v>0</v>
      </c>
      <c r="M2154" s="66">
        <v>0</v>
      </c>
      <c r="N2154" s="66">
        <v>0</v>
      </c>
      <c r="O2154" s="66">
        <v>0</v>
      </c>
      <c r="P2154" s="66">
        <v>0</v>
      </c>
      <c r="Q2154" s="129"/>
      <c r="R2154" s="82"/>
    </row>
    <row r="2155" spans="1:20">
      <c r="A2155" s="132"/>
      <c r="B2155" s="128"/>
      <c r="C2155" s="149"/>
      <c r="D2155" s="129"/>
      <c r="E2155" s="100"/>
      <c r="F2155" s="100" t="s">
        <v>29</v>
      </c>
      <c r="G2155" s="66">
        <f t="shared" si="449"/>
        <v>0</v>
      </c>
      <c r="H2155" s="66">
        <f t="shared" si="449"/>
        <v>0</v>
      </c>
      <c r="I2155" s="66">
        <v>0</v>
      </c>
      <c r="J2155" s="66">
        <v>0</v>
      </c>
      <c r="K2155" s="66">
        <v>0</v>
      </c>
      <c r="L2155" s="66">
        <v>0</v>
      </c>
      <c r="M2155" s="66">
        <v>0</v>
      </c>
      <c r="N2155" s="66">
        <v>0</v>
      </c>
      <c r="O2155" s="66">
        <v>0</v>
      </c>
      <c r="P2155" s="66">
        <v>0</v>
      </c>
      <c r="Q2155" s="129"/>
      <c r="R2155" s="82"/>
    </row>
    <row r="2156" spans="1:20">
      <c r="A2156" s="132"/>
      <c r="B2156" s="128"/>
      <c r="C2156" s="149"/>
      <c r="D2156" s="129"/>
      <c r="E2156" s="100"/>
      <c r="F2156" s="100" t="s">
        <v>30</v>
      </c>
      <c r="G2156" s="66">
        <f t="shared" si="449"/>
        <v>0</v>
      </c>
      <c r="H2156" s="66">
        <f t="shared" si="449"/>
        <v>0</v>
      </c>
      <c r="I2156" s="66">
        <v>0</v>
      </c>
      <c r="J2156" s="66">
        <v>0</v>
      </c>
      <c r="K2156" s="66">
        <v>0</v>
      </c>
      <c r="L2156" s="66">
        <v>0</v>
      </c>
      <c r="M2156" s="66">
        <v>0</v>
      </c>
      <c r="N2156" s="66">
        <v>0</v>
      </c>
      <c r="O2156" s="66">
        <v>0</v>
      </c>
      <c r="P2156" s="66">
        <v>0</v>
      </c>
      <c r="Q2156" s="129"/>
      <c r="R2156" s="82"/>
    </row>
    <row r="2157" spans="1:20">
      <c r="A2157" s="132"/>
      <c r="B2157" s="128"/>
      <c r="C2157" s="149"/>
      <c r="D2157" s="129"/>
      <c r="E2157" s="100" t="s">
        <v>26</v>
      </c>
      <c r="F2157" s="100" t="s">
        <v>31</v>
      </c>
      <c r="G2157" s="66">
        <f t="shared" si="449"/>
        <v>22948.2</v>
      </c>
      <c r="H2157" s="66">
        <f t="shared" si="449"/>
        <v>0</v>
      </c>
      <c r="I2157" s="66">
        <v>22948.2</v>
      </c>
      <c r="J2157" s="66">
        <v>0</v>
      </c>
      <c r="K2157" s="66">
        <v>0</v>
      </c>
      <c r="L2157" s="66">
        <v>0</v>
      </c>
      <c r="M2157" s="66">
        <v>0</v>
      </c>
      <c r="N2157" s="66">
        <v>0</v>
      </c>
      <c r="O2157" s="66">
        <v>0</v>
      </c>
      <c r="P2157" s="66">
        <v>0</v>
      </c>
      <c r="Q2157" s="129"/>
      <c r="R2157" s="82"/>
    </row>
    <row r="2158" spans="1:20">
      <c r="A2158" s="132"/>
      <c r="B2158" s="128"/>
      <c r="C2158" s="149"/>
      <c r="D2158" s="129"/>
      <c r="E2158" s="100"/>
      <c r="F2158" s="100" t="s">
        <v>268</v>
      </c>
      <c r="G2158" s="66">
        <v>0</v>
      </c>
      <c r="H2158" s="66">
        <v>0</v>
      </c>
      <c r="I2158" s="66">
        <v>0</v>
      </c>
      <c r="J2158" s="66">
        <v>0</v>
      </c>
      <c r="K2158" s="66">
        <v>0</v>
      </c>
      <c r="L2158" s="66">
        <v>0</v>
      </c>
      <c r="M2158" s="66">
        <v>0</v>
      </c>
      <c r="N2158" s="66">
        <v>0</v>
      </c>
      <c r="O2158" s="66">
        <v>0</v>
      </c>
      <c r="P2158" s="66">
        <v>0</v>
      </c>
      <c r="Q2158" s="129"/>
      <c r="R2158" s="82"/>
    </row>
    <row r="2159" spans="1:20">
      <c r="A2159" s="132"/>
      <c r="B2159" s="128"/>
      <c r="C2159" s="149"/>
      <c r="D2159" s="129"/>
      <c r="E2159" s="100"/>
      <c r="F2159" s="100" t="s">
        <v>275</v>
      </c>
      <c r="G2159" s="66">
        <f t="shared" ref="G2159:H2163" si="450">I2159+K2159+M2159+O2159</f>
        <v>0</v>
      </c>
      <c r="H2159" s="66">
        <f t="shared" si="450"/>
        <v>0</v>
      </c>
      <c r="I2159" s="66">
        <v>0</v>
      </c>
      <c r="J2159" s="66">
        <v>0</v>
      </c>
      <c r="K2159" s="66">
        <v>0</v>
      </c>
      <c r="L2159" s="66">
        <v>0</v>
      </c>
      <c r="M2159" s="66">
        <v>0</v>
      </c>
      <c r="N2159" s="66">
        <v>0</v>
      </c>
      <c r="O2159" s="66">
        <v>0</v>
      </c>
      <c r="P2159" s="66">
        <v>0</v>
      </c>
      <c r="Q2159" s="129"/>
      <c r="R2159" s="82"/>
      <c r="S2159" s="51"/>
      <c r="T2159" s="65"/>
    </row>
    <row r="2160" spans="1:20">
      <c r="A2160" s="132"/>
      <c r="B2160" s="128"/>
      <c r="C2160" s="149"/>
      <c r="D2160" s="129"/>
      <c r="E2160" s="100"/>
      <c r="F2160" s="100" t="s">
        <v>276</v>
      </c>
      <c r="G2160" s="66">
        <f t="shared" si="450"/>
        <v>0</v>
      </c>
      <c r="H2160" s="66">
        <f t="shared" si="450"/>
        <v>0</v>
      </c>
      <c r="I2160" s="66">
        <v>0</v>
      </c>
      <c r="J2160" s="66">
        <v>0</v>
      </c>
      <c r="K2160" s="66">
        <v>0</v>
      </c>
      <c r="L2160" s="66">
        <v>0</v>
      </c>
      <c r="M2160" s="66">
        <v>0</v>
      </c>
      <c r="N2160" s="66">
        <v>0</v>
      </c>
      <c r="O2160" s="66">
        <v>0</v>
      </c>
      <c r="P2160" s="66">
        <v>0</v>
      </c>
      <c r="Q2160" s="129"/>
      <c r="R2160" s="82"/>
      <c r="S2160" s="51"/>
      <c r="T2160" s="65"/>
    </row>
    <row r="2161" spans="1:20">
      <c r="A2161" s="132"/>
      <c r="B2161" s="128"/>
      <c r="C2161" s="149"/>
      <c r="D2161" s="129"/>
      <c r="E2161" s="100"/>
      <c r="F2161" s="100" t="s">
        <v>277</v>
      </c>
      <c r="G2161" s="66">
        <f t="shared" si="450"/>
        <v>0</v>
      </c>
      <c r="H2161" s="66">
        <f t="shared" si="450"/>
        <v>0</v>
      </c>
      <c r="I2161" s="66">
        <v>0</v>
      </c>
      <c r="J2161" s="66">
        <v>0</v>
      </c>
      <c r="K2161" s="66">
        <v>0</v>
      </c>
      <c r="L2161" s="66">
        <v>0</v>
      </c>
      <c r="M2161" s="66">
        <v>0</v>
      </c>
      <c r="N2161" s="66">
        <v>0</v>
      </c>
      <c r="O2161" s="66">
        <v>0</v>
      </c>
      <c r="P2161" s="66">
        <v>0</v>
      </c>
      <c r="Q2161" s="129"/>
      <c r="R2161" s="82"/>
      <c r="S2161" s="51"/>
      <c r="T2161" s="65"/>
    </row>
    <row r="2162" spans="1:20">
      <c r="A2162" s="132"/>
      <c r="B2162" s="128"/>
      <c r="C2162" s="149"/>
      <c r="D2162" s="129"/>
      <c r="E2162" s="100"/>
      <c r="F2162" s="100" t="s">
        <v>278</v>
      </c>
      <c r="G2162" s="66">
        <f t="shared" si="450"/>
        <v>0</v>
      </c>
      <c r="H2162" s="66">
        <f t="shared" si="450"/>
        <v>0</v>
      </c>
      <c r="I2162" s="66">
        <v>0</v>
      </c>
      <c r="J2162" s="66">
        <v>0</v>
      </c>
      <c r="K2162" s="66">
        <v>0</v>
      </c>
      <c r="L2162" s="66">
        <v>0</v>
      </c>
      <c r="M2162" s="66">
        <v>0</v>
      </c>
      <c r="N2162" s="66">
        <v>0</v>
      </c>
      <c r="O2162" s="66">
        <v>0</v>
      </c>
      <c r="P2162" s="66">
        <v>0</v>
      </c>
      <c r="Q2162" s="129"/>
      <c r="R2162" s="82"/>
      <c r="S2162" s="51"/>
      <c r="T2162" s="65"/>
    </row>
    <row r="2163" spans="1:20">
      <c r="A2163" s="132"/>
      <c r="B2163" s="128"/>
      <c r="C2163" s="149"/>
      <c r="D2163" s="129"/>
      <c r="E2163" s="100"/>
      <c r="F2163" s="100" t="s">
        <v>279</v>
      </c>
      <c r="G2163" s="66">
        <f t="shared" si="450"/>
        <v>0</v>
      </c>
      <c r="H2163" s="66">
        <f t="shared" si="450"/>
        <v>0</v>
      </c>
      <c r="I2163" s="66">
        <v>0</v>
      </c>
      <c r="J2163" s="66">
        <v>0</v>
      </c>
      <c r="K2163" s="66">
        <v>0</v>
      </c>
      <c r="L2163" s="66">
        <v>0</v>
      </c>
      <c r="M2163" s="66">
        <v>0</v>
      </c>
      <c r="N2163" s="66">
        <v>0</v>
      </c>
      <c r="O2163" s="66">
        <v>0</v>
      </c>
      <c r="P2163" s="66">
        <v>0</v>
      </c>
      <c r="Q2163" s="129"/>
      <c r="R2163" s="82"/>
      <c r="S2163" s="51"/>
      <c r="T2163" s="65"/>
    </row>
    <row r="2164" spans="1:20" ht="12.75" customHeight="1">
      <c r="A2164" s="132" t="s">
        <v>174</v>
      </c>
      <c r="B2164" s="128" t="s">
        <v>175</v>
      </c>
      <c r="C2164" s="149" t="s">
        <v>37</v>
      </c>
      <c r="D2164" s="129"/>
      <c r="E2164" s="100"/>
      <c r="F2164" s="106" t="s">
        <v>22</v>
      </c>
      <c r="G2164" s="64">
        <f>SUM(G2165:G2175)</f>
        <v>5293.8</v>
      </c>
      <c r="H2164" s="64">
        <f t="shared" ref="H2164:P2164" si="451">SUM(H2165:H2175)</f>
        <v>0</v>
      </c>
      <c r="I2164" s="64">
        <f t="shared" si="451"/>
        <v>5293.8</v>
      </c>
      <c r="J2164" s="64">
        <f t="shared" si="451"/>
        <v>0</v>
      </c>
      <c r="K2164" s="64">
        <f t="shared" si="451"/>
        <v>0</v>
      </c>
      <c r="L2164" s="64">
        <f t="shared" si="451"/>
        <v>0</v>
      </c>
      <c r="M2164" s="64">
        <f t="shared" si="451"/>
        <v>0</v>
      </c>
      <c r="N2164" s="64">
        <f t="shared" si="451"/>
        <v>0</v>
      </c>
      <c r="O2164" s="64">
        <f t="shared" si="451"/>
        <v>0</v>
      </c>
      <c r="P2164" s="64">
        <f t="shared" si="451"/>
        <v>0</v>
      </c>
      <c r="Q2164" s="129" t="s">
        <v>23</v>
      </c>
      <c r="R2164" s="82"/>
    </row>
    <row r="2165" spans="1:20">
      <c r="A2165" s="132"/>
      <c r="B2165" s="128"/>
      <c r="C2165" s="149"/>
      <c r="D2165" s="129"/>
      <c r="E2165" s="100"/>
      <c r="F2165" s="100" t="s">
        <v>25</v>
      </c>
      <c r="G2165" s="66">
        <f t="shared" ref="G2165:H2169" si="452">I2165+K2165+M2165+O2165</f>
        <v>0</v>
      </c>
      <c r="H2165" s="66">
        <f t="shared" si="452"/>
        <v>0</v>
      </c>
      <c r="I2165" s="66">
        <v>0</v>
      </c>
      <c r="J2165" s="66">
        <v>0</v>
      </c>
      <c r="K2165" s="66">
        <v>0</v>
      </c>
      <c r="L2165" s="66">
        <v>0</v>
      </c>
      <c r="M2165" s="66">
        <v>0</v>
      </c>
      <c r="N2165" s="66">
        <v>0</v>
      </c>
      <c r="O2165" s="66">
        <v>0</v>
      </c>
      <c r="P2165" s="66">
        <v>0</v>
      </c>
      <c r="Q2165" s="129"/>
      <c r="R2165" s="82"/>
    </row>
    <row r="2166" spans="1:20">
      <c r="A2166" s="132"/>
      <c r="B2166" s="128"/>
      <c r="C2166" s="149"/>
      <c r="D2166" s="129"/>
      <c r="E2166" s="100"/>
      <c r="F2166" s="100" t="s">
        <v>28</v>
      </c>
      <c r="G2166" s="66">
        <f t="shared" si="452"/>
        <v>0</v>
      </c>
      <c r="H2166" s="66">
        <f t="shared" si="452"/>
        <v>0</v>
      </c>
      <c r="I2166" s="66">
        <v>0</v>
      </c>
      <c r="J2166" s="66">
        <v>0</v>
      </c>
      <c r="K2166" s="66">
        <v>0</v>
      </c>
      <c r="L2166" s="66">
        <v>0</v>
      </c>
      <c r="M2166" s="66">
        <v>0</v>
      </c>
      <c r="N2166" s="66">
        <v>0</v>
      </c>
      <c r="O2166" s="66">
        <v>0</v>
      </c>
      <c r="P2166" s="66">
        <v>0</v>
      </c>
      <c r="Q2166" s="129"/>
      <c r="R2166" s="82"/>
      <c r="T2166" s="53"/>
    </row>
    <row r="2167" spans="1:20">
      <c r="A2167" s="132"/>
      <c r="B2167" s="128"/>
      <c r="C2167" s="149"/>
      <c r="D2167" s="129"/>
      <c r="E2167" s="100"/>
      <c r="F2167" s="100" t="s">
        <v>29</v>
      </c>
      <c r="G2167" s="66">
        <f t="shared" si="452"/>
        <v>0</v>
      </c>
      <c r="H2167" s="66">
        <f t="shared" si="452"/>
        <v>0</v>
      </c>
      <c r="I2167" s="66">
        <v>0</v>
      </c>
      <c r="J2167" s="66">
        <v>0</v>
      </c>
      <c r="K2167" s="66">
        <v>0</v>
      </c>
      <c r="L2167" s="66">
        <v>0</v>
      </c>
      <c r="M2167" s="66">
        <v>0</v>
      </c>
      <c r="N2167" s="66">
        <v>0</v>
      </c>
      <c r="O2167" s="66">
        <v>0</v>
      </c>
      <c r="P2167" s="66">
        <v>0</v>
      </c>
      <c r="Q2167" s="129"/>
      <c r="R2167" s="82"/>
    </row>
    <row r="2168" spans="1:20">
      <c r="A2168" s="132"/>
      <c r="B2168" s="128"/>
      <c r="C2168" s="149"/>
      <c r="D2168" s="129"/>
      <c r="E2168" s="100"/>
      <c r="F2168" s="100" t="s">
        <v>30</v>
      </c>
      <c r="G2168" s="66">
        <f t="shared" si="452"/>
        <v>0</v>
      </c>
      <c r="H2168" s="66">
        <f t="shared" si="452"/>
        <v>0</v>
      </c>
      <c r="I2168" s="66">
        <v>0</v>
      </c>
      <c r="J2168" s="66">
        <v>0</v>
      </c>
      <c r="K2168" s="66">
        <v>0</v>
      </c>
      <c r="L2168" s="66">
        <v>0</v>
      </c>
      <c r="M2168" s="66">
        <v>0</v>
      </c>
      <c r="N2168" s="66">
        <v>0</v>
      </c>
      <c r="O2168" s="66">
        <v>0</v>
      </c>
      <c r="P2168" s="66">
        <v>0</v>
      </c>
      <c r="Q2168" s="129"/>
      <c r="R2168" s="82"/>
    </row>
    <row r="2169" spans="1:20">
      <c r="A2169" s="132"/>
      <c r="B2169" s="128"/>
      <c r="C2169" s="149"/>
      <c r="D2169" s="129"/>
      <c r="E2169" s="100"/>
      <c r="F2169" s="100" t="s">
        <v>31</v>
      </c>
      <c r="G2169" s="66">
        <f t="shared" si="452"/>
        <v>0</v>
      </c>
      <c r="H2169" s="66">
        <f t="shared" si="452"/>
        <v>0</v>
      </c>
      <c r="I2169" s="66">
        <v>0</v>
      </c>
      <c r="J2169" s="66">
        <v>0</v>
      </c>
      <c r="K2169" s="66">
        <v>0</v>
      </c>
      <c r="L2169" s="66">
        <v>0</v>
      </c>
      <c r="M2169" s="66">
        <v>0</v>
      </c>
      <c r="N2169" s="66">
        <v>0</v>
      </c>
      <c r="O2169" s="66">
        <v>0</v>
      </c>
      <c r="P2169" s="66">
        <v>0</v>
      </c>
      <c r="Q2169" s="129"/>
      <c r="R2169" s="82"/>
    </row>
    <row r="2170" spans="1:20">
      <c r="A2170" s="132"/>
      <c r="B2170" s="128"/>
      <c r="C2170" s="149"/>
      <c r="D2170" s="129"/>
      <c r="E2170" s="100"/>
      <c r="F2170" s="100" t="s">
        <v>268</v>
      </c>
      <c r="G2170" s="66">
        <v>0</v>
      </c>
      <c r="H2170" s="66">
        <v>0</v>
      </c>
      <c r="I2170" s="66">
        <v>0</v>
      </c>
      <c r="J2170" s="66">
        <v>0</v>
      </c>
      <c r="K2170" s="66">
        <v>0</v>
      </c>
      <c r="L2170" s="66">
        <v>0</v>
      </c>
      <c r="M2170" s="66">
        <v>0</v>
      </c>
      <c r="N2170" s="66">
        <v>0</v>
      </c>
      <c r="O2170" s="66">
        <v>0</v>
      </c>
      <c r="P2170" s="66">
        <v>0</v>
      </c>
      <c r="Q2170" s="129"/>
      <c r="R2170" s="82"/>
    </row>
    <row r="2171" spans="1:20">
      <c r="A2171" s="132"/>
      <c r="B2171" s="128"/>
      <c r="C2171" s="149"/>
      <c r="D2171" s="129"/>
      <c r="E2171" s="100" t="s">
        <v>27</v>
      </c>
      <c r="F2171" s="100" t="s">
        <v>275</v>
      </c>
      <c r="G2171" s="66">
        <f t="shared" ref="G2171:H2175" si="453">I2171+K2171+M2171+O2171</f>
        <v>345</v>
      </c>
      <c r="H2171" s="66">
        <f t="shared" si="453"/>
        <v>0</v>
      </c>
      <c r="I2171" s="66">
        <v>345</v>
      </c>
      <c r="J2171" s="66">
        <v>0</v>
      </c>
      <c r="K2171" s="66">
        <v>0</v>
      </c>
      <c r="L2171" s="66">
        <v>0</v>
      </c>
      <c r="M2171" s="66">
        <v>0</v>
      </c>
      <c r="N2171" s="66">
        <v>0</v>
      </c>
      <c r="O2171" s="66">
        <v>0</v>
      </c>
      <c r="P2171" s="66">
        <v>0</v>
      </c>
      <c r="Q2171" s="129"/>
      <c r="R2171" s="82"/>
      <c r="S2171" s="51"/>
      <c r="T2171" s="65"/>
    </row>
    <row r="2172" spans="1:20">
      <c r="A2172" s="132"/>
      <c r="B2172" s="128"/>
      <c r="C2172" s="149"/>
      <c r="D2172" s="129"/>
      <c r="E2172" s="100" t="s">
        <v>26</v>
      </c>
      <c r="F2172" s="100" t="s">
        <v>276</v>
      </c>
      <c r="G2172" s="66">
        <f t="shared" si="453"/>
        <v>4948.8</v>
      </c>
      <c r="H2172" s="66">
        <f t="shared" si="453"/>
        <v>0</v>
      </c>
      <c r="I2172" s="66">
        <v>4948.8</v>
      </c>
      <c r="J2172" s="66">
        <v>0</v>
      </c>
      <c r="K2172" s="66">
        <v>0</v>
      </c>
      <c r="L2172" s="66">
        <v>0</v>
      </c>
      <c r="M2172" s="66">
        <v>0</v>
      </c>
      <c r="N2172" s="66">
        <v>0</v>
      </c>
      <c r="O2172" s="66">
        <v>0</v>
      </c>
      <c r="P2172" s="66">
        <v>0</v>
      </c>
      <c r="Q2172" s="129"/>
      <c r="R2172" s="82"/>
      <c r="S2172" s="51"/>
      <c r="T2172" s="65"/>
    </row>
    <row r="2173" spans="1:20">
      <c r="A2173" s="132"/>
      <c r="B2173" s="128"/>
      <c r="C2173" s="149"/>
      <c r="D2173" s="129"/>
      <c r="E2173" s="100"/>
      <c r="F2173" s="100" t="s">
        <v>277</v>
      </c>
      <c r="G2173" s="66">
        <f t="shared" si="453"/>
        <v>0</v>
      </c>
      <c r="H2173" s="66">
        <f t="shared" si="453"/>
        <v>0</v>
      </c>
      <c r="I2173" s="66">
        <v>0</v>
      </c>
      <c r="J2173" s="66">
        <v>0</v>
      </c>
      <c r="K2173" s="66">
        <v>0</v>
      </c>
      <c r="L2173" s="66">
        <v>0</v>
      </c>
      <c r="M2173" s="66">
        <v>0</v>
      </c>
      <c r="N2173" s="66">
        <v>0</v>
      </c>
      <c r="O2173" s="66">
        <v>0</v>
      </c>
      <c r="P2173" s="66">
        <v>0</v>
      </c>
      <c r="Q2173" s="129"/>
      <c r="R2173" s="82"/>
      <c r="S2173" s="51"/>
      <c r="T2173" s="65"/>
    </row>
    <row r="2174" spans="1:20">
      <c r="A2174" s="132"/>
      <c r="B2174" s="128"/>
      <c r="C2174" s="149"/>
      <c r="D2174" s="129"/>
      <c r="E2174" s="100"/>
      <c r="F2174" s="100" t="s">
        <v>278</v>
      </c>
      <c r="G2174" s="66">
        <f t="shared" si="453"/>
        <v>0</v>
      </c>
      <c r="H2174" s="66">
        <f t="shared" si="453"/>
        <v>0</v>
      </c>
      <c r="I2174" s="66">
        <v>0</v>
      </c>
      <c r="J2174" s="66">
        <v>0</v>
      </c>
      <c r="K2174" s="66">
        <v>0</v>
      </c>
      <c r="L2174" s="66">
        <v>0</v>
      </c>
      <c r="M2174" s="66">
        <v>0</v>
      </c>
      <c r="N2174" s="66">
        <v>0</v>
      </c>
      <c r="O2174" s="66">
        <v>0</v>
      </c>
      <c r="P2174" s="66">
        <v>0</v>
      </c>
      <c r="Q2174" s="129"/>
      <c r="R2174" s="82"/>
      <c r="S2174" s="51"/>
      <c r="T2174" s="65"/>
    </row>
    <row r="2175" spans="1:20">
      <c r="A2175" s="132"/>
      <c r="B2175" s="128"/>
      <c r="C2175" s="149"/>
      <c r="D2175" s="129"/>
      <c r="E2175" s="100"/>
      <c r="F2175" s="100" t="s">
        <v>279</v>
      </c>
      <c r="G2175" s="66">
        <f t="shared" si="453"/>
        <v>0</v>
      </c>
      <c r="H2175" s="66">
        <f t="shared" si="453"/>
        <v>0</v>
      </c>
      <c r="I2175" s="66">
        <v>0</v>
      </c>
      <c r="J2175" s="66">
        <v>0</v>
      </c>
      <c r="K2175" s="66">
        <v>0</v>
      </c>
      <c r="L2175" s="66">
        <v>0</v>
      </c>
      <c r="M2175" s="66">
        <v>0</v>
      </c>
      <c r="N2175" s="66">
        <v>0</v>
      </c>
      <c r="O2175" s="66">
        <v>0</v>
      </c>
      <c r="P2175" s="66">
        <v>0</v>
      </c>
      <c r="Q2175" s="129"/>
      <c r="R2175" s="82"/>
      <c r="S2175" s="51"/>
      <c r="T2175" s="65"/>
    </row>
    <row r="2176" spans="1:20" ht="12.75" customHeight="1">
      <c r="A2176" s="132" t="s">
        <v>176</v>
      </c>
      <c r="B2176" s="128" t="s">
        <v>177</v>
      </c>
      <c r="C2176" s="129" t="s">
        <v>37</v>
      </c>
      <c r="D2176" s="129"/>
      <c r="E2176" s="100"/>
      <c r="F2176" s="106" t="s">
        <v>22</v>
      </c>
      <c r="G2176" s="64">
        <f>SUM(G2177:G2187)</f>
        <v>17105.7</v>
      </c>
      <c r="H2176" s="64">
        <f t="shared" ref="H2176:P2176" si="454">SUM(H2177:H2187)</f>
        <v>0</v>
      </c>
      <c r="I2176" s="64">
        <f t="shared" si="454"/>
        <v>17105.7</v>
      </c>
      <c r="J2176" s="64">
        <f t="shared" si="454"/>
        <v>0</v>
      </c>
      <c r="K2176" s="64">
        <f t="shared" si="454"/>
        <v>0</v>
      </c>
      <c r="L2176" s="64">
        <f t="shared" si="454"/>
        <v>0</v>
      </c>
      <c r="M2176" s="64">
        <f t="shared" si="454"/>
        <v>0</v>
      </c>
      <c r="N2176" s="64">
        <f t="shared" si="454"/>
        <v>0</v>
      </c>
      <c r="O2176" s="64">
        <f t="shared" si="454"/>
        <v>0</v>
      </c>
      <c r="P2176" s="64">
        <f t="shared" si="454"/>
        <v>0</v>
      </c>
      <c r="Q2176" s="129" t="s">
        <v>23</v>
      </c>
      <c r="R2176" s="82"/>
    </row>
    <row r="2177" spans="1:20">
      <c r="A2177" s="132"/>
      <c r="B2177" s="128"/>
      <c r="C2177" s="129"/>
      <c r="D2177" s="129"/>
      <c r="E2177" s="69"/>
      <c r="F2177" s="100" t="s">
        <v>25</v>
      </c>
      <c r="G2177" s="66">
        <f>I2177+K2177+M2177+O2177</f>
        <v>0</v>
      </c>
      <c r="H2177" s="66">
        <f t="shared" ref="G2177:H2181" si="455">J2177+L2177+N2177+P2177</f>
        <v>0</v>
      </c>
      <c r="I2177" s="66">
        <v>0</v>
      </c>
      <c r="J2177" s="66">
        <v>0</v>
      </c>
      <c r="K2177" s="66">
        <v>0</v>
      </c>
      <c r="L2177" s="66">
        <v>0</v>
      </c>
      <c r="M2177" s="66">
        <v>0</v>
      </c>
      <c r="N2177" s="66">
        <v>0</v>
      </c>
      <c r="O2177" s="66">
        <v>0</v>
      </c>
      <c r="P2177" s="66">
        <v>0</v>
      </c>
      <c r="Q2177" s="129"/>
      <c r="R2177" s="82"/>
      <c r="T2177" s="53"/>
    </row>
    <row r="2178" spans="1:20">
      <c r="A2178" s="132"/>
      <c r="B2178" s="128"/>
      <c r="C2178" s="129"/>
      <c r="D2178" s="129"/>
      <c r="E2178" s="100"/>
      <c r="F2178" s="100" t="s">
        <v>28</v>
      </c>
      <c r="G2178" s="66">
        <f>I2178+K2178+M2178+O2178</f>
        <v>0</v>
      </c>
      <c r="H2178" s="66">
        <f t="shared" si="455"/>
        <v>0</v>
      </c>
      <c r="I2178" s="66">
        <v>0</v>
      </c>
      <c r="J2178" s="66">
        <v>0</v>
      </c>
      <c r="K2178" s="66">
        <v>0</v>
      </c>
      <c r="L2178" s="66">
        <v>0</v>
      </c>
      <c r="M2178" s="66">
        <v>0</v>
      </c>
      <c r="N2178" s="66">
        <v>0</v>
      </c>
      <c r="O2178" s="66">
        <v>0</v>
      </c>
      <c r="P2178" s="66">
        <v>0</v>
      </c>
      <c r="Q2178" s="129"/>
      <c r="R2178" s="82"/>
    </row>
    <row r="2179" spans="1:20">
      <c r="A2179" s="132"/>
      <c r="B2179" s="128"/>
      <c r="C2179" s="129"/>
      <c r="D2179" s="129"/>
      <c r="E2179" s="100"/>
      <c r="F2179" s="100" t="s">
        <v>29</v>
      </c>
      <c r="G2179" s="66">
        <f>I2179+K2179+M2179+O2179</f>
        <v>0</v>
      </c>
      <c r="H2179" s="66">
        <f t="shared" si="455"/>
        <v>0</v>
      </c>
      <c r="I2179" s="66">
        <v>0</v>
      </c>
      <c r="J2179" s="66">
        <v>0</v>
      </c>
      <c r="K2179" s="66">
        <v>0</v>
      </c>
      <c r="L2179" s="66">
        <v>0</v>
      </c>
      <c r="M2179" s="66">
        <v>0</v>
      </c>
      <c r="N2179" s="66">
        <v>0</v>
      </c>
      <c r="O2179" s="66">
        <v>0</v>
      </c>
      <c r="P2179" s="66">
        <v>0</v>
      </c>
      <c r="Q2179" s="129"/>
      <c r="R2179" s="82"/>
    </row>
    <row r="2180" spans="1:20">
      <c r="A2180" s="132"/>
      <c r="B2180" s="128"/>
      <c r="C2180" s="129"/>
      <c r="D2180" s="129"/>
      <c r="E2180" s="100"/>
      <c r="F2180" s="100" t="s">
        <v>30</v>
      </c>
      <c r="G2180" s="66">
        <f t="shared" si="455"/>
        <v>0</v>
      </c>
      <c r="H2180" s="66">
        <f t="shared" si="455"/>
        <v>0</v>
      </c>
      <c r="I2180" s="66">
        <v>0</v>
      </c>
      <c r="J2180" s="66">
        <v>0</v>
      </c>
      <c r="K2180" s="66">
        <v>0</v>
      </c>
      <c r="L2180" s="66">
        <v>0</v>
      </c>
      <c r="M2180" s="66">
        <v>0</v>
      </c>
      <c r="N2180" s="66">
        <v>0</v>
      </c>
      <c r="O2180" s="66">
        <v>0</v>
      </c>
      <c r="P2180" s="66">
        <v>0</v>
      </c>
      <c r="Q2180" s="129"/>
      <c r="R2180" s="82"/>
    </row>
    <row r="2181" spans="1:20">
      <c r="A2181" s="132"/>
      <c r="B2181" s="128"/>
      <c r="C2181" s="129"/>
      <c r="D2181" s="129"/>
      <c r="E2181" s="100"/>
      <c r="F2181" s="100" t="s">
        <v>31</v>
      </c>
      <c r="G2181" s="66">
        <f t="shared" si="455"/>
        <v>0</v>
      </c>
      <c r="H2181" s="66">
        <f t="shared" si="455"/>
        <v>0</v>
      </c>
      <c r="I2181" s="66">
        <v>0</v>
      </c>
      <c r="J2181" s="66">
        <v>0</v>
      </c>
      <c r="K2181" s="66">
        <v>0</v>
      </c>
      <c r="L2181" s="66">
        <v>0</v>
      </c>
      <c r="M2181" s="66">
        <v>0</v>
      </c>
      <c r="N2181" s="66">
        <v>0</v>
      </c>
      <c r="O2181" s="66">
        <v>0</v>
      </c>
      <c r="P2181" s="66">
        <v>0</v>
      </c>
      <c r="Q2181" s="129"/>
      <c r="R2181" s="82"/>
    </row>
    <row r="2182" spans="1:20">
      <c r="A2182" s="132"/>
      <c r="B2182" s="128"/>
      <c r="C2182" s="129"/>
      <c r="D2182" s="129"/>
      <c r="E2182" s="100"/>
      <c r="F2182" s="100" t="s">
        <v>268</v>
      </c>
      <c r="G2182" s="66">
        <v>0</v>
      </c>
      <c r="H2182" s="66">
        <v>0</v>
      </c>
      <c r="I2182" s="66">
        <v>0</v>
      </c>
      <c r="J2182" s="66">
        <v>0</v>
      </c>
      <c r="K2182" s="66">
        <v>0</v>
      </c>
      <c r="L2182" s="66">
        <v>0</v>
      </c>
      <c r="M2182" s="66">
        <v>0</v>
      </c>
      <c r="N2182" s="66">
        <v>0</v>
      </c>
      <c r="O2182" s="66">
        <v>0</v>
      </c>
      <c r="P2182" s="66">
        <v>0</v>
      </c>
      <c r="Q2182" s="129"/>
      <c r="R2182" s="82"/>
    </row>
    <row r="2183" spans="1:20">
      <c r="A2183" s="132"/>
      <c r="B2183" s="128"/>
      <c r="C2183" s="129"/>
      <c r="D2183" s="129"/>
      <c r="E2183" s="100" t="s">
        <v>27</v>
      </c>
      <c r="F2183" s="100" t="s">
        <v>275</v>
      </c>
      <c r="G2183" s="66">
        <f t="shared" ref="G2183:H2187" si="456">I2183+K2183+M2183+O2183</f>
        <v>617.5</v>
      </c>
      <c r="H2183" s="66">
        <f t="shared" si="456"/>
        <v>0</v>
      </c>
      <c r="I2183" s="66">
        <v>617.5</v>
      </c>
      <c r="J2183" s="66">
        <v>0</v>
      </c>
      <c r="K2183" s="66">
        <v>0</v>
      </c>
      <c r="L2183" s="66">
        <v>0</v>
      </c>
      <c r="M2183" s="66">
        <v>0</v>
      </c>
      <c r="N2183" s="66">
        <v>0</v>
      </c>
      <c r="O2183" s="66">
        <v>0</v>
      </c>
      <c r="P2183" s="66">
        <v>0</v>
      </c>
      <c r="Q2183" s="129"/>
      <c r="R2183" s="82"/>
      <c r="S2183" s="51"/>
      <c r="T2183" s="65"/>
    </row>
    <row r="2184" spans="1:20">
      <c r="A2184" s="132"/>
      <c r="B2184" s="128"/>
      <c r="C2184" s="129"/>
      <c r="D2184" s="129"/>
      <c r="E2184" s="100" t="s">
        <v>26</v>
      </c>
      <c r="F2184" s="100" t="s">
        <v>276</v>
      </c>
      <c r="G2184" s="66">
        <f t="shared" si="456"/>
        <v>16488.2</v>
      </c>
      <c r="H2184" s="66">
        <f t="shared" si="456"/>
        <v>0</v>
      </c>
      <c r="I2184" s="66">
        <v>16488.2</v>
      </c>
      <c r="J2184" s="66">
        <v>0</v>
      </c>
      <c r="K2184" s="66">
        <v>0</v>
      </c>
      <c r="L2184" s="66">
        <v>0</v>
      </c>
      <c r="M2184" s="66">
        <v>0</v>
      </c>
      <c r="N2184" s="66">
        <v>0</v>
      </c>
      <c r="O2184" s="66">
        <v>0</v>
      </c>
      <c r="P2184" s="66">
        <v>0</v>
      </c>
      <c r="Q2184" s="129"/>
      <c r="R2184" s="82"/>
      <c r="S2184" s="51"/>
      <c r="T2184" s="65"/>
    </row>
    <row r="2185" spans="1:20">
      <c r="A2185" s="132"/>
      <c r="B2185" s="128"/>
      <c r="C2185" s="129"/>
      <c r="D2185" s="129"/>
      <c r="E2185" s="100"/>
      <c r="F2185" s="100" t="s">
        <v>277</v>
      </c>
      <c r="G2185" s="66">
        <f t="shared" si="456"/>
        <v>0</v>
      </c>
      <c r="H2185" s="66">
        <f t="shared" si="456"/>
        <v>0</v>
      </c>
      <c r="I2185" s="66">
        <v>0</v>
      </c>
      <c r="J2185" s="66">
        <v>0</v>
      </c>
      <c r="K2185" s="66">
        <v>0</v>
      </c>
      <c r="L2185" s="66">
        <v>0</v>
      </c>
      <c r="M2185" s="66">
        <v>0</v>
      </c>
      <c r="N2185" s="66">
        <v>0</v>
      </c>
      <c r="O2185" s="66">
        <v>0</v>
      </c>
      <c r="P2185" s="66">
        <v>0</v>
      </c>
      <c r="Q2185" s="129"/>
      <c r="R2185" s="82"/>
      <c r="S2185" s="51"/>
      <c r="T2185" s="65"/>
    </row>
    <row r="2186" spans="1:20">
      <c r="A2186" s="132"/>
      <c r="B2186" s="128"/>
      <c r="C2186" s="129"/>
      <c r="D2186" s="129"/>
      <c r="E2186" s="100"/>
      <c r="F2186" s="100" t="s">
        <v>278</v>
      </c>
      <c r="G2186" s="66">
        <f t="shared" si="456"/>
        <v>0</v>
      </c>
      <c r="H2186" s="66">
        <f t="shared" si="456"/>
        <v>0</v>
      </c>
      <c r="I2186" s="66">
        <v>0</v>
      </c>
      <c r="J2186" s="66">
        <v>0</v>
      </c>
      <c r="K2186" s="66">
        <v>0</v>
      </c>
      <c r="L2186" s="66">
        <v>0</v>
      </c>
      <c r="M2186" s="66">
        <v>0</v>
      </c>
      <c r="N2186" s="66">
        <v>0</v>
      </c>
      <c r="O2186" s="66">
        <v>0</v>
      </c>
      <c r="P2186" s="66">
        <v>0</v>
      </c>
      <c r="Q2186" s="129"/>
      <c r="R2186" s="82"/>
      <c r="S2186" s="51"/>
      <c r="T2186" s="65"/>
    </row>
    <row r="2187" spans="1:20">
      <c r="A2187" s="132"/>
      <c r="B2187" s="128"/>
      <c r="C2187" s="129"/>
      <c r="D2187" s="129"/>
      <c r="E2187" s="100"/>
      <c r="F2187" s="100" t="s">
        <v>279</v>
      </c>
      <c r="G2187" s="66">
        <f t="shared" si="456"/>
        <v>0</v>
      </c>
      <c r="H2187" s="66">
        <f t="shared" si="456"/>
        <v>0</v>
      </c>
      <c r="I2187" s="66">
        <v>0</v>
      </c>
      <c r="J2187" s="66">
        <v>0</v>
      </c>
      <c r="K2187" s="66">
        <v>0</v>
      </c>
      <c r="L2187" s="66">
        <v>0</v>
      </c>
      <c r="M2187" s="66">
        <v>0</v>
      </c>
      <c r="N2187" s="66">
        <v>0</v>
      </c>
      <c r="O2187" s="66">
        <v>0</v>
      </c>
      <c r="P2187" s="66">
        <v>0</v>
      </c>
      <c r="Q2187" s="129"/>
      <c r="R2187" s="82"/>
      <c r="S2187" s="51"/>
      <c r="T2187" s="65"/>
    </row>
    <row r="2188" spans="1:20" ht="12.75" customHeight="1">
      <c r="A2188" s="132" t="s">
        <v>178</v>
      </c>
      <c r="B2188" s="128" t="s">
        <v>179</v>
      </c>
      <c r="C2188" s="129" t="s">
        <v>37</v>
      </c>
      <c r="D2188" s="129"/>
      <c r="E2188" s="100"/>
      <c r="F2188" s="106" t="s">
        <v>22</v>
      </c>
      <c r="G2188" s="64">
        <f>SUM(G2189:G2199)</f>
        <v>14707.8</v>
      </c>
      <c r="H2188" s="64">
        <f t="shared" ref="H2188:P2188" si="457">SUM(H2189:H2199)</f>
        <v>0</v>
      </c>
      <c r="I2188" s="64">
        <f t="shared" si="457"/>
        <v>14707.8</v>
      </c>
      <c r="J2188" s="64">
        <f t="shared" si="457"/>
        <v>0</v>
      </c>
      <c r="K2188" s="64">
        <f t="shared" si="457"/>
        <v>0</v>
      </c>
      <c r="L2188" s="64">
        <f t="shared" si="457"/>
        <v>0</v>
      </c>
      <c r="M2188" s="64">
        <f t="shared" si="457"/>
        <v>0</v>
      </c>
      <c r="N2188" s="64">
        <f t="shared" si="457"/>
        <v>0</v>
      </c>
      <c r="O2188" s="64">
        <f t="shared" si="457"/>
        <v>0</v>
      </c>
      <c r="P2188" s="64">
        <f t="shared" si="457"/>
        <v>0</v>
      </c>
      <c r="Q2188" s="129" t="s">
        <v>23</v>
      </c>
      <c r="R2188" s="82"/>
    </row>
    <row r="2189" spans="1:20">
      <c r="A2189" s="132"/>
      <c r="B2189" s="128"/>
      <c r="C2189" s="129"/>
      <c r="D2189" s="129"/>
      <c r="E2189" s="69"/>
      <c r="F2189" s="100" t="s">
        <v>25</v>
      </c>
      <c r="G2189" s="66">
        <f t="shared" ref="G2189:H2193" si="458">I2189+K2189+M2189+O2189</f>
        <v>0</v>
      </c>
      <c r="H2189" s="66">
        <f t="shared" si="458"/>
        <v>0</v>
      </c>
      <c r="I2189" s="66">
        <v>0</v>
      </c>
      <c r="J2189" s="66">
        <v>0</v>
      </c>
      <c r="K2189" s="66">
        <v>0</v>
      </c>
      <c r="L2189" s="66">
        <v>0</v>
      </c>
      <c r="M2189" s="66">
        <v>0</v>
      </c>
      <c r="N2189" s="66">
        <v>0</v>
      </c>
      <c r="O2189" s="66">
        <v>0</v>
      </c>
      <c r="P2189" s="66">
        <v>0</v>
      </c>
      <c r="Q2189" s="129"/>
      <c r="R2189" s="82"/>
      <c r="T2189" s="53"/>
    </row>
    <row r="2190" spans="1:20">
      <c r="A2190" s="132"/>
      <c r="B2190" s="128"/>
      <c r="C2190" s="129"/>
      <c r="D2190" s="129"/>
      <c r="E2190" s="100"/>
      <c r="F2190" s="100" t="s">
        <v>28</v>
      </c>
      <c r="G2190" s="66">
        <f t="shared" si="458"/>
        <v>0</v>
      </c>
      <c r="H2190" s="66">
        <f t="shared" si="458"/>
        <v>0</v>
      </c>
      <c r="I2190" s="66">
        <v>0</v>
      </c>
      <c r="J2190" s="66">
        <v>0</v>
      </c>
      <c r="K2190" s="66">
        <v>0</v>
      </c>
      <c r="L2190" s="66">
        <v>0</v>
      </c>
      <c r="M2190" s="66">
        <v>0</v>
      </c>
      <c r="N2190" s="66">
        <v>0</v>
      </c>
      <c r="O2190" s="66">
        <v>0</v>
      </c>
      <c r="P2190" s="66">
        <v>0</v>
      </c>
      <c r="Q2190" s="129"/>
      <c r="R2190" s="82"/>
    </row>
    <row r="2191" spans="1:20">
      <c r="A2191" s="132"/>
      <c r="B2191" s="128"/>
      <c r="C2191" s="129"/>
      <c r="D2191" s="129"/>
      <c r="E2191" s="100"/>
      <c r="F2191" s="100" t="s">
        <v>29</v>
      </c>
      <c r="G2191" s="66">
        <f t="shared" si="458"/>
        <v>0</v>
      </c>
      <c r="H2191" s="66">
        <f t="shared" si="458"/>
        <v>0</v>
      </c>
      <c r="I2191" s="66">
        <v>0</v>
      </c>
      <c r="J2191" s="66">
        <v>0</v>
      </c>
      <c r="K2191" s="66">
        <v>0</v>
      </c>
      <c r="L2191" s="66">
        <v>0</v>
      </c>
      <c r="M2191" s="66">
        <v>0</v>
      </c>
      <c r="N2191" s="66">
        <v>0</v>
      </c>
      <c r="O2191" s="66">
        <v>0</v>
      </c>
      <c r="P2191" s="66">
        <v>0</v>
      </c>
      <c r="Q2191" s="129"/>
      <c r="R2191" s="82"/>
    </row>
    <row r="2192" spans="1:20">
      <c r="A2192" s="132"/>
      <c r="B2192" s="128"/>
      <c r="C2192" s="129"/>
      <c r="D2192" s="129"/>
      <c r="E2192" s="100"/>
      <c r="F2192" s="100" t="s">
        <v>30</v>
      </c>
      <c r="G2192" s="66">
        <f t="shared" si="458"/>
        <v>0</v>
      </c>
      <c r="H2192" s="66">
        <f t="shared" si="458"/>
        <v>0</v>
      </c>
      <c r="I2192" s="66">
        <v>0</v>
      </c>
      <c r="J2192" s="66">
        <v>0</v>
      </c>
      <c r="K2192" s="66">
        <v>0</v>
      </c>
      <c r="L2192" s="66">
        <v>0</v>
      </c>
      <c r="M2192" s="66">
        <v>0</v>
      </c>
      <c r="N2192" s="66">
        <v>0</v>
      </c>
      <c r="O2192" s="66">
        <v>0</v>
      </c>
      <c r="P2192" s="66">
        <v>0</v>
      </c>
      <c r="Q2192" s="129"/>
      <c r="R2192" s="82"/>
    </row>
    <row r="2193" spans="1:20">
      <c r="A2193" s="132"/>
      <c r="B2193" s="128"/>
      <c r="C2193" s="129"/>
      <c r="D2193" s="129"/>
      <c r="E2193" s="100"/>
      <c r="F2193" s="100" t="s">
        <v>31</v>
      </c>
      <c r="G2193" s="66">
        <f t="shared" si="458"/>
        <v>0</v>
      </c>
      <c r="H2193" s="66">
        <f t="shared" si="458"/>
        <v>0</v>
      </c>
      <c r="I2193" s="66">
        <v>0</v>
      </c>
      <c r="J2193" s="66">
        <v>0</v>
      </c>
      <c r="K2193" s="66">
        <v>0</v>
      </c>
      <c r="L2193" s="66">
        <v>0</v>
      </c>
      <c r="M2193" s="66">
        <v>0</v>
      </c>
      <c r="N2193" s="66">
        <v>0</v>
      </c>
      <c r="O2193" s="66">
        <v>0</v>
      </c>
      <c r="P2193" s="66">
        <v>0</v>
      </c>
      <c r="Q2193" s="129"/>
      <c r="R2193" s="82"/>
    </row>
    <row r="2194" spans="1:20">
      <c r="A2194" s="132"/>
      <c r="B2194" s="128"/>
      <c r="C2194" s="129"/>
      <c r="D2194" s="129"/>
      <c r="E2194" s="100"/>
      <c r="F2194" s="100" t="s">
        <v>268</v>
      </c>
      <c r="G2194" s="66">
        <v>0</v>
      </c>
      <c r="H2194" s="66">
        <v>0</v>
      </c>
      <c r="I2194" s="66">
        <v>0</v>
      </c>
      <c r="J2194" s="66">
        <v>0</v>
      </c>
      <c r="K2194" s="66">
        <v>0</v>
      </c>
      <c r="L2194" s="66">
        <v>0</v>
      </c>
      <c r="M2194" s="66">
        <v>0</v>
      </c>
      <c r="N2194" s="66">
        <v>0</v>
      </c>
      <c r="O2194" s="66">
        <v>0</v>
      </c>
      <c r="P2194" s="66">
        <v>0</v>
      </c>
      <c r="Q2194" s="129"/>
      <c r="R2194" s="82"/>
    </row>
    <row r="2195" spans="1:20">
      <c r="A2195" s="132"/>
      <c r="B2195" s="128"/>
      <c r="C2195" s="129"/>
      <c r="D2195" s="129"/>
      <c r="E2195" s="100" t="s">
        <v>27</v>
      </c>
      <c r="F2195" s="100" t="s">
        <v>275</v>
      </c>
      <c r="G2195" s="66">
        <f t="shared" ref="G2195:H2199" si="459">I2195+K2195+M2195+O2195</f>
        <v>603.79999999999995</v>
      </c>
      <c r="H2195" s="66">
        <f t="shared" si="459"/>
        <v>0</v>
      </c>
      <c r="I2195" s="66">
        <v>603.79999999999995</v>
      </c>
      <c r="J2195" s="66">
        <v>0</v>
      </c>
      <c r="K2195" s="66">
        <v>0</v>
      </c>
      <c r="L2195" s="66">
        <v>0</v>
      </c>
      <c r="M2195" s="66">
        <v>0</v>
      </c>
      <c r="N2195" s="66">
        <v>0</v>
      </c>
      <c r="O2195" s="66">
        <v>0</v>
      </c>
      <c r="P2195" s="66">
        <v>0</v>
      </c>
      <c r="Q2195" s="129"/>
      <c r="R2195" s="82"/>
      <c r="S2195" s="51"/>
      <c r="T2195" s="65"/>
    </row>
    <row r="2196" spans="1:20">
      <c r="A2196" s="132"/>
      <c r="B2196" s="128"/>
      <c r="C2196" s="129"/>
      <c r="D2196" s="129"/>
      <c r="E2196" s="100" t="s">
        <v>26</v>
      </c>
      <c r="F2196" s="100" t="s">
        <v>276</v>
      </c>
      <c r="G2196" s="66">
        <f t="shared" si="459"/>
        <v>14104</v>
      </c>
      <c r="H2196" s="66">
        <f t="shared" si="459"/>
        <v>0</v>
      </c>
      <c r="I2196" s="66">
        <v>14104</v>
      </c>
      <c r="J2196" s="66">
        <v>0</v>
      </c>
      <c r="K2196" s="66">
        <v>0</v>
      </c>
      <c r="L2196" s="66">
        <v>0</v>
      </c>
      <c r="M2196" s="66">
        <v>0</v>
      </c>
      <c r="N2196" s="66">
        <v>0</v>
      </c>
      <c r="O2196" s="66">
        <v>0</v>
      </c>
      <c r="P2196" s="66">
        <v>0</v>
      </c>
      <c r="Q2196" s="129"/>
      <c r="R2196" s="82"/>
      <c r="S2196" s="51"/>
      <c r="T2196" s="65"/>
    </row>
    <row r="2197" spans="1:20">
      <c r="A2197" s="132"/>
      <c r="B2197" s="128"/>
      <c r="C2197" s="129"/>
      <c r="D2197" s="129"/>
      <c r="E2197" s="100"/>
      <c r="F2197" s="100" t="s">
        <v>277</v>
      </c>
      <c r="G2197" s="66">
        <f t="shared" si="459"/>
        <v>0</v>
      </c>
      <c r="H2197" s="66">
        <f t="shared" si="459"/>
        <v>0</v>
      </c>
      <c r="I2197" s="66">
        <v>0</v>
      </c>
      <c r="J2197" s="66">
        <v>0</v>
      </c>
      <c r="K2197" s="66">
        <v>0</v>
      </c>
      <c r="L2197" s="66">
        <v>0</v>
      </c>
      <c r="M2197" s="66">
        <v>0</v>
      </c>
      <c r="N2197" s="66">
        <v>0</v>
      </c>
      <c r="O2197" s="66">
        <v>0</v>
      </c>
      <c r="P2197" s="66">
        <v>0</v>
      </c>
      <c r="Q2197" s="129"/>
      <c r="R2197" s="82"/>
      <c r="S2197" s="51"/>
      <c r="T2197" s="65"/>
    </row>
    <row r="2198" spans="1:20">
      <c r="A2198" s="132"/>
      <c r="B2198" s="128"/>
      <c r="C2198" s="129"/>
      <c r="D2198" s="129"/>
      <c r="E2198" s="100"/>
      <c r="F2198" s="100" t="s">
        <v>278</v>
      </c>
      <c r="G2198" s="66">
        <f t="shared" si="459"/>
        <v>0</v>
      </c>
      <c r="H2198" s="66">
        <f t="shared" si="459"/>
        <v>0</v>
      </c>
      <c r="I2198" s="66">
        <v>0</v>
      </c>
      <c r="J2198" s="66">
        <v>0</v>
      </c>
      <c r="K2198" s="66">
        <v>0</v>
      </c>
      <c r="L2198" s="66">
        <v>0</v>
      </c>
      <c r="M2198" s="66">
        <v>0</v>
      </c>
      <c r="N2198" s="66">
        <v>0</v>
      </c>
      <c r="O2198" s="66">
        <v>0</v>
      </c>
      <c r="P2198" s="66">
        <v>0</v>
      </c>
      <c r="Q2198" s="129"/>
      <c r="R2198" s="82"/>
      <c r="S2198" s="51"/>
      <c r="T2198" s="65"/>
    </row>
    <row r="2199" spans="1:20">
      <c r="A2199" s="132"/>
      <c r="B2199" s="128"/>
      <c r="C2199" s="129"/>
      <c r="D2199" s="129"/>
      <c r="E2199" s="100"/>
      <c r="F2199" s="100" t="s">
        <v>279</v>
      </c>
      <c r="G2199" s="66">
        <f t="shared" si="459"/>
        <v>0</v>
      </c>
      <c r="H2199" s="66">
        <f t="shared" si="459"/>
        <v>0</v>
      </c>
      <c r="I2199" s="66">
        <v>0</v>
      </c>
      <c r="J2199" s="66">
        <v>0</v>
      </c>
      <c r="K2199" s="66">
        <v>0</v>
      </c>
      <c r="L2199" s="66">
        <v>0</v>
      </c>
      <c r="M2199" s="66">
        <v>0</v>
      </c>
      <c r="N2199" s="66">
        <v>0</v>
      </c>
      <c r="O2199" s="66">
        <v>0</v>
      </c>
      <c r="P2199" s="66">
        <v>0</v>
      </c>
      <c r="Q2199" s="129"/>
      <c r="R2199" s="82"/>
      <c r="S2199" s="51"/>
      <c r="T2199" s="65"/>
    </row>
    <row r="2200" spans="1:20" ht="12.75" customHeight="1">
      <c r="A2200" s="132" t="s">
        <v>180</v>
      </c>
      <c r="B2200" s="128" t="s">
        <v>181</v>
      </c>
      <c r="C2200" s="129" t="s">
        <v>37</v>
      </c>
      <c r="D2200" s="129"/>
      <c r="E2200" s="100"/>
      <c r="F2200" s="106" t="s">
        <v>22</v>
      </c>
      <c r="G2200" s="64">
        <f>SUM(G2201:G2211)</f>
        <v>5293.8</v>
      </c>
      <c r="H2200" s="64">
        <f t="shared" ref="H2200:P2200" si="460">SUM(H2201:H2211)</f>
        <v>0</v>
      </c>
      <c r="I2200" s="64">
        <f t="shared" si="460"/>
        <v>5293.8</v>
      </c>
      <c r="J2200" s="64">
        <f t="shared" si="460"/>
        <v>0</v>
      </c>
      <c r="K2200" s="64">
        <f t="shared" si="460"/>
        <v>0</v>
      </c>
      <c r="L2200" s="64">
        <f t="shared" si="460"/>
        <v>0</v>
      </c>
      <c r="M2200" s="64">
        <f t="shared" si="460"/>
        <v>0</v>
      </c>
      <c r="N2200" s="64">
        <f t="shared" si="460"/>
        <v>0</v>
      </c>
      <c r="O2200" s="64">
        <f t="shared" si="460"/>
        <v>0</v>
      </c>
      <c r="P2200" s="64">
        <f t="shared" si="460"/>
        <v>0</v>
      </c>
      <c r="Q2200" s="129" t="s">
        <v>23</v>
      </c>
      <c r="R2200" s="82"/>
    </row>
    <row r="2201" spans="1:20">
      <c r="A2201" s="132"/>
      <c r="B2201" s="128"/>
      <c r="C2201" s="129"/>
      <c r="D2201" s="129"/>
      <c r="E2201" s="69"/>
      <c r="F2201" s="100" t="s">
        <v>25</v>
      </c>
      <c r="G2201" s="66">
        <f t="shared" ref="G2201:H2205" si="461">I2201+K2201+M2201+O2201</f>
        <v>0</v>
      </c>
      <c r="H2201" s="66">
        <f t="shared" si="461"/>
        <v>0</v>
      </c>
      <c r="I2201" s="66">
        <v>0</v>
      </c>
      <c r="J2201" s="66">
        <v>0</v>
      </c>
      <c r="K2201" s="66">
        <v>0</v>
      </c>
      <c r="L2201" s="66">
        <v>0</v>
      </c>
      <c r="M2201" s="66">
        <v>0</v>
      </c>
      <c r="N2201" s="66">
        <v>0</v>
      </c>
      <c r="O2201" s="66">
        <v>0</v>
      </c>
      <c r="P2201" s="66">
        <v>0</v>
      </c>
      <c r="Q2201" s="129"/>
      <c r="R2201" s="82"/>
      <c r="T2201" s="53"/>
    </row>
    <row r="2202" spans="1:20">
      <c r="A2202" s="132"/>
      <c r="B2202" s="128"/>
      <c r="C2202" s="129"/>
      <c r="D2202" s="129"/>
      <c r="E2202" s="100"/>
      <c r="F2202" s="100" t="s">
        <v>28</v>
      </c>
      <c r="G2202" s="66">
        <f t="shared" si="461"/>
        <v>0</v>
      </c>
      <c r="H2202" s="66">
        <f t="shared" si="461"/>
        <v>0</v>
      </c>
      <c r="I2202" s="66">
        <v>0</v>
      </c>
      <c r="J2202" s="66">
        <v>0</v>
      </c>
      <c r="K2202" s="66">
        <v>0</v>
      </c>
      <c r="L2202" s="66">
        <v>0</v>
      </c>
      <c r="M2202" s="66">
        <v>0</v>
      </c>
      <c r="N2202" s="66">
        <v>0</v>
      </c>
      <c r="O2202" s="66">
        <v>0</v>
      </c>
      <c r="P2202" s="66">
        <v>0</v>
      </c>
      <c r="Q2202" s="129"/>
      <c r="R2202" s="82"/>
    </row>
    <row r="2203" spans="1:20">
      <c r="A2203" s="132"/>
      <c r="B2203" s="128"/>
      <c r="C2203" s="129"/>
      <c r="D2203" s="129"/>
      <c r="E2203" s="100"/>
      <c r="F2203" s="100" t="s">
        <v>29</v>
      </c>
      <c r="G2203" s="66">
        <f t="shared" si="461"/>
        <v>0</v>
      </c>
      <c r="H2203" s="66">
        <f t="shared" si="461"/>
        <v>0</v>
      </c>
      <c r="I2203" s="66">
        <v>0</v>
      </c>
      <c r="J2203" s="66">
        <v>0</v>
      </c>
      <c r="K2203" s="66">
        <v>0</v>
      </c>
      <c r="L2203" s="66">
        <v>0</v>
      </c>
      <c r="M2203" s="66">
        <v>0</v>
      </c>
      <c r="N2203" s="66">
        <v>0</v>
      </c>
      <c r="O2203" s="66">
        <v>0</v>
      </c>
      <c r="P2203" s="66">
        <v>0</v>
      </c>
      <c r="Q2203" s="129"/>
      <c r="R2203" s="82"/>
    </row>
    <row r="2204" spans="1:20">
      <c r="A2204" s="132"/>
      <c r="B2204" s="128"/>
      <c r="C2204" s="129"/>
      <c r="D2204" s="129"/>
      <c r="E2204" s="100"/>
      <c r="F2204" s="100" t="s">
        <v>30</v>
      </c>
      <c r="G2204" s="66">
        <f t="shared" si="461"/>
        <v>0</v>
      </c>
      <c r="H2204" s="66">
        <f t="shared" si="461"/>
        <v>0</v>
      </c>
      <c r="I2204" s="66">
        <v>0</v>
      </c>
      <c r="J2204" s="66">
        <v>0</v>
      </c>
      <c r="K2204" s="66">
        <v>0</v>
      </c>
      <c r="L2204" s="66">
        <v>0</v>
      </c>
      <c r="M2204" s="66">
        <v>0</v>
      </c>
      <c r="N2204" s="66">
        <v>0</v>
      </c>
      <c r="O2204" s="66">
        <v>0</v>
      </c>
      <c r="P2204" s="66">
        <v>0</v>
      </c>
      <c r="Q2204" s="129"/>
      <c r="R2204" s="82"/>
    </row>
    <row r="2205" spans="1:20">
      <c r="A2205" s="132"/>
      <c r="B2205" s="128"/>
      <c r="C2205" s="129"/>
      <c r="D2205" s="129"/>
      <c r="E2205" s="100"/>
      <c r="F2205" s="100" t="s">
        <v>31</v>
      </c>
      <c r="G2205" s="66">
        <f t="shared" si="461"/>
        <v>0</v>
      </c>
      <c r="H2205" s="66">
        <f t="shared" si="461"/>
        <v>0</v>
      </c>
      <c r="I2205" s="66">
        <v>0</v>
      </c>
      <c r="J2205" s="66">
        <v>0</v>
      </c>
      <c r="K2205" s="66">
        <v>0</v>
      </c>
      <c r="L2205" s="66">
        <v>0</v>
      </c>
      <c r="M2205" s="66">
        <v>0</v>
      </c>
      <c r="N2205" s="66">
        <v>0</v>
      </c>
      <c r="O2205" s="66">
        <v>0</v>
      </c>
      <c r="P2205" s="66">
        <v>0</v>
      </c>
      <c r="Q2205" s="129"/>
      <c r="R2205" s="82"/>
    </row>
    <row r="2206" spans="1:20">
      <c r="A2206" s="132"/>
      <c r="B2206" s="128"/>
      <c r="C2206" s="129"/>
      <c r="D2206" s="129"/>
      <c r="E2206" s="100"/>
      <c r="F2206" s="100" t="s">
        <v>268</v>
      </c>
      <c r="G2206" s="66">
        <v>0</v>
      </c>
      <c r="H2206" s="66">
        <v>0</v>
      </c>
      <c r="I2206" s="66">
        <v>0</v>
      </c>
      <c r="J2206" s="66">
        <v>0</v>
      </c>
      <c r="K2206" s="66">
        <v>0</v>
      </c>
      <c r="L2206" s="66">
        <v>0</v>
      </c>
      <c r="M2206" s="66">
        <v>0</v>
      </c>
      <c r="N2206" s="66">
        <v>0</v>
      </c>
      <c r="O2206" s="66">
        <v>0</v>
      </c>
      <c r="P2206" s="66">
        <v>0</v>
      </c>
      <c r="Q2206" s="129"/>
      <c r="R2206" s="82"/>
    </row>
    <row r="2207" spans="1:20">
      <c r="A2207" s="132"/>
      <c r="B2207" s="128"/>
      <c r="C2207" s="129"/>
      <c r="D2207" s="129"/>
      <c r="E2207" s="100" t="s">
        <v>27</v>
      </c>
      <c r="F2207" s="100" t="s">
        <v>275</v>
      </c>
      <c r="G2207" s="66">
        <f t="shared" ref="G2207:H2211" si="462">I2207+K2207+M2207+O2207</f>
        <v>345</v>
      </c>
      <c r="H2207" s="66">
        <f t="shared" si="462"/>
        <v>0</v>
      </c>
      <c r="I2207" s="66">
        <v>345</v>
      </c>
      <c r="J2207" s="66">
        <v>0</v>
      </c>
      <c r="K2207" s="66">
        <v>0</v>
      </c>
      <c r="L2207" s="66">
        <v>0</v>
      </c>
      <c r="M2207" s="66">
        <v>0</v>
      </c>
      <c r="N2207" s="66">
        <v>0</v>
      </c>
      <c r="O2207" s="66">
        <v>0</v>
      </c>
      <c r="P2207" s="66">
        <v>0</v>
      </c>
      <c r="Q2207" s="129"/>
      <c r="R2207" s="82"/>
      <c r="S2207" s="51"/>
      <c r="T2207" s="65"/>
    </row>
    <row r="2208" spans="1:20">
      <c r="A2208" s="132"/>
      <c r="B2208" s="128"/>
      <c r="C2208" s="129"/>
      <c r="D2208" s="129"/>
      <c r="E2208" s="100" t="s">
        <v>26</v>
      </c>
      <c r="F2208" s="100" t="s">
        <v>276</v>
      </c>
      <c r="G2208" s="66">
        <f t="shared" si="462"/>
        <v>4948.8</v>
      </c>
      <c r="H2208" s="66">
        <f t="shared" si="462"/>
        <v>0</v>
      </c>
      <c r="I2208" s="66">
        <v>4948.8</v>
      </c>
      <c r="J2208" s="66">
        <v>0</v>
      </c>
      <c r="K2208" s="66">
        <v>0</v>
      </c>
      <c r="L2208" s="66">
        <v>0</v>
      </c>
      <c r="M2208" s="66">
        <v>0</v>
      </c>
      <c r="N2208" s="66">
        <v>0</v>
      </c>
      <c r="O2208" s="66">
        <v>0</v>
      </c>
      <c r="P2208" s="66">
        <v>0</v>
      </c>
      <c r="Q2208" s="129"/>
      <c r="R2208" s="82"/>
      <c r="S2208" s="51"/>
      <c r="T2208" s="65"/>
    </row>
    <row r="2209" spans="1:20">
      <c r="A2209" s="132"/>
      <c r="B2209" s="128"/>
      <c r="C2209" s="129"/>
      <c r="D2209" s="129"/>
      <c r="E2209" s="100"/>
      <c r="F2209" s="100" t="s">
        <v>277</v>
      </c>
      <c r="G2209" s="66">
        <f t="shared" si="462"/>
        <v>0</v>
      </c>
      <c r="H2209" s="66">
        <f t="shared" si="462"/>
        <v>0</v>
      </c>
      <c r="I2209" s="66">
        <v>0</v>
      </c>
      <c r="J2209" s="66">
        <v>0</v>
      </c>
      <c r="K2209" s="66">
        <v>0</v>
      </c>
      <c r="L2209" s="66">
        <v>0</v>
      </c>
      <c r="M2209" s="66">
        <v>0</v>
      </c>
      <c r="N2209" s="66">
        <v>0</v>
      </c>
      <c r="O2209" s="66">
        <v>0</v>
      </c>
      <c r="P2209" s="66">
        <v>0</v>
      </c>
      <c r="Q2209" s="129"/>
      <c r="R2209" s="82"/>
      <c r="S2209" s="51"/>
      <c r="T2209" s="65"/>
    </row>
    <row r="2210" spans="1:20">
      <c r="A2210" s="132"/>
      <c r="B2210" s="128"/>
      <c r="C2210" s="129"/>
      <c r="D2210" s="129"/>
      <c r="E2210" s="100"/>
      <c r="F2210" s="100" t="s">
        <v>278</v>
      </c>
      <c r="G2210" s="66">
        <f t="shared" si="462"/>
        <v>0</v>
      </c>
      <c r="H2210" s="66">
        <f t="shared" si="462"/>
        <v>0</v>
      </c>
      <c r="I2210" s="66">
        <v>0</v>
      </c>
      <c r="J2210" s="66">
        <v>0</v>
      </c>
      <c r="K2210" s="66">
        <v>0</v>
      </c>
      <c r="L2210" s="66">
        <v>0</v>
      </c>
      <c r="M2210" s="66">
        <v>0</v>
      </c>
      <c r="N2210" s="66">
        <v>0</v>
      </c>
      <c r="O2210" s="66">
        <v>0</v>
      </c>
      <c r="P2210" s="66">
        <v>0</v>
      </c>
      <c r="Q2210" s="129"/>
      <c r="R2210" s="82"/>
      <c r="S2210" s="51"/>
      <c r="T2210" s="65"/>
    </row>
    <row r="2211" spans="1:20">
      <c r="A2211" s="132"/>
      <c r="B2211" s="128"/>
      <c r="C2211" s="129"/>
      <c r="D2211" s="129"/>
      <c r="E2211" s="100"/>
      <c r="F2211" s="100" t="s">
        <v>279</v>
      </c>
      <c r="G2211" s="66">
        <f t="shared" si="462"/>
        <v>0</v>
      </c>
      <c r="H2211" s="66">
        <f t="shared" si="462"/>
        <v>0</v>
      </c>
      <c r="I2211" s="66">
        <v>0</v>
      </c>
      <c r="J2211" s="66">
        <v>0</v>
      </c>
      <c r="K2211" s="66">
        <v>0</v>
      </c>
      <c r="L2211" s="66">
        <v>0</v>
      </c>
      <c r="M2211" s="66">
        <v>0</v>
      </c>
      <c r="N2211" s="66">
        <v>0</v>
      </c>
      <c r="O2211" s="66">
        <v>0</v>
      </c>
      <c r="P2211" s="66">
        <v>0</v>
      </c>
      <c r="Q2211" s="129"/>
      <c r="R2211" s="82"/>
      <c r="S2211" s="51"/>
      <c r="T2211" s="65"/>
    </row>
    <row r="2212" spans="1:20" ht="12.75" customHeight="1">
      <c r="A2212" s="132" t="s">
        <v>182</v>
      </c>
      <c r="B2212" s="128" t="s">
        <v>257</v>
      </c>
      <c r="C2212" s="129" t="s">
        <v>37</v>
      </c>
      <c r="D2212" s="129"/>
      <c r="E2212" s="100"/>
      <c r="F2212" s="106" t="s">
        <v>22</v>
      </c>
      <c r="G2212" s="64">
        <f>SUM(G2213:G2223)</f>
        <v>5636</v>
      </c>
      <c r="H2212" s="64">
        <f t="shared" ref="H2212:P2212" si="463">SUM(H2213:H2223)</f>
        <v>0</v>
      </c>
      <c r="I2212" s="64">
        <f t="shared" si="463"/>
        <v>5636</v>
      </c>
      <c r="J2212" s="64">
        <f t="shared" si="463"/>
        <v>0</v>
      </c>
      <c r="K2212" s="64">
        <f t="shared" si="463"/>
        <v>0</v>
      </c>
      <c r="L2212" s="64">
        <f t="shared" si="463"/>
        <v>0</v>
      </c>
      <c r="M2212" s="64">
        <f t="shared" si="463"/>
        <v>0</v>
      </c>
      <c r="N2212" s="64">
        <f t="shared" si="463"/>
        <v>0</v>
      </c>
      <c r="O2212" s="64">
        <f t="shared" si="463"/>
        <v>0</v>
      </c>
      <c r="P2212" s="64">
        <f t="shared" si="463"/>
        <v>0</v>
      </c>
      <c r="Q2212" s="129" t="s">
        <v>245</v>
      </c>
      <c r="R2212" s="82"/>
    </row>
    <row r="2213" spans="1:20">
      <c r="A2213" s="132"/>
      <c r="B2213" s="128"/>
      <c r="C2213" s="129"/>
      <c r="D2213" s="129"/>
      <c r="E2213" s="69"/>
      <c r="F2213" s="100" t="s">
        <v>25</v>
      </c>
      <c r="G2213" s="66">
        <f t="shared" ref="G2213:H2217" si="464">I2213+K2213+M2213+O2213</f>
        <v>0</v>
      </c>
      <c r="H2213" s="66">
        <f t="shared" si="464"/>
        <v>0</v>
      </c>
      <c r="I2213" s="66">
        <v>0</v>
      </c>
      <c r="J2213" s="66">
        <v>0</v>
      </c>
      <c r="K2213" s="66">
        <v>0</v>
      </c>
      <c r="L2213" s="66">
        <v>0</v>
      </c>
      <c r="M2213" s="66">
        <v>0</v>
      </c>
      <c r="N2213" s="66">
        <v>0</v>
      </c>
      <c r="O2213" s="66">
        <v>0</v>
      </c>
      <c r="P2213" s="66">
        <v>0</v>
      </c>
      <c r="Q2213" s="129"/>
      <c r="R2213" s="82"/>
      <c r="T2213" s="53"/>
    </row>
    <row r="2214" spans="1:20">
      <c r="A2214" s="132"/>
      <c r="B2214" s="128"/>
      <c r="C2214" s="129"/>
      <c r="D2214" s="129"/>
      <c r="E2214" s="100"/>
      <c r="F2214" s="100" t="s">
        <v>28</v>
      </c>
      <c r="G2214" s="66">
        <f t="shared" si="464"/>
        <v>0</v>
      </c>
      <c r="H2214" s="66">
        <f t="shared" si="464"/>
        <v>0</v>
      </c>
      <c r="I2214" s="66">
        <v>0</v>
      </c>
      <c r="J2214" s="66">
        <v>0</v>
      </c>
      <c r="K2214" s="66">
        <v>0</v>
      </c>
      <c r="L2214" s="66">
        <v>0</v>
      </c>
      <c r="M2214" s="66">
        <v>0</v>
      </c>
      <c r="N2214" s="66">
        <v>0</v>
      </c>
      <c r="O2214" s="66">
        <v>0</v>
      </c>
      <c r="P2214" s="66">
        <v>0</v>
      </c>
      <c r="Q2214" s="129"/>
      <c r="R2214" s="82"/>
    </row>
    <row r="2215" spans="1:20">
      <c r="A2215" s="132"/>
      <c r="B2215" s="128"/>
      <c r="C2215" s="129"/>
      <c r="D2215" s="129"/>
      <c r="E2215" s="100"/>
      <c r="F2215" s="100" t="s">
        <v>29</v>
      </c>
      <c r="G2215" s="66">
        <f t="shared" si="464"/>
        <v>0</v>
      </c>
      <c r="H2215" s="66">
        <f t="shared" si="464"/>
        <v>0</v>
      </c>
      <c r="I2215" s="66">
        <v>0</v>
      </c>
      <c r="J2215" s="66">
        <v>0</v>
      </c>
      <c r="K2215" s="66">
        <v>0</v>
      </c>
      <c r="L2215" s="66">
        <v>0</v>
      </c>
      <c r="M2215" s="66">
        <v>0</v>
      </c>
      <c r="N2215" s="66">
        <v>0</v>
      </c>
      <c r="O2215" s="66">
        <v>0</v>
      </c>
      <c r="P2215" s="66">
        <v>0</v>
      </c>
      <c r="Q2215" s="129"/>
      <c r="R2215" s="82"/>
    </row>
    <row r="2216" spans="1:20">
      <c r="A2216" s="132"/>
      <c r="B2216" s="128"/>
      <c r="C2216" s="129"/>
      <c r="D2216" s="129"/>
      <c r="E2216" s="100"/>
      <c r="F2216" s="100" t="s">
        <v>30</v>
      </c>
      <c r="G2216" s="66">
        <f t="shared" si="464"/>
        <v>0</v>
      </c>
      <c r="H2216" s="66">
        <f t="shared" si="464"/>
        <v>0</v>
      </c>
      <c r="I2216" s="66">
        <v>0</v>
      </c>
      <c r="J2216" s="66">
        <v>0</v>
      </c>
      <c r="K2216" s="66">
        <v>0</v>
      </c>
      <c r="L2216" s="66">
        <v>0</v>
      </c>
      <c r="M2216" s="66">
        <v>0</v>
      </c>
      <c r="N2216" s="66">
        <v>0</v>
      </c>
      <c r="O2216" s="66">
        <v>0</v>
      </c>
      <c r="P2216" s="66">
        <v>0</v>
      </c>
      <c r="Q2216" s="129"/>
      <c r="R2216" s="82"/>
    </row>
    <row r="2217" spans="1:20">
      <c r="A2217" s="132"/>
      <c r="B2217" s="128"/>
      <c r="C2217" s="129"/>
      <c r="D2217" s="129"/>
      <c r="E2217" s="100"/>
      <c r="F2217" s="100" t="s">
        <v>31</v>
      </c>
      <c r="G2217" s="66">
        <f t="shared" si="464"/>
        <v>0</v>
      </c>
      <c r="H2217" s="66">
        <f t="shared" si="464"/>
        <v>0</v>
      </c>
      <c r="I2217" s="66">
        <v>0</v>
      </c>
      <c r="J2217" s="66">
        <v>0</v>
      </c>
      <c r="K2217" s="66">
        <v>0</v>
      </c>
      <c r="L2217" s="66">
        <v>0</v>
      </c>
      <c r="M2217" s="66">
        <v>0</v>
      </c>
      <c r="N2217" s="66">
        <v>0</v>
      </c>
      <c r="O2217" s="66">
        <v>0</v>
      </c>
      <c r="P2217" s="66">
        <v>0</v>
      </c>
      <c r="Q2217" s="129"/>
      <c r="R2217" s="82"/>
    </row>
    <row r="2218" spans="1:20">
      <c r="A2218" s="132"/>
      <c r="B2218" s="128"/>
      <c r="C2218" s="129"/>
      <c r="D2218" s="129"/>
      <c r="E2218" s="100"/>
      <c r="F2218" s="100" t="s">
        <v>268</v>
      </c>
      <c r="G2218" s="66">
        <v>0</v>
      </c>
      <c r="H2218" s="66">
        <v>0</v>
      </c>
      <c r="I2218" s="66">
        <v>0</v>
      </c>
      <c r="J2218" s="66">
        <v>0</v>
      </c>
      <c r="K2218" s="66">
        <v>0</v>
      </c>
      <c r="L2218" s="66">
        <v>0</v>
      </c>
      <c r="M2218" s="66">
        <v>0</v>
      </c>
      <c r="N2218" s="66">
        <v>0</v>
      </c>
      <c r="O2218" s="66">
        <v>0</v>
      </c>
      <c r="P2218" s="66">
        <v>0</v>
      </c>
      <c r="Q2218" s="129"/>
      <c r="R2218" s="82"/>
    </row>
    <row r="2219" spans="1:20">
      <c r="A2219" s="132"/>
      <c r="B2219" s="128"/>
      <c r="C2219" s="129"/>
      <c r="D2219" s="129"/>
      <c r="E2219" s="100" t="s">
        <v>203</v>
      </c>
      <c r="F2219" s="100" t="s">
        <v>275</v>
      </c>
      <c r="G2219" s="66">
        <f t="shared" ref="G2219:H2223" si="465">I2219+K2219+M2219+O2219</f>
        <v>5636</v>
      </c>
      <c r="H2219" s="66">
        <f t="shared" si="465"/>
        <v>0</v>
      </c>
      <c r="I2219" s="66">
        <v>5636</v>
      </c>
      <c r="J2219" s="66">
        <v>0</v>
      </c>
      <c r="K2219" s="66">
        <v>0</v>
      </c>
      <c r="L2219" s="66">
        <v>0</v>
      </c>
      <c r="M2219" s="66">
        <v>0</v>
      </c>
      <c r="N2219" s="66">
        <v>0</v>
      </c>
      <c r="O2219" s="66">
        <v>0</v>
      </c>
      <c r="P2219" s="66">
        <v>0</v>
      </c>
      <c r="Q2219" s="129"/>
      <c r="R2219" s="82"/>
      <c r="S2219" s="51"/>
      <c r="T2219" s="65"/>
    </row>
    <row r="2220" spans="1:20">
      <c r="A2220" s="132"/>
      <c r="B2220" s="128"/>
      <c r="C2220" s="129"/>
      <c r="D2220" s="129"/>
      <c r="E2220" s="100"/>
      <c r="F2220" s="100" t="s">
        <v>276</v>
      </c>
      <c r="G2220" s="66">
        <f t="shared" si="465"/>
        <v>0</v>
      </c>
      <c r="H2220" s="66">
        <f t="shared" si="465"/>
        <v>0</v>
      </c>
      <c r="I2220" s="66">
        <v>0</v>
      </c>
      <c r="J2220" s="66">
        <v>0</v>
      </c>
      <c r="K2220" s="66">
        <v>0</v>
      </c>
      <c r="L2220" s="66">
        <v>0</v>
      </c>
      <c r="M2220" s="66">
        <v>0</v>
      </c>
      <c r="N2220" s="66">
        <v>0</v>
      </c>
      <c r="O2220" s="66">
        <v>0</v>
      </c>
      <c r="P2220" s="66">
        <v>0</v>
      </c>
      <c r="Q2220" s="129"/>
      <c r="R2220" s="82"/>
      <c r="S2220" s="51"/>
      <c r="T2220" s="65"/>
    </row>
    <row r="2221" spans="1:20">
      <c r="A2221" s="132"/>
      <c r="B2221" s="128"/>
      <c r="C2221" s="129"/>
      <c r="D2221" s="129"/>
      <c r="E2221" s="100"/>
      <c r="F2221" s="100" t="s">
        <v>277</v>
      </c>
      <c r="G2221" s="66">
        <f t="shared" si="465"/>
        <v>0</v>
      </c>
      <c r="H2221" s="66">
        <f t="shared" si="465"/>
        <v>0</v>
      </c>
      <c r="I2221" s="66">
        <v>0</v>
      </c>
      <c r="J2221" s="66">
        <v>0</v>
      </c>
      <c r="K2221" s="66">
        <v>0</v>
      </c>
      <c r="L2221" s="66">
        <v>0</v>
      </c>
      <c r="M2221" s="66">
        <v>0</v>
      </c>
      <c r="N2221" s="66">
        <v>0</v>
      </c>
      <c r="O2221" s="66">
        <v>0</v>
      </c>
      <c r="P2221" s="66">
        <v>0</v>
      </c>
      <c r="Q2221" s="129"/>
      <c r="R2221" s="82"/>
      <c r="S2221" s="51"/>
      <c r="T2221" s="65"/>
    </row>
    <row r="2222" spans="1:20">
      <c r="A2222" s="132"/>
      <c r="B2222" s="128"/>
      <c r="C2222" s="129"/>
      <c r="D2222" s="129"/>
      <c r="E2222" s="100"/>
      <c r="F2222" s="100" t="s">
        <v>278</v>
      </c>
      <c r="G2222" s="66">
        <f t="shared" si="465"/>
        <v>0</v>
      </c>
      <c r="H2222" s="66">
        <f t="shared" si="465"/>
        <v>0</v>
      </c>
      <c r="I2222" s="66">
        <v>0</v>
      </c>
      <c r="J2222" s="66">
        <v>0</v>
      </c>
      <c r="K2222" s="66">
        <v>0</v>
      </c>
      <c r="L2222" s="66">
        <v>0</v>
      </c>
      <c r="M2222" s="66">
        <v>0</v>
      </c>
      <c r="N2222" s="66">
        <v>0</v>
      </c>
      <c r="O2222" s="66">
        <v>0</v>
      </c>
      <c r="P2222" s="66">
        <v>0</v>
      </c>
      <c r="Q2222" s="129"/>
      <c r="R2222" s="82"/>
      <c r="S2222" s="51"/>
      <c r="T2222" s="65"/>
    </row>
    <row r="2223" spans="1:20">
      <c r="A2223" s="132"/>
      <c r="B2223" s="128"/>
      <c r="C2223" s="129"/>
      <c r="D2223" s="129"/>
      <c r="E2223" s="100"/>
      <c r="F2223" s="100" t="s">
        <v>279</v>
      </c>
      <c r="G2223" s="66">
        <f t="shared" si="465"/>
        <v>0</v>
      </c>
      <c r="H2223" s="66">
        <f t="shared" si="465"/>
        <v>0</v>
      </c>
      <c r="I2223" s="66">
        <v>0</v>
      </c>
      <c r="J2223" s="66">
        <v>0</v>
      </c>
      <c r="K2223" s="66">
        <v>0</v>
      </c>
      <c r="L2223" s="66">
        <v>0</v>
      </c>
      <c r="M2223" s="66">
        <v>0</v>
      </c>
      <c r="N2223" s="66">
        <v>0</v>
      </c>
      <c r="O2223" s="66">
        <v>0</v>
      </c>
      <c r="P2223" s="66">
        <v>0</v>
      </c>
      <c r="Q2223" s="129"/>
      <c r="R2223" s="82"/>
      <c r="S2223" s="51"/>
      <c r="T2223" s="65"/>
    </row>
    <row r="2224" spans="1:20" ht="12.75" customHeight="1">
      <c r="A2224" s="132" t="s">
        <v>184</v>
      </c>
      <c r="B2224" s="128" t="s">
        <v>185</v>
      </c>
      <c r="C2224" s="129" t="s">
        <v>37</v>
      </c>
      <c r="D2224" s="129"/>
      <c r="E2224" s="100"/>
      <c r="F2224" s="106" t="s">
        <v>22</v>
      </c>
      <c r="G2224" s="64">
        <f>SUM(G2225:G2235)</f>
        <v>13551</v>
      </c>
      <c r="H2224" s="64">
        <f t="shared" ref="H2224:P2224" si="466">SUM(H2225:H2235)</f>
        <v>0</v>
      </c>
      <c r="I2224" s="64">
        <f t="shared" si="466"/>
        <v>13551</v>
      </c>
      <c r="J2224" s="64">
        <f t="shared" si="466"/>
        <v>0</v>
      </c>
      <c r="K2224" s="64">
        <f t="shared" si="466"/>
        <v>0</v>
      </c>
      <c r="L2224" s="64">
        <f t="shared" si="466"/>
        <v>0</v>
      </c>
      <c r="M2224" s="64">
        <f t="shared" si="466"/>
        <v>0</v>
      </c>
      <c r="N2224" s="64">
        <f t="shared" si="466"/>
        <v>0</v>
      </c>
      <c r="O2224" s="64">
        <f t="shared" si="466"/>
        <v>0</v>
      </c>
      <c r="P2224" s="64">
        <f t="shared" si="466"/>
        <v>0</v>
      </c>
      <c r="Q2224" s="129" t="s">
        <v>23</v>
      </c>
      <c r="R2224" s="82"/>
    </row>
    <row r="2225" spans="1:20">
      <c r="A2225" s="132"/>
      <c r="B2225" s="128"/>
      <c r="C2225" s="129"/>
      <c r="D2225" s="129"/>
      <c r="E2225" s="100"/>
      <c r="F2225" s="100" t="s">
        <v>25</v>
      </c>
      <c r="G2225" s="66">
        <f t="shared" ref="G2225:H2229" si="467">I2225+K2225+M2225+O2225</f>
        <v>0</v>
      </c>
      <c r="H2225" s="66">
        <f t="shared" si="467"/>
        <v>0</v>
      </c>
      <c r="I2225" s="66">
        <v>0</v>
      </c>
      <c r="J2225" s="66">
        <v>0</v>
      </c>
      <c r="K2225" s="66">
        <v>0</v>
      </c>
      <c r="L2225" s="66">
        <v>0</v>
      </c>
      <c r="M2225" s="66">
        <v>0</v>
      </c>
      <c r="N2225" s="66">
        <v>0</v>
      </c>
      <c r="O2225" s="66">
        <v>0</v>
      </c>
      <c r="P2225" s="66">
        <v>0</v>
      </c>
      <c r="Q2225" s="129"/>
      <c r="R2225" s="82"/>
    </row>
    <row r="2226" spans="1:20">
      <c r="A2226" s="132"/>
      <c r="B2226" s="128"/>
      <c r="C2226" s="129"/>
      <c r="D2226" s="129"/>
      <c r="E2226" s="100"/>
      <c r="F2226" s="100" t="s">
        <v>28</v>
      </c>
      <c r="G2226" s="66">
        <f t="shared" si="467"/>
        <v>0</v>
      </c>
      <c r="H2226" s="66">
        <f t="shared" si="467"/>
        <v>0</v>
      </c>
      <c r="I2226" s="66">
        <v>0</v>
      </c>
      <c r="J2226" s="66">
        <v>0</v>
      </c>
      <c r="K2226" s="66">
        <v>0</v>
      </c>
      <c r="L2226" s="66">
        <v>0</v>
      </c>
      <c r="M2226" s="66">
        <v>0</v>
      </c>
      <c r="N2226" s="66">
        <v>0</v>
      </c>
      <c r="O2226" s="66">
        <v>0</v>
      </c>
      <c r="P2226" s="66">
        <v>0</v>
      </c>
      <c r="Q2226" s="129"/>
      <c r="R2226" s="82"/>
      <c r="T2226" s="53"/>
    </row>
    <row r="2227" spans="1:20">
      <c r="A2227" s="132"/>
      <c r="B2227" s="128"/>
      <c r="C2227" s="129"/>
      <c r="D2227" s="129"/>
      <c r="E2227" s="100"/>
      <c r="F2227" s="100" t="s">
        <v>29</v>
      </c>
      <c r="G2227" s="66">
        <f t="shared" si="467"/>
        <v>0</v>
      </c>
      <c r="H2227" s="66">
        <f t="shared" si="467"/>
        <v>0</v>
      </c>
      <c r="I2227" s="66">
        <v>0</v>
      </c>
      <c r="J2227" s="66">
        <v>0</v>
      </c>
      <c r="K2227" s="66">
        <v>0</v>
      </c>
      <c r="L2227" s="66">
        <v>0</v>
      </c>
      <c r="M2227" s="66">
        <v>0</v>
      </c>
      <c r="N2227" s="66">
        <v>0</v>
      </c>
      <c r="O2227" s="66">
        <v>0</v>
      </c>
      <c r="P2227" s="66">
        <v>0</v>
      </c>
      <c r="Q2227" s="129"/>
      <c r="R2227" s="82"/>
    </row>
    <row r="2228" spans="1:20">
      <c r="A2228" s="132"/>
      <c r="B2228" s="128"/>
      <c r="C2228" s="129"/>
      <c r="D2228" s="129"/>
      <c r="E2228" s="100"/>
      <c r="F2228" s="100" t="s">
        <v>30</v>
      </c>
      <c r="G2228" s="66">
        <f t="shared" si="467"/>
        <v>0</v>
      </c>
      <c r="H2228" s="66">
        <f t="shared" si="467"/>
        <v>0</v>
      </c>
      <c r="I2228" s="66">
        <v>0</v>
      </c>
      <c r="J2228" s="66">
        <v>0</v>
      </c>
      <c r="K2228" s="66">
        <v>0</v>
      </c>
      <c r="L2228" s="66">
        <v>0</v>
      </c>
      <c r="M2228" s="66">
        <v>0</v>
      </c>
      <c r="N2228" s="66">
        <v>0</v>
      </c>
      <c r="O2228" s="66">
        <v>0</v>
      </c>
      <c r="P2228" s="66">
        <v>0</v>
      </c>
      <c r="Q2228" s="129"/>
      <c r="R2228" s="82"/>
    </row>
    <row r="2229" spans="1:20">
      <c r="A2229" s="132"/>
      <c r="B2229" s="128"/>
      <c r="C2229" s="129"/>
      <c r="D2229" s="129"/>
      <c r="E2229" s="100"/>
      <c r="F2229" s="100" t="s">
        <v>31</v>
      </c>
      <c r="G2229" s="66">
        <f t="shared" si="467"/>
        <v>0</v>
      </c>
      <c r="H2229" s="66">
        <f t="shared" si="467"/>
        <v>0</v>
      </c>
      <c r="I2229" s="66">
        <v>0</v>
      </c>
      <c r="J2229" s="66">
        <v>0</v>
      </c>
      <c r="K2229" s="66">
        <v>0</v>
      </c>
      <c r="L2229" s="66">
        <v>0</v>
      </c>
      <c r="M2229" s="66">
        <v>0</v>
      </c>
      <c r="N2229" s="66">
        <v>0</v>
      </c>
      <c r="O2229" s="66">
        <v>0</v>
      </c>
      <c r="P2229" s="66">
        <v>0</v>
      </c>
      <c r="Q2229" s="129"/>
      <c r="R2229" s="82"/>
    </row>
    <row r="2230" spans="1:20">
      <c r="A2230" s="132"/>
      <c r="B2230" s="128"/>
      <c r="C2230" s="129"/>
      <c r="D2230" s="129"/>
      <c r="E2230" s="100"/>
      <c r="F2230" s="100" t="s">
        <v>268</v>
      </c>
      <c r="G2230" s="66">
        <v>0</v>
      </c>
      <c r="H2230" s="66">
        <v>0</v>
      </c>
      <c r="I2230" s="66">
        <v>0</v>
      </c>
      <c r="J2230" s="66">
        <v>0</v>
      </c>
      <c r="K2230" s="66">
        <v>0</v>
      </c>
      <c r="L2230" s="66">
        <v>0</v>
      </c>
      <c r="M2230" s="66">
        <v>0</v>
      </c>
      <c r="N2230" s="66">
        <v>0</v>
      </c>
      <c r="O2230" s="66">
        <v>0</v>
      </c>
      <c r="P2230" s="66">
        <v>0</v>
      </c>
      <c r="Q2230" s="129"/>
      <c r="R2230" s="82"/>
    </row>
    <row r="2231" spans="1:20">
      <c r="A2231" s="132"/>
      <c r="B2231" s="128"/>
      <c r="C2231" s="129"/>
      <c r="D2231" s="129"/>
      <c r="E2231" s="100" t="s">
        <v>27</v>
      </c>
      <c r="F2231" s="100" t="s">
        <v>275</v>
      </c>
      <c r="G2231" s="66">
        <f t="shared" ref="G2231:H2235" si="468">I2231+K2231+M2231+O2231</f>
        <v>580.1</v>
      </c>
      <c r="H2231" s="66">
        <f t="shared" si="468"/>
        <v>0</v>
      </c>
      <c r="I2231" s="66">
        <v>580.1</v>
      </c>
      <c r="J2231" s="66">
        <v>0</v>
      </c>
      <c r="K2231" s="66">
        <v>0</v>
      </c>
      <c r="L2231" s="66">
        <v>0</v>
      </c>
      <c r="M2231" s="66">
        <v>0</v>
      </c>
      <c r="N2231" s="66">
        <v>0</v>
      </c>
      <c r="O2231" s="66">
        <v>0</v>
      </c>
      <c r="P2231" s="66">
        <v>0</v>
      </c>
      <c r="Q2231" s="129"/>
      <c r="R2231" s="82"/>
      <c r="S2231" s="51"/>
      <c r="T2231" s="65"/>
    </row>
    <row r="2232" spans="1:20">
      <c r="A2232" s="132"/>
      <c r="B2232" s="128"/>
      <c r="C2232" s="129"/>
      <c r="D2232" s="129"/>
      <c r="E2232" s="100" t="s">
        <v>26</v>
      </c>
      <c r="F2232" s="100" t="s">
        <v>276</v>
      </c>
      <c r="G2232" s="66">
        <f t="shared" si="468"/>
        <v>12970.9</v>
      </c>
      <c r="H2232" s="66">
        <f t="shared" si="468"/>
        <v>0</v>
      </c>
      <c r="I2232" s="66">
        <v>12970.9</v>
      </c>
      <c r="J2232" s="66">
        <v>0</v>
      </c>
      <c r="K2232" s="66">
        <v>0</v>
      </c>
      <c r="L2232" s="66">
        <v>0</v>
      </c>
      <c r="M2232" s="66">
        <v>0</v>
      </c>
      <c r="N2232" s="66">
        <v>0</v>
      </c>
      <c r="O2232" s="66">
        <v>0</v>
      </c>
      <c r="P2232" s="66">
        <v>0</v>
      </c>
      <c r="Q2232" s="129"/>
      <c r="R2232" s="82"/>
      <c r="S2232" s="51"/>
      <c r="T2232" s="65"/>
    </row>
    <row r="2233" spans="1:20">
      <c r="A2233" s="132"/>
      <c r="B2233" s="128"/>
      <c r="C2233" s="129"/>
      <c r="D2233" s="129"/>
      <c r="E2233" s="100"/>
      <c r="F2233" s="100" t="s">
        <v>277</v>
      </c>
      <c r="G2233" s="66">
        <f t="shared" si="468"/>
        <v>0</v>
      </c>
      <c r="H2233" s="66">
        <f t="shared" si="468"/>
        <v>0</v>
      </c>
      <c r="I2233" s="66">
        <v>0</v>
      </c>
      <c r="J2233" s="66">
        <v>0</v>
      </c>
      <c r="K2233" s="66">
        <v>0</v>
      </c>
      <c r="L2233" s="66">
        <v>0</v>
      </c>
      <c r="M2233" s="66">
        <v>0</v>
      </c>
      <c r="N2233" s="66">
        <v>0</v>
      </c>
      <c r="O2233" s="66">
        <v>0</v>
      </c>
      <c r="P2233" s="66">
        <v>0</v>
      </c>
      <c r="Q2233" s="129"/>
      <c r="R2233" s="82"/>
      <c r="S2233" s="51"/>
      <c r="T2233" s="65"/>
    </row>
    <row r="2234" spans="1:20">
      <c r="A2234" s="132"/>
      <c r="B2234" s="128"/>
      <c r="C2234" s="129"/>
      <c r="D2234" s="129"/>
      <c r="E2234" s="100"/>
      <c r="F2234" s="100" t="s">
        <v>278</v>
      </c>
      <c r="G2234" s="66">
        <f t="shared" si="468"/>
        <v>0</v>
      </c>
      <c r="H2234" s="66">
        <f t="shared" si="468"/>
        <v>0</v>
      </c>
      <c r="I2234" s="66">
        <v>0</v>
      </c>
      <c r="J2234" s="66">
        <v>0</v>
      </c>
      <c r="K2234" s="66">
        <v>0</v>
      </c>
      <c r="L2234" s="66">
        <v>0</v>
      </c>
      <c r="M2234" s="66">
        <v>0</v>
      </c>
      <c r="N2234" s="66">
        <v>0</v>
      </c>
      <c r="O2234" s="66">
        <v>0</v>
      </c>
      <c r="P2234" s="66">
        <v>0</v>
      </c>
      <c r="Q2234" s="129"/>
      <c r="R2234" s="82"/>
      <c r="S2234" s="51"/>
      <c r="T2234" s="65"/>
    </row>
    <row r="2235" spans="1:20">
      <c r="A2235" s="132"/>
      <c r="B2235" s="128"/>
      <c r="C2235" s="129"/>
      <c r="D2235" s="129"/>
      <c r="E2235" s="100"/>
      <c r="F2235" s="100" t="s">
        <v>279</v>
      </c>
      <c r="G2235" s="66">
        <f t="shared" si="468"/>
        <v>0</v>
      </c>
      <c r="H2235" s="66">
        <f t="shared" si="468"/>
        <v>0</v>
      </c>
      <c r="I2235" s="66">
        <v>0</v>
      </c>
      <c r="J2235" s="66">
        <v>0</v>
      </c>
      <c r="K2235" s="66">
        <v>0</v>
      </c>
      <c r="L2235" s="66">
        <v>0</v>
      </c>
      <c r="M2235" s="66">
        <v>0</v>
      </c>
      <c r="N2235" s="66">
        <v>0</v>
      </c>
      <c r="O2235" s="66">
        <v>0</v>
      </c>
      <c r="P2235" s="66">
        <v>0</v>
      </c>
      <c r="Q2235" s="129"/>
      <c r="R2235" s="82"/>
      <c r="S2235" s="51"/>
      <c r="T2235" s="65"/>
    </row>
    <row r="2236" spans="1:20" ht="12.75" customHeight="1">
      <c r="A2236" s="132" t="s">
        <v>186</v>
      </c>
      <c r="B2236" s="128" t="s">
        <v>187</v>
      </c>
      <c r="C2236" s="129" t="s">
        <v>37</v>
      </c>
      <c r="D2236" s="129"/>
      <c r="E2236" s="100"/>
      <c r="F2236" s="106" t="s">
        <v>22</v>
      </c>
      <c r="G2236" s="64">
        <f>SUM(G2237:G2247)</f>
        <v>5737.5</v>
      </c>
      <c r="H2236" s="64">
        <f>SUM(H2237:H2247)</f>
        <v>0</v>
      </c>
      <c r="I2236" s="64">
        <f t="shared" ref="I2236:P2236" si="469">SUM(I2237:I2247)</f>
        <v>5737.5</v>
      </c>
      <c r="J2236" s="64">
        <f t="shared" si="469"/>
        <v>0</v>
      </c>
      <c r="K2236" s="64">
        <f t="shared" si="469"/>
        <v>0</v>
      </c>
      <c r="L2236" s="64">
        <f t="shared" si="469"/>
        <v>0</v>
      </c>
      <c r="M2236" s="64">
        <f t="shared" si="469"/>
        <v>0</v>
      </c>
      <c r="N2236" s="64">
        <f t="shared" si="469"/>
        <v>0</v>
      </c>
      <c r="O2236" s="64">
        <f t="shared" si="469"/>
        <v>0</v>
      </c>
      <c r="P2236" s="64">
        <f t="shared" si="469"/>
        <v>0</v>
      </c>
      <c r="Q2236" s="129" t="s">
        <v>23</v>
      </c>
      <c r="R2236" s="82"/>
    </row>
    <row r="2237" spans="1:20">
      <c r="A2237" s="132"/>
      <c r="B2237" s="128"/>
      <c r="C2237" s="129"/>
      <c r="D2237" s="129"/>
      <c r="E2237" s="100"/>
      <c r="F2237" s="100" t="s">
        <v>25</v>
      </c>
      <c r="G2237" s="66">
        <f t="shared" ref="G2237:H2241" si="470">I2237+K2237+M2237+O2237</f>
        <v>0</v>
      </c>
      <c r="H2237" s="66">
        <f t="shared" si="470"/>
        <v>0</v>
      </c>
      <c r="I2237" s="66">
        <v>0</v>
      </c>
      <c r="J2237" s="66">
        <v>0</v>
      </c>
      <c r="K2237" s="66">
        <v>0</v>
      </c>
      <c r="L2237" s="66">
        <v>0</v>
      </c>
      <c r="M2237" s="66">
        <v>0</v>
      </c>
      <c r="N2237" s="66">
        <v>0</v>
      </c>
      <c r="O2237" s="66">
        <v>0</v>
      </c>
      <c r="P2237" s="66">
        <v>0</v>
      </c>
      <c r="Q2237" s="129"/>
      <c r="R2237" s="82"/>
    </row>
    <row r="2238" spans="1:20">
      <c r="A2238" s="132"/>
      <c r="B2238" s="128"/>
      <c r="C2238" s="129"/>
      <c r="D2238" s="129"/>
      <c r="E2238" s="100"/>
      <c r="F2238" s="100" t="s">
        <v>28</v>
      </c>
      <c r="G2238" s="66">
        <f t="shared" si="470"/>
        <v>0</v>
      </c>
      <c r="H2238" s="66">
        <f t="shared" si="470"/>
        <v>0</v>
      </c>
      <c r="I2238" s="66">
        <v>0</v>
      </c>
      <c r="J2238" s="66">
        <v>0</v>
      </c>
      <c r="K2238" s="66">
        <v>0</v>
      </c>
      <c r="L2238" s="66">
        <v>0</v>
      </c>
      <c r="M2238" s="66">
        <v>0</v>
      </c>
      <c r="N2238" s="66">
        <v>0</v>
      </c>
      <c r="O2238" s="66">
        <v>0</v>
      </c>
      <c r="P2238" s="66">
        <v>0</v>
      </c>
      <c r="Q2238" s="129"/>
      <c r="R2238" s="82"/>
      <c r="T2238" s="53"/>
    </row>
    <row r="2239" spans="1:20">
      <c r="A2239" s="132"/>
      <c r="B2239" s="128"/>
      <c r="C2239" s="129"/>
      <c r="D2239" s="129"/>
      <c r="E2239" s="100"/>
      <c r="F2239" s="100" t="s">
        <v>29</v>
      </c>
      <c r="G2239" s="66">
        <f t="shared" si="470"/>
        <v>0</v>
      </c>
      <c r="H2239" s="66">
        <f t="shared" si="470"/>
        <v>0</v>
      </c>
      <c r="I2239" s="66">
        <v>0</v>
      </c>
      <c r="J2239" s="66">
        <v>0</v>
      </c>
      <c r="K2239" s="66">
        <v>0</v>
      </c>
      <c r="L2239" s="66">
        <v>0</v>
      </c>
      <c r="M2239" s="66">
        <v>0</v>
      </c>
      <c r="N2239" s="66">
        <v>0</v>
      </c>
      <c r="O2239" s="66">
        <v>0</v>
      </c>
      <c r="P2239" s="66">
        <v>0</v>
      </c>
      <c r="Q2239" s="129"/>
      <c r="R2239" s="82"/>
    </row>
    <row r="2240" spans="1:20">
      <c r="A2240" s="132"/>
      <c r="B2240" s="128"/>
      <c r="C2240" s="129"/>
      <c r="D2240" s="129"/>
      <c r="E2240" s="100"/>
      <c r="F2240" s="100" t="s">
        <v>30</v>
      </c>
      <c r="G2240" s="66">
        <f t="shared" si="470"/>
        <v>0</v>
      </c>
      <c r="H2240" s="66">
        <f t="shared" si="470"/>
        <v>0</v>
      </c>
      <c r="I2240" s="66">
        <v>0</v>
      </c>
      <c r="J2240" s="66">
        <v>0</v>
      </c>
      <c r="K2240" s="66">
        <v>0</v>
      </c>
      <c r="L2240" s="66">
        <v>0</v>
      </c>
      <c r="M2240" s="66">
        <v>0</v>
      </c>
      <c r="N2240" s="66">
        <v>0</v>
      </c>
      <c r="O2240" s="66">
        <v>0</v>
      </c>
      <c r="P2240" s="66">
        <v>0</v>
      </c>
      <c r="Q2240" s="129"/>
      <c r="R2240" s="82"/>
    </row>
    <row r="2241" spans="1:20">
      <c r="A2241" s="132"/>
      <c r="B2241" s="128"/>
      <c r="C2241" s="129"/>
      <c r="D2241" s="129"/>
      <c r="E2241" s="100"/>
      <c r="F2241" s="100" t="s">
        <v>31</v>
      </c>
      <c r="G2241" s="66">
        <f t="shared" si="470"/>
        <v>0</v>
      </c>
      <c r="H2241" s="66">
        <f t="shared" si="470"/>
        <v>0</v>
      </c>
      <c r="I2241" s="66">
        <v>0</v>
      </c>
      <c r="J2241" s="66">
        <v>0</v>
      </c>
      <c r="K2241" s="66">
        <v>0</v>
      </c>
      <c r="L2241" s="66">
        <v>0</v>
      </c>
      <c r="M2241" s="66">
        <v>0</v>
      </c>
      <c r="N2241" s="66">
        <v>0</v>
      </c>
      <c r="O2241" s="66">
        <v>0</v>
      </c>
      <c r="P2241" s="66">
        <v>0</v>
      </c>
      <c r="Q2241" s="129"/>
      <c r="R2241" s="82"/>
    </row>
    <row r="2242" spans="1:20">
      <c r="A2242" s="132"/>
      <c r="B2242" s="128"/>
      <c r="C2242" s="129"/>
      <c r="D2242" s="129"/>
      <c r="E2242" s="100"/>
      <c r="F2242" s="100" t="s">
        <v>268</v>
      </c>
      <c r="G2242" s="66">
        <v>0</v>
      </c>
      <c r="H2242" s="66">
        <v>0</v>
      </c>
      <c r="I2242" s="66">
        <v>0</v>
      </c>
      <c r="J2242" s="66">
        <v>0</v>
      </c>
      <c r="K2242" s="66">
        <v>0</v>
      </c>
      <c r="L2242" s="66">
        <v>0</v>
      </c>
      <c r="M2242" s="66">
        <v>0</v>
      </c>
      <c r="N2242" s="66">
        <v>0</v>
      </c>
      <c r="O2242" s="66">
        <v>0</v>
      </c>
      <c r="P2242" s="66">
        <v>0</v>
      </c>
      <c r="Q2242" s="129"/>
      <c r="R2242" s="82"/>
    </row>
    <row r="2243" spans="1:20">
      <c r="A2243" s="132"/>
      <c r="B2243" s="128"/>
      <c r="C2243" s="129"/>
      <c r="D2243" s="129"/>
      <c r="E2243" s="100" t="s">
        <v>27</v>
      </c>
      <c r="F2243" s="100" t="s">
        <v>275</v>
      </c>
      <c r="G2243" s="66">
        <f t="shared" ref="G2243:H2247" si="471">I2243+K2243+M2243+O2243</f>
        <v>278.60000000000002</v>
      </c>
      <c r="H2243" s="66">
        <f t="shared" si="471"/>
        <v>0</v>
      </c>
      <c r="I2243" s="66">
        <v>278.60000000000002</v>
      </c>
      <c r="J2243" s="66">
        <v>0</v>
      </c>
      <c r="K2243" s="66">
        <v>0</v>
      </c>
      <c r="L2243" s="66">
        <v>0</v>
      </c>
      <c r="M2243" s="66">
        <v>0</v>
      </c>
      <c r="N2243" s="66">
        <v>0</v>
      </c>
      <c r="O2243" s="66">
        <v>0</v>
      </c>
      <c r="P2243" s="66">
        <v>0</v>
      </c>
      <c r="Q2243" s="129"/>
      <c r="R2243" s="82"/>
      <c r="S2243" s="51"/>
      <c r="T2243" s="65"/>
    </row>
    <row r="2244" spans="1:20">
      <c r="A2244" s="132"/>
      <c r="B2244" s="128"/>
      <c r="C2244" s="129"/>
      <c r="D2244" s="129"/>
      <c r="E2244" s="100" t="s">
        <v>26</v>
      </c>
      <c r="F2244" s="100" t="s">
        <v>276</v>
      </c>
      <c r="G2244" s="66">
        <f t="shared" si="471"/>
        <v>5458.9</v>
      </c>
      <c r="H2244" s="66">
        <f t="shared" si="471"/>
        <v>0</v>
      </c>
      <c r="I2244" s="66">
        <v>5458.9</v>
      </c>
      <c r="J2244" s="66">
        <v>0</v>
      </c>
      <c r="K2244" s="66">
        <v>0</v>
      </c>
      <c r="L2244" s="66">
        <v>0</v>
      </c>
      <c r="M2244" s="66">
        <v>0</v>
      </c>
      <c r="N2244" s="66">
        <v>0</v>
      </c>
      <c r="O2244" s="66">
        <v>0</v>
      </c>
      <c r="P2244" s="66">
        <v>0</v>
      </c>
      <c r="Q2244" s="129"/>
      <c r="R2244" s="82"/>
      <c r="S2244" s="51"/>
      <c r="T2244" s="65"/>
    </row>
    <row r="2245" spans="1:20">
      <c r="A2245" s="132"/>
      <c r="B2245" s="128"/>
      <c r="C2245" s="129"/>
      <c r="D2245" s="129"/>
      <c r="E2245" s="100"/>
      <c r="F2245" s="100" t="s">
        <v>277</v>
      </c>
      <c r="G2245" s="66">
        <f t="shared" si="471"/>
        <v>0</v>
      </c>
      <c r="H2245" s="66">
        <f t="shared" si="471"/>
        <v>0</v>
      </c>
      <c r="I2245" s="66">
        <v>0</v>
      </c>
      <c r="J2245" s="66">
        <v>0</v>
      </c>
      <c r="K2245" s="66">
        <v>0</v>
      </c>
      <c r="L2245" s="66">
        <v>0</v>
      </c>
      <c r="M2245" s="66">
        <v>0</v>
      </c>
      <c r="N2245" s="66">
        <v>0</v>
      </c>
      <c r="O2245" s="66">
        <v>0</v>
      </c>
      <c r="P2245" s="66">
        <v>0</v>
      </c>
      <c r="Q2245" s="129"/>
      <c r="R2245" s="82"/>
      <c r="S2245" s="51"/>
      <c r="T2245" s="65"/>
    </row>
    <row r="2246" spans="1:20">
      <c r="A2246" s="132"/>
      <c r="B2246" s="128"/>
      <c r="C2246" s="129"/>
      <c r="D2246" s="129"/>
      <c r="E2246" s="100"/>
      <c r="F2246" s="100" t="s">
        <v>278</v>
      </c>
      <c r="G2246" s="66">
        <f t="shared" si="471"/>
        <v>0</v>
      </c>
      <c r="H2246" s="66">
        <f t="shared" si="471"/>
        <v>0</v>
      </c>
      <c r="I2246" s="66">
        <v>0</v>
      </c>
      <c r="J2246" s="66">
        <v>0</v>
      </c>
      <c r="K2246" s="66">
        <v>0</v>
      </c>
      <c r="L2246" s="66">
        <v>0</v>
      </c>
      <c r="M2246" s="66">
        <v>0</v>
      </c>
      <c r="N2246" s="66">
        <v>0</v>
      </c>
      <c r="O2246" s="66">
        <v>0</v>
      </c>
      <c r="P2246" s="66">
        <v>0</v>
      </c>
      <c r="Q2246" s="129"/>
      <c r="R2246" s="82"/>
      <c r="S2246" s="51"/>
      <c r="T2246" s="65"/>
    </row>
    <row r="2247" spans="1:20">
      <c r="A2247" s="132"/>
      <c r="B2247" s="128"/>
      <c r="C2247" s="129"/>
      <c r="D2247" s="129"/>
      <c r="E2247" s="100"/>
      <c r="F2247" s="100" t="s">
        <v>279</v>
      </c>
      <c r="G2247" s="66">
        <f t="shared" si="471"/>
        <v>0</v>
      </c>
      <c r="H2247" s="66">
        <f t="shared" si="471"/>
        <v>0</v>
      </c>
      <c r="I2247" s="66">
        <v>0</v>
      </c>
      <c r="J2247" s="66">
        <v>0</v>
      </c>
      <c r="K2247" s="66">
        <v>0</v>
      </c>
      <c r="L2247" s="66">
        <v>0</v>
      </c>
      <c r="M2247" s="66">
        <v>0</v>
      </c>
      <c r="N2247" s="66">
        <v>0</v>
      </c>
      <c r="O2247" s="66">
        <v>0</v>
      </c>
      <c r="P2247" s="66">
        <v>0</v>
      </c>
      <c r="Q2247" s="129"/>
      <c r="R2247" s="82"/>
      <c r="S2247" s="51"/>
      <c r="T2247" s="65"/>
    </row>
    <row r="2248" spans="1:20" ht="12.75" customHeight="1">
      <c r="A2248" s="132" t="s">
        <v>188</v>
      </c>
      <c r="B2248" s="128" t="s">
        <v>189</v>
      </c>
      <c r="C2248" s="129" t="s">
        <v>190</v>
      </c>
      <c r="D2248" s="129"/>
      <c r="E2248" s="106"/>
      <c r="F2248" s="106" t="s">
        <v>22</v>
      </c>
      <c r="G2248" s="64">
        <f>SUM(G2249:G2259)</f>
        <v>296960</v>
      </c>
      <c r="H2248" s="64">
        <f t="shared" ref="H2248:P2248" si="472">SUM(H2249:H2259)</f>
        <v>0</v>
      </c>
      <c r="I2248" s="64">
        <f t="shared" si="472"/>
        <v>296960</v>
      </c>
      <c r="J2248" s="64">
        <f t="shared" si="472"/>
        <v>0</v>
      </c>
      <c r="K2248" s="64">
        <f t="shared" si="472"/>
        <v>0</v>
      </c>
      <c r="L2248" s="64">
        <f t="shared" si="472"/>
        <v>0</v>
      </c>
      <c r="M2248" s="64">
        <f t="shared" si="472"/>
        <v>0</v>
      </c>
      <c r="N2248" s="64">
        <f t="shared" si="472"/>
        <v>0</v>
      </c>
      <c r="O2248" s="64">
        <f t="shared" si="472"/>
        <v>0</v>
      </c>
      <c r="P2248" s="64">
        <f t="shared" si="472"/>
        <v>0</v>
      </c>
      <c r="Q2248" s="129" t="s">
        <v>23</v>
      </c>
      <c r="R2248" s="82"/>
    </row>
    <row r="2249" spans="1:20">
      <c r="A2249" s="132"/>
      <c r="B2249" s="128"/>
      <c r="C2249" s="129"/>
      <c r="D2249" s="129"/>
      <c r="E2249" s="100"/>
      <c r="F2249" s="100" t="s">
        <v>25</v>
      </c>
      <c r="G2249" s="66">
        <f t="shared" ref="G2249:H2253" si="473">I2249+K2249+M2249+O2249</f>
        <v>0</v>
      </c>
      <c r="H2249" s="66">
        <f t="shared" si="473"/>
        <v>0</v>
      </c>
      <c r="I2249" s="66">
        <v>0</v>
      </c>
      <c r="J2249" s="66">
        <v>0</v>
      </c>
      <c r="K2249" s="66">
        <v>0</v>
      </c>
      <c r="L2249" s="66">
        <v>0</v>
      </c>
      <c r="M2249" s="66">
        <v>0</v>
      </c>
      <c r="N2249" s="66">
        <v>0</v>
      </c>
      <c r="O2249" s="66">
        <v>0</v>
      </c>
      <c r="P2249" s="66">
        <v>0</v>
      </c>
      <c r="Q2249" s="129"/>
      <c r="R2249" s="82"/>
    </row>
    <row r="2250" spans="1:20">
      <c r="A2250" s="132"/>
      <c r="B2250" s="128"/>
      <c r="C2250" s="129"/>
      <c r="D2250" s="129"/>
      <c r="E2250" s="100"/>
      <c r="F2250" s="100" t="s">
        <v>28</v>
      </c>
      <c r="G2250" s="66">
        <f t="shared" si="473"/>
        <v>0</v>
      </c>
      <c r="H2250" s="66">
        <f t="shared" si="473"/>
        <v>0</v>
      </c>
      <c r="I2250" s="66">
        <v>0</v>
      </c>
      <c r="J2250" s="66">
        <v>0</v>
      </c>
      <c r="K2250" s="66">
        <v>0</v>
      </c>
      <c r="L2250" s="66">
        <v>0</v>
      </c>
      <c r="M2250" s="66">
        <v>0</v>
      </c>
      <c r="N2250" s="66">
        <v>0</v>
      </c>
      <c r="O2250" s="66">
        <v>0</v>
      </c>
      <c r="P2250" s="66">
        <v>0</v>
      </c>
      <c r="Q2250" s="129"/>
      <c r="R2250" s="82"/>
    </row>
    <row r="2251" spans="1:20">
      <c r="A2251" s="132"/>
      <c r="B2251" s="128"/>
      <c r="C2251" s="129"/>
      <c r="D2251" s="129"/>
      <c r="E2251" s="100"/>
      <c r="F2251" s="100" t="s">
        <v>29</v>
      </c>
      <c r="G2251" s="66">
        <f t="shared" si="473"/>
        <v>0</v>
      </c>
      <c r="H2251" s="66">
        <f t="shared" si="473"/>
        <v>0</v>
      </c>
      <c r="I2251" s="66">
        <v>0</v>
      </c>
      <c r="J2251" s="66">
        <v>0</v>
      </c>
      <c r="K2251" s="66">
        <v>0</v>
      </c>
      <c r="L2251" s="66">
        <v>0</v>
      </c>
      <c r="M2251" s="66">
        <v>0</v>
      </c>
      <c r="N2251" s="66">
        <v>0</v>
      </c>
      <c r="O2251" s="66">
        <v>0</v>
      </c>
      <c r="P2251" s="66">
        <v>0</v>
      </c>
      <c r="Q2251" s="129"/>
      <c r="R2251" s="82"/>
    </row>
    <row r="2252" spans="1:20">
      <c r="A2252" s="132"/>
      <c r="B2252" s="128"/>
      <c r="C2252" s="129"/>
      <c r="D2252" s="129"/>
      <c r="E2252" s="100"/>
      <c r="F2252" s="100" t="s">
        <v>30</v>
      </c>
      <c r="G2252" s="66">
        <f t="shared" si="473"/>
        <v>0</v>
      </c>
      <c r="H2252" s="66">
        <f t="shared" si="473"/>
        <v>0</v>
      </c>
      <c r="I2252" s="66">
        <v>0</v>
      </c>
      <c r="J2252" s="66">
        <v>0</v>
      </c>
      <c r="K2252" s="66">
        <v>0</v>
      </c>
      <c r="L2252" s="66">
        <v>0</v>
      </c>
      <c r="M2252" s="66">
        <v>0</v>
      </c>
      <c r="N2252" s="66">
        <v>0</v>
      </c>
      <c r="O2252" s="66">
        <v>0</v>
      </c>
      <c r="P2252" s="66">
        <v>0</v>
      </c>
      <c r="Q2252" s="129"/>
      <c r="R2252" s="82"/>
    </row>
    <row r="2253" spans="1:20">
      <c r="A2253" s="132"/>
      <c r="B2253" s="128"/>
      <c r="C2253" s="129"/>
      <c r="D2253" s="129"/>
      <c r="E2253" s="100"/>
      <c r="F2253" s="100" t="s">
        <v>31</v>
      </c>
      <c r="G2253" s="66">
        <f t="shared" si="473"/>
        <v>0</v>
      </c>
      <c r="H2253" s="66">
        <f t="shared" si="473"/>
        <v>0</v>
      </c>
      <c r="I2253" s="66">
        <v>0</v>
      </c>
      <c r="J2253" s="66">
        <v>0</v>
      </c>
      <c r="K2253" s="66">
        <v>0</v>
      </c>
      <c r="L2253" s="66">
        <v>0</v>
      </c>
      <c r="M2253" s="66">
        <v>0</v>
      </c>
      <c r="N2253" s="66">
        <v>0</v>
      </c>
      <c r="O2253" s="66">
        <v>0</v>
      </c>
      <c r="P2253" s="66">
        <v>0</v>
      </c>
      <c r="Q2253" s="129"/>
      <c r="R2253" s="82"/>
    </row>
    <row r="2254" spans="1:20">
      <c r="A2254" s="132"/>
      <c r="B2254" s="128"/>
      <c r="C2254" s="129"/>
      <c r="D2254" s="129"/>
      <c r="E2254" s="100"/>
      <c r="F2254" s="100" t="s">
        <v>268</v>
      </c>
      <c r="G2254" s="66">
        <v>0</v>
      </c>
      <c r="H2254" s="66">
        <v>0</v>
      </c>
      <c r="I2254" s="66">
        <v>0</v>
      </c>
      <c r="J2254" s="66">
        <v>0</v>
      </c>
      <c r="K2254" s="66">
        <v>0</v>
      </c>
      <c r="L2254" s="66">
        <v>0</v>
      </c>
      <c r="M2254" s="66">
        <v>0</v>
      </c>
      <c r="N2254" s="66">
        <v>0</v>
      </c>
      <c r="O2254" s="66">
        <v>0</v>
      </c>
      <c r="P2254" s="66">
        <v>0</v>
      </c>
      <c r="Q2254" s="129"/>
      <c r="R2254" s="82"/>
    </row>
    <row r="2255" spans="1:20">
      <c r="A2255" s="132"/>
      <c r="B2255" s="128"/>
      <c r="C2255" s="129"/>
      <c r="D2255" s="129"/>
      <c r="E2255" s="100" t="s">
        <v>27</v>
      </c>
      <c r="F2255" s="100" t="s">
        <v>275</v>
      </c>
      <c r="G2255" s="66">
        <f t="shared" ref="G2255:H2259" si="474">I2255+K2255+M2255+O2255</f>
        <v>75000</v>
      </c>
      <c r="H2255" s="66">
        <f t="shared" si="474"/>
        <v>0</v>
      </c>
      <c r="I2255" s="66">
        <v>75000</v>
      </c>
      <c r="J2255" s="66">
        <v>0</v>
      </c>
      <c r="K2255" s="66">
        <v>0</v>
      </c>
      <c r="L2255" s="66">
        <v>0</v>
      </c>
      <c r="M2255" s="66">
        <v>0</v>
      </c>
      <c r="N2255" s="66">
        <v>0</v>
      </c>
      <c r="O2255" s="66">
        <v>0</v>
      </c>
      <c r="P2255" s="66">
        <v>0</v>
      </c>
      <c r="Q2255" s="129"/>
      <c r="R2255" s="82"/>
      <c r="S2255" s="51"/>
      <c r="T2255" s="65"/>
    </row>
    <row r="2256" spans="1:20">
      <c r="A2256" s="132"/>
      <c r="B2256" s="128"/>
      <c r="C2256" s="129"/>
      <c r="D2256" s="129"/>
      <c r="E2256" s="100" t="s">
        <v>26</v>
      </c>
      <c r="F2256" s="100" t="s">
        <v>276</v>
      </c>
      <c r="G2256" s="66">
        <f t="shared" si="474"/>
        <v>221960</v>
      </c>
      <c r="H2256" s="66">
        <f t="shared" si="474"/>
        <v>0</v>
      </c>
      <c r="I2256" s="66">
        <v>221960</v>
      </c>
      <c r="J2256" s="66">
        <v>0</v>
      </c>
      <c r="K2256" s="66">
        <v>0</v>
      </c>
      <c r="L2256" s="66">
        <v>0</v>
      </c>
      <c r="M2256" s="66">
        <v>0</v>
      </c>
      <c r="N2256" s="66">
        <v>0</v>
      </c>
      <c r="O2256" s="66">
        <v>0</v>
      </c>
      <c r="P2256" s="66">
        <v>0</v>
      </c>
      <c r="Q2256" s="129"/>
      <c r="R2256" s="82"/>
      <c r="S2256" s="51"/>
      <c r="T2256" s="65"/>
    </row>
    <row r="2257" spans="1:20">
      <c r="A2257" s="132"/>
      <c r="B2257" s="128"/>
      <c r="C2257" s="129"/>
      <c r="D2257" s="129"/>
      <c r="E2257" s="100"/>
      <c r="F2257" s="100" t="s">
        <v>277</v>
      </c>
      <c r="G2257" s="66">
        <f t="shared" si="474"/>
        <v>0</v>
      </c>
      <c r="H2257" s="66">
        <f t="shared" si="474"/>
        <v>0</v>
      </c>
      <c r="I2257" s="66">
        <v>0</v>
      </c>
      <c r="J2257" s="66">
        <v>0</v>
      </c>
      <c r="K2257" s="66">
        <v>0</v>
      </c>
      <c r="L2257" s="66">
        <v>0</v>
      </c>
      <c r="M2257" s="66">
        <v>0</v>
      </c>
      <c r="N2257" s="66">
        <v>0</v>
      </c>
      <c r="O2257" s="66">
        <v>0</v>
      </c>
      <c r="P2257" s="66">
        <v>0</v>
      </c>
      <c r="Q2257" s="129"/>
      <c r="R2257" s="82"/>
      <c r="S2257" s="51"/>
      <c r="T2257" s="65"/>
    </row>
    <row r="2258" spans="1:20">
      <c r="A2258" s="132"/>
      <c r="B2258" s="128"/>
      <c r="C2258" s="129"/>
      <c r="D2258" s="129"/>
      <c r="E2258" s="100"/>
      <c r="F2258" s="100" t="s">
        <v>278</v>
      </c>
      <c r="G2258" s="66">
        <f t="shared" si="474"/>
        <v>0</v>
      </c>
      <c r="H2258" s="66">
        <f t="shared" si="474"/>
        <v>0</v>
      </c>
      <c r="I2258" s="66">
        <v>0</v>
      </c>
      <c r="J2258" s="66">
        <v>0</v>
      </c>
      <c r="K2258" s="66">
        <v>0</v>
      </c>
      <c r="L2258" s="66">
        <v>0</v>
      </c>
      <c r="M2258" s="66">
        <v>0</v>
      </c>
      <c r="N2258" s="66">
        <v>0</v>
      </c>
      <c r="O2258" s="66">
        <v>0</v>
      </c>
      <c r="P2258" s="66">
        <v>0</v>
      </c>
      <c r="Q2258" s="129"/>
      <c r="R2258" s="82"/>
      <c r="S2258" s="51"/>
      <c r="T2258" s="65"/>
    </row>
    <row r="2259" spans="1:20">
      <c r="A2259" s="132"/>
      <c r="B2259" s="128"/>
      <c r="C2259" s="129"/>
      <c r="D2259" s="129"/>
      <c r="E2259" s="100"/>
      <c r="F2259" s="100" t="s">
        <v>279</v>
      </c>
      <c r="G2259" s="66">
        <f t="shared" si="474"/>
        <v>0</v>
      </c>
      <c r="H2259" s="66">
        <f t="shared" si="474"/>
        <v>0</v>
      </c>
      <c r="I2259" s="66">
        <v>0</v>
      </c>
      <c r="J2259" s="66">
        <v>0</v>
      </c>
      <c r="K2259" s="66">
        <v>0</v>
      </c>
      <c r="L2259" s="66">
        <v>0</v>
      </c>
      <c r="M2259" s="66">
        <v>0</v>
      </c>
      <c r="N2259" s="66">
        <v>0</v>
      </c>
      <c r="O2259" s="66">
        <v>0</v>
      </c>
      <c r="P2259" s="66">
        <v>0</v>
      </c>
      <c r="Q2259" s="129"/>
      <c r="R2259" s="82"/>
      <c r="S2259" s="51"/>
      <c r="T2259" s="65"/>
    </row>
    <row r="2260" spans="1:20" ht="12.75" customHeight="1">
      <c r="A2260" s="132" t="s">
        <v>191</v>
      </c>
      <c r="B2260" s="128" t="s">
        <v>192</v>
      </c>
      <c r="C2260" s="129" t="s">
        <v>193</v>
      </c>
      <c r="D2260" s="129"/>
      <c r="E2260" s="100"/>
      <c r="F2260" s="106" t="s">
        <v>22</v>
      </c>
      <c r="G2260" s="64">
        <f>SUM(G2261:G2272)</f>
        <v>15000</v>
      </c>
      <c r="H2260" s="64">
        <f t="shared" ref="H2260:P2260" si="475">SUM(H2261:H2272)</f>
        <v>9.2370555648813024E-14</v>
      </c>
      <c r="I2260" s="64">
        <f t="shared" si="475"/>
        <v>15000</v>
      </c>
      <c r="J2260" s="64">
        <f t="shared" si="475"/>
        <v>9.2370555648813024E-14</v>
      </c>
      <c r="K2260" s="64">
        <f t="shared" si="475"/>
        <v>0</v>
      </c>
      <c r="L2260" s="64">
        <f t="shared" si="475"/>
        <v>0</v>
      </c>
      <c r="M2260" s="64">
        <f t="shared" si="475"/>
        <v>0</v>
      </c>
      <c r="N2260" s="64">
        <f t="shared" si="475"/>
        <v>0</v>
      </c>
      <c r="O2260" s="64">
        <f t="shared" si="475"/>
        <v>0</v>
      </c>
      <c r="P2260" s="64">
        <f t="shared" si="475"/>
        <v>0</v>
      </c>
      <c r="Q2260" s="129" t="s">
        <v>23</v>
      </c>
      <c r="R2260" s="82"/>
    </row>
    <row r="2261" spans="1:20">
      <c r="A2261" s="132"/>
      <c r="B2261" s="128"/>
      <c r="C2261" s="129"/>
      <c r="D2261" s="129"/>
      <c r="E2261" s="100"/>
      <c r="F2261" s="100" t="s">
        <v>25</v>
      </c>
      <c r="G2261" s="66">
        <f>I2261+K2261+M2261+O2261</f>
        <v>0</v>
      </c>
      <c r="H2261" s="66">
        <f t="shared" ref="G2261:H2266" si="476">J2261+L2261+N2261+P2261</f>
        <v>9.2370555648813024E-14</v>
      </c>
      <c r="I2261" s="66">
        <v>0</v>
      </c>
      <c r="J2261" s="66">
        <f>2300-2250.6-49.4</f>
        <v>9.2370555648813024E-14</v>
      </c>
      <c r="K2261" s="66">
        <v>0</v>
      </c>
      <c r="L2261" s="66">
        <v>0</v>
      </c>
      <c r="M2261" s="66">
        <v>0</v>
      </c>
      <c r="N2261" s="66">
        <v>0</v>
      </c>
      <c r="O2261" s="66">
        <v>0</v>
      </c>
      <c r="P2261" s="66">
        <v>0</v>
      </c>
      <c r="Q2261" s="129"/>
      <c r="R2261" s="82"/>
    </row>
    <row r="2262" spans="1:20">
      <c r="A2262" s="132"/>
      <c r="B2262" s="128"/>
      <c r="C2262" s="129"/>
      <c r="D2262" s="129"/>
      <c r="E2262" s="100"/>
      <c r="F2262" s="100" t="s">
        <v>28</v>
      </c>
      <c r="G2262" s="66">
        <f t="shared" si="476"/>
        <v>0</v>
      </c>
      <c r="H2262" s="66">
        <f t="shared" si="476"/>
        <v>0</v>
      </c>
      <c r="I2262" s="66">
        <v>0</v>
      </c>
      <c r="J2262" s="66">
        <v>0</v>
      </c>
      <c r="K2262" s="66">
        <v>0</v>
      </c>
      <c r="L2262" s="66">
        <v>0</v>
      </c>
      <c r="M2262" s="66">
        <v>0</v>
      </c>
      <c r="N2262" s="66">
        <v>0</v>
      </c>
      <c r="O2262" s="66">
        <v>0</v>
      </c>
      <c r="P2262" s="66">
        <v>0</v>
      </c>
      <c r="Q2262" s="129"/>
      <c r="R2262" s="82"/>
    </row>
    <row r="2263" spans="1:20">
      <c r="A2263" s="132"/>
      <c r="B2263" s="128"/>
      <c r="C2263" s="129"/>
      <c r="D2263" s="129"/>
      <c r="E2263" s="100"/>
      <c r="F2263" s="100" t="s">
        <v>29</v>
      </c>
      <c r="G2263" s="66">
        <f t="shared" si="476"/>
        <v>0</v>
      </c>
      <c r="H2263" s="66">
        <f t="shared" si="476"/>
        <v>0</v>
      </c>
      <c r="I2263" s="66">
        <v>0</v>
      </c>
      <c r="J2263" s="66">
        <v>0</v>
      </c>
      <c r="K2263" s="66">
        <v>0</v>
      </c>
      <c r="L2263" s="66">
        <v>0</v>
      </c>
      <c r="M2263" s="66">
        <v>0</v>
      </c>
      <c r="N2263" s="66">
        <v>0</v>
      </c>
      <c r="O2263" s="66">
        <v>0</v>
      </c>
      <c r="P2263" s="66">
        <v>0</v>
      </c>
      <c r="Q2263" s="129"/>
      <c r="R2263" s="82"/>
    </row>
    <row r="2264" spans="1:20">
      <c r="A2264" s="132"/>
      <c r="B2264" s="128"/>
      <c r="C2264" s="129"/>
      <c r="D2264" s="129"/>
      <c r="E2264" s="100"/>
      <c r="F2264" s="100" t="s">
        <v>30</v>
      </c>
      <c r="G2264" s="66">
        <f>I2264+K2264+M2264+O2264</f>
        <v>0</v>
      </c>
      <c r="H2264" s="66">
        <f>J2264+L2264+N2264+P2264</f>
        <v>0</v>
      </c>
      <c r="I2264" s="66">
        <v>0</v>
      </c>
      <c r="J2264" s="66">
        <v>0</v>
      </c>
      <c r="K2264" s="66">
        <v>0</v>
      </c>
      <c r="L2264" s="66">
        <v>0</v>
      </c>
      <c r="M2264" s="66">
        <v>0</v>
      </c>
      <c r="N2264" s="66">
        <v>0</v>
      </c>
      <c r="O2264" s="66">
        <v>0</v>
      </c>
      <c r="P2264" s="66">
        <v>0</v>
      </c>
      <c r="Q2264" s="129"/>
      <c r="R2264" s="82"/>
    </row>
    <row r="2265" spans="1:20">
      <c r="A2265" s="132"/>
      <c r="B2265" s="128"/>
      <c r="C2265" s="129"/>
      <c r="D2265" s="129"/>
      <c r="E2265" s="100"/>
      <c r="F2265" s="100" t="s">
        <v>30</v>
      </c>
      <c r="G2265" s="66">
        <f t="shared" si="476"/>
        <v>0</v>
      </c>
      <c r="H2265" s="66">
        <f t="shared" si="476"/>
        <v>0</v>
      </c>
      <c r="I2265" s="66">
        <v>0</v>
      </c>
      <c r="J2265" s="66">
        <v>0</v>
      </c>
      <c r="K2265" s="66">
        <v>0</v>
      </c>
      <c r="L2265" s="66">
        <v>0</v>
      </c>
      <c r="M2265" s="66">
        <v>0</v>
      </c>
      <c r="N2265" s="66">
        <v>0</v>
      </c>
      <c r="O2265" s="66">
        <v>0</v>
      </c>
      <c r="P2265" s="66">
        <v>0</v>
      </c>
      <c r="Q2265" s="129"/>
      <c r="R2265" s="82"/>
    </row>
    <row r="2266" spans="1:20">
      <c r="A2266" s="132"/>
      <c r="B2266" s="128"/>
      <c r="C2266" s="129"/>
      <c r="D2266" s="129"/>
      <c r="E2266" s="100" t="s">
        <v>27</v>
      </c>
      <c r="F2266" s="100" t="s">
        <v>31</v>
      </c>
      <c r="G2266" s="66">
        <f t="shared" si="476"/>
        <v>2000</v>
      </c>
      <c r="H2266" s="66">
        <f t="shared" si="476"/>
        <v>0</v>
      </c>
      <c r="I2266" s="66">
        <v>2000</v>
      </c>
      <c r="J2266" s="66">
        <v>0</v>
      </c>
      <c r="K2266" s="66">
        <v>0</v>
      </c>
      <c r="L2266" s="66">
        <v>0</v>
      </c>
      <c r="M2266" s="66">
        <v>0</v>
      </c>
      <c r="N2266" s="66">
        <v>0</v>
      </c>
      <c r="O2266" s="66">
        <v>0</v>
      </c>
      <c r="P2266" s="66">
        <v>0</v>
      </c>
      <c r="Q2266" s="129"/>
      <c r="R2266" s="82"/>
    </row>
    <row r="2267" spans="1:20">
      <c r="A2267" s="132"/>
      <c r="B2267" s="128"/>
      <c r="C2267" s="129"/>
      <c r="D2267" s="129"/>
      <c r="E2267" s="100" t="s">
        <v>26</v>
      </c>
      <c r="F2267" s="100" t="s">
        <v>268</v>
      </c>
      <c r="G2267" s="66">
        <f t="shared" ref="G2267:H2272" si="477">I2267+K2267+M2267+O2267</f>
        <v>13000</v>
      </c>
      <c r="H2267" s="66">
        <f t="shared" si="477"/>
        <v>0</v>
      </c>
      <c r="I2267" s="66">
        <v>13000</v>
      </c>
      <c r="J2267" s="66">
        <v>0</v>
      </c>
      <c r="K2267" s="66">
        <v>0</v>
      </c>
      <c r="L2267" s="66">
        <v>0</v>
      </c>
      <c r="M2267" s="66">
        <v>0</v>
      </c>
      <c r="N2267" s="66">
        <v>0</v>
      </c>
      <c r="O2267" s="66">
        <v>0</v>
      </c>
      <c r="P2267" s="66">
        <v>0</v>
      </c>
      <c r="Q2267" s="129"/>
      <c r="R2267" s="82"/>
    </row>
    <row r="2268" spans="1:20">
      <c r="A2268" s="132"/>
      <c r="B2268" s="128"/>
      <c r="C2268" s="129"/>
      <c r="D2268" s="129"/>
      <c r="E2268" s="100"/>
      <c r="F2268" s="100" t="s">
        <v>275</v>
      </c>
      <c r="G2268" s="66">
        <f t="shared" si="477"/>
        <v>0</v>
      </c>
      <c r="H2268" s="66">
        <f t="shared" si="477"/>
        <v>0</v>
      </c>
      <c r="I2268" s="66">
        <v>0</v>
      </c>
      <c r="J2268" s="66">
        <v>0</v>
      </c>
      <c r="K2268" s="66">
        <v>0</v>
      </c>
      <c r="L2268" s="66">
        <v>0</v>
      </c>
      <c r="M2268" s="66">
        <v>0</v>
      </c>
      <c r="N2268" s="66">
        <v>0</v>
      </c>
      <c r="O2268" s="66">
        <v>0</v>
      </c>
      <c r="P2268" s="66">
        <v>0</v>
      </c>
      <c r="Q2268" s="129"/>
      <c r="R2268" s="82"/>
      <c r="S2268" s="51"/>
      <c r="T2268" s="65"/>
    </row>
    <row r="2269" spans="1:20">
      <c r="A2269" s="132"/>
      <c r="B2269" s="128"/>
      <c r="C2269" s="129"/>
      <c r="D2269" s="129"/>
      <c r="E2269" s="100"/>
      <c r="F2269" s="100" t="s">
        <v>276</v>
      </c>
      <c r="G2269" s="66">
        <f t="shared" si="477"/>
        <v>0</v>
      </c>
      <c r="H2269" s="66">
        <f t="shared" si="477"/>
        <v>0</v>
      </c>
      <c r="I2269" s="66">
        <v>0</v>
      </c>
      <c r="J2269" s="66">
        <v>0</v>
      </c>
      <c r="K2269" s="66">
        <v>0</v>
      </c>
      <c r="L2269" s="66">
        <v>0</v>
      </c>
      <c r="M2269" s="66">
        <v>0</v>
      </c>
      <c r="N2269" s="66">
        <v>0</v>
      </c>
      <c r="O2269" s="66">
        <v>0</v>
      </c>
      <c r="P2269" s="66">
        <v>0</v>
      </c>
      <c r="Q2269" s="129"/>
      <c r="R2269" s="82"/>
      <c r="S2269" s="51"/>
      <c r="T2269" s="65"/>
    </row>
    <row r="2270" spans="1:20">
      <c r="A2270" s="132"/>
      <c r="B2270" s="128"/>
      <c r="C2270" s="129"/>
      <c r="D2270" s="129"/>
      <c r="E2270" s="100"/>
      <c r="F2270" s="100" t="s">
        <v>277</v>
      </c>
      <c r="G2270" s="66">
        <f t="shared" si="477"/>
        <v>0</v>
      </c>
      <c r="H2270" s="66">
        <f t="shared" si="477"/>
        <v>0</v>
      </c>
      <c r="I2270" s="66">
        <v>0</v>
      </c>
      <c r="J2270" s="66">
        <v>0</v>
      </c>
      <c r="K2270" s="66">
        <v>0</v>
      </c>
      <c r="L2270" s="66">
        <v>0</v>
      </c>
      <c r="M2270" s="66">
        <v>0</v>
      </c>
      <c r="N2270" s="66">
        <v>0</v>
      </c>
      <c r="O2270" s="66">
        <v>0</v>
      </c>
      <c r="P2270" s="66">
        <v>0</v>
      </c>
      <c r="Q2270" s="129"/>
      <c r="R2270" s="82"/>
      <c r="S2270" s="51"/>
      <c r="T2270" s="65"/>
    </row>
    <row r="2271" spans="1:20">
      <c r="A2271" s="132"/>
      <c r="B2271" s="128"/>
      <c r="C2271" s="129"/>
      <c r="D2271" s="129"/>
      <c r="E2271" s="100"/>
      <c r="F2271" s="100" t="s">
        <v>278</v>
      </c>
      <c r="G2271" s="66">
        <f t="shared" si="477"/>
        <v>0</v>
      </c>
      <c r="H2271" s="66">
        <f t="shared" si="477"/>
        <v>0</v>
      </c>
      <c r="I2271" s="66">
        <v>0</v>
      </c>
      <c r="J2271" s="66">
        <v>0</v>
      </c>
      <c r="K2271" s="66">
        <v>0</v>
      </c>
      <c r="L2271" s="66">
        <v>0</v>
      </c>
      <c r="M2271" s="66">
        <v>0</v>
      </c>
      <c r="N2271" s="66">
        <v>0</v>
      </c>
      <c r="O2271" s="66">
        <v>0</v>
      </c>
      <c r="P2271" s="66">
        <v>0</v>
      </c>
      <c r="Q2271" s="129"/>
      <c r="R2271" s="82"/>
      <c r="S2271" s="51"/>
      <c r="T2271" s="65"/>
    </row>
    <row r="2272" spans="1:20">
      <c r="A2272" s="132"/>
      <c r="B2272" s="128"/>
      <c r="C2272" s="129"/>
      <c r="D2272" s="129"/>
      <c r="E2272" s="100"/>
      <c r="F2272" s="100" t="s">
        <v>279</v>
      </c>
      <c r="G2272" s="66">
        <f t="shared" si="477"/>
        <v>0</v>
      </c>
      <c r="H2272" s="66">
        <f t="shared" si="477"/>
        <v>0</v>
      </c>
      <c r="I2272" s="66">
        <v>0</v>
      </c>
      <c r="J2272" s="66">
        <v>0</v>
      </c>
      <c r="K2272" s="66">
        <v>0</v>
      </c>
      <c r="L2272" s="66">
        <v>0</v>
      </c>
      <c r="M2272" s="66">
        <v>0</v>
      </c>
      <c r="N2272" s="66">
        <v>0</v>
      </c>
      <c r="O2272" s="66">
        <v>0</v>
      </c>
      <c r="P2272" s="66">
        <v>0</v>
      </c>
      <c r="Q2272" s="129"/>
      <c r="R2272" s="82"/>
      <c r="S2272" s="51"/>
      <c r="T2272" s="65"/>
    </row>
    <row r="2273" spans="1:20" ht="12.75" customHeight="1">
      <c r="A2273" s="132" t="s">
        <v>194</v>
      </c>
      <c r="B2273" s="128" t="s">
        <v>269</v>
      </c>
      <c r="C2273" s="149" t="s">
        <v>37</v>
      </c>
      <c r="D2273" s="100"/>
      <c r="E2273" s="100"/>
      <c r="F2273" s="106" t="s">
        <v>22</v>
      </c>
      <c r="G2273" s="64">
        <f>SUM(G2274:G2284)</f>
        <v>636.29999999999995</v>
      </c>
      <c r="H2273" s="64">
        <f t="shared" ref="H2273:P2273" si="478">SUM(H2274:H2284)</f>
        <v>636.29999999999995</v>
      </c>
      <c r="I2273" s="64">
        <f t="shared" si="478"/>
        <v>636.29999999999995</v>
      </c>
      <c r="J2273" s="64">
        <f t="shared" si="478"/>
        <v>636.29999999999995</v>
      </c>
      <c r="K2273" s="64">
        <f t="shared" si="478"/>
        <v>0</v>
      </c>
      <c r="L2273" s="64">
        <f t="shared" si="478"/>
        <v>0</v>
      </c>
      <c r="M2273" s="64">
        <f t="shared" si="478"/>
        <v>0</v>
      </c>
      <c r="N2273" s="64">
        <f t="shared" si="478"/>
        <v>0</v>
      </c>
      <c r="O2273" s="64">
        <f t="shared" si="478"/>
        <v>0</v>
      </c>
      <c r="P2273" s="64">
        <f t="shared" si="478"/>
        <v>0</v>
      </c>
      <c r="Q2273" s="129" t="s">
        <v>23</v>
      </c>
      <c r="R2273" s="82"/>
    </row>
    <row r="2274" spans="1:20">
      <c r="A2274" s="132"/>
      <c r="B2274" s="128"/>
      <c r="C2274" s="149"/>
      <c r="D2274" s="100"/>
      <c r="E2274" s="100"/>
      <c r="F2274" s="100" t="s">
        <v>25</v>
      </c>
      <c r="G2274" s="66">
        <f t="shared" ref="G2274:H2278" si="479">I2274+K2274+M2274+O2274</f>
        <v>0</v>
      </c>
      <c r="H2274" s="66">
        <f t="shared" si="479"/>
        <v>0</v>
      </c>
      <c r="I2274" s="66">
        <v>0</v>
      </c>
      <c r="J2274" s="66">
        <v>0</v>
      </c>
      <c r="K2274" s="66">
        <v>0</v>
      </c>
      <c r="L2274" s="66">
        <v>0</v>
      </c>
      <c r="M2274" s="66">
        <v>0</v>
      </c>
      <c r="N2274" s="66">
        <v>0</v>
      </c>
      <c r="O2274" s="66">
        <v>0</v>
      </c>
      <c r="P2274" s="66">
        <v>0</v>
      </c>
      <c r="Q2274" s="129"/>
      <c r="R2274" s="82"/>
    </row>
    <row r="2275" spans="1:20">
      <c r="A2275" s="132"/>
      <c r="B2275" s="128"/>
      <c r="C2275" s="149"/>
      <c r="D2275" s="100" t="s">
        <v>249</v>
      </c>
      <c r="E2275" s="100" t="s">
        <v>196</v>
      </c>
      <c r="F2275" s="100" t="s">
        <v>28</v>
      </c>
      <c r="G2275" s="66">
        <f t="shared" si="479"/>
        <v>521.29999999999995</v>
      </c>
      <c r="H2275" s="66">
        <f t="shared" si="479"/>
        <v>521.29999999999995</v>
      </c>
      <c r="I2275" s="66">
        <v>521.29999999999995</v>
      </c>
      <c r="J2275" s="66">
        <v>521.29999999999995</v>
      </c>
      <c r="K2275" s="66">
        <v>0</v>
      </c>
      <c r="L2275" s="66">
        <v>0</v>
      </c>
      <c r="M2275" s="66">
        <v>0</v>
      </c>
      <c r="N2275" s="66">
        <v>0</v>
      </c>
      <c r="O2275" s="66">
        <v>0</v>
      </c>
      <c r="P2275" s="66">
        <v>0</v>
      </c>
      <c r="Q2275" s="129"/>
      <c r="R2275" s="82"/>
    </row>
    <row r="2276" spans="1:20">
      <c r="A2276" s="132"/>
      <c r="B2276" s="128"/>
      <c r="C2276" s="149"/>
      <c r="D2276" s="100" t="s">
        <v>249</v>
      </c>
      <c r="E2276" s="100" t="s">
        <v>26</v>
      </c>
      <c r="F2276" s="100" t="s">
        <v>29</v>
      </c>
      <c r="G2276" s="66">
        <f>I2276+K2276+M2276+O2276</f>
        <v>115</v>
      </c>
      <c r="H2276" s="66">
        <f>J2276+L2276+N2276+P2276</f>
        <v>115</v>
      </c>
      <c r="I2276" s="66">
        <f>500-385</f>
        <v>115</v>
      </c>
      <c r="J2276" s="66">
        <f>500-385</f>
        <v>115</v>
      </c>
      <c r="K2276" s="66">
        <v>0</v>
      </c>
      <c r="L2276" s="66">
        <v>0</v>
      </c>
      <c r="M2276" s="66">
        <v>0</v>
      </c>
      <c r="N2276" s="66">
        <v>0</v>
      </c>
      <c r="O2276" s="66">
        <v>0</v>
      </c>
      <c r="P2276" s="66">
        <v>0</v>
      </c>
      <c r="Q2276" s="129"/>
      <c r="R2276" s="82"/>
    </row>
    <row r="2277" spans="1:20">
      <c r="A2277" s="132"/>
      <c r="B2277" s="128"/>
      <c r="C2277" s="149"/>
      <c r="D2277" s="100"/>
      <c r="E2277" s="100"/>
      <c r="F2277" s="100" t="s">
        <v>30</v>
      </c>
      <c r="G2277" s="66">
        <f t="shared" si="479"/>
        <v>0</v>
      </c>
      <c r="H2277" s="66">
        <f t="shared" si="479"/>
        <v>0</v>
      </c>
      <c r="I2277" s="66">
        <v>0</v>
      </c>
      <c r="J2277" s="66">
        <v>0</v>
      </c>
      <c r="K2277" s="66">
        <v>0</v>
      </c>
      <c r="L2277" s="66">
        <v>0</v>
      </c>
      <c r="M2277" s="66">
        <v>0</v>
      </c>
      <c r="N2277" s="66">
        <v>0</v>
      </c>
      <c r="O2277" s="66">
        <v>0</v>
      </c>
      <c r="P2277" s="66">
        <v>0</v>
      </c>
      <c r="Q2277" s="129"/>
      <c r="R2277" s="82"/>
    </row>
    <row r="2278" spans="1:20">
      <c r="A2278" s="132"/>
      <c r="B2278" s="128"/>
      <c r="C2278" s="149"/>
      <c r="D2278" s="100"/>
      <c r="E2278" s="100"/>
      <c r="F2278" s="100" t="s">
        <v>31</v>
      </c>
      <c r="G2278" s="66">
        <f t="shared" si="479"/>
        <v>0</v>
      </c>
      <c r="H2278" s="66">
        <f t="shared" si="479"/>
        <v>0</v>
      </c>
      <c r="I2278" s="66">
        <v>0</v>
      </c>
      <c r="J2278" s="66">
        <v>0</v>
      </c>
      <c r="K2278" s="66">
        <v>0</v>
      </c>
      <c r="L2278" s="66">
        <v>0</v>
      </c>
      <c r="M2278" s="66">
        <v>0</v>
      </c>
      <c r="N2278" s="66">
        <v>0</v>
      </c>
      <c r="O2278" s="66">
        <v>0</v>
      </c>
      <c r="P2278" s="66">
        <v>0</v>
      </c>
      <c r="Q2278" s="129"/>
      <c r="R2278" s="82"/>
    </row>
    <row r="2279" spans="1:20">
      <c r="A2279" s="132"/>
      <c r="B2279" s="128"/>
      <c r="C2279" s="149"/>
      <c r="D2279" s="100"/>
      <c r="E2279" s="100"/>
      <c r="F2279" s="100" t="s">
        <v>268</v>
      </c>
      <c r="G2279" s="66">
        <v>0</v>
      </c>
      <c r="H2279" s="66">
        <v>0</v>
      </c>
      <c r="I2279" s="66">
        <v>0</v>
      </c>
      <c r="J2279" s="66">
        <v>0</v>
      </c>
      <c r="K2279" s="66">
        <v>0</v>
      </c>
      <c r="L2279" s="66">
        <v>0</v>
      </c>
      <c r="M2279" s="66">
        <v>0</v>
      </c>
      <c r="N2279" s="66">
        <v>0</v>
      </c>
      <c r="O2279" s="66">
        <v>0</v>
      </c>
      <c r="P2279" s="66">
        <v>0</v>
      </c>
      <c r="Q2279" s="129"/>
      <c r="R2279" s="82"/>
    </row>
    <row r="2280" spans="1:20">
      <c r="A2280" s="132"/>
      <c r="B2280" s="128"/>
      <c r="C2280" s="149"/>
      <c r="D2280" s="100"/>
      <c r="E2280" s="100"/>
      <c r="F2280" s="100" t="s">
        <v>275</v>
      </c>
      <c r="G2280" s="66">
        <f t="shared" ref="G2280:H2284" si="480">I2280+K2280+M2280+O2280</f>
        <v>0</v>
      </c>
      <c r="H2280" s="66">
        <f t="shared" si="480"/>
        <v>0</v>
      </c>
      <c r="I2280" s="66">
        <v>0</v>
      </c>
      <c r="J2280" s="66">
        <v>0</v>
      </c>
      <c r="K2280" s="66">
        <v>0</v>
      </c>
      <c r="L2280" s="66">
        <v>0</v>
      </c>
      <c r="M2280" s="66">
        <v>0</v>
      </c>
      <c r="N2280" s="66">
        <v>0</v>
      </c>
      <c r="O2280" s="66">
        <v>0</v>
      </c>
      <c r="P2280" s="66">
        <v>0</v>
      </c>
      <c r="Q2280" s="129"/>
      <c r="R2280" s="82"/>
      <c r="S2280" s="51"/>
      <c r="T2280" s="65"/>
    </row>
    <row r="2281" spans="1:20">
      <c r="A2281" s="132"/>
      <c r="B2281" s="128"/>
      <c r="C2281" s="149"/>
      <c r="D2281" s="100"/>
      <c r="E2281" s="100"/>
      <c r="F2281" s="100" t="s">
        <v>276</v>
      </c>
      <c r="G2281" s="66">
        <f t="shared" si="480"/>
        <v>0</v>
      </c>
      <c r="H2281" s="66">
        <f t="shared" si="480"/>
        <v>0</v>
      </c>
      <c r="I2281" s="66">
        <v>0</v>
      </c>
      <c r="J2281" s="66">
        <v>0</v>
      </c>
      <c r="K2281" s="66">
        <v>0</v>
      </c>
      <c r="L2281" s="66">
        <v>0</v>
      </c>
      <c r="M2281" s="66">
        <v>0</v>
      </c>
      <c r="N2281" s="66">
        <v>0</v>
      </c>
      <c r="O2281" s="66">
        <v>0</v>
      </c>
      <c r="P2281" s="66">
        <v>0</v>
      </c>
      <c r="Q2281" s="129"/>
      <c r="R2281" s="82"/>
      <c r="S2281" s="51"/>
      <c r="T2281" s="65"/>
    </row>
    <row r="2282" spans="1:20">
      <c r="A2282" s="132"/>
      <c r="B2282" s="128"/>
      <c r="C2282" s="149"/>
      <c r="D2282" s="100"/>
      <c r="E2282" s="100"/>
      <c r="F2282" s="100" t="s">
        <v>277</v>
      </c>
      <c r="G2282" s="66">
        <f t="shared" si="480"/>
        <v>0</v>
      </c>
      <c r="H2282" s="66">
        <f t="shared" si="480"/>
        <v>0</v>
      </c>
      <c r="I2282" s="66">
        <v>0</v>
      </c>
      <c r="J2282" s="66">
        <v>0</v>
      </c>
      <c r="K2282" s="66">
        <v>0</v>
      </c>
      <c r="L2282" s="66">
        <v>0</v>
      </c>
      <c r="M2282" s="66">
        <v>0</v>
      </c>
      <c r="N2282" s="66">
        <v>0</v>
      </c>
      <c r="O2282" s="66">
        <v>0</v>
      </c>
      <c r="P2282" s="66">
        <v>0</v>
      </c>
      <c r="Q2282" s="129"/>
      <c r="R2282" s="82"/>
      <c r="S2282" s="51"/>
      <c r="T2282" s="65"/>
    </row>
    <row r="2283" spans="1:20">
      <c r="A2283" s="132"/>
      <c r="B2283" s="128"/>
      <c r="C2283" s="149"/>
      <c r="D2283" s="100"/>
      <c r="E2283" s="100"/>
      <c r="F2283" s="100" t="s">
        <v>278</v>
      </c>
      <c r="G2283" s="66">
        <f t="shared" si="480"/>
        <v>0</v>
      </c>
      <c r="H2283" s="66">
        <f t="shared" si="480"/>
        <v>0</v>
      </c>
      <c r="I2283" s="66">
        <v>0</v>
      </c>
      <c r="J2283" s="66">
        <v>0</v>
      </c>
      <c r="K2283" s="66">
        <v>0</v>
      </c>
      <c r="L2283" s="66">
        <v>0</v>
      </c>
      <c r="M2283" s="66">
        <v>0</v>
      </c>
      <c r="N2283" s="66">
        <v>0</v>
      </c>
      <c r="O2283" s="66">
        <v>0</v>
      </c>
      <c r="P2283" s="66">
        <v>0</v>
      </c>
      <c r="Q2283" s="129"/>
      <c r="R2283" s="82"/>
      <c r="S2283" s="51"/>
      <c r="T2283" s="65"/>
    </row>
    <row r="2284" spans="1:20">
      <c r="A2284" s="132"/>
      <c r="B2284" s="128"/>
      <c r="C2284" s="149"/>
      <c r="D2284" s="100"/>
      <c r="E2284" s="100"/>
      <c r="F2284" s="100" t="s">
        <v>279</v>
      </c>
      <c r="G2284" s="66">
        <f t="shared" si="480"/>
        <v>0</v>
      </c>
      <c r="H2284" s="66">
        <f t="shared" si="480"/>
        <v>0</v>
      </c>
      <c r="I2284" s="66">
        <v>0</v>
      </c>
      <c r="J2284" s="66">
        <v>0</v>
      </c>
      <c r="K2284" s="66">
        <v>0</v>
      </c>
      <c r="L2284" s="66">
        <v>0</v>
      </c>
      <c r="M2284" s="66">
        <v>0</v>
      </c>
      <c r="N2284" s="66">
        <v>0</v>
      </c>
      <c r="O2284" s="66">
        <v>0</v>
      </c>
      <c r="P2284" s="66">
        <v>0</v>
      </c>
      <c r="Q2284" s="129"/>
      <c r="R2284" s="82"/>
      <c r="S2284" s="51"/>
      <c r="T2284" s="65"/>
    </row>
    <row r="2285" spans="1:20" ht="12.75" customHeight="1">
      <c r="A2285" s="132" t="s">
        <v>197</v>
      </c>
      <c r="B2285" s="128" t="s">
        <v>198</v>
      </c>
      <c r="C2285" s="149" t="s">
        <v>547</v>
      </c>
      <c r="D2285" s="115"/>
      <c r="E2285" s="100"/>
      <c r="F2285" s="106" t="s">
        <v>22</v>
      </c>
      <c r="G2285" s="64">
        <f>SUM(G2286:G2296)</f>
        <v>34478.83</v>
      </c>
      <c r="H2285" s="64">
        <f t="shared" ref="H2285:P2285" si="481">SUM(H2286:H2296)</f>
        <v>775</v>
      </c>
      <c r="I2285" s="64">
        <f t="shared" si="481"/>
        <v>34478.83</v>
      </c>
      <c r="J2285" s="64">
        <f t="shared" si="481"/>
        <v>775</v>
      </c>
      <c r="K2285" s="64">
        <f t="shared" si="481"/>
        <v>0</v>
      </c>
      <c r="L2285" s="64">
        <f t="shared" si="481"/>
        <v>0</v>
      </c>
      <c r="M2285" s="64">
        <f t="shared" si="481"/>
        <v>0</v>
      </c>
      <c r="N2285" s="64">
        <f t="shared" si="481"/>
        <v>0</v>
      </c>
      <c r="O2285" s="64">
        <f t="shared" si="481"/>
        <v>0</v>
      </c>
      <c r="P2285" s="64">
        <f t="shared" si="481"/>
        <v>0</v>
      </c>
      <c r="Q2285" s="129" t="s">
        <v>23</v>
      </c>
      <c r="R2285" s="82"/>
    </row>
    <row r="2286" spans="1:20">
      <c r="A2286" s="132"/>
      <c r="B2286" s="128"/>
      <c r="C2286" s="149"/>
      <c r="D2286" s="115"/>
      <c r="E2286" s="100"/>
      <c r="F2286" s="100" t="s">
        <v>25</v>
      </c>
      <c r="G2286" s="66">
        <f t="shared" ref="G2286:H2290" si="482">I2286+K2286+M2286+O2286</f>
        <v>0</v>
      </c>
      <c r="H2286" s="66">
        <f t="shared" si="482"/>
        <v>0</v>
      </c>
      <c r="I2286" s="66">
        <v>0</v>
      </c>
      <c r="J2286" s="66">
        <v>0</v>
      </c>
      <c r="K2286" s="66">
        <v>0</v>
      </c>
      <c r="L2286" s="66">
        <v>0</v>
      </c>
      <c r="M2286" s="66">
        <v>0</v>
      </c>
      <c r="N2286" s="66">
        <v>0</v>
      </c>
      <c r="O2286" s="66">
        <v>0</v>
      </c>
      <c r="P2286" s="66">
        <v>0</v>
      </c>
      <c r="Q2286" s="129"/>
      <c r="R2286" s="82"/>
    </row>
    <row r="2287" spans="1:20">
      <c r="A2287" s="132"/>
      <c r="B2287" s="128"/>
      <c r="C2287" s="149"/>
      <c r="D2287" s="67"/>
      <c r="E2287" s="67"/>
      <c r="F2287" s="100" t="s">
        <v>28</v>
      </c>
      <c r="G2287" s="66">
        <f t="shared" si="482"/>
        <v>0</v>
      </c>
      <c r="H2287" s="66">
        <f t="shared" si="482"/>
        <v>0</v>
      </c>
      <c r="I2287" s="66">
        <v>0</v>
      </c>
      <c r="J2287" s="66">
        <v>0</v>
      </c>
      <c r="K2287" s="66">
        <v>0</v>
      </c>
      <c r="L2287" s="66">
        <v>0</v>
      </c>
      <c r="M2287" s="66">
        <v>0</v>
      </c>
      <c r="N2287" s="66">
        <v>0</v>
      </c>
      <c r="O2287" s="66">
        <v>0</v>
      </c>
      <c r="P2287" s="66">
        <v>0</v>
      </c>
      <c r="Q2287" s="129"/>
      <c r="R2287" s="82"/>
    </row>
    <row r="2288" spans="1:20">
      <c r="A2288" s="132"/>
      <c r="B2288" s="128"/>
      <c r="C2288" s="149"/>
      <c r="D2288" s="100" t="s">
        <v>249</v>
      </c>
      <c r="E2288" s="100" t="s">
        <v>24</v>
      </c>
      <c r="F2288" s="100" t="s">
        <v>29</v>
      </c>
      <c r="G2288" s="66">
        <f t="shared" si="482"/>
        <v>775</v>
      </c>
      <c r="H2288" s="66">
        <f t="shared" si="482"/>
        <v>775</v>
      </c>
      <c r="I2288" s="66">
        <v>775</v>
      </c>
      <c r="J2288" s="66">
        <v>775</v>
      </c>
      <c r="K2288" s="66">
        <v>0</v>
      </c>
      <c r="L2288" s="66">
        <v>0</v>
      </c>
      <c r="M2288" s="66">
        <v>0</v>
      </c>
      <c r="N2288" s="66">
        <v>0</v>
      </c>
      <c r="O2288" s="66">
        <v>0</v>
      </c>
      <c r="P2288" s="66">
        <v>0</v>
      </c>
      <c r="Q2288" s="129"/>
      <c r="R2288" s="82"/>
    </row>
    <row r="2289" spans="1:20">
      <c r="A2289" s="132"/>
      <c r="B2289" s="128"/>
      <c r="C2289" s="149"/>
      <c r="D2289" s="115"/>
      <c r="E2289" s="100"/>
      <c r="F2289" s="100" t="s">
        <v>30</v>
      </c>
      <c r="G2289" s="66">
        <f t="shared" si="482"/>
        <v>0</v>
      </c>
      <c r="H2289" s="66">
        <f t="shared" si="482"/>
        <v>0</v>
      </c>
      <c r="I2289" s="66">
        <v>0</v>
      </c>
      <c r="J2289" s="66">
        <v>0</v>
      </c>
      <c r="K2289" s="66">
        <v>0</v>
      </c>
      <c r="L2289" s="66">
        <v>0</v>
      </c>
      <c r="M2289" s="66">
        <v>0</v>
      </c>
      <c r="N2289" s="66">
        <v>0</v>
      </c>
      <c r="O2289" s="66">
        <v>0</v>
      </c>
      <c r="P2289" s="66">
        <v>0</v>
      </c>
      <c r="Q2289" s="129"/>
      <c r="R2289" s="82"/>
    </row>
    <row r="2290" spans="1:20">
      <c r="A2290" s="132"/>
      <c r="B2290" s="128"/>
      <c r="C2290" s="149"/>
      <c r="D2290" s="115"/>
      <c r="E2290" s="100" t="s">
        <v>26</v>
      </c>
      <c r="F2290" s="100" t="s">
        <v>31</v>
      </c>
      <c r="G2290" s="66">
        <f t="shared" si="482"/>
        <v>16851.900000000001</v>
      </c>
      <c r="H2290" s="66">
        <f t="shared" si="482"/>
        <v>0</v>
      </c>
      <c r="I2290" s="66">
        <v>16851.900000000001</v>
      </c>
      <c r="J2290" s="66">
        <v>0</v>
      </c>
      <c r="K2290" s="66">
        <v>0</v>
      </c>
      <c r="L2290" s="66">
        <v>0</v>
      </c>
      <c r="M2290" s="66">
        <v>0</v>
      </c>
      <c r="N2290" s="66">
        <v>0</v>
      </c>
      <c r="O2290" s="66">
        <v>0</v>
      </c>
      <c r="P2290" s="66">
        <v>0</v>
      </c>
      <c r="Q2290" s="129"/>
      <c r="R2290" s="82"/>
    </row>
    <row r="2291" spans="1:20">
      <c r="A2291" s="132"/>
      <c r="B2291" s="128"/>
      <c r="C2291" s="149"/>
      <c r="D2291" s="115"/>
      <c r="E2291" s="100" t="s">
        <v>26</v>
      </c>
      <c r="F2291" s="100" t="s">
        <v>268</v>
      </c>
      <c r="G2291" s="66">
        <f t="shared" ref="G2291:G2296" si="483">I2291+K2291+M2291+O2291</f>
        <v>16851.93</v>
      </c>
      <c r="H2291" s="66">
        <f t="shared" ref="H2291:H2296" si="484">J2291+L2291+N2291+P2291</f>
        <v>0</v>
      </c>
      <c r="I2291" s="66">
        <v>16851.93</v>
      </c>
      <c r="J2291" s="66">
        <v>0</v>
      </c>
      <c r="K2291" s="66">
        <v>0</v>
      </c>
      <c r="L2291" s="66">
        <v>0</v>
      </c>
      <c r="M2291" s="66">
        <v>0</v>
      </c>
      <c r="N2291" s="66">
        <v>0</v>
      </c>
      <c r="O2291" s="66">
        <v>0</v>
      </c>
      <c r="P2291" s="66">
        <v>0</v>
      </c>
      <c r="Q2291" s="129"/>
      <c r="R2291" s="82"/>
    </row>
    <row r="2292" spans="1:20">
      <c r="A2292" s="132"/>
      <c r="B2292" s="128"/>
      <c r="C2292" s="149"/>
      <c r="D2292" s="100"/>
      <c r="E2292" s="100"/>
      <c r="F2292" s="100" t="s">
        <v>275</v>
      </c>
      <c r="G2292" s="66">
        <f t="shared" si="483"/>
        <v>0</v>
      </c>
      <c r="H2292" s="66">
        <f t="shared" si="484"/>
        <v>0</v>
      </c>
      <c r="I2292" s="66">
        <v>0</v>
      </c>
      <c r="J2292" s="66">
        <v>0</v>
      </c>
      <c r="K2292" s="66">
        <v>0</v>
      </c>
      <c r="L2292" s="66">
        <v>0</v>
      </c>
      <c r="M2292" s="66">
        <v>0</v>
      </c>
      <c r="N2292" s="66">
        <v>0</v>
      </c>
      <c r="O2292" s="66">
        <v>0</v>
      </c>
      <c r="P2292" s="66">
        <v>0</v>
      </c>
      <c r="Q2292" s="129"/>
      <c r="R2292" s="82"/>
      <c r="S2292" s="51"/>
      <c r="T2292" s="65"/>
    </row>
    <row r="2293" spans="1:20">
      <c r="A2293" s="132"/>
      <c r="B2293" s="128"/>
      <c r="C2293" s="149"/>
      <c r="D2293" s="100"/>
      <c r="E2293" s="100"/>
      <c r="F2293" s="100" t="s">
        <v>276</v>
      </c>
      <c r="G2293" s="66">
        <f t="shared" si="483"/>
        <v>0</v>
      </c>
      <c r="H2293" s="66">
        <f t="shared" si="484"/>
        <v>0</v>
      </c>
      <c r="I2293" s="66">
        <v>0</v>
      </c>
      <c r="J2293" s="66">
        <v>0</v>
      </c>
      <c r="K2293" s="66">
        <v>0</v>
      </c>
      <c r="L2293" s="66">
        <v>0</v>
      </c>
      <c r="M2293" s="66">
        <v>0</v>
      </c>
      <c r="N2293" s="66">
        <v>0</v>
      </c>
      <c r="O2293" s="66">
        <v>0</v>
      </c>
      <c r="P2293" s="66">
        <v>0</v>
      </c>
      <c r="Q2293" s="129"/>
      <c r="R2293" s="82"/>
      <c r="S2293" s="51"/>
      <c r="T2293" s="65"/>
    </row>
    <row r="2294" spans="1:20">
      <c r="A2294" s="132"/>
      <c r="B2294" s="128"/>
      <c r="C2294" s="149"/>
      <c r="D2294" s="100"/>
      <c r="E2294" s="100"/>
      <c r="F2294" s="100" t="s">
        <v>277</v>
      </c>
      <c r="G2294" s="66">
        <f t="shared" si="483"/>
        <v>0</v>
      </c>
      <c r="H2294" s="66">
        <f t="shared" si="484"/>
        <v>0</v>
      </c>
      <c r="I2294" s="66">
        <v>0</v>
      </c>
      <c r="J2294" s="66">
        <v>0</v>
      </c>
      <c r="K2294" s="66">
        <v>0</v>
      </c>
      <c r="L2294" s="66">
        <v>0</v>
      </c>
      <c r="M2294" s="66">
        <v>0</v>
      </c>
      <c r="N2294" s="66">
        <v>0</v>
      </c>
      <c r="O2294" s="66">
        <v>0</v>
      </c>
      <c r="P2294" s="66">
        <v>0</v>
      </c>
      <c r="Q2294" s="129"/>
      <c r="R2294" s="82"/>
      <c r="S2294" s="51"/>
      <c r="T2294" s="65"/>
    </row>
    <row r="2295" spans="1:20">
      <c r="A2295" s="132"/>
      <c r="B2295" s="128"/>
      <c r="C2295" s="149"/>
      <c r="D2295" s="100"/>
      <c r="E2295" s="100"/>
      <c r="F2295" s="100" t="s">
        <v>278</v>
      </c>
      <c r="G2295" s="66">
        <f t="shared" si="483"/>
        <v>0</v>
      </c>
      <c r="H2295" s="66">
        <f t="shared" si="484"/>
        <v>0</v>
      </c>
      <c r="I2295" s="66">
        <v>0</v>
      </c>
      <c r="J2295" s="66">
        <v>0</v>
      </c>
      <c r="K2295" s="66">
        <v>0</v>
      </c>
      <c r="L2295" s="66">
        <v>0</v>
      </c>
      <c r="M2295" s="66">
        <v>0</v>
      </c>
      <c r="N2295" s="66">
        <v>0</v>
      </c>
      <c r="O2295" s="66">
        <v>0</v>
      </c>
      <c r="P2295" s="66">
        <v>0</v>
      </c>
      <c r="Q2295" s="129"/>
      <c r="R2295" s="82"/>
      <c r="S2295" s="51"/>
      <c r="T2295" s="65"/>
    </row>
    <row r="2296" spans="1:20">
      <c r="A2296" s="132"/>
      <c r="B2296" s="128"/>
      <c r="C2296" s="149"/>
      <c r="D2296" s="100"/>
      <c r="E2296" s="100"/>
      <c r="F2296" s="100" t="s">
        <v>279</v>
      </c>
      <c r="G2296" s="66">
        <f t="shared" si="483"/>
        <v>0</v>
      </c>
      <c r="H2296" s="66">
        <f t="shared" si="484"/>
        <v>0</v>
      </c>
      <c r="I2296" s="66">
        <v>0</v>
      </c>
      <c r="J2296" s="66">
        <v>0</v>
      </c>
      <c r="K2296" s="66">
        <v>0</v>
      </c>
      <c r="L2296" s="66">
        <v>0</v>
      </c>
      <c r="M2296" s="66">
        <v>0</v>
      </c>
      <c r="N2296" s="66">
        <v>0</v>
      </c>
      <c r="O2296" s="66">
        <v>0</v>
      </c>
      <c r="P2296" s="66">
        <v>0</v>
      </c>
      <c r="Q2296" s="129"/>
      <c r="R2296" s="82"/>
      <c r="S2296" s="51"/>
      <c r="T2296" s="65"/>
    </row>
    <row r="2297" spans="1:20" ht="12.75" customHeight="1">
      <c r="A2297" s="132" t="s">
        <v>199</v>
      </c>
      <c r="B2297" s="128" t="s">
        <v>200</v>
      </c>
      <c r="C2297" s="149" t="s">
        <v>546</v>
      </c>
      <c r="D2297" s="100"/>
      <c r="E2297" s="100"/>
      <c r="F2297" s="106" t="s">
        <v>22</v>
      </c>
      <c r="G2297" s="64">
        <f>SUM(G2298:G2309)</f>
        <v>2800</v>
      </c>
      <c r="H2297" s="64">
        <f t="shared" ref="H2297:P2297" si="485">SUM(H2298:H2309)</f>
        <v>2800</v>
      </c>
      <c r="I2297" s="64">
        <f t="shared" si="485"/>
        <v>2800</v>
      </c>
      <c r="J2297" s="64">
        <f t="shared" si="485"/>
        <v>2800</v>
      </c>
      <c r="K2297" s="64">
        <f t="shared" si="485"/>
        <v>0</v>
      </c>
      <c r="L2297" s="64">
        <f t="shared" si="485"/>
        <v>0</v>
      </c>
      <c r="M2297" s="64">
        <f t="shared" si="485"/>
        <v>0</v>
      </c>
      <c r="N2297" s="64">
        <f t="shared" si="485"/>
        <v>0</v>
      </c>
      <c r="O2297" s="64">
        <f t="shared" si="485"/>
        <v>0</v>
      </c>
      <c r="P2297" s="64">
        <f t="shared" si="485"/>
        <v>0</v>
      </c>
      <c r="Q2297" s="129" t="s">
        <v>23</v>
      </c>
      <c r="R2297" s="82"/>
    </row>
    <row r="2298" spans="1:20">
      <c r="A2298" s="132"/>
      <c r="B2298" s="128"/>
      <c r="C2298" s="149"/>
      <c r="D2298" s="100"/>
      <c r="E2298" s="100"/>
      <c r="F2298" s="100" t="s">
        <v>25</v>
      </c>
      <c r="G2298" s="66">
        <f t="shared" ref="G2298:H2303" si="486">I2298+K2298+M2298+O2298</f>
        <v>0</v>
      </c>
      <c r="H2298" s="66">
        <f t="shared" si="486"/>
        <v>0</v>
      </c>
      <c r="I2298" s="66">
        <v>0</v>
      </c>
      <c r="J2298" s="66">
        <v>0</v>
      </c>
      <c r="K2298" s="66">
        <v>0</v>
      </c>
      <c r="L2298" s="66">
        <v>0</v>
      </c>
      <c r="M2298" s="66">
        <v>0</v>
      </c>
      <c r="N2298" s="66">
        <v>0</v>
      </c>
      <c r="O2298" s="66">
        <v>0</v>
      </c>
      <c r="P2298" s="66">
        <v>0</v>
      </c>
      <c r="Q2298" s="129"/>
      <c r="R2298" s="82"/>
    </row>
    <row r="2299" spans="1:20">
      <c r="A2299" s="132"/>
      <c r="B2299" s="128"/>
      <c r="C2299" s="149"/>
      <c r="D2299" s="100"/>
      <c r="E2299" s="100"/>
      <c r="F2299" s="100" t="s">
        <v>28</v>
      </c>
      <c r="G2299" s="66">
        <f t="shared" si="486"/>
        <v>0</v>
      </c>
      <c r="H2299" s="66">
        <v>0</v>
      </c>
      <c r="I2299" s="66">
        <v>0</v>
      </c>
      <c r="J2299" s="66">
        <v>0</v>
      </c>
      <c r="K2299" s="66">
        <v>0</v>
      </c>
      <c r="L2299" s="66">
        <v>0</v>
      </c>
      <c r="M2299" s="66">
        <v>0</v>
      </c>
      <c r="N2299" s="66">
        <v>0</v>
      </c>
      <c r="O2299" s="66">
        <v>0</v>
      </c>
      <c r="P2299" s="66">
        <v>0</v>
      </c>
      <c r="Q2299" s="129"/>
      <c r="R2299" s="82"/>
    </row>
    <row r="2300" spans="1:20">
      <c r="A2300" s="132"/>
      <c r="B2300" s="128"/>
      <c r="C2300" s="149"/>
      <c r="D2300" s="100" t="s">
        <v>249</v>
      </c>
      <c r="E2300" s="100" t="s">
        <v>24</v>
      </c>
      <c r="F2300" s="100" t="s">
        <v>28</v>
      </c>
      <c r="G2300" s="66">
        <f>I2300+K2300+M2300+O2300</f>
        <v>2800</v>
      </c>
      <c r="H2300" s="66">
        <f>J2300+L2300+N2300+P2300</f>
        <v>2800</v>
      </c>
      <c r="I2300" s="66">
        <v>2800</v>
      </c>
      <c r="J2300" s="66">
        <v>2800</v>
      </c>
      <c r="K2300" s="66">
        <v>0</v>
      </c>
      <c r="L2300" s="66">
        <v>0</v>
      </c>
      <c r="M2300" s="66">
        <v>0</v>
      </c>
      <c r="N2300" s="66">
        <v>0</v>
      </c>
      <c r="O2300" s="66">
        <v>0</v>
      </c>
      <c r="P2300" s="66">
        <v>0</v>
      </c>
      <c r="Q2300" s="129"/>
      <c r="R2300" s="82"/>
    </row>
    <row r="2301" spans="1:20">
      <c r="A2301" s="132"/>
      <c r="B2301" s="128"/>
      <c r="C2301" s="149"/>
      <c r="D2301" s="100"/>
      <c r="E2301" s="100"/>
      <c r="F2301" s="100" t="s">
        <v>29</v>
      </c>
      <c r="G2301" s="66">
        <f t="shared" si="486"/>
        <v>0</v>
      </c>
      <c r="H2301" s="66">
        <f t="shared" si="486"/>
        <v>0</v>
      </c>
      <c r="I2301" s="66">
        <v>0</v>
      </c>
      <c r="J2301" s="66">
        <v>0</v>
      </c>
      <c r="K2301" s="66">
        <v>0</v>
      </c>
      <c r="L2301" s="66">
        <v>0</v>
      </c>
      <c r="M2301" s="66">
        <v>0</v>
      </c>
      <c r="N2301" s="66">
        <v>0</v>
      </c>
      <c r="O2301" s="66">
        <v>0</v>
      </c>
      <c r="P2301" s="66">
        <v>0</v>
      </c>
      <c r="Q2301" s="129"/>
      <c r="R2301" s="82"/>
    </row>
    <row r="2302" spans="1:20">
      <c r="A2302" s="132"/>
      <c r="B2302" s="128"/>
      <c r="C2302" s="149"/>
      <c r="D2302" s="100"/>
      <c r="E2302" s="100"/>
      <c r="F2302" s="100" t="s">
        <v>30</v>
      </c>
      <c r="G2302" s="66">
        <f t="shared" si="486"/>
        <v>0</v>
      </c>
      <c r="H2302" s="66">
        <f t="shared" si="486"/>
        <v>0</v>
      </c>
      <c r="I2302" s="66">
        <v>0</v>
      </c>
      <c r="J2302" s="66">
        <v>0</v>
      </c>
      <c r="K2302" s="66">
        <v>0</v>
      </c>
      <c r="L2302" s="66">
        <v>0</v>
      </c>
      <c r="M2302" s="66">
        <v>0</v>
      </c>
      <c r="N2302" s="66">
        <v>0</v>
      </c>
      <c r="O2302" s="66">
        <v>0</v>
      </c>
      <c r="P2302" s="66">
        <v>0</v>
      </c>
      <c r="Q2302" s="129"/>
      <c r="R2302" s="82"/>
    </row>
    <row r="2303" spans="1:20">
      <c r="A2303" s="132"/>
      <c r="B2303" s="128"/>
      <c r="C2303" s="149"/>
      <c r="D2303" s="100"/>
      <c r="E2303" s="100"/>
      <c r="F2303" s="100" t="s">
        <v>31</v>
      </c>
      <c r="G2303" s="66">
        <f t="shared" si="486"/>
        <v>0</v>
      </c>
      <c r="H2303" s="66">
        <f t="shared" si="486"/>
        <v>0</v>
      </c>
      <c r="I2303" s="66">
        <v>0</v>
      </c>
      <c r="J2303" s="66">
        <v>0</v>
      </c>
      <c r="K2303" s="66">
        <v>0</v>
      </c>
      <c r="L2303" s="66">
        <v>0</v>
      </c>
      <c r="M2303" s="66">
        <v>0</v>
      </c>
      <c r="N2303" s="66">
        <v>0</v>
      </c>
      <c r="O2303" s="66">
        <v>0</v>
      </c>
      <c r="P2303" s="66">
        <v>0</v>
      </c>
      <c r="Q2303" s="129"/>
      <c r="R2303" s="82"/>
    </row>
    <row r="2304" spans="1:20">
      <c r="A2304" s="132"/>
      <c r="B2304" s="128"/>
      <c r="C2304" s="149"/>
      <c r="D2304" s="100"/>
      <c r="E2304" s="100"/>
      <c r="F2304" s="100" t="s">
        <v>268</v>
      </c>
      <c r="G2304" s="66">
        <v>0</v>
      </c>
      <c r="H2304" s="66">
        <v>0</v>
      </c>
      <c r="I2304" s="66">
        <v>0</v>
      </c>
      <c r="J2304" s="66">
        <v>0</v>
      </c>
      <c r="K2304" s="66">
        <v>0</v>
      </c>
      <c r="L2304" s="66">
        <v>0</v>
      </c>
      <c r="M2304" s="66">
        <v>0</v>
      </c>
      <c r="N2304" s="66">
        <v>0</v>
      </c>
      <c r="O2304" s="66">
        <v>0</v>
      </c>
      <c r="P2304" s="66">
        <v>0</v>
      </c>
      <c r="Q2304" s="129"/>
      <c r="R2304" s="82"/>
    </row>
    <row r="2305" spans="1:21">
      <c r="A2305" s="132"/>
      <c r="B2305" s="128"/>
      <c r="C2305" s="149"/>
      <c r="D2305" s="100"/>
      <c r="E2305" s="100"/>
      <c r="F2305" s="100" t="s">
        <v>275</v>
      </c>
      <c r="G2305" s="66">
        <f t="shared" ref="G2305:H2309" si="487">I2305+K2305+M2305+O2305</f>
        <v>0</v>
      </c>
      <c r="H2305" s="66">
        <f t="shared" si="487"/>
        <v>0</v>
      </c>
      <c r="I2305" s="66">
        <v>0</v>
      </c>
      <c r="J2305" s="66">
        <v>0</v>
      </c>
      <c r="K2305" s="66">
        <v>0</v>
      </c>
      <c r="L2305" s="66">
        <v>0</v>
      </c>
      <c r="M2305" s="66">
        <v>0</v>
      </c>
      <c r="N2305" s="66">
        <v>0</v>
      </c>
      <c r="O2305" s="66">
        <v>0</v>
      </c>
      <c r="P2305" s="66">
        <v>0</v>
      </c>
      <c r="Q2305" s="129"/>
      <c r="R2305" s="82"/>
      <c r="S2305" s="51"/>
      <c r="T2305" s="65"/>
    </row>
    <row r="2306" spans="1:21">
      <c r="A2306" s="132"/>
      <c r="B2306" s="128"/>
      <c r="C2306" s="149"/>
      <c r="D2306" s="100"/>
      <c r="E2306" s="100"/>
      <c r="F2306" s="100" t="s">
        <v>276</v>
      </c>
      <c r="G2306" s="66">
        <f t="shared" si="487"/>
        <v>0</v>
      </c>
      <c r="H2306" s="66">
        <f t="shared" si="487"/>
        <v>0</v>
      </c>
      <c r="I2306" s="66">
        <v>0</v>
      </c>
      <c r="J2306" s="66">
        <v>0</v>
      </c>
      <c r="K2306" s="66">
        <v>0</v>
      </c>
      <c r="L2306" s="66">
        <v>0</v>
      </c>
      <c r="M2306" s="66">
        <v>0</v>
      </c>
      <c r="N2306" s="66">
        <v>0</v>
      </c>
      <c r="O2306" s="66">
        <v>0</v>
      </c>
      <c r="P2306" s="66">
        <v>0</v>
      </c>
      <c r="Q2306" s="129"/>
      <c r="R2306" s="82"/>
      <c r="S2306" s="51"/>
      <c r="T2306" s="65"/>
    </row>
    <row r="2307" spans="1:21">
      <c r="A2307" s="132"/>
      <c r="B2307" s="128"/>
      <c r="C2307" s="149"/>
      <c r="D2307" s="100"/>
      <c r="E2307" s="100"/>
      <c r="F2307" s="100" t="s">
        <v>277</v>
      </c>
      <c r="G2307" s="66">
        <f t="shared" si="487"/>
        <v>0</v>
      </c>
      <c r="H2307" s="66">
        <f t="shared" si="487"/>
        <v>0</v>
      </c>
      <c r="I2307" s="66">
        <v>0</v>
      </c>
      <c r="J2307" s="66">
        <v>0</v>
      </c>
      <c r="K2307" s="66">
        <v>0</v>
      </c>
      <c r="L2307" s="66">
        <v>0</v>
      </c>
      <c r="M2307" s="66">
        <v>0</v>
      </c>
      <c r="N2307" s="66">
        <v>0</v>
      </c>
      <c r="O2307" s="66">
        <v>0</v>
      </c>
      <c r="P2307" s="66">
        <v>0</v>
      </c>
      <c r="Q2307" s="129"/>
      <c r="R2307" s="82"/>
      <c r="S2307" s="51"/>
      <c r="T2307" s="65"/>
    </row>
    <row r="2308" spans="1:21">
      <c r="A2308" s="132"/>
      <c r="B2308" s="128"/>
      <c r="C2308" s="149"/>
      <c r="D2308" s="100"/>
      <c r="E2308" s="100"/>
      <c r="F2308" s="100" t="s">
        <v>278</v>
      </c>
      <c r="G2308" s="66">
        <f t="shared" si="487"/>
        <v>0</v>
      </c>
      <c r="H2308" s="66">
        <f t="shared" si="487"/>
        <v>0</v>
      </c>
      <c r="I2308" s="66">
        <v>0</v>
      </c>
      <c r="J2308" s="66">
        <v>0</v>
      </c>
      <c r="K2308" s="66">
        <v>0</v>
      </c>
      <c r="L2308" s="66">
        <v>0</v>
      </c>
      <c r="M2308" s="66">
        <v>0</v>
      </c>
      <c r="N2308" s="66">
        <v>0</v>
      </c>
      <c r="O2308" s="66">
        <v>0</v>
      </c>
      <c r="P2308" s="66">
        <v>0</v>
      </c>
      <c r="Q2308" s="129"/>
      <c r="R2308" s="82"/>
      <c r="S2308" s="51"/>
      <c r="T2308" s="65"/>
    </row>
    <row r="2309" spans="1:21">
      <c r="A2309" s="132"/>
      <c r="B2309" s="128"/>
      <c r="C2309" s="149"/>
      <c r="D2309" s="100"/>
      <c r="E2309" s="100"/>
      <c r="F2309" s="100" t="s">
        <v>279</v>
      </c>
      <c r="G2309" s="66">
        <f t="shared" si="487"/>
        <v>0</v>
      </c>
      <c r="H2309" s="66">
        <f t="shared" si="487"/>
        <v>0</v>
      </c>
      <c r="I2309" s="66">
        <v>0</v>
      </c>
      <c r="J2309" s="66">
        <v>0</v>
      </c>
      <c r="K2309" s="66">
        <v>0</v>
      </c>
      <c r="L2309" s="66">
        <v>0</v>
      </c>
      <c r="M2309" s="66">
        <v>0</v>
      </c>
      <c r="N2309" s="66">
        <v>0</v>
      </c>
      <c r="O2309" s="66">
        <v>0</v>
      </c>
      <c r="P2309" s="66">
        <v>0</v>
      </c>
      <c r="Q2309" s="129"/>
      <c r="R2309" s="82"/>
      <c r="S2309" s="51"/>
      <c r="T2309" s="65"/>
    </row>
    <row r="2310" spans="1:21" ht="12.75" customHeight="1">
      <c r="A2310" s="132" t="s">
        <v>201</v>
      </c>
      <c r="B2310" s="128" t="s">
        <v>247</v>
      </c>
      <c r="C2310" s="149" t="s">
        <v>37</v>
      </c>
      <c r="D2310" s="115"/>
      <c r="E2310" s="100"/>
      <c r="F2310" s="106" t="s">
        <v>22</v>
      </c>
      <c r="G2310" s="64">
        <f>SUM(G2311:G2321)</f>
        <v>35010</v>
      </c>
      <c r="H2310" s="64">
        <f t="shared" ref="H2310:P2310" si="488">SUM(H2311:H2321)</f>
        <v>35010</v>
      </c>
      <c r="I2310" s="64">
        <f t="shared" si="488"/>
        <v>35010</v>
      </c>
      <c r="J2310" s="64">
        <f t="shared" si="488"/>
        <v>35010</v>
      </c>
      <c r="K2310" s="64">
        <f t="shared" si="488"/>
        <v>0</v>
      </c>
      <c r="L2310" s="64">
        <f t="shared" si="488"/>
        <v>0</v>
      </c>
      <c r="M2310" s="64">
        <f t="shared" si="488"/>
        <v>0</v>
      </c>
      <c r="N2310" s="64">
        <f t="shared" si="488"/>
        <v>0</v>
      </c>
      <c r="O2310" s="64">
        <f t="shared" si="488"/>
        <v>0</v>
      </c>
      <c r="P2310" s="64">
        <f t="shared" si="488"/>
        <v>0</v>
      </c>
      <c r="Q2310" s="129" t="s">
        <v>245</v>
      </c>
      <c r="R2310" s="82"/>
    </row>
    <row r="2311" spans="1:21">
      <c r="A2311" s="132"/>
      <c r="B2311" s="128"/>
      <c r="C2311" s="149"/>
      <c r="D2311" s="115"/>
      <c r="E2311" s="100"/>
      <c r="F2311" s="100" t="s">
        <v>25</v>
      </c>
      <c r="G2311" s="66">
        <f>I2311+K2311+M2311+O2311</f>
        <v>0</v>
      </c>
      <c r="H2311" s="66">
        <f t="shared" ref="G2311:H2315" si="489">J2311+L2311+N2311+P2311</f>
        <v>0</v>
      </c>
      <c r="I2311" s="66">
        <v>0</v>
      </c>
      <c r="J2311" s="66">
        <v>0</v>
      </c>
      <c r="K2311" s="66">
        <v>0</v>
      </c>
      <c r="L2311" s="66">
        <v>0</v>
      </c>
      <c r="M2311" s="66">
        <v>0</v>
      </c>
      <c r="N2311" s="66">
        <v>0</v>
      </c>
      <c r="O2311" s="66">
        <v>0</v>
      </c>
      <c r="P2311" s="66">
        <v>0</v>
      </c>
      <c r="Q2311" s="129"/>
      <c r="R2311" s="82"/>
    </row>
    <row r="2312" spans="1:21">
      <c r="A2312" s="132"/>
      <c r="B2312" s="128"/>
      <c r="C2312" s="149"/>
      <c r="D2312" s="125" t="s">
        <v>253</v>
      </c>
      <c r="E2312" s="100" t="s">
        <v>203</v>
      </c>
      <c r="F2312" s="100" t="s">
        <v>28</v>
      </c>
      <c r="G2312" s="66">
        <f t="shared" si="489"/>
        <v>35010</v>
      </c>
      <c r="H2312" s="66">
        <f t="shared" si="489"/>
        <v>35010</v>
      </c>
      <c r="I2312" s="66">
        <v>35010</v>
      </c>
      <c r="J2312" s="66">
        <v>35010</v>
      </c>
      <c r="K2312" s="66">
        <v>0</v>
      </c>
      <c r="L2312" s="66">
        <v>0</v>
      </c>
      <c r="M2312" s="66">
        <v>0</v>
      </c>
      <c r="N2312" s="66">
        <v>0</v>
      </c>
      <c r="O2312" s="66">
        <v>0</v>
      </c>
      <c r="P2312" s="66">
        <v>0</v>
      </c>
      <c r="Q2312" s="129"/>
      <c r="R2312" s="82"/>
    </row>
    <row r="2313" spans="1:21">
      <c r="A2313" s="132"/>
      <c r="B2313" s="128"/>
      <c r="C2313" s="149"/>
      <c r="D2313" s="115"/>
      <c r="E2313" s="100"/>
      <c r="F2313" s="100" t="s">
        <v>29</v>
      </c>
      <c r="G2313" s="66">
        <f>I2313+K2313+M2313+O2313</f>
        <v>0</v>
      </c>
      <c r="H2313" s="66">
        <f t="shared" si="489"/>
        <v>0</v>
      </c>
      <c r="I2313" s="66">
        <v>0</v>
      </c>
      <c r="J2313" s="66">
        <v>0</v>
      </c>
      <c r="K2313" s="66">
        <v>0</v>
      </c>
      <c r="L2313" s="66">
        <v>0</v>
      </c>
      <c r="M2313" s="66">
        <v>0</v>
      </c>
      <c r="N2313" s="66">
        <v>0</v>
      </c>
      <c r="O2313" s="66">
        <v>0</v>
      </c>
      <c r="P2313" s="66">
        <v>0</v>
      </c>
      <c r="Q2313" s="129"/>
      <c r="R2313" s="82"/>
    </row>
    <row r="2314" spans="1:21">
      <c r="A2314" s="132"/>
      <c r="B2314" s="128"/>
      <c r="C2314" s="149"/>
      <c r="D2314" s="115"/>
      <c r="E2314" s="100"/>
      <c r="F2314" s="100" t="s">
        <v>30</v>
      </c>
      <c r="G2314" s="66">
        <f>I2314+K2314+M2314+O2314</f>
        <v>0</v>
      </c>
      <c r="H2314" s="66">
        <f t="shared" si="489"/>
        <v>0</v>
      </c>
      <c r="I2314" s="66">
        <v>0</v>
      </c>
      <c r="J2314" s="66">
        <v>0</v>
      </c>
      <c r="K2314" s="66">
        <v>0</v>
      </c>
      <c r="L2314" s="66">
        <v>0</v>
      </c>
      <c r="M2314" s="66">
        <v>0</v>
      </c>
      <c r="N2314" s="66">
        <v>0</v>
      </c>
      <c r="O2314" s="66">
        <v>0</v>
      </c>
      <c r="P2314" s="66">
        <v>0</v>
      </c>
      <c r="Q2314" s="129"/>
      <c r="R2314" s="82"/>
    </row>
    <row r="2315" spans="1:21">
      <c r="A2315" s="132"/>
      <c r="B2315" s="128"/>
      <c r="C2315" s="149"/>
      <c r="D2315" s="115"/>
      <c r="E2315" s="100"/>
      <c r="F2315" s="100" t="s">
        <v>31</v>
      </c>
      <c r="G2315" s="66">
        <f>I2315+K2315+M2315+O2315</f>
        <v>0</v>
      </c>
      <c r="H2315" s="66">
        <f t="shared" si="489"/>
        <v>0</v>
      </c>
      <c r="I2315" s="66">
        <v>0</v>
      </c>
      <c r="J2315" s="66">
        <v>0</v>
      </c>
      <c r="K2315" s="66">
        <v>0</v>
      </c>
      <c r="L2315" s="66">
        <v>0</v>
      </c>
      <c r="M2315" s="66">
        <v>0</v>
      </c>
      <c r="N2315" s="66">
        <v>0</v>
      </c>
      <c r="O2315" s="66">
        <v>0</v>
      </c>
      <c r="P2315" s="66">
        <v>0</v>
      </c>
      <c r="Q2315" s="129"/>
      <c r="R2315" s="82"/>
      <c r="U2315" s="54">
        <f>J2312+J2324</f>
        <v>71320</v>
      </c>
    </row>
    <row r="2316" spans="1:21">
      <c r="A2316" s="132"/>
      <c r="B2316" s="128"/>
      <c r="C2316" s="149"/>
      <c r="D2316" s="115"/>
      <c r="E2316" s="100"/>
      <c r="F2316" s="100" t="s">
        <v>268</v>
      </c>
      <c r="G2316" s="66">
        <v>0</v>
      </c>
      <c r="H2316" s="66">
        <v>0</v>
      </c>
      <c r="I2316" s="66">
        <v>0</v>
      </c>
      <c r="J2316" s="66">
        <v>0</v>
      </c>
      <c r="K2316" s="66">
        <v>0</v>
      </c>
      <c r="L2316" s="66">
        <v>0</v>
      </c>
      <c r="M2316" s="66">
        <v>0</v>
      </c>
      <c r="N2316" s="66">
        <v>0</v>
      </c>
      <c r="O2316" s="66">
        <v>0</v>
      </c>
      <c r="P2316" s="66">
        <v>0</v>
      </c>
      <c r="Q2316" s="129"/>
      <c r="R2316" s="82"/>
      <c r="U2316" s="54"/>
    </row>
    <row r="2317" spans="1:21">
      <c r="A2317" s="132"/>
      <c r="B2317" s="128"/>
      <c r="C2317" s="149"/>
      <c r="D2317" s="100"/>
      <c r="E2317" s="100"/>
      <c r="F2317" s="100" t="s">
        <v>275</v>
      </c>
      <c r="G2317" s="66">
        <f t="shared" ref="G2317:H2321" si="490">I2317+K2317+M2317+O2317</f>
        <v>0</v>
      </c>
      <c r="H2317" s="66">
        <f t="shared" si="490"/>
        <v>0</v>
      </c>
      <c r="I2317" s="66">
        <v>0</v>
      </c>
      <c r="J2317" s="66">
        <v>0</v>
      </c>
      <c r="K2317" s="66">
        <v>0</v>
      </c>
      <c r="L2317" s="66">
        <v>0</v>
      </c>
      <c r="M2317" s="66">
        <v>0</v>
      </c>
      <c r="N2317" s="66">
        <v>0</v>
      </c>
      <c r="O2317" s="66">
        <v>0</v>
      </c>
      <c r="P2317" s="66">
        <v>0</v>
      </c>
      <c r="Q2317" s="129"/>
      <c r="R2317" s="82"/>
      <c r="S2317" s="51"/>
      <c r="T2317" s="65"/>
    </row>
    <row r="2318" spans="1:21">
      <c r="A2318" s="132"/>
      <c r="B2318" s="128"/>
      <c r="C2318" s="149"/>
      <c r="D2318" s="100"/>
      <c r="E2318" s="100"/>
      <c r="F2318" s="100" t="s">
        <v>276</v>
      </c>
      <c r="G2318" s="66">
        <f t="shared" si="490"/>
        <v>0</v>
      </c>
      <c r="H2318" s="66">
        <f t="shared" si="490"/>
        <v>0</v>
      </c>
      <c r="I2318" s="66">
        <v>0</v>
      </c>
      <c r="J2318" s="66">
        <v>0</v>
      </c>
      <c r="K2318" s="66">
        <v>0</v>
      </c>
      <c r="L2318" s="66">
        <v>0</v>
      </c>
      <c r="M2318" s="66">
        <v>0</v>
      </c>
      <c r="N2318" s="66">
        <v>0</v>
      </c>
      <c r="O2318" s="66">
        <v>0</v>
      </c>
      <c r="P2318" s="66">
        <v>0</v>
      </c>
      <c r="Q2318" s="129"/>
      <c r="R2318" s="82"/>
      <c r="S2318" s="51"/>
      <c r="T2318" s="65"/>
    </row>
    <row r="2319" spans="1:21">
      <c r="A2319" s="132"/>
      <c r="B2319" s="128"/>
      <c r="C2319" s="149"/>
      <c r="D2319" s="100"/>
      <c r="E2319" s="100"/>
      <c r="F2319" s="100" t="s">
        <v>277</v>
      </c>
      <c r="G2319" s="66">
        <f t="shared" si="490"/>
        <v>0</v>
      </c>
      <c r="H2319" s="66">
        <f t="shared" si="490"/>
        <v>0</v>
      </c>
      <c r="I2319" s="66">
        <v>0</v>
      </c>
      <c r="J2319" s="66">
        <v>0</v>
      </c>
      <c r="K2319" s="66">
        <v>0</v>
      </c>
      <c r="L2319" s="66">
        <v>0</v>
      </c>
      <c r="M2319" s="66">
        <v>0</v>
      </c>
      <c r="N2319" s="66">
        <v>0</v>
      </c>
      <c r="O2319" s="66">
        <v>0</v>
      </c>
      <c r="P2319" s="66">
        <v>0</v>
      </c>
      <c r="Q2319" s="129"/>
      <c r="R2319" s="82"/>
      <c r="S2319" s="51"/>
      <c r="T2319" s="65"/>
    </row>
    <row r="2320" spans="1:21">
      <c r="A2320" s="132"/>
      <c r="B2320" s="128"/>
      <c r="C2320" s="149"/>
      <c r="D2320" s="100"/>
      <c r="E2320" s="100"/>
      <c r="F2320" s="100" t="s">
        <v>278</v>
      </c>
      <c r="G2320" s="66">
        <f t="shared" si="490"/>
        <v>0</v>
      </c>
      <c r="H2320" s="66">
        <f t="shared" si="490"/>
        <v>0</v>
      </c>
      <c r="I2320" s="66">
        <v>0</v>
      </c>
      <c r="J2320" s="66">
        <v>0</v>
      </c>
      <c r="K2320" s="66">
        <v>0</v>
      </c>
      <c r="L2320" s="66">
        <v>0</v>
      </c>
      <c r="M2320" s="66">
        <v>0</v>
      </c>
      <c r="N2320" s="66">
        <v>0</v>
      </c>
      <c r="O2320" s="66">
        <v>0</v>
      </c>
      <c r="P2320" s="66">
        <v>0</v>
      </c>
      <c r="Q2320" s="129"/>
      <c r="R2320" s="82"/>
      <c r="S2320" s="51"/>
      <c r="T2320" s="65"/>
    </row>
    <row r="2321" spans="1:20">
      <c r="A2321" s="132"/>
      <c r="B2321" s="128"/>
      <c r="C2321" s="149"/>
      <c r="D2321" s="100"/>
      <c r="E2321" s="100"/>
      <c r="F2321" s="100" t="s">
        <v>279</v>
      </c>
      <c r="G2321" s="66">
        <f t="shared" si="490"/>
        <v>0</v>
      </c>
      <c r="H2321" s="66">
        <f t="shared" si="490"/>
        <v>0</v>
      </c>
      <c r="I2321" s="66">
        <v>0</v>
      </c>
      <c r="J2321" s="66">
        <v>0</v>
      </c>
      <c r="K2321" s="66">
        <v>0</v>
      </c>
      <c r="L2321" s="66">
        <v>0</v>
      </c>
      <c r="M2321" s="66">
        <v>0</v>
      </c>
      <c r="N2321" s="66">
        <v>0</v>
      </c>
      <c r="O2321" s="66">
        <v>0</v>
      </c>
      <c r="P2321" s="66">
        <v>0</v>
      </c>
      <c r="Q2321" s="129"/>
      <c r="R2321" s="82"/>
      <c r="S2321" s="51"/>
      <c r="T2321" s="65"/>
    </row>
    <row r="2322" spans="1:20" ht="12.75" customHeight="1">
      <c r="A2322" s="132" t="s">
        <v>246</v>
      </c>
      <c r="B2322" s="128" t="s">
        <v>202</v>
      </c>
      <c r="C2322" s="149" t="s">
        <v>37</v>
      </c>
      <c r="D2322" s="115"/>
      <c r="E2322" s="100"/>
      <c r="F2322" s="106" t="s">
        <v>22</v>
      </c>
      <c r="G2322" s="64">
        <f>SUM(G2323:G2333)</f>
        <v>73285.2</v>
      </c>
      <c r="H2322" s="64">
        <f t="shared" ref="H2322:P2322" si="491">SUM(H2323:H2333)</f>
        <v>73285.2</v>
      </c>
      <c r="I2322" s="64">
        <f t="shared" si="491"/>
        <v>73285.2</v>
      </c>
      <c r="J2322" s="64">
        <f t="shared" si="491"/>
        <v>73285.2</v>
      </c>
      <c r="K2322" s="64">
        <f t="shared" si="491"/>
        <v>0</v>
      </c>
      <c r="L2322" s="64">
        <f t="shared" si="491"/>
        <v>0</v>
      </c>
      <c r="M2322" s="64">
        <f t="shared" si="491"/>
        <v>0</v>
      </c>
      <c r="N2322" s="64">
        <f t="shared" si="491"/>
        <v>0</v>
      </c>
      <c r="O2322" s="64">
        <f t="shared" si="491"/>
        <v>0</v>
      </c>
      <c r="P2322" s="64">
        <f t="shared" si="491"/>
        <v>0</v>
      </c>
      <c r="Q2322" s="129" t="s">
        <v>245</v>
      </c>
      <c r="R2322" s="82"/>
    </row>
    <row r="2323" spans="1:20">
      <c r="A2323" s="132"/>
      <c r="B2323" s="128"/>
      <c r="C2323" s="149"/>
      <c r="D2323" s="115"/>
      <c r="E2323" s="100"/>
      <c r="F2323" s="100" t="s">
        <v>25</v>
      </c>
      <c r="G2323" s="66">
        <f t="shared" ref="G2323:H2327" si="492">I2323+K2323+M2323+O2323</f>
        <v>0</v>
      </c>
      <c r="H2323" s="66">
        <f>J2323+L2323+N2323+P2323</f>
        <v>0</v>
      </c>
      <c r="I2323" s="66">
        <v>0</v>
      </c>
      <c r="J2323" s="66">
        <v>0</v>
      </c>
      <c r="K2323" s="66">
        <v>0</v>
      </c>
      <c r="L2323" s="66">
        <v>0</v>
      </c>
      <c r="M2323" s="66">
        <v>0</v>
      </c>
      <c r="N2323" s="66">
        <v>0</v>
      </c>
      <c r="O2323" s="66">
        <v>0</v>
      </c>
      <c r="P2323" s="66">
        <v>0</v>
      </c>
      <c r="Q2323" s="129"/>
      <c r="R2323" s="82"/>
    </row>
    <row r="2324" spans="1:20">
      <c r="A2324" s="132"/>
      <c r="B2324" s="128"/>
      <c r="C2324" s="149"/>
      <c r="D2324" s="115" t="s">
        <v>253</v>
      </c>
      <c r="E2324" s="100" t="s">
        <v>203</v>
      </c>
      <c r="F2324" s="100" t="s">
        <v>28</v>
      </c>
      <c r="G2324" s="66">
        <f>I2324+K2324+M2324+O2324</f>
        <v>36310</v>
      </c>
      <c r="H2324" s="66">
        <f>J2324+L2324+N2324+P2324</f>
        <v>36310</v>
      </c>
      <c r="I2324" s="66">
        <v>36310</v>
      </c>
      <c r="J2324" s="66">
        <v>36310</v>
      </c>
      <c r="K2324" s="66">
        <v>0</v>
      </c>
      <c r="L2324" s="66">
        <v>0</v>
      </c>
      <c r="M2324" s="66">
        <v>0</v>
      </c>
      <c r="N2324" s="66">
        <v>0</v>
      </c>
      <c r="O2324" s="66">
        <v>0</v>
      </c>
      <c r="P2324" s="66">
        <v>0</v>
      </c>
      <c r="Q2324" s="129"/>
      <c r="R2324" s="82"/>
    </row>
    <row r="2325" spans="1:20">
      <c r="A2325" s="132"/>
      <c r="B2325" s="128"/>
      <c r="C2325" s="149"/>
      <c r="D2325" s="115"/>
      <c r="E2325" s="100" t="s">
        <v>203</v>
      </c>
      <c r="F2325" s="100" t="s">
        <v>29</v>
      </c>
      <c r="G2325" s="66">
        <f t="shared" si="492"/>
        <v>36975.199999999997</v>
      </c>
      <c r="H2325" s="66">
        <f t="shared" si="492"/>
        <v>36975.199999999997</v>
      </c>
      <c r="I2325" s="66">
        <v>36975.199999999997</v>
      </c>
      <c r="J2325" s="66">
        <v>36975.199999999997</v>
      </c>
      <c r="K2325" s="66">
        <v>0</v>
      </c>
      <c r="L2325" s="66">
        <v>0</v>
      </c>
      <c r="M2325" s="66">
        <v>0</v>
      </c>
      <c r="N2325" s="66">
        <v>0</v>
      </c>
      <c r="O2325" s="66">
        <v>0</v>
      </c>
      <c r="P2325" s="66">
        <v>0</v>
      </c>
      <c r="Q2325" s="129"/>
      <c r="R2325" s="82"/>
    </row>
    <row r="2326" spans="1:20">
      <c r="A2326" s="132"/>
      <c r="B2326" s="128"/>
      <c r="C2326" s="149"/>
      <c r="D2326" s="115"/>
      <c r="E2326" s="100"/>
      <c r="F2326" s="100" t="s">
        <v>30</v>
      </c>
      <c r="G2326" s="66">
        <f t="shared" si="492"/>
        <v>0</v>
      </c>
      <c r="H2326" s="66">
        <f t="shared" si="492"/>
        <v>0</v>
      </c>
      <c r="I2326" s="66">
        <v>0</v>
      </c>
      <c r="J2326" s="66">
        <v>0</v>
      </c>
      <c r="K2326" s="66">
        <v>0</v>
      </c>
      <c r="L2326" s="66">
        <v>0</v>
      </c>
      <c r="M2326" s="66">
        <v>0</v>
      </c>
      <c r="N2326" s="66">
        <v>0</v>
      </c>
      <c r="O2326" s="66">
        <v>0</v>
      </c>
      <c r="P2326" s="66">
        <v>0</v>
      </c>
      <c r="Q2326" s="129"/>
      <c r="R2326" s="82"/>
    </row>
    <row r="2327" spans="1:20">
      <c r="A2327" s="132"/>
      <c r="B2327" s="128"/>
      <c r="C2327" s="149"/>
      <c r="D2327" s="115"/>
      <c r="E2327" s="100"/>
      <c r="F2327" s="100" t="s">
        <v>31</v>
      </c>
      <c r="G2327" s="66">
        <f t="shared" si="492"/>
        <v>0</v>
      </c>
      <c r="H2327" s="66">
        <f t="shared" si="492"/>
        <v>0</v>
      </c>
      <c r="I2327" s="66">
        <v>0</v>
      </c>
      <c r="J2327" s="66">
        <v>0</v>
      </c>
      <c r="K2327" s="66">
        <v>0</v>
      </c>
      <c r="L2327" s="66">
        <v>0</v>
      </c>
      <c r="M2327" s="66">
        <v>0</v>
      </c>
      <c r="N2327" s="66">
        <v>0</v>
      </c>
      <c r="O2327" s="66">
        <v>0</v>
      </c>
      <c r="P2327" s="66">
        <v>0</v>
      </c>
      <c r="Q2327" s="129"/>
      <c r="R2327" s="82"/>
    </row>
    <row r="2328" spans="1:20">
      <c r="A2328" s="132"/>
      <c r="B2328" s="128"/>
      <c r="C2328" s="149"/>
      <c r="D2328" s="115"/>
      <c r="E2328" s="100"/>
      <c r="F2328" s="100" t="s">
        <v>268</v>
      </c>
      <c r="G2328" s="66">
        <v>0</v>
      </c>
      <c r="H2328" s="66">
        <v>0</v>
      </c>
      <c r="I2328" s="66">
        <v>0</v>
      </c>
      <c r="J2328" s="66">
        <v>0</v>
      </c>
      <c r="K2328" s="66">
        <v>0</v>
      </c>
      <c r="L2328" s="66">
        <v>0</v>
      </c>
      <c r="M2328" s="66">
        <v>0</v>
      </c>
      <c r="N2328" s="66">
        <v>0</v>
      </c>
      <c r="O2328" s="66">
        <v>0</v>
      </c>
      <c r="P2328" s="66">
        <v>0</v>
      </c>
      <c r="Q2328" s="129"/>
      <c r="R2328" s="82"/>
    </row>
    <row r="2329" spans="1:20">
      <c r="A2329" s="132"/>
      <c r="B2329" s="128"/>
      <c r="C2329" s="149"/>
      <c r="D2329" s="100"/>
      <c r="E2329" s="100"/>
      <c r="F2329" s="100" t="s">
        <v>275</v>
      </c>
      <c r="G2329" s="66">
        <f t="shared" ref="G2329:H2333" si="493">I2329+K2329+M2329+O2329</f>
        <v>0</v>
      </c>
      <c r="H2329" s="66">
        <f t="shared" si="493"/>
        <v>0</v>
      </c>
      <c r="I2329" s="66">
        <v>0</v>
      </c>
      <c r="J2329" s="66">
        <v>0</v>
      </c>
      <c r="K2329" s="66">
        <v>0</v>
      </c>
      <c r="L2329" s="66">
        <v>0</v>
      </c>
      <c r="M2329" s="66">
        <v>0</v>
      </c>
      <c r="N2329" s="66">
        <v>0</v>
      </c>
      <c r="O2329" s="66">
        <v>0</v>
      </c>
      <c r="P2329" s="66">
        <v>0</v>
      </c>
      <c r="Q2329" s="129"/>
      <c r="R2329" s="82"/>
      <c r="S2329" s="51"/>
      <c r="T2329" s="65"/>
    </row>
    <row r="2330" spans="1:20">
      <c r="A2330" s="132"/>
      <c r="B2330" s="128"/>
      <c r="C2330" s="149"/>
      <c r="D2330" s="100"/>
      <c r="E2330" s="100"/>
      <c r="F2330" s="100" t="s">
        <v>276</v>
      </c>
      <c r="G2330" s="66">
        <f t="shared" si="493"/>
        <v>0</v>
      </c>
      <c r="H2330" s="66">
        <f t="shared" si="493"/>
        <v>0</v>
      </c>
      <c r="I2330" s="66">
        <v>0</v>
      </c>
      <c r="J2330" s="66">
        <v>0</v>
      </c>
      <c r="K2330" s="66">
        <v>0</v>
      </c>
      <c r="L2330" s="66">
        <v>0</v>
      </c>
      <c r="M2330" s="66">
        <v>0</v>
      </c>
      <c r="N2330" s="66">
        <v>0</v>
      </c>
      <c r="O2330" s="66">
        <v>0</v>
      </c>
      <c r="P2330" s="66">
        <v>0</v>
      </c>
      <c r="Q2330" s="129"/>
      <c r="R2330" s="82"/>
      <c r="S2330" s="51"/>
      <c r="T2330" s="65"/>
    </row>
    <row r="2331" spans="1:20">
      <c r="A2331" s="132"/>
      <c r="B2331" s="128"/>
      <c r="C2331" s="149"/>
      <c r="D2331" s="100"/>
      <c r="E2331" s="100"/>
      <c r="F2331" s="100" t="s">
        <v>277</v>
      </c>
      <c r="G2331" s="66">
        <f t="shared" si="493"/>
        <v>0</v>
      </c>
      <c r="H2331" s="66">
        <f t="shared" si="493"/>
        <v>0</v>
      </c>
      <c r="I2331" s="66">
        <v>0</v>
      </c>
      <c r="J2331" s="66">
        <v>0</v>
      </c>
      <c r="K2331" s="66">
        <v>0</v>
      </c>
      <c r="L2331" s="66">
        <v>0</v>
      </c>
      <c r="M2331" s="66">
        <v>0</v>
      </c>
      <c r="N2331" s="66">
        <v>0</v>
      </c>
      <c r="O2331" s="66">
        <v>0</v>
      </c>
      <c r="P2331" s="66">
        <v>0</v>
      </c>
      <c r="Q2331" s="129"/>
      <c r="R2331" s="82"/>
      <c r="S2331" s="51"/>
      <c r="T2331" s="65"/>
    </row>
    <row r="2332" spans="1:20">
      <c r="A2332" s="132"/>
      <c r="B2332" s="128"/>
      <c r="C2332" s="149"/>
      <c r="D2332" s="100"/>
      <c r="E2332" s="100"/>
      <c r="F2332" s="100" t="s">
        <v>278</v>
      </c>
      <c r="G2332" s="66">
        <f t="shared" si="493"/>
        <v>0</v>
      </c>
      <c r="H2332" s="66">
        <f t="shared" si="493"/>
        <v>0</v>
      </c>
      <c r="I2332" s="66">
        <v>0</v>
      </c>
      <c r="J2332" s="66">
        <v>0</v>
      </c>
      <c r="K2332" s="66">
        <v>0</v>
      </c>
      <c r="L2332" s="66">
        <v>0</v>
      </c>
      <c r="M2332" s="66">
        <v>0</v>
      </c>
      <c r="N2332" s="66">
        <v>0</v>
      </c>
      <c r="O2332" s="66">
        <v>0</v>
      </c>
      <c r="P2332" s="66">
        <v>0</v>
      </c>
      <c r="Q2332" s="129"/>
      <c r="R2332" s="82"/>
      <c r="S2332" s="51"/>
      <c r="T2332" s="65"/>
    </row>
    <row r="2333" spans="1:20">
      <c r="A2333" s="132"/>
      <c r="B2333" s="128"/>
      <c r="C2333" s="149"/>
      <c r="D2333" s="100"/>
      <c r="E2333" s="100"/>
      <c r="F2333" s="100" t="s">
        <v>279</v>
      </c>
      <c r="G2333" s="66">
        <f t="shared" si="493"/>
        <v>0</v>
      </c>
      <c r="H2333" s="66">
        <f t="shared" si="493"/>
        <v>0</v>
      </c>
      <c r="I2333" s="66">
        <v>0</v>
      </c>
      <c r="J2333" s="66">
        <v>0</v>
      </c>
      <c r="K2333" s="66">
        <v>0</v>
      </c>
      <c r="L2333" s="66">
        <v>0</v>
      </c>
      <c r="M2333" s="66">
        <v>0</v>
      </c>
      <c r="N2333" s="66">
        <v>0</v>
      </c>
      <c r="O2333" s="66">
        <v>0</v>
      </c>
      <c r="P2333" s="66">
        <v>0</v>
      </c>
      <c r="Q2333" s="129"/>
      <c r="R2333" s="82"/>
      <c r="S2333" s="51"/>
      <c r="T2333" s="65"/>
    </row>
    <row r="2334" spans="1:20" ht="12.75" customHeight="1">
      <c r="A2334" s="132" t="s">
        <v>224</v>
      </c>
      <c r="B2334" s="128" t="s">
        <v>258</v>
      </c>
      <c r="C2334" s="149" t="s">
        <v>542</v>
      </c>
      <c r="D2334" s="129"/>
      <c r="E2334" s="100"/>
      <c r="F2334" s="106" t="s">
        <v>22</v>
      </c>
      <c r="G2334" s="64">
        <f>SUM(G2335:G2345)</f>
        <v>194.3</v>
      </c>
      <c r="H2334" s="64">
        <f t="shared" ref="H2334:P2334" si="494">SUM(H2335:H2345)</f>
        <v>0</v>
      </c>
      <c r="I2334" s="64">
        <f t="shared" si="494"/>
        <v>1.9</v>
      </c>
      <c r="J2334" s="64">
        <f t="shared" si="494"/>
        <v>0</v>
      </c>
      <c r="K2334" s="64">
        <f t="shared" si="494"/>
        <v>0</v>
      </c>
      <c r="L2334" s="64">
        <f t="shared" si="494"/>
        <v>0</v>
      </c>
      <c r="M2334" s="64">
        <f t="shared" si="494"/>
        <v>192.4</v>
      </c>
      <c r="N2334" s="64">
        <f t="shared" si="494"/>
        <v>0</v>
      </c>
      <c r="O2334" s="64">
        <f t="shared" si="494"/>
        <v>0</v>
      </c>
      <c r="P2334" s="64">
        <f t="shared" si="494"/>
        <v>0</v>
      </c>
      <c r="Q2334" s="129" t="s">
        <v>23</v>
      </c>
      <c r="R2334" s="82"/>
    </row>
    <row r="2335" spans="1:20">
      <c r="A2335" s="132"/>
      <c r="B2335" s="128"/>
      <c r="C2335" s="149"/>
      <c r="D2335" s="129"/>
      <c r="E2335" s="100"/>
      <c r="F2335" s="100" t="s">
        <v>25</v>
      </c>
      <c r="G2335" s="66">
        <f t="shared" ref="G2335:H2339" si="495">I2335+K2335+M2335+O2335</f>
        <v>0</v>
      </c>
      <c r="H2335" s="66">
        <f t="shared" si="495"/>
        <v>0</v>
      </c>
      <c r="I2335" s="66">
        <v>0</v>
      </c>
      <c r="J2335" s="66">
        <v>0</v>
      </c>
      <c r="K2335" s="66">
        <v>0</v>
      </c>
      <c r="L2335" s="66">
        <v>0</v>
      </c>
      <c r="M2335" s="66">
        <v>0</v>
      </c>
      <c r="N2335" s="66">
        <v>0</v>
      </c>
      <c r="O2335" s="66">
        <v>0</v>
      </c>
      <c r="P2335" s="66">
        <v>0</v>
      </c>
      <c r="Q2335" s="129"/>
      <c r="R2335" s="82"/>
    </row>
    <row r="2336" spans="1:20">
      <c r="A2336" s="132"/>
      <c r="B2336" s="128"/>
      <c r="C2336" s="149"/>
      <c r="D2336" s="129"/>
      <c r="E2336" s="100"/>
      <c r="F2336" s="100" t="s">
        <v>28</v>
      </c>
      <c r="G2336" s="66">
        <f t="shared" si="495"/>
        <v>0</v>
      </c>
      <c r="H2336" s="66">
        <f t="shared" si="495"/>
        <v>0</v>
      </c>
      <c r="I2336" s="66">
        <v>0</v>
      </c>
      <c r="J2336" s="66">
        <v>0</v>
      </c>
      <c r="K2336" s="66">
        <v>0</v>
      </c>
      <c r="L2336" s="66">
        <v>0</v>
      </c>
      <c r="M2336" s="66">
        <v>0</v>
      </c>
      <c r="N2336" s="66">
        <v>0</v>
      </c>
      <c r="O2336" s="66">
        <v>0</v>
      </c>
      <c r="P2336" s="66">
        <v>0</v>
      </c>
      <c r="Q2336" s="129"/>
      <c r="R2336" s="82"/>
    </row>
    <row r="2337" spans="1:53">
      <c r="A2337" s="132"/>
      <c r="B2337" s="128"/>
      <c r="C2337" s="149"/>
      <c r="D2337" s="129"/>
      <c r="E2337" s="100"/>
      <c r="F2337" s="100" t="s">
        <v>29</v>
      </c>
      <c r="G2337" s="66">
        <f t="shared" si="495"/>
        <v>0</v>
      </c>
      <c r="H2337" s="66">
        <f t="shared" si="495"/>
        <v>0</v>
      </c>
      <c r="I2337" s="66">
        <v>0</v>
      </c>
      <c r="J2337" s="66">
        <v>0</v>
      </c>
      <c r="K2337" s="66">
        <v>0</v>
      </c>
      <c r="L2337" s="66">
        <v>0</v>
      </c>
      <c r="M2337" s="66">
        <v>0</v>
      </c>
      <c r="N2337" s="66">
        <v>0</v>
      </c>
      <c r="O2337" s="66">
        <v>0</v>
      </c>
      <c r="P2337" s="66">
        <v>0</v>
      </c>
      <c r="Q2337" s="129"/>
      <c r="R2337" s="82"/>
    </row>
    <row r="2338" spans="1:53">
      <c r="A2338" s="132"/>
      <c r="B2338" s="128"/>
      <c r="C2338" s="149"/>
      <c r="D2338" s="129"/>
      <c r="E2338" s="100"/>
      <c r="F2338" s="100" t="s">
        <v>30</v>
      </c>
      <c r="G2338" s="66">
        <f t="shared" si="495"/>
        <v>0</v>
      </c>
      <c r="H2338" s="66">
        <f t="shared" si="495"/>
        <v>0</v>
      </c>
      <c r="I2338" s="66">
        <v>0</v>
      </c>
      <c r="J2338" s="66">
        <v>0</v>
      </c>
      <c r="K2338" s="66">
        <v>0</v>
      </c>
      <c r="L2338" s="66">
        <v>0</v>
      </c>
      <c r="M2338" s="66">
        <v>0</v>
      </c>
      <c r="N2338" s="66">
        <v>0</v>
      </c>
      <c r="O2338" s="66">
        <v>0</v>
      </c>
      <c r="P2338" s="66">
        <v>0</v>
      </c>
      <c r="Q2338" s="129"/>
      <c r="R2338" s="82"/>
    </row>
    <row r="2339" spans="1:53">
      <c r="A2339" s="132"/>
      <c r="B2339" s="128"/>
      <c r="C2339" s="149"/>
      <c r="D2339" s="129"/>
      <c r="E2339" s="100"/>
      <c r="F2339" s="100" t="s">
        <v>31</v>
      </c>
      <c r="G2339" s="66">
        <f t="shared" si="495"/>
        <v>0</v>
      </c>
      <c r="H2339" s="66">
        <f t="shared" si="495"/>
        <v>0</v>
      </c>
      <c r="I2339" s="66">
        <v>0</v>
      </c>
      <c r="J2339" s="66">
        <v>0</v>
      </c>
      <c r="K2339" s="66">
        <v>0</v>
      </c>
      <c r="L2339" s="66">
        <v>0</v>
      </c>
      <c r="M2339" s="66">
        <v>0</v>
      </c>
      <c r="N2339" s="66">
        <v>0</v>
      </c>
      <c r="O2339" s="66">
        <v>0</v>
      </c>
      <c r="P2339" s="66">
        <v>0</v>
      </c>
      <c r="Q2339" s="129"/>
      <c r="R2339" s="82"/>
    </row>
    <row r="2340" spans="1:53">
      <c r="A2340" s="132"/>
      <c r="B2340" s="128"/>
      <c r="C2340" s="149"/>
      <c r="D2340" s="129"/>
      <c r="E2340" s="100"/>
      <c r="F2340" s="100" t="s">
        <v>268</v>
      </c>
      <c r="G2340" s="66">
        <v>0</v>
      </c>
      <c r="H2340" s="66">
        <v>0</v>
      </c>
      <c r="I2340" s="66">
        <v>0</v>
      </c>
      <c r="J2340" s="66">
        <v>0</v>
      </c>
      <c r="K2340" s="66">
        <v>0</v>
      </c>
      <c r="L2340" s="66">
        <v>0</v>
      </c>
      <c r="M2340" s="66">
        <v>0</v>
      </c>
      <c r="N2340" s="66">
        <v>0</v>
      </c>
      <c r="O2340" s="66">
        <v>0</v>
      </c>
      <c r="P2340" s="66">
        <v>0</v>
      </c>
      <c r="Q2340" s="129"/>
      <c r="R2340" s="82"/>
    </row>
    <row r="2341" spans="1:53">
      <c r="A2341" s="132"/>
      <c r="B2341" s="128"/>
      <c r="C2341" s="149"/>
      <c r="D2341" s="129"/>
      <c r="E2341" s="102" t="s">
        <v>24</v>
      </c>
      <c r="F2341" s="100" t="s">
        <v>275</v>
      </c>
      <c r="G2341" s="97">
        <f t="shared" ref="G2341:H2345" si="496">I2341+K2341+M2341+O2341</f>
        <v>194.3</v>
      </c>
      <c r="H2341" s="66">
        <f t="shared" si="496"/>
        <v>0</v>
      </c>
      <c r="I2341" s="97">
        <f>1.9</f>
        <v>1.9</v>
      </c>
      <c r="J2341" s="66">
        <v>0</v>
      </c>
      <c r="K2341" s="66">
        <v>0</v>
      </c>
      <c r="L2341" s="66">
        <v>0</v>
      </c>
      <c r="M2341" s="97">
        <f>192.4</f>
        <v>192.4</v>
      </c>
      <c r="N2341" s="66">
        <v>0</v>
      </c>
      <c r="O2341" s="66">
        <v>0</v>
      </c>
      <c r="P2341" s="66">
        <v>0</v>
      </c>
      <c r="Q2341" s="129"/>
      <c r="R2341" s="82"/>
      <c r="S2341" s="51"/>
      <c r="T2341" s="65"/>
    </row>
    <row r="2342" spans="1:53">
      <c r="A2342" s="132"/>
      <c r="B2342" s="128"/>
      <c r="C2342" s="149"/>
      <c r="D2342" s="129"/>
      <c r="E2342" s="100"/>
      <c r="F2342" s="100" t="s">
        <v>276</v>
      </c>
      <c r="G2342" s="66">
        <f t="shared" si="496"/>
        <v>0</v>
      </c>
      <c r="H2342" s="66">
        <f t="shared" si="496"/>
        <v>0</v>
      </c>
      <c r="I2342" s="66">
        <v>0</v>
      </c>
      <c r="J2342" s="66">
        <v>0</v>
      </c>
      <c r="K2342" s="66">
        <v>0</v>
      </c>
      <c r="L2342" s="66">
        <v>0</v>
      </c>
      <c r="M2342" s="66">
        <v>0</v>
      </c>
      <c r="N2342" s="66">
        <v>0</v>
      </c>
      <c r="O2342" s="66">
        <v>0</v>
      </c>
      <c r="P2342" s="66">
        <v>0</v>
      </c>
      <c r="Q2342" s="129"/>
      <c r="R2342" s="82"/>
      <c r="S2342" s="51"/>
      <c r="T2342" s="65"/>
    </row>
    <row r="2343" spans="1:53">
      <c r="A2343" s="132"/>
      <c r="B2343" s="128"/>
      <c r="C2343" s="149"/>
      <c r="D2343" s="129"/>
      <c r="E2343" s="100"/>
      <c r="F2343" s="100" t="s">
        <v>277</v>
      </c>
      <c r="G2343" s="66">
        <f t="shared" si="496"/>
        <v>0</v>
      </c>
      <c r="H2343" s="66">
        <f t="shared" si="496"/>
        <v>0</v>
      </c>
      <c r="I2343" s="66">
        <v>0</v>
      </c>
      <c r="J2343" s="66">
        <v>0</v>
      </c>
      <c r="K2343" s="66">
        <v>0</v>
      </c>
      <c r="L2343" s="66">
        <v>0</v>
      </c>
      <c r="M2343" s="66">
        <v>0</v>
      </c>
      <c r="N2343" s="66">
        <v>0</v>
      </c>
      <c r="O2343" s="66">
        <v>0</v>
      </c>
      <c r="P2343" s="66">
        <v>0</v>
      </c>
      <c r="Q2343" s="129"/>
      <c r="R2343" s="82"/>
      <c r="S2343" s="51"/>
      <c r="T2343" s="65"/>
    </row>
    <row r="2344" spans="1:53">
      <c r="A2344" s="132"/>
      <c r="B2344" s="128"/>
      <c r="C2344" s="149"/>
      <c r="D2344" s="129"/>
      <c r="E2344" s="100"/>
      <c r="F2344" s="100" t="s">
        <v>278</v>
      </c>
      <c r="G2344" s="66">
        <f t="shared" si="496"/>
        <v>0</v>
      </c>
      <c r="H2344" s="66">
        <f t="shared" si="496"/>
        <v>0</v>
      </c>
      <c r="I2344" s="66">
        <v>0</v>
      </c>
      <c r="J2344" s="66">
        <v>0</v>
      </c>
      <c r="K2344" s="66">
        <v>0</v>
      </c>
      <c r="L2344" s="66">
        <v>0</v>
      </c>
      <c r="M2344" s="66">
        <v>0</v>
      </c>
      <c r="N2344" s="66">
        <v>0</v>
      </c>
      <c r="O2344" s="66">
        <v>0</v>
      </c>
      <c r="P2344" s="66">
        <v>0</v>
      </c>
      <c r="Q2344" s="129"/>
      <c r="R2344" s="82"/>
      <c r="S2344" s="51"/>
      <c r="T2344" s="65"/>
    </row>
    <row r="2345" spans="1:53">
      <c r="A2345" s="132"/>
      <c r="B2345" s="128"/>
      <c r="C2345" s="149"/>
      <c r="D2345" s="129"/>
      <c r="E2345" s="100"/>
      <c r="F2345" s="100" t="s">
        <v>279</v>
      </c>
      <c r="G2345" s="66">
        <f t="shared" si="496"/>
        <v>0</v>
      </c>
      <c r="H2345" s="66">
        <f t="shared" si="496"/>
        <v>0</v>
      </c>
      <c r="I2345" s="66">
        <v>0</v>
      </c>
      <c r="J2345" s="66">
        <v>0</v>
      </c>
      <c r="K2345" s="66">
        <v>0</v>
      </c>
      <c r="L2345" s="66">
        <v>0</v>
      </c>
      <c r="M2345" s="66">
        <v>0</v>
      </c>
      <c r="N2345" s="66">
        <v>0</v>
      </c>
      <c r="O2345" s="66">
        <v>0</v>
      </c>
      <c r="P2345" s="66">
        <v>0</v>
      </c>
      <c r="Q2345" s="129"/>
      <c r="R2345" s="82"/>
      <c r="S2345" s="51"/>
      <c r="T2345" s="65"/>
    </row>
    <row r="2346" spans="1:53" s="76" customFormat="1" ht="12.75" customHeight="1">
      <c r="A2346" s="131" t="s">
        <v>282</v>
      </c>
      <c r="B2346" s="133" t="s">
        <v>284</v>
      </c>
      <c r="C2346" s="130" t="s">
        <v>545</v>
      </c>
      <c r="D2346" s="124"/>
      <c r="E2346" s="106"/>
      <c r="F2346" s="106" t="s">
        <v>22</v>
      </c>
      <c r="G2346" s="64">
        <f>SUM(G2347:G2357)</f>
        <v>100000</v>
      </c>
      <c r="H2346" s="64">
        <f t="shared" ref="H2346:P2346" si="497">SUM(H2347:H2357)</f>
        <v>100000</v>
      </c>
      <c r="I2346" s="64">
        <f t="shared" si="497"/>
        <v>100000</v>
      </c>
      <c r="J2346" s="64">
        <f t="shared" si="497"/>
        <v>100000</v>
      </c>
      <c r="K2346" s="64">
        <f t="shared" si="497"/>
        <v>0</v>
      </c>
      <c r="L2346" s="64">
        <f t="shared" si="497"/>
        <v>0</v>
      </c>
      <c r="M2346" s="64">
        <f t="shared" si="497"/>
        <v>0</v>
      </c>
      <c r="N2346" s="64">
        <f t="shared" si="497"/>
        <v>0</v>
      </c>
      <c r="O2346" s="64">
        <f t="shared" si="497"/>
        <v>0</v>
      </c>
      <c r="P2346" s="64">
        <f t="shared" si="497"/>
        <v>0</v>
      </c>
      <c r="Q2346" s="130" t="s">
        <v>23</v>
      </c>
      <c r="R2346" s="112"/>
      <c r="S2346" s="65"/>
      <c r="T2346" s="65"/>
      <c r="U2346" s="65"/>
      <c r="V2346" s="65"/>
      <c r="W2346" s="75"/>
      <c r="X2346" s="75"/>
      <c r="Y2346" s="75"/>
      <c r="Z2346" s="75"/>
      <c r="AA2346" s="75"/>
      <c r="AB2346" s="75"/>
      <c r="AC2346" s="75"/>
      <c r="AD2346" s="75"/>
      <c r="AE2346" s="75"/>
      <c r="AF2346" s="75"/>
      <c r="AG2346" s="75"/>
      <c r="AH2346" s="75"/>
      <c r="AI2346" s="75"/>
      <c r="AJ2346" s="75"/>
      <c r="AK2346" s="75"/>
      <c r="AL2346" s="75"/>
      <c r="AM2346" s="75"/>
      <c r="AN2346" s="75"/>
      <c r="AO2346" s="75"/>
      <c r="AP2346" s="75"/>
      <c r="AQ2346" s="75"/>
      <c r="AR2346" s="75"/>
      <c r="AS2346" s="75"/>
      <c r="AT2346" s="75"/>
      <c r="AU2346" s="75"/>
      <c r="AV2346" s="75"/>
      <c r="AW2346" s="75"/>
      <c r="AX2346" s="75"/>
      <c r="AY2346" s="75"/>
      <c r="AZ2346" s="75"/>
      <c r="BA2346" s="75"/>
    </row>
    <row r="2347" spans="1:53" s="76" customFormat="1">
      <c r="A2347" s="131"/>
      <c r="B2347" s="133"/>
      <c r="C2347" s="130"/>
      <c r="D2347" s="124"/>
      <c r="E2347" s="106"/>
      <c r="F2347" s="106" t="s">
        <v>25</v>
      </c>
      <c r="G2347" s="64">
        <f t="shared" ref="G2347:H2351" si="498">I2347+K2347+M2347+O2347</f>
        <v>0</v>
      </c>
      <c r="H2347" s="64">
        <f t="shared" si="498"/>
        <v>0</v>
      </c>
      <c r="I2347" s="64">
        <v>0</v>
      </c>
      <c r="J2347" s="64">
        <v>0</v>
      </c>
      <c r="K2347" s="64">
        <v>0</v>
      </c>
      <c r="L2347" s="64">
        <v>0</v>
      </c>
      <c r="M2347" s="64">
        <v>0</v>
      </c>
      <c r="N2347" s="64">
        <v>0</v>
      </c>
      <c r="O2347" s="64">
        <v>0</v>
      </c>
      <c r="P2347" s="64">
        <v>0</v>
      </c>
      <c r="Q2347" s="130"/>
      <c r="R2347" s="112"/>
      <c r="S2347" s="65"/>
      <c r="T2347" s="65"/>
      <c r="U2347" s="65"/>
      <c r="V2347" s="65"/>
      <c r="W2347" s="75"/>
      <c r="X2347" s="75"/>
      <c r="Y2347" s="75"/>
      <c r="Z2347" s="75"/>
      <c r="AA2347" s="75"/>
      <c r="AB2347" s="75"/>
      <c r="AC2347" s="75"/>
      <c r="AD2347" s="75"/>
      <c r="AE2347" s="75"/>
      <c r="AF2347" s="75"/>
      <c r="AG2347" s="75"/>
      <c r="AH2347" s="75"/>
      <c r="AI2347" s="75"/>
      <c r="AJ2347" s="75"/>
      <c r="AK2347" s="75"/>
      <c r="AL2347" s="75"/>
      <c r="AM2347" s="75"/>
      <c r="AN2347" s="75"/>
      <c r="AO2347" s="75"/>
      <c r="AP2347" s="75"/>
      <c r="AQ2347" s="75"/>
      <c r="AR2347" s="75"/>
      <c r="AS2347" s="75"/>
      <c r="AT2347" s="75"/>
      <c r="AU2347" s="75"/>
      <c r="AV2347" s="75"/>
      <c r="AW2347" s="75"/>
      <c r="AX2347" s="75"/>
      <c r="AY2347" s="75"/>
      <c r="AZ2347" s="75"/>
      <c r="BA2347" s="75"/>
    </row>
    <row r="2348" spans="1:53" s="76" customFormat="1">
      <c r="A2348" s="131"/>
      <c r="B2348" s="133"/>
      <c r="C2348" s="130"/>
      <c r="D2348" s="124"/>
      <c r="E2348" s="106"/>
      <c r="F2348" s="106" t="s">
        <v>28</v>
      </c>
      <c r="G2348" s="64">
        <f t="shared" si="498"/>
        <v>0</v>
      </c>
      <c r="H2348" s="64">
        <f t="shared" si="498"/>
        <v>0</v>
      </c>
      <c r="I2348" s="64">
        <v>0</v>
      </c>
      <c r="J2348" s="64">
        <v>0</v>
      </c>
      <c r="K2348" s="64">
        <v>0</v>
      </c>
      <c r="L2348" s="64">
        <v>0</v>
      </c>
      <c r="M2348" s="64">
        <v>0</v>
      </c>
      <c r="N2348" s="64">
        <v>0</v>
      </c>
      <c r="O2348" s="64">
        <v>0</v>
      </c>
      <c r="P2348" s="64">
        <v>0</v>
      </c>
      <c r="Q2348" s="130"/>
      <c r="R2348" s="112"/>
      <c r="S2348" s="65"/>
      <c r="T2348" s="65"/>
      <c r="U2348" s="65"/>
      <c r="V2348" s="65"/>
      <c r="W2348" s="75"/>
      <c r="X2348" s="75"/>
      <c r="Y2348" s="75"/>
      <c r="Z2348" s="75"/>
      <c r="AA2348" s="75"/>
      <c r="AB2348" s="75"/>
      <c r="AC2348" s="75"/>
      <c r="AD2348" s="75"/>
      <c r="AE2348" s="75"/>
      <c r="AF2348" s="75"/>
      <c r="AG2348" s="75"/>
      <c r="AH2348" s="75"/>
      <c r="AI2348" s="75"/>
      <c r="AJ2348" s="75"/>
      <c r="AK2348" s="75"/>
      <c r="AL2348" s="75"/>
      <c r="AM2348" s="75"/>
      <c r="AN2348" s="75"/>
      <c r="AO2348" s="75"/>
      <c r="AP2348" s="75"/>
      <c r="AQ2348" s="75"/>
      <c r="AR2348" s="75"/>
      <c r="AS2348" s="75"/>
      <c r="AT2348" s="75"/>
      <c r="AU2348" s="75"/>
      <c r="AV2348" s="75"/>
      <c r="AW2348" s="75"/>
      <c r="AX2348" s="75"/>
      <c r="AY2348" s="75"/>
      <c r="AZ2348" s="75"/>
      <c r="BA2348" s="75"/>
    </row>
    <row r="2349" spans="1:53" s="76" customFormat="1">
      <c r="A2349" s="131"/>
      <c r="B2349" s="133"/>
      <c r="C2349" s="130"/>
      <c r="D2349" s="124"/>
      <c r="E2349" s="106"/>
      <c r="F2349" s="106" t="s">
        <v>29</v>
      </c>
      <c r="G2349" s="64">
        <f t="shared" si="498"/>
        <v>0</v>
      </c>
      <c r="H2349" s="64">
        <f t="shared" si="498"/>
        <v>0</v>
      </c>
      <c r="I2349" s="64">
        <v>0</v>
      </c>
      <c r="J2349" s="64">
        <v>0</v>
      </c>
      <c r="K2349" s="64">
        <v>0</v>
      </c>
      <c r="L2349" s="64">
        <v>0</v>
      </c>
      <c r="M2349" s="64">
        <v>0</v>
      </c>
      <c r="N2349" s="64">
        <v>0</v>
      </c>
      <c r="O2349" s="64">
        <v>0</v>
      </c>
      <c r="P2349" s="64">
        <v>0</v>
      </c>
      <c r="Q2349" s="130"/>
      <c r="R2349" s="112"/>
      <c r="S2349" s="65"/>
      <c r="T2349" s="65"/>
      <c r="U2349" s="65"/>
      <c r="V2349" s="65"/>
      <c r="W2349" s="75"/>
      <c r="X2349" s="75"/>
      <c r="Y2349" s="75"/>
      <c r="Z2349" s="75"/>
      <c r="AA2349" s="75"/>
      <c r="AB2349" s="75"/>
      <c r="AC2349" s="75"/>
      <c r="AD2349" s="75"/>
      <c r="AE2349" s="75"/>
      <c r="AF2349" s="75"/>
      <c r="AG2349" s="75"/>
      <c r="AH2349" s="75"/>
      <c r="AI2349" s="75"/>
      <c r="AJ2349" s="75"/>
      <c r="AK2349" s="75"/>
      <c r="AL2349" s="75"/>
      <c r="AM2349" s="75"/>
      <c r="AN2349" s="75"/>
      <c r="AO2349" s="75"/>
      <c r="AP2349" s="75"/>
      <c r="AQ2349" s="75"/>
      <c r="AR2349" s="75"/>
      <c r="AS2349" s="75"/>
      <c r="AT2349" s="75"/>
      <c r="AU2349" s="75"/>
      <c r="AV2349" s="75"/>
      <c r="AW2349" s="75"/>
      <c r="AX2349" s="75"/>
      <c r="AY2349" s="75"/>
      <c r="AZ2349" s="75"/>
      <c r="BA2349" s="75"/>
    </row>
    <row r="2350" spans="1:53" s="76" customFormat="1">
      <c r="A2350" s="131"/>
      <c r="B2350" s="133"/>
      <c r="C2350" s="130"/>
      <c r="D2350" s="106" t="s">
        <v>249</v>
      </c>
      <c r="E2350" s="106" t="s">
        <v>26</v>
      </c>
      <c r="F2350" s="106" t="s">
        <v>30</v>
      </c>
      <c r="G2350" s="64">
        <f t="shared" si="498"/>
        <v>100000</v>
      </c>
      <c r="H2350" s="64">
        <f t="shared" si="498"/>
        <v>100000</v>
      </c>
      <c r="I2350" s="64">
        <f>I2362+I2374+I2386+I2398+I2410+I2422+I2434</f>
        <v>100000</v>
      </c>
      <c r="J2350" s="64">
        <f>J2362+J2374+J2386+J2398+J2410+J2422+J2434</f>
        <v>100000</v>
      </c>
      <c r="K2350" s="64">
        <v>0</v>
      </c>
      <c r="L2350" s="64">
        <v>0</v>
      </c>
      <c r="M2350" s="64">
        <v>0</v>
      </c>
      <c r="N2350" s="64">
        <v>0</v>
      </c>
      <c r="O2350" s="64">
        <v>0</v>
      </c>
      <c r="P2350" s="64">
        <v>0</v>
      </c>
      <c r="Q2350" s="130"/>
      <c r="R2350" s="112"/>
      <c r="S2350" s="65"/>
      <c r="T2350" s="65"/>
      <c r="U2350" s="65"/>
      <c r="V2350" s="65"/>
      <c r="W2350" s="75"/>
      <c r="X2350" s="75"/>
      <c r="Y2350" s="75"/>
      <c r="Z2350" s="75"/>
      <c r="AA2350" s="75"/>
      <c r="AB2350" s="75"/>
      <c r="AC2350" s="75"/>
      <c r="AD2350" s="75"/>
      <c r="AE2350" s="75"/>
      <c r="AF2350" s="75"/>
      <c r="AG2350" s="75"/>
      <c r="AH2350" s="75"/>
      <c r="AI2350" s="75"/>
      <c r="AJ2350" s="75"/>
      <c r="AK2350" s="75"/>
      <c r="AL2350" s="75"/>
      <c r="AM2350" s="75"/>
      <c r="AN2350" s="75"/>
      <c r="AO2350" s="75"/>
      <c r="AP2350" s="75"/>
      <c r="AQ2350" s="75"/>
      <c r="AR2350" s="75"/>
      <c r="AS2350" s="75"/>
      <c r="AT2350" s="75"/>
      <c r="AU2350" s="75"/>
      <c r="AV2350" s="75"/>
      <c r="AW2350" s="75"/>
      <c r="AX2350" s="75"/>
      <c r="AY2350" s="75"/>
      <c r="AZ2350" s="75"/>
      <c r="BA2350" s="75"/>
    </row>
    <row r="2351" spans="1:53" s="76" customFormat="1">
      <c r="A2351" s="131"/>
      <c r="B2351" s="133"/>
      <c r="C2351" s="130"/>
      <c r="D2351" s="124"/>
      <c r="E2351" s="106"/>
      <c r="F2351" s="106" t="s">
        <v>31</v>
      </c>
      <c r="G2351" s="64">
        <f t="shared" si="498"/>
        <v>0</v>
      </c>
      <c r="H2351" s="64">
        <f t="shared" si="498"/>
        <v>0</v>
      </c>
      <c r="I2351" s="64">
        <v>0</v>
      </c>
      <c r="J2351" s="64">
        <v>0</v>
      </c>
      <c r="K2351" s="64">
        <v>0</v>
      </c>
      <c r="L2351" s="64">
        <v>0</v>
      </c>
      <c r="M2351" s="64">
        <v>0</v>
      </c>
      <c r="N2351" s="64">
        <v>0</v>
      </c>
      <c r="O2351" s="64">
        <v>0</v>
      </c>
      <c r="P2351" s="64">
        <v>0</v>
      </c>
      <c r="Q2351" s="130"/>
      <c r="R2351" s="112"/>
      <c r="S2351" s="65"/>
      <c r="T2351" s="65"/>
      <c r="U2351" s="65"/>
      <c r="V2351" s="65"/>
      <c r="W2351" s="75"/>
      <c r="X2351" s="75"/>
      <c r="Y2351" s="75"/>
      <c r="Z2351" s="75"/>
      <c r="AA2351" s="75"/>
      <c r="AB2351" s="75"/>
      <c r="AC2351" s="75"/>
      <c r="AD2351" s="75"/>
      <c r="AE2351" s="75"/>
      <c r="AF2351" s="75"/>
      <c r="AG2351" s="75"/>
      <c r="AH2351" s="75"/>
      <c r="AI2351" s="75"/>
      <c r="AJ2351" s="75"/>
      <c r="AK2351" s="75"/>
      <c r="AL2351" s="75"/>
      <c r="AM2351" s="75"/>
      <c r="AN2351" s="75"/>
      <c r="AO2351" s="75"/>
      <c r="AP2351" s="75"/>
      <c r="AQ2351" s="75"/>
      <c r="AR2351" s="75"/>
      <c r="AS2351" s="75"/>
      <c r="AT2351" s="75"/>
      <c r="AU2351" s="75"/>
      <c r="AV2351" s="75"/>
      <c r="AW2351" s="75"/>
      <c r="AX2351" s="75"/>
      <c r="AY2351" s="75"/>
      <c r="AZ2351" s="75"/>
      <c r="BA2351" s="75"/>
    </row>
    <row r="2352" spans="1:53" s="76" customFormat="1">
      <c r="A2352" s="131"/>
      <c r="B2352" s="133"/>
      <c r="C2352" s="130"/>
      <c r="D2352" s="124"/>
      <c r="E2352" s="106"/>
      <c r="F2352" s="106" t="s">
        <v>268</v>
      </c>
      <c r="G2352" s="64">
        <v>0</v>
      </c>
      <c r="H2352" s="64">
        <v>0</v>
      </c>
      <c r="I2352" s="64">
        <v>0</v>
      </c>
      <c r="J2352" s="64">
        <v>0</v>
      </c>
      <c r="K2352" s="64">
        <v>0</v>
      </c>
      <c r="L2352" s="64">
        <v>0</v>
      </c>
      <c r="M2352" s="64">
        <v>0</v>
      </c>
      <c r="N2352" s="64">
        <v>0</v>
      </c>
      <c r="O2352" s="64">
        <v>0</v>
      </c>
      <c r="P2352" s="64">
        <v>0</v>
      </c>
      <c r="Q2352" s="130"/>
      <c r="R2352" s="112"/>
      <c r="S2352" s="65"/>
      <c r="T2352" s="65"/>
      <c r="U2352" s="65"/>
      <c r="V2352" s="65"/>
      <c r="W2352" s="75"/>
      <c r="X2352" s="75"/>
      <c r="Y2352" s="75"/>
      <c r="Z2352" s="75"/>
      <c r="AA2352" s="75"/>
      <c r="AB2352" s="75"/>
      <c r="AC2352" s="75"/>
      <c r="AD2352" s="75"/>
      <c r="AE2352" s="75"/>
      <c r="AF2352" s="75"/>
      <c r="AG2352" s="75"/>
      <c r="AH2352" s="75"/>
      <c r="AI2352" s="75"/>
      <c r="AJ2352" s="75"/>
      <c r="AK2352" s="75"/>
      <c r="AL2352" s="75"/>
      <c r="AM2352" s="75"/>
      <c r="AN2352" s="75"/>
      <c r="AO2352" s="75"/>
      <c r="AP2352" s="75"/>
      <c r="AQ2352" s="75"/>
      <c r="AR2352" s="75"/>
      <c r="AS2352" s="75"/>
      <c r="AT2352" s="75"/>
      <c r="AU2352" s="75"/>
      <c r="AV2352" s="75"/>
      <c r="AW2352" s="75"/>
      <c r="AX2352" s="75"/>
      <c r="AY2352" s="75"/>
      <c r="AZ2352" s="75"/>
      <c r="BA2352" s="75"/>
    </row>
    <row r="2353" spans="1:53" s="76" customFormat="1">
      <c r="A2353" s="131"/>
      <c r="B2353" s="133"/>
      <c r="C2353" s="130"/>
      <c r="D2353" s="124"/>
      <c r="E2353" s="106"/>
      <c r="F2353" s="106" t="s">
        <v>275</v>
      </c>
      <c r="G2353" s="64">
        <f t="shared" ref="G2353:H2357" si="499">I2353+K2353+M2353+O2353</f>
        <v>0</v>
      </c>
      <c r="H2353" s="64">
        <f t="shared" si="499"/>
        <v>0</v>
      </c>
      <c r="I2353" s="64">
        <v>0</v>
      </c>
      <c r="J2353" s="64">
        <v>0</v>
      </c>
      <c r="K2353" s="64">
        <v>0</v>
      </c>
      <c r="L2353" s="64">
        <v>0</v>
      </c>
      <c r="M2353" s="64">
        <v>0</v>
      </c>
      <c r="N2353" s="64">
        <v>0</v>
      </c>
      <c r="O2353" s="64">
        <v>0</v>
      </c>
      <c r="P2353" s="64">
        <v>0</v>
      </c>
      <c r="Q2353" s="130"/>
      <c r="R2353" s="112"/>
      <c r="S2353" s="77"/>
      <c r="T2353" s="65"/>
      <c r="U2353" s="65"/>
      <c r="V2353" s="65"/>
      <c r="W2353" s="75"/>
      <c r="X2353" s="75"/>
      <c r="Y2353" s="75"/>
      <c r="Z2353" s="75"/>
      <c r="AA2353" s="75"/>
      <c r="AB2353" s="75"/>
      <c r="AC2353" s="75"/>
      <c r="AD2353" s="75"/>
      <c r="AE2353" s="75"/>
      <c r="AF2353" s="75"/>
      <c r="AG2353" s="75"/>
      <c r="AH2353" s="75"/>
      <c r="AI2353" s="75"/>
      <c r="AJ2353" s="75"/>
      <c r="AK2353" s="75"/>
      <c r="AL2353" s="75"/>
      <c r="AM2353" s="75"/>
      <c r="AN2353" s="75"/>
      <c r="AO2353" s="75"/>
      <c r="AP2353" s="75"/>
      <c r="AQ2353" s="75"/>
      <c r="AR2353" s="75"/>
      <c r="AS2353" s="75"/>
      <c r="AT2353" s="75"/>
      <c r="AU2353" s="75"/>
      <c r="AV2353" s="75"/>
      <c r="AW2353" s="75"/>
      <c r="AX2353" s="75"/>
      <c r="AY2353" s="75"/>
      <c r="AZ2353" s="75"/>
      <c r="BA2353" s="75"/>
    </row>
    <row r="2354" spans="1:53" s="76" customFormat="1">
      <c r="A2354" s="131"/>
      <c r="B2354" s="133"/>
      <c r="C2354" s="130"/>
      <c r="D2354" s="124"/>
      <c r="E2354" s="106"/>
      <c r="F2354" s="106" t="s">
        <v>276</v>
      </c>
      <c r="G2354" s="64">
        <f t="shared" si="499"/>
        <v>0</v>
      </c>
      <c r="H2354" s="64">
        <f t="shared" si="499"/>
        <v>0</v>
      </c>
      <c r="I2354" s="64">
        <v>0</v>
      </c>
      <c r="J2354" s="64">
        <v>0</v>
      </c>
      <c r="K2354" s="64">
        <v>0</v>
      </c>
      <c r="L2354" s="64">
        <v>0</v>
      </c>
      <c r="M2354" s="64">
        <v>0</v>
      </c>
      <c r="N2354" s="64">
        <v>0</v>
      </c>
      <c r="O2354" s="64">
        <v>0</v>
      </c>
      <c r="P2354" s="64">
        <v>0</v>
      </c>
      <c r="Q2354" s="130"/>
      <c r="R2354" s="112"/>
      <c r="S2354" s="77"/>
      <c r="T2354" s="65"/>
      <c r="U2354" s="65"/>
      <c r="V2354" s="65"/>
      <c r="W2354" s="75"/>
      <c r="X2354" s="75"/>
      <c r="Y2354" s="75"/>
      <c r="Z2354" s="75"/>
      <c r="AA2354" s="75"/>
      <c r="AB2354" s="75"/>
      <c r="AC2354" s="75"/>
      <c r="AD2354" s="75"/>
      <c r="AE2354" s="75"/>
      <c r="AF2354" s="75"/>
      <c r="AG2354" s="75"/>
      <c r="AH2354" s="75"/>
      <c r="AI2354" s="75"/>
      <c r="AJ2354" s="75"/>
      <c r="AK2354" s="75"/>
      <c r="AL2354" s="75"/>
      <c r="AM2354" s="75"/>
      <c r="AN2354" s="75"/>
      <c r="AO2354" s="75"/>
      <c r="AP2354" s="75"/>
      <c r="AQ2354" s="75"/>
      <c r="AR2354" s="75"/>
      <c r="AS2354" s="75"/>
      <c r="AT2354" s="75"/>
      <c r="AU2354" s="75"/>
      <c r="AV2354" s="75"/>
      <c r="AW2354" s="75"/>
      <c r="AX2354" s="75"/>
      <c r="AY2354" s="75"/>
      <c r="AZ2354" s="75"/>
      <c r="BA2354" s="75"/>
    </row>
    <row r="2355" spans="1:53" s="76" customFormat="1">
      <c r="A2355" s="131"/>
      <c r="B2355" s="133"/>
      <c r="C2355" s="130"/>
      <c r="D2355" s="124"/>
      <c r="E2355" s="106"/>
      <c r="F2355" s="106" t="s">
        <v>277</v>
      </c>
      <c r="G2355" s="64">
        <f t="shared" si="499"/>
        <v>0</v>
      </c>
      <c r="H2355" s="64">
        <f t="shared" si="499"/>
        <v>0</v>
      </c>
      <c r="I2355" s="64">
        <v>0</v>
      </c>
      <c r="J2355" s="64">
        <v>0</v>
      </c>
      <c r="K2355" s="64">
        <v>0</v>
      </c>
      <c r="L2355" s="64">
        <v>0</v>
      </c>
      <c r="M2355" s="64">
        <v>0</v>
      </c>
      <c r="N2355" s="64">
        <v>0</v>
      </c>
      <c r="O2355" s="64">
        <v>0</v>
      </c>
      <c r="P2355" s="64">
        <v>0</v>
      </c>
      <c r="Q2355" s="130"/>
      <c r="R2355" s="112"/>
      <c r="S2355" s="77"/>
      <c r="T2355" s="65"/>
      <c r="U2355" s="65"/>
      <c r="V2355" s="65"/>
      <c r="W2355" s="75"/>
      <c r="X2355" s="75"/>
      <c r="Y2355" s="75"/>
      <c r="Z2355" s="75"/>
      <c r="AA2355" s="75"/>
      <c r="AB2355" s="75"/>
      <c r="AC2355" s="75"/>
      <c r="AD2355" s="75"/>
      <c r="AE2355" s="75"/>
      <c r="AF2355" s="75"/>
      <c r="AG2355" s="75"/>
      <c r="AH2355" s="75"/>
      <c r="AI2355" s="75"/>
      <c r="AJ2355" s="75"/>
      <c r="AK2355" s="75"/>
      <c r="AL2355" s="75"/>
      <c r="AM2355" s="75"/>
      <c r="AN2355" s="75"/>
      <c r="AO2355" s="75"/>
      <c r="AP2355" s="75"/>
      <c r="AQ2355" s="75"/>
      <c r="AR2355" s="75"/>
      <c r="AS2355" s="75"/>
      <c r="AT2355" s="75"/>
      <c r="AU2355" s="75"/>
      <c r="AV2355" s="75"/>
      <c r="AW2355" s="75"/>
      <c r="AX2355" s="75"/>
      <c r="AY2355" s="75"/>
      <c r="AZ2355" s="75"/>
      <c r="BA2355" s="75"/>
    </row>
    <row r="2356" spans="1:53" s="76" customFormat="1">
      <c r="A2356" s="131"/>
      <c r="B2356" s="133"/>
      <c r="C2356" s="130"/>
      <c r="D2356" s="124"/>
      <c r="E2356" s="106"/>
      <c r="F2356" s="106" t="s">
        <v>278</v>
      </c>
      <c r="G2356" s="64">
        <f t="shared" si="499"/>
        <v>0</v>
      </c>
      <c r="H2356" s="64">
        <f t="shared" si="499"/>
        <v>0</v>
      </c>
      <c r="I2356" s="64">
        <v>0</v>
      </c>
      <c r="J2356" s="64">
        <v>0</v>
      </c>
      <c r="K2356" s="64">
        <v>0</v>
      </c>
      <c r="L2356" s="64">
        <v>0</v>
      </c>
      <c r="M2356" s="64">
        <v>0</v>
      </c>
      <c r="N2356" s="64">
        <v>0</v>
      </c>
      <c r="O2356" s="64">
        <v>0</v>
      </c>
      <c r="P2356" s="64">
        <v>0</v>
      </c>
      <c r="Q2356" s="130"/>
      <c r="R2356" s="112"/>
      <c r="S2356" s="77"/>
      <c r="T2356" s="65"/>
      <c r="U2356" s="65"/>
      <c r="V2356" s="65"/>
      <c r="W2356" s="75"/>
      <c r="X2356" s="75"/>
      <c r="Y2356" s="75"/>
      <c r="Z2356" s="75"/>
      <c r="AA2356" s="75"/>
      <c r="AB2356" s="75"/>
      <c r="AC2356" s="75"/>
      <c r="AD2356" s="75"/>
      <c r="AE2356" s="75"/>
      <c r="AF2356" s="75"/>
      <c r="AG2356" s="75"/>
      <c r="AH2356" s="75"/>
      <c r="AI2356" s="75"/>
      <c r="AJ2356" s="75"/>
      <c r="AK2356" s="75"/>
      <c r="AL2356" s="75"/>
      <c r="AM2356" s="75"/>
      <c r="AN2356" s="75"/>
      <c r="AO2356" s="75"/>
      <c r="AP2356" s="75"/>
      <c r="AQ2356" s="75"/>
      <c r="AR2356" s="75"/>
      <c r="AS2356" s="75"/>
      <c r="AT2356" s="75"/>
      <c r="AU2356" s="75"/>
      <c r="AV2356" s="75"/>
      <c r="AW2356" s="75"/>
      <c r="AX2356" s="75"/>
      <c r="AY2356" s="75"/>
      <c r="AZ2356" s="75"/>
      <c r="BA2356" s="75"/>
    </row>
    <row r="2357" spans="1:53" s="76" customFormat="1">
      <c r="A2357" s="131"/>
      <c r="B2357" s="133"/>
      <c r="C2357" s="130"/>
      <c r="D2357" s="124"/>
      <c r="E2357" s="106"/>
      <c r="F2357" s="106" t="s">
        <v>279</v>
      </c>
      <c r="G2357" s="64">
        <f t="shared" si="499"/>
        <v>0</v>
      </c>
      <c r="H2357" s="64">
        <f t="shared" si="499"/>
        <v>0</v>
      </c>
      <c r="I2357" s="64">
        <v>0</v>
      </c>
      <c r="J2357" s="64">
        <v>0</v>
      </c>
      <c r="K2357" s="64">
        <v>0</v>
      </c>
      <c r="L2357" s="64">
        <v>0</v>
      </c>
      <c r="M2357" s="64">
        <v>0</v>
      </c>
      <c r="N2357" s="64">
        <v>0</v>
      </c>
      <c r="O2357" s="64">
        <v>0</v>
      </c>
      <c r="P2357" s="64">
        <v>0</v>
      </c>
      <c r="Q2357" s="130"/>
      <c r="R2357" s="112"/>
      <c r="S2357" s="77"/>
      <c r="T2357" s="65"/>
      <c r="U2357" s="65"/>
      <c r="V2357" s="65"/>
      <c r="W2357" s="75"/>
      <c r="X2357" s="75"/>
      <c r="Y2357" s="75"/>
      <c r="Z2357" s="75"/>
      <c r="AA2357" s="75"/>
      <c r="AB2357" s="75"/>
      <c r="AC2357" s="75"/>
      <c r="AD2357" s="75"/>
      <c r="AE2357" s="75"/>
      <c r="AF2357" s="75"/>
      <c r="AG2357" s="75"/>
      <c r="AH2357" s="75"/>
      <c r="AI2357" s="75"/>
      <c r="AJ2357" s="75"/>
      <c r="AK2357" s="75"/>
      <c r="AL2357" s="75"/>
      <c r="AM2357" s="75"/>
      <c r="AN2357" s="75"/>
      <c r="AO2357" s="75"/>
      <c r="AP2357" s="75"/>
      <c r="AQ2357" s="75"/>
      <c r="AR2357" s="75"/>
      <c r="AS2357" s="75"/>
      <c r="AT2357" s="75"/>
      <c r="AU2357" s="75"/>
      <c r="AV2357" s="75"/>
      <c r="AW2357" s="75"/>
      <c r="AX2357" s="75"/>
      <c r="AY2357" s="75"/>
      <c r="AZ2357" s="75"/>
      <c r="BA2357" s="75"/>
    </row>
    <row r="2358" spans="1:53" ht="12.75" customHeight="1">
      <c r="A2358" s="132" t="s">
        <v>285</v>
      </c>
      <c r="B2358" s="128" t="s">
        <v>292</v>
      </c>
      <c r="C2358" s="129"/>
      <c r="D2358" s="129"/>
      <c r="E2358" s="100"/>
      <c r="F2358" s="106" t="s">
        <v>22</v>
      </c>
      <c r="G2358" s="64">
        <f>SUM(G2359:G2369)</f>
        <v>14778.6</v>
      </c>
      <c r="H2358" s="64">
        <f t="shared" ref="H2358:P2358" si="500">SUM(H2359:H2369)</f>
        <v>14778.6</v>
      </c>
      <c r="I2358" s="64">
        <f t="shared" si="500"/>
        <v>14778.6</v>
      </c>
      <c r="J2358" s="64">
        <f t="shared" si="500"/>
        <v>14778.6</v>
      </c>
      <c r="K2358" s="64">
        <f t="shared" si="500"/>
        <v>0</v>
      </c>
      <c r="L2358" s="64">
        <f t="shared" si="500"/>
        <v>0</v>
      </c>
      <c r="M2358" s="64">
        <f t="shared" si="500"/>
        <v>0</v>
      </c>
      <c r="N2358" s="64">
        <f t="shared" si="500"/>
        <v>0</v>
      </c>
      <c r="O2358" s="64">
        <f t="shared" si="500"/>
        <v>0</v>
      </c>
      <c r="P2358" s="64">
        <f t="shared" si="500"/>
        <v>0</v>
      </c>
      <c r="Q2358" s="129" t="s">
        <v>23</v>
      </c>
      <c r="R2358" s="82"/>
    </row>
    <row r="2359" spans="1:53">
      <c r="A2359" s="132"/>
      <c r="B2359" s="128"/>
      <c r="C2359" s="129"/>
      <c r="D2359" s="129"/>
      <c r="E2359" s="100"/>
      <c r="F2359" s="100" t="s">
        <v>25</v>
      </c>
      <c r="G2359" s="66">
        <f t="shared" ref="G2359:H2363" si="501">I2359+K2359+M2359+O2359</f>
        <v>0</v>
      </c>
      <c r="H2359" s="66">
        <f t="shared" si="501"/>
        <v>0</v>
      </c>
      <c r="I2359" s="66">
        <v>0</v>
      </c>
      <c r="J2359" s="66">
        <v>0</v>
      </c>
      <c r="K2359" s="66">
        <v>0</v>
      </c>
      <c r="L2359" s="66">
        <v>0</v>
      </c>
      <c r="M2359" s="66">
        <v>0</v>
      </c>
      <c r="N2359" s="66">
        <v>0</v>
      </c>
      <c r="O2359" s="66">
        <v>0</v>
      </c>
      <c r="P2359" s="66">
        <v>0</v>
      </c>
      <c r="Q2359" s="129"/>
      <c r="R2359" s="82"/>
    </row>
    <row r="2360" spans="1:53">
      <c r="A2360" s="132"/>
      <c r="B2360" s="128"/>
      <c r="C2360" s="129"/>
      <c r="D2360" s="129"/>
      <c r="E2360" s="100"/>
      <c r="F2360" s="100" t="s">
        <v>28</v>
      </c>
      <c r="G2360" s="66">
        <f t="shared" si="501"/>
        <v>0</v>
      </c>
      <c r="H2360" s="66">
        <f t="shared" si="501"/>
        <v>0</v>
      </c>
      <c r="I2360" s="66">
        <v>0</v>
      </c>
      <c r="J2360" s="66">
        <v>0</v>
      </c>
      <c r="K2360" s="66">
        <v>0</v>
      </c>
      <c r="L2360" s="66">
        <v>0</v>
      </c>
      <c r="M2360" s="66">
        <v>0</v>
      </c>
      <c r="N2360" s="66">
        <v>0</v>
      </c>
      <c r="O2360" s="66">
        <v>0</v>
      </c>
      <c r="P2360" s="66">
        <v>0</v>
      </c>
      <c r="Q2360" s="129"/>
      <c r="R2360" s="82"/>
    </row>
    <row r="2361" spans="1:53">
      <c r="A2361" s="132"/>
      <c r="B2361" s="128"/>
      <c r="C2361" s="129"/>
      <c r="D2361" s="129"/>
      <c r="E2361" s="100"/>
      <c r="F2361" s="100" t="s">
        <v>29</v>
      </c>
      <c r="G2361" s="66">
        <f t="shared" si="501"/>
        <v>0</v>
      </c>
      <c r="H2361" s="66">
        <f t="shared" si="501"/>
        <v>0</v>
      </c>
      <c r="I2361" s="66">
        <v>0</v>
      </c>
      <c r="J2361" s="66">
        <v>0</v>
      </c>
      <c r="K2361" s="66">
        <v>0</v>
      </c>
      <c r="L2361" s="66">
        <v>0</v>
      </c>
      <c r="M2361" s="66">
        <v>0</v>
      </c>
      <c r="N2361" s="66">
        <v>0</v>
      </c>
      <c r="O2361" s="66">
        <v>0</v>
      </c>
      <c r="P2361" s="66">
        <v>0</v>
      </c>
      <c r="Q2361" s="129"/>
      <c r="R2361" s="82"/>
    </row>
    <row r="2362" spans="1:53">
      <c r="A2362" s="132"/>
      <c r="B2362" s="128"/>
      <c r="C2362" s="129"/>
      <c r="D2362" s="129"/>
      <c r="E2362" s="100" t="s">
        <v>26</v>
      </c>
      <c r="F2362" s="100" t="s">
        <v>30</v>
      </c>
      <c r="G2362" s="66">
        <f t="shared" si="501"/>
        <v>14778.6</v>
      </c>
      <c r="H2362" s="66">
        <f t="shared" si="501"/>
        <v>14778.6</v>
      </c>
      <c r="I2362" s="66">
        <v>14778.6</v>
      </c>
      <c r="J2362" s="66">
        <v>14778.6</v>
      </c>
      <c r="K2362" s="66">
        <v>0</v>
      </c>
      <c r="L2362" s="66">
        <v>0</v>
      </c>
      <c r="M2362" s="66">
        <v>0</v>
      </c>
      <c r="N2362" s="66">
        <v>0</v>
      </c>
      <c r="O2362" s="66">
        <v>0</v>
      </c>
      <c r="P2362" s="66">
        <v>0</v>
      </c>
      <c r="Q2362" s="129"/>
      <c r="R2362" s="82"/>
    </row>
    <row r="2363" spans="1:53">
      <c r="A2363" s="132"/>
      <c r="B2363" s="128"/>
      <c r="C2363" s="129"/>
      <c r="D2363" s="129"/>
      <c r="E2363" s="100"/>
      <c r="F2363" s="100" t="s">
        <v>31</v>
      </c>
      <c r="G2363" s="66">
        <f t="shared" si="501"/>
        <v>0</v>
      </c>
      <c r="H2363" s="66">
        <f t="shared" si="501"/>
        <v>0</v>
      </c>
      <c r="I2363" s="66">
        <v>0</v>
      </c>
      <c r="J2363" s="66">
        <v>0</v>
      </c>
      <c r="K2363" s="66">
        <v>0</v>
      </c>
      <c r="L2363" s="66">
        <v>0</v>
      </c>
      <c r="M2363" s="66">
        <v>0</v>
      </c>
      <c r="N2363" s="66">
        <v>0</v>
      </c>
      <c r="O2363" s="66">
        <v>0</v>
      </c>
      <c r="P2363" s="66">
        <v>0</v>
      </c>
      <c r="Q2363" s="129"/>
      <c r="R2363" s="82"/>
    </row>
    <row r="2364" spans="1:53">
      <c r="A2364" s="132"/>
      <c r="B2364" s="128"/>
      <c r="C2364" s="129"/>
      <c r="D2364" s="129"/>
      <c r="E2364" s="100"/>
      <c r="F2364" s="100" t="s">
        <v>268</v>
      </c>
      <c r="G2364" s="66">
        <v>0</v>
      </c>
      <c r="H2364" s="66">
        <v>0</v>
      </c>
      <c r="I2364" s="66">
        <v>0</v>
      </c>
      <c r="J2364" s="66">
        <v>0</v>
      </c>
      <c r="K2364" s="66">
        <v>0</v>
      </c>
      <c r="L2364" s="66">
        <v>0</v>
      </c>
      <c r="M2364" s="66">
        <v>0</v>
      </c>
      <c r="N2364" s="66">
        <v>0</v>
      </c>
      <c r="O2364" s="66">
        <v>0</v>
      </c>
      <c r="P2364" s="66">
        <v>0</v>
      </c>
      <c r="Q2364" s="129"/>
      <c r="R2364" s="82"/>
    </row>
    <row r="2365" spans="1:53">
      <c r="A2365" s="132"/>
      <c r="B2365" s="128"/>
      <c r="C2365" s="129"/>
      <c r="D2365" s="129"/>
      <c r="E2365" s="100"/>
      <c r="F2365" s="100" t="s">
        <v>275</v>
      </c>
      <c r="G2365" s="66">
        <f t="shared" ref="G2365:H2369" si="502">I2365+K2365+M2365+O2365</f>
        <v>0</v>
      </c>
      <c r="H2365" s="66">
        <f t="shared" si="502"/>
        <v>0</v>
      </c>
      <c r="I2365" s="66">
        <v>0</v>
      </c>
      <c r="J2365" s="66">
        <v>0</v>
      </c>
      <c r="K2365" s="66">
        <v>0</v>
      </c>
      <c r="L2365" s="66">
        <v>0</v>
      </c>
      <c r="M2365" s="66">
        <v>0</v>
      </c>
      <c r="N2365" s="66">
        <v>0</v>
      </c>
      <c r="O2365" s="66">
        <v>0</v>
      </c>
      <c r="P2365" s="66">
        <v>0</v>
      </c>
      <c r="Q2365" s="129"/>
      <c r="R2365" s="82"/>
      <c r="S2365" s="51"/>
      <c r="T2365" s="65"/>
    </row>
    <row r="2366" spans="1:53">
      <c r="A2366" s="132"/>
      <c r="B2366" s="128"/>
      <c r="C2366" s="129"/>
      <c r="D2366" s="129"/>
      <c r="E2366" s="100"/>
      <c r="F2366" s="100" t="s">
        <v>276</v>
      </c>
      <c r="G2366" s="66">
        <f t="shared" si="502"/>
        <v>0</v>
      </c>
      <c r="H2366" s="66">
        <f t="shared" si="502"/>
        <v>0</v>
      </c>
      <c r="I2366" s="66">
        <v>0</v>
      </c>
      <c r="J2366" s="66">
        <v>0</v>
      </c>
      <c r="K2366" s="66">
        <v>0</v>
      </c>
      <c r="L2366" s="66">
        <v>0</v>
      </c>
      <c r="M2366" s="66">
        <v>0</v>
      </c>
      <c r="N2366" s="66">
        <v>0</v>
      </c>
      <c r="O2366" s="66">
        <v>0</v>
      </c>
      <c r="P2366" s="66">
        <v>0</v>
      </c>
      <c r="Q2366" s="129"/>
      <c r="R2366" s="82"/>
      <c r="S2366" s="51"/>
      <c r="T2366" s="65"/>
    </row>
    <row r="2367" spans="1:53">
      <c r="A2367" s="132"/>
      <c r="B2367" s="128"/>
      <c r="C2367" s="129"/>
      <c r="D2367" s="129"/>
      <c r="E2367" s="100"/>
      <c r="F2367" s="100" t="s">
        <v>277</v>
      </c>
      <c r="G2367" s="66">
        <f t="shared" si="502"/>
        <v>0</v>
      </c>
      <c r="H2367" s="66">
        <f t="shared" si="502"/>
        <v>0</v>
      </c>
      <c r="I2367" s="66">
        <v>0</v>
      </c>
      <c r="J2367" s="66">
        <v>0</v>
      </c>
      <c r="K2367" s="66">
        <v>0</v>
      </c>
      <c r="L2367" s="66">
        <v>0</v>
      </c>
      <c r="M2367" s="66">
        <v>0</v>
      </c>
      <c r="N2367" s="66">
        <v>0</v>
      </c>
      <c r="O2367" s="66">
        <v>0</v>
      </c>
      <c r="P2367" s="66">
        <v>0</v>
      </c>
      <c r="Q2367" s="129"/>
      <c r="R2367" s="82"/>
      <c r="S2367" s="51"/>
      <c r="T2367" s="65"/>
    </row>
    <row r="2368" spans="1:53">
      <c r="A2368" s="132"/>
      <c r="B2368" s="128"/>
      <c r="C2368" s="129"/>
      <c r="D2368" s="129"/>
      <c r="E2368" s="100"/>
      <c r="F2368" s="100" t="s">
        <v>278</v>
      </c>
      <c r="G2368" s="66">
        <f t="shared" si="502"/>
        <v>0</v>
      </c>
      <c r="H2368" s="66">
        <f t="shared" si="502"/>
        <v>0</v>
      </c>
      <c r="I2368" s="66">
        <v>0</v>
      </c>
      <c r="J2368" s="66">
        <v>0</v>
      </c>
      <c r="K2368" s="66">
        <v>0</v>
      </c>
      <c r="L2368" s="66">
        <v>0</v>
      </c>
      <c r="M2368" s="66">
        <v>0</v>
      </c>
      <c r="N2368" s="66">
        <v>0</v>
      </c>
      <c r="O2368" s="66">
        <v>0</v>
      </c>
      <c r="P2368" s="66">
        <v>0</v>
      </c>
      <c r="Q2368" s="129"/>
      <c r="R2368" s="82"/>
      <c r="S2368" s="51"/>
      <c r="T2368" s="65"/>
    </row>
    <row r="2369" spans="1:20">
      <c r="A2369" s="132"/>
      <c r="B2369" s="128"/>
      <c r="C2369" s="129"/>
      <c r="D2369" s="129"/>
      <c r="E2369" s="100"/>
      <c r="F2369" s="100" t="s">
        <v>279</v>
      </c>
      <c r="G2369" s="66">
        <f t="shared" si="502"/>
        <v>0</v>
      </c>
      <c r="H2369" s="66">
        <f t="shared" si="502"/>
        <v>0</v>
      </c>
      <c r="I2369" s="66">
        <v>0</v>
      </c>
      <c r="J2369" s="66">
        <v>0</v>
      </c>
      <c r="K2369" s="66">
        <v>0</v>
      </c>
      <c r="L2369" s="66">
        <v>0</v>
      </c>
      <c r="M2369" s="66">
        <v>0</v>
      </c>
      <c r="N2369" s="66">
        <v>0</v>
      </c>
      <c r="O2369" s="66">
        <v>0</v>
      </c>
      <c r="P2369" s="66">
        <v>0</v>
      </c>
      <c r="Q2369" s="129"/>
      <c r="R2369" s="82"/>
      <c r="S2369" s="51"/>
      <c r="T2369" s="65"/>
    </row>
    <row r="2370" spans="1:20" ht="12.75" customHeight="1">
      <c r="A2370" s="132" t="s">
        <v>286</v>
      </c>
      <c r="B2370" s="128" t="s">
        <v>293</v>
      </c>
      <c r="C2370" s="129"/>
      <c r="D2370" s="129"/>
      <c r="E2370" s="100"/>
      <c r="F2370" s="106" t="s">
        <v>22</v>
      </c>
      <c r="G2370" s="64">
        <f>SUM(G2371:G2381)</f>
        <v>1384.5</v>
      </c>
      <c r="H2370" s="64">
        <f t="shared" ref="H2370:P2370" si="503">SUM(H2371:H2381)</f>
        <v>1384.5</v>
      </c>
      <c r="I2370" s="64">
        <f t="shared" si="503"/>
        <v>1384.5</v>
      </c>
      <c r="J2370" s="64">
        <f t="shared" si="503"/>
        <v>1384.5</v>
      </c>
      <c r="K2370" s="64">
        <f t="shared" si="503"/>
        <v>0</v>
      </c>
      <c r="L2370" s="64">
        <f t="shared" si="503"/>
        <v>0</v>
      </c>
      <c r="M2370" s="64">
        <f t="shared" si="503"/>
        <v>0</v>
      </c>
      <c r="N2370" s="64">
        <f t="shared" si="503"/>
        <v>0</v>
      </c>
      <c r="O2370" s="64">
        <f t="shared" si="503"/>
        <v>0</v>
      </c>
      <c r="P2370" s="64">
        <f t="shared" si="503"/>
        <v>0</v>
      </c>
      <c r="Q2370" s="129" t="s">
        <v>23</v>
      </c>
      <c r="R2370" s="82"/>
    </row>
    <row r="2371" spans="1:20">
      <c r="A2371" s="132"/>
      <c r="B2371" s="128"/>
      <c r="C2371" s="129"/>
      <c r="D2371" s="129"/>
      <c r="E2371" s="100"/>
      <c r="F2371" s="100" t="s">
        <v>25</v>
      </c>
      <c r="G2371" s="66">
        <f t="shared" ref="G2371:H2375" si="504">I2371+K2371+M2371+O2371</f>
        <v>0</v>
      </c>
      <c r="H2371" s="66">
        <f t="shared" si="504"/>
        <v>0</v>
      </c>
      <c r="I2371" s="66">
        <v>0</v>
      </c>
      <c r="J2371" s="66">
        <v>0</v>
      </c>
      <c r="K2371" s="66">
        <v>0</v>
      </c>
      <c r="L2371" s="66">
        <v>0</v>
      </c>
      <c r="M2371" s="66">
        <v>0</v>
      </c>
      <c r="N2371" s="66">
        <v>0</v>
      </c>
      <c r="O2371" s="66">
        <v>0</v>
      </c>
      <c r="P2371" s="66">
        <v>0</v>
      </c>
      <c r="Q2371" s="129"/>
      <c r="R2371" s="82"/>
    </row>
    <row r="2372" spans="1:20">
      <c r="A2372" s="132"/>
      <c r="B2372" s="128"/>
      <c r="C2372" s="129"/>
      <c r="D2372" s="129"/>
      <c r="E2372" s="100"/>
      <c r="F2372" s="100" t="s">
        <v>28</v>
      </c>
      <c r="G2372" s="66">
        <f t="shared" si="504"/>
        <v>0</v>
      </c>
      <c r="H2372" s="66">
        <f t="shared" si="504"/>
        <v>0</v>
      </c>
      <c r="I2372" s="66">
        <v>0</v>
      </c>
      <c r="J2372" s="66">
        <v>0</v>
      </c>
      <c r="K2372" s="66">
        <v>0</v>
      </c>
      <c r="L2372" s="66">
        <v>0</v>
      </c>
      <c r="M2372" s="66">
        <v>0</v>
      </c>
      <c r="N2372" s="66">
        <v>0</v>
      </c>
      <c r="O2372" s="66">
        <v>0</v>
      </c>
      <c r="P2372" s="66">
        <v>0</v>
      </c>
      <c r="Q2372" s="129"/>
      <c r="R2372" s="82"/>
    </row>
    <row r="2373" spans="1:20">
      <c r="A2373" s="132"/>
      <c r="B2373" s="128"/>
      <c r="C2373" s="129"/>
      <c r="D2373" s="129"/>
      <c r="E2373" s="100"/>
      <c r="F2373" s="100" t="s">
        <v>29</v>
      </c>
      <c r="G2373" s="66">
        <f t="shared" si="504"/>
        <v>0</v>
      </c>
      <c r="H2373" s="66">
        <f t="shared" si="504"/>
        <v>0</v>
      </c>
      <c r="I2373" s="66">
        <v>0</v>
      </c>
      <c r="J2373" s="66">
        <v>0</v>
      </c>
      <c r="K2373" s="66">
        <v>0</v>
      </c>
      <c r="L2373" s="66">
        <v>0</v>
      </c>
      <c r="M2373" s="66">
        <v>0</v>
      </c>
      <c r="N2373" s="66">
        <v>0</v>
      </c>
      <c r="O2373" s="66">
        <v>0</v>
      </c>
      <c r="P2373" s="66">
        <v>0</v>
      </c>
      <c r="Q2373" s="129"/>
      <c r="R2373" s="82"/>
    </row>
    <row r="2374" spans="1:20">
      <c r="A2374" s="132"/>
      <c r="B2374" s="128"/>
      <c r="C2374" s="129"/>
      <c r="D2374" s="129"/>
      <c r="E2374" s="100" t="s">
        <v>26</v>
      </c>
      <c r="F2374" s="100" t="s">
        <v>30</v>
      </c>
      <c r="G2374" s="66">
        <f t="shared" si="504"/>
        <v>1384.5</v>
      </c>
      <c r="H2374" s="66">
        <f t="shared" si="504"/>
        <v>1384.5</v>
      </c>
      <c r="I2374" s="66">
        <v>1384.5</v>
      </c>
      <c r="J2374" s="66">
        <v>1384.5</v>
      </c>
      <c r="K2374" s="66">
        <v>0</v>
      </c>
      <c r="L2374" s="66">
        <v>0</v>
      </c>
      <c r="M2374" s="66">
        <v>0</v>
      </c>
      <c r="N2374" s="66">
        <v>0</v>
      </c>
      <c r="O2374" s="66">
        <v>0</v>
      </c>
      <c r="P2374" s="66">
        <v>0</v>
      </c>
      <c r="Q2374" s="129"/>
      <c r="R2374" s="82"/>
    </row>
    <row r="2375" spans="1:20">
      <c r="A2375" s="132"/>
      <c r="B2375" s="128"/>
      <c r="C2375" s="129"/>
      <c r="D2375" s="129"/>
      <c r="E2375" s="100"/>
      <c r="F2375" s="100" t="s">
        <v>31</v>
      </c>
      <c r="G2375" s="66">
        <f t="shared" si="504"/>
        <v>0</v>
      </c>
      <c r="H2375" s="66">
        <f t="shared" si="504"/>
        <v>0</v>
      </c>
      <c r="I2375" s="66">
        <v>0</v>
      </c>
      <c r="J2375" s="66">
        <v>0</v>
      </c>
      <c r="K2375" s="66">
        <v>0</v>
      </c>
      <c r="L2375" s="66">
        <v>0</v>
      </c>
      <c r="M2375" s="66">
        <v>0</v>
      </c>
      <c r="N2375" s="66">
        <v>0</v>
      </c>
      <c r="O2375" s="66">
        <v>0</v>
      </c>
      <c r="P2375" s="66">
        <v>0</v>
      </c>
      <c r="Q2375" s="129"/>
      <c r="R2375" s="82"/>
    </row>
    <row r="2376" spans="1:20">
      <c r="A2376" s="132"/>
      <c r="B2376" s="128"/>
      <c r="C2376" s="129"/>
      <c r="D2376" s="129"/>
      <c r="E2376" s="100"/>
      <c r="F2376" s="100" t="s">
        <v>268</v>
      </c>
      <c r="G2376" s="66">
        <v>0</v>
      </c>
      <c r="H2376" s="66">
        <v>0</v>
      </c>
      <c r="I2376" s="66">
        <v>0</v>
      </c>
      <c r="J2376" s="66">
        <v>0</v>
      </c>
      <c r="K2376" s="66">
        <v>0</v>
      </c>
      <c r="L2376" s="66">
        <v>0</v>
      </c>
      <c r="M2376" s="66">
        <v>0</v>
      </c>
      <c r="N2376" s="66">
        <v>0</v>
      </c>
      <c r="O2376" s="66">
        <v>0</v>
      </c>
      <c r="P2376" s="66">
        <v>0</v>
      </c>
      <c r="Q2376" s="129"/>
      <c r="R2376" s="82"/>
    </row>
    <row r="2377" spans="1:20">
      <c r="A2377" s="132"/>
      <c r="B2377" s="128"/>
      <c r="C2377" s="129"/>
      <c r="D2377" s="129"/>
      <c r="E2377" s="100"/>
      <c r="F2377" s="100" t="s">
        <v>275</v>
      </c>
      <c r="G2377" s="66">
        <f t="shared" ref="G2377:H2381" si="505">I2377+K2377+M2377+O2377</f>
        <v>0</v>
      </c>
      <c r="H2377" s="66">
        <f t="shared" si="505"/>
        <v>0</v>
      </c>
      <c r="I2377" s="66">
        <v>0</v>
      </c>
      <c r="J2377" s="66">
        <v>0</v>
      </c>
      <c r="K2377" s="66">
        <v>0</v>
      </c>
      <c r="L2377" s="66">
        <v>0</v>
      </c>
      <c r="M2377" s="66">
        <v>0</v>
      </c>
      <c r="N2377" s="66">
        <v>0</v>
      </c>
      <c r="O2377" s="66">
        <v>0</v>
      </c>
      <c r="P2377" s="66">
        <v>0</v>
      </c>
      <c r="Q2377" s="129"/>
      <c r="R2377" s="82"/>
      <c r="S2377" s="51"/>
      <c r="T2377" s="65"/>
    </row>
    <row r="2378" spans="1:20">
      <c r="A2378" s="132"/>
      <c r="B2378" s="128"/>
      <c r="C2378" s="129"/>
      <c r="D2378" s="129"/>
      <c r="E2378" s="100"/>
      <c r="F2378" s="100" t="s">
        <v>276</v>
      </c>
      <c r="G2378" s="66">
        <f t="shared" si="505"/>
        <v>0</v>
      </c>
      <c r="H2378" s="66">
        <f t="shared" si="505"/>
        <v>0</v>
      </c>
      <c r="I2378" s="66">
        <v>0</v>
      </c>
      <c r="J2378" s="66">
        <v>0</v>
      </c>
      <c r="K2378" s="66">
        <v>0</v>
      </c>
      <c r="L2378" s="66">
        <v>0</v>
      </c>
      <c r="M2378" s="66">
        <v>0</v>
      </c>
      <c r="N2378" s="66">
        <v>0</v>
      </c>
      <c r="O2378" s="66">
        <v>0</v>
      </c>
      <c r="P2378" s="66">
        <v>0</v>
      </c>
      <c r="Q2378" s="129"/>
      <c r="R2378" s="82"/>
      <c r="S2378" s="51"/>
      <c r="T2378" s="65"/>
    </row>
    <row r="2379" spans="1:20">
      <c r="A2379" s="132"/>
      <c r="B2379" s="128"/>
      <c r="C2379" s="129"/>
      <c r="D2379" s="129"/>
      <c r="E2379" s="100"/>
      <c r="F2379" s="100" t="s">
        <v>277</v>
      </c>
      <c r="G2379" s="66">
        <f t="shared" si="505"/>
        <v>0</v>
      </c>
      <c r="H2379" s="66">
        <f t="shared" si="505"/>
        <v>0</v>
      </c>
      <c r="I2379" s="66">
        <v>0</v>
      </c>
      <c r="J2379" s="66">
        <v>0</v>
      </c>
      <c r="K2379" s="66">
        <v>0</v>
      </c>
      <c r="L2379" s="66">
        <v>0</v>
      </c>
      <c r="M2379" s="66">
        <v>0</v>
      </c>
      <c r="N2379" s="66">
        <v>0</v>
      </c>
      <c r="O2379" s="66">
        <v>0</v>
      </c>
      <c r="P2379" s="66">
        <v>0</v>
      </c>
      <c r="Q2379" s="129"/>
      <c r="R2379" s="82"/>
      <c r="S2379" s="51"/>
      <c r="T2379" s="65"/>
    </row>
    <row r="2380" spans="1:20">
      <c r="A2380" s="132"/>
      <c r="B2380" s="128"/>
      <c r="C2380" s="129"/>
      <c r="D2380" s="129"/>
      <c r="E2380" s="100"/>
      <c r="F2380" s="100" t="s">
        <v>278</v>
      </c>
      <c r="G2380" s="66">
        <f t="shared" si="505"/>
        <v>0</v>
      </c>
      <c r="H2380" s="66">
        <f t="shared" si="505"/>
        <v>0</v>
      </c>
      <c r="I2380" s="66">
        <v>0</v>
      </c>
      <c r="J2380" s="66">
        <v>0</v>
      </c>
      <c r="K2380" s="66">
        <v>0</v>
      </c>
      <c r="L2380" s="66">
        <v>0</v>
      </c>
      <c r="M2380" s="66">
        <v>0</v>
      </c>
      <c r="N2380" s="66">
        <v>0</v>
      </c>
      <c r="O2380" s="66">
        <v>0</v>
      </c>
      <c r="P2380" s="66">
        <v>0</v>
      </c>
      <c r="Q2380" s="129"/>
      <c r="R2380" s="82"/>
      <c r="S2380" s="51"/>
      <c r="T2380" s="65"/>
    </row>
    <row r="2381" spans="1:20">
      <c r="A2381" s="132"/>
      <c r="B2381" s="128"/>
      <c r="C2381" s="129"/>
      <c r="D2381" s="129"/>
      <c r="E2381" s="100"/>
      <c r="F2381" s="100" t="s">
        <v>279</v>
      </c>
      <c r="G2381" s="66">
        <f t="shared" si="505"/>
        <v>0</v>
      </c>
      <c r="H2381" s="66">
        <f t="shared" si="505"/>
        <v>0</v>
      </c>
      <c r="I2381" s="66">
        <v>0</v>
      </c>
      <c r="J2381" s="66">
        <v>0</v>
      </c>
      <c r="K2381" s="66">
        <v>0</v>
      </c>
      <c r="L2381" s="66">
        <v>0</v>
      </c>
      <c r="M2381" s="66">
        <v>0</v>
      </c>
      <c r="N2381" s="66">
        <v>0</v>
      </c>
      <c r="O2381" s="66">
        <v>0</v>
      </c>
      <c r="P2381" s="66">
        <v>0</v>
      </c>
      <c r="Q2381" s="129"/>
      <c r="R2381" s="82"/>
      <c r="S2381" s="51"/>
      <c r="T2381" s="65"/>
    </row>
    <row r="2382" spans="1:20" ht="12.75" customHeight="1">
      <c r="A2382" s="132" t="s">
        <v>287</v>
      </c>
      <c r="B2382" s="128" t="s">
        <v>294</v>
      </c>
      <c r="C2382" s="129"/>
      <c r="D2382" s="129"/>
      <c r="E2382" s="100"/>
      <c r="F2382" s="106" t="s">
        <v>22</v>
      </c>
      <c r="G2382" s="64">
        <f>SUM(G2383:G2393)</f>
        <v>17573.5</v>
      </c>
      <c r="H2382" s="64">
        <f t="shared" ref="H2382:P2382" si="506">SUM(H2383:H2393)</f>
        <v>17573.5</v>
      </c>
      <c r="I2382" s="64">
        <f t="shared" si="506"/>
        <v>17573.5</v>
      </c>
      <c r="J2382" s="64">
        <f t="shared" si="506"/>
        <v>17573.5</v>
      </c>
      <c r="K2382" s="64">
        <f t="shared" si="506"/>
        <v>0</v>
      </c>
      <c r="L2382" s="64">
        <f t="shared" si="506"/>
        <v>0</v>
      </c>
      <c r="M2382" s="64">
        <f t="shared" si="506"/>
        <v>0</v>
      </c>
      <c r="N2382" s="64">
        <f t="shared" si="506"/>
        <v>0</v>
      </c>
      <c r="O2382" s="64">
        <f t="shared" si="506"/>
        <v>0</v>
      </c>
      <c r="P2382" s="64">
        <f t="shared" si="506"/>
        <v>0</v>
      </c>
      <c r="Q2382" s="129" t="s">
        <v>23</v>
      </c>
      <c r="R2382" s="82"/>
    </row>
    <row r="2383" spans="1:20">
      <c r="A2383" s="132"/>
      <c r="B2383" s="128"/>
      <c r="C2383" s="129"/>
      <c r="D2383" s="129"/>
      <c r="E2383" s="100"/>
      <c r="F2383" s="100" t="s">
        <v>25</v>
      </c>
      <c r="G2383" s="66">
        <f t="shared" ref="G2383:H2387" si="507">I2383+K2383+M2383+O2383</f>
        <v>0</v>
      </c>
      <c r="H2383" s="66">
        <f t="shared" si="507"/>
        <v>0</v>
      </c>
      <c r="I2383" s="66">
        <v>0</v>
      </c>
      <c r="J2383" s="66">
        <v>0</v>
      </c>
      <c r="K2383" s="66">
        <v>0</v>
      </c>
      <c r="L2383" s="66">
        <v>0</v>
      </c>
      <c r="M2383" s="66">
        <v>0</v>
      </c>
      <c r="N2383" s="66">
        <v>0</v>
      </c>
      <c r="O2383" s="66">
        <v>0</v>
      </c>
      <c r="P2383" s="66">
        <v>0</v>
      </c>
      <c r="Q2383" s="129"/>
      <c r="R2383" s="82"/>
    </row>
    <row r="2384" spans="1:20">
      <c r="A2384" s="132"/>
      <c r="B2384" s="128"/>
      <c r="C2384" s="129"/>
      <c r="D2384" s="129"/>
      <c r="E2384" s="100"/>
      <c r="F2384" s="100" t="s">
        <v>28</v>
      </c>
      <c r="G2384" s="66">
        <f t="shared" si="507"/>
        <v>0</v>
      </c>
      <c r="H2384" s="66">
        <f t="shared" si="507"/>
        <v>0</v>
      </c>
      <c r="I2384" s="66">
        <v>0</v>
      </c>
      <c r="J2384" s="66">
        <v>0</v>
      </c>
      <c r="K2384" s="66">
        <v>0</v>
      </c>
      <c r="L2384" s="66">
        <v>0</v>
      </c>
      <c r="M2384" s="66">
        <v>0</v>
      </c>
      <c r="N2384" s="66">
        <v>0</v>
      </c>
      <c r="O2384" s="66">
        <v>0</v>
      </c>
      <c r="P2384" s="66">
        <v>0</v>
      </c>
      <c r="Q2384" s="129"/>
      <c r="R2384" s="82"/>
    </row>
    <row r="2385" spans="1:20">
      <c r="A2385" s="132"/>
      <c r="B2385" s="128"/>
      <c r="C2385" s="129"/>
      <c r="D2385" s="129"/>
      <c r="E2385" s="100"/>
      <c r="F2385" s="100" t="s">
        <v>29</v>
      </c>
      <c r="G2385" s="66">
        <f t="shared" si="507"/>
        <v>0</v>
      </c>
      <c r="H2385" s="66">
        <f t="shared" si="507"/>
        <v>0</v>
      </c>
      <c r="I2385" s="66">
        <v>0</v>
      </c>
      <c r="J2385" s="66">
        <v>0</v>
      </c>
      <c r="K2385" s="66">
        <v>0</v>
      </c>
      <c r="L2385" s="66">
        <v>0</v>
      </c>
      <c r="M2385" s="66">
        <v>0</v>
      </c>
      <c r="N2385" s="66">
        <v>0</v>
      </c>
      <c r="O2385" s="66">
        <v>0</v>
      </c>
      <c r="P2385" s="66">
        <v>0</v>
      </c>
      <c r="Q2385" s="129"/>
      <c r="R2385" s="82"/>
    </row>
    <row r="2386" spans="1:20">
      <c r="A2386" s="132"/>
      <c r="B2386" s="128"/>
      <c r="C2386" s="129"/>
      <c r="D2386" s="129"/>
      <c r="E2386" s="100" t="s">
        <v>26</v>
      </c>
      <c r="F2386" s="100" t="s">
        <v>30</v>
      </c>
      <c r="G2386" s="66">
        <f t="shared" si="507"/>
        <v>17573.5</v>
      </c>
      <c r="H2386" s="66">
        <f t="shared" si="507"/>
        <v>17573.5</v>
      </c>
      <c r="I2386" s="66">
        <v>17573.5</v>
      </c>
      <c r="J2386" s="66">
        <v>17573.5</v>
      </c>
      <c r="K2386" s="66">
        <v>0</v>
      </c>
      <c r="L2386" s="66">
        <v>0</v>
      </c>
      <c r="M2386" s="66">
        <v>0</v>
      </c>
      <c r="N2386" s="66">
        <v>0</v>
      </c>
      <c r="O2386" s="66">
        <v>0</v>
      </c>
      <c r="P2386" s="66">
        <v>0</v>
      </c>
      <c r="Q2386" s="129"/>
      <c r="R2386" s="82"/>
    </row>
    <row r="2387" spans="1:20">
      <c r="A2387" s="132"/>
      <c r="B2387" s="128"/>
      <c r="C2387" s="129"/>
      <c r="D2387" s="129"/>
      <c r="E2387" s="100"/>
      <c r="F2387" s="100" t="s">
        <v>31</v>
      </c>
      <c r="G2387" s="66">
        <f t="shared" si="507"/>
        <v>0</v>
      </c>
      <c r="H2387" s="66">
        <f t="shared" si="507"/>
        <v>0</v>
      </c>
      <c r="I2387" s="66">
        <v>0</v>
      </c>
      <c r="J2387" s="66">
        <v>0</v>
      </c>
      <c r="K2387" s="66">
        <v>0</v>
      </c>
      <c r="L2387" s="66">
        <v>0</v>
      </c>
      <c r="M2387" s="66">
        <v>0</v>
      </c>
      <c r="N2387" s="66">
        <v>0</v>
      </c>
      <c r="O2387" s="66">
        <v>0</v>
      </c>
      <c r="P2387" s="66">
        <v>0</v>
      </c>
      <c r="Q2387" s="129"/>
      <c r="R2387" s="82"/>
    </row>
    <row r="2388" spans="1:20">
      <c r="A2388" s="132"/>
      <c r="B2388" s="128"/>
      <c r="C2388" s="129"/>
      <c r="D2388" s="129"/>
      <c r="E2388" s="100"/>
      <c r="F2388" s="100" t="s">
        <v>268</v>
      </c>
      <c r="G2388" s="66">
        <v>0</v>
      </c>
      <c r="H2388" s="66">
        <v>0</v>
      </c>
      <c r="I2388" s="66">
        <v>0</v>
      </c>
      <c r="J2388" s="66">
        <v>0</v>
      </c>
      <c r="K2388" s="66">
        <v>0</v>
      </c>
      <c r="L2388" s="66">
        <v>0</v>
      </c>
      <c r="M2388" s="66">
        <v>0</v>
      </c>
      <c r="N2388" s="66">
        <v>0</v>
      </c>
      <c r="O2388" s="66">
        <v>0</v>
      </c>
      <c r="P2388" s="66">
        <v>0</v>
      </c>
      <c r="Q2388" s="129"/>
      <c r="R2388" s="82"/>
    </row>
    <row r="2389" spans="1:20">
      <c r="A2389" s="132"/>
      <c r="B2389" s="128"/>
      <c r="C2389" s="129"/>
      <c r="D2389" s="129"/>
      <c r="E2389" s="100"/>
      <c r="F2389" s="100" t="s">
        <v>275</v>
      </c>
      <c r="G2389" s="66">
        <f t="shared" ref="G2389:H2393" si="508">I2389+K2389+M2389+O2389</f>
        <v>0</v>
      </c>
      <c r="H2389" s="66">
        <f t="shared" si="508"/>
        <v>0</v>
      </c>
      <c r="I2389" s="66">
        <v>0</v>
      </c>
      <c r="J2389" s="66">
        <v>0</v>
      </c>
      <c r="K2389" s="66">
        <v>0</v>
      </c>
      <c r="L2389" s="66">
        <v>0</v>
      </c>
      <c r="M2389" s="66">
        <v>0</v>
      </c>
      <c r="N2389" s="66">
        <v>0</v>
      </c>
      <c r="O2389" s="66">
        <v>0</v>
      </c>
      <c r="P2389" s="66">
        <v>0</v>
      </c>
      <c r="Q2389" s="129"/>
      <c r="R2389" s="82"/>
      <c r="S2389" s="51"/>
      <c r="T2389" s="65"/>
    </row>
    <row r="2390" spans="1:20">
      <c r="A2390" s="132"/>
      <c r="B2390" s="128"/>
      <c r="C2390" s="129"/>
      <c r="D2390" s="129"/>
      <c r="E2390" s="100"/>
      <c r="F2390" s="100" t="s">
        <v>276</v>
      </c>
      <c r="G2390" s="66">
        <f t="shared" si="508"/>
        <v>0</v>
      </c>
      <c r="H2390" s="66">
        <f t="shared" si="508"/>
        <v>0</v>
      </c>
      <c r="I2390" s="66">
        <v>0</v>
      </c>
      <c r="J2390" s="66">
        <v>0</v>
      </c>
      <c r="K2390" s="66">
        <v>0</v>
      </c>
      <c r="L2390" s="66">
        <v>0</v>
      </c>
      <c r="M2390" s="66">
        <v>0</v>
      </c>
      <c r="N2390" s="66">
        <v>0</v>
      </c>
      <c r="O2390" s="66">
        <v>0</v>
      </c>
      <c r="P2390" s="66">
        <v>0</v>
      </c>
      <c r="Q2390" s="129"/>
      <c r="R2390" s="82"/>
      <c r="S2390" s="51"/>
      <c r="T2390" s="65"/>
    </row>
    <row r="2391" spans="1:20">
      <c r="A2391" s="132"/>
      <c r="B2391" s="128"/>
      <c r="C2391" s="129"/>
      <c r="D2391" s="129"/>
      <c r="E2391" s="100"/>
      <c r="F2391" s="100" t="s">
        <v>277</v>
      </c>
      <c r="G2391" s="66">
        <f t="shared" si="508"/>
        <v>0</v>
      </c>
      <c r="H2391" s="66">
        <f t="shared" si="508"/>
        <v>0</v>
      </c>
      <c r="I2391" s="66">
        <v>0</v>
      </c>
      <c r="J2391" s="66">
        <v>0</v>
      </c>
      <c r="K2391" s="66">
        <v>0</v>
      </c>
      <c r="L2391" s="66">
        <v>0</v>
      </c>
      <c r="M2391" s="66">
        <v>0</v>
      </c>
      <c r="N2391" s="66">
        <v>0</v>
      </c>
      <c r="O2391" s="66">
        <v>0</v>
      </c>
      <c r="P2391" s="66">
        <v>0</v>
      </c>
      <c r="Q2391" s="129"/>
      <c r="R2391" s="82"/>
      <c r="S2391" s="51"/>
      <c r="T2391" s="65"/>
    </row>
    <row r="2392" spans="1:20">
      <c r="A2392" s="132"/>
      <c r="B2392" s="128"/>
      <c r="C2392" s="129"/>
      <c r="D2392" s="129"/>
      <c r="E2392" s="100"/>
      <c r="F2392" s="100" t="s">
        <v>278</v>
      </c>
      <c r="G2392" s="66">
        <f t="shared" si="508"/>
        <v>0</v>
      </c>
      <c r="H2392" s="66">
        <f t="shared" si="508"/>
        <v>0</v>
      </c>
      <c r="I2392" s="66">
        <v>0</v>
      </c>
      <c r="J2392" s="66">
        <v>0</v>
      </c>
      <c r="K2392" s="66">
        <v>0</v>
      </c>
      <c r="L2392" s="66">
        <v>0</v>
      </c>
      <c r="M2392" s="66">
        <v>0</v>
      </c>
      <c r="N2392" s="66">
        <v>0</v>
      </c>
      <c r="O2392" s="66">
        <v>0</v>
      </c>
      <c r="P2392" s="66">
        <v>0</v>
      </c>
      <c r="Q2392" s="129"/>
      <c r="R2392" s="82"/>
      <c r="S2392" s="51"/>
      <c r="T2392" s="65"/>
    </row>
    <row r="2393" spans="1:20">
      <c r="A2393" s="132"/>
      <c r="B2393" s="128"/>
      <c r="C2393" s="129"/>
      <c r="D2393" s="129"/>
      <c r="E2393" s="100"/>
      <c r="F2393" s="100" t="s">
        <v>279</v>
      </c>
      <c r="G2393" s="66">
        <f t="shared" si="508"/>
        <v>0</v>
      </c>
      <c r="H2393" s="66">
        <f t="shared" si="508"/>
        <v>0</v>
      </c>
      <c r="I2393" s="66">
        <v>0</v>
      </c>
      <c r="J2393" s="66">
        <v>0</v>
      </c>
      <c r="K2393" s="66">
        <v>0</v>
      </c>
      <c r="L2393" s="66">
        <v>0</v>
      </c>
      <c r="M2393" s="66">
        <v>0</v>
      </c>
      <c r="N2393" s="66">
        <v>0</v>
      </c>
      <c r="O2393" s="66">
        <v>0</v>
      </c>
      <c r="P2393" s="66">
        <v>0</v>
      </c>
      <c r="Q2393" s="129"/>
      <c r="R2393" s="82"/>
      <c r="S2393" s="51"/>
      <c r="T2393" s="65"/>
    </row>
    <row r="2394" spans="1:20" ht="12.75" customHeight="1">
      <c r="A2394" s="132" t="s">
        <v>288</v>
      </c>
      <c r="B2394" s="128" t="s">
        <v>295</v>
      </c>
      <c r="C2394" s="129"/>
      <c r="D2394" s="129"/>
      <c r="E2394" s="100"/>
      <c r="F2394" s="106" t="s">
        <v>22</v>
      </c>
      <c r="G2394" s="64">
        <f>SUM(G2395:G2405)</f>
        <v>6231.2</v>
      </c>
      <c r="H2394" s="64">
        <f t="shared" ref="H2394:P2394" si="509">SUM(H2395:H2405)</f>
        <v>6231.2</v>
      </c>
      <c r="I2394" s="64">
        <f t="shared" si="509"/>
        <v>6231.2</v>
      </c>
      <c r="J2394" s="64">
        <f t="shared" si="509"/>
        <v>6231.2</v>
      </c>
      <c r="K2394" s="64">
        <f t="shared" si="509"/>
        <v>0</v>
      </c>
      <c r="L2394" s="64">
        <f t="shared" si="509"/>
        <v>0</v>
      </c>
      <c r="M2394" s="64">
        <f t="shared" si="509"/>
        <v>0</v>
      </c>
      <c r="N2394" s="64">
        <f t="shared" si="509"/>
        <v>0</v>
      </c>
      <c r="O2394" s="64">
        <f t="shared" si="509"/>
        <v>0</v>
      </c>
      <c r="P2394" s="64">
        <f t="shared" si="509"/>
        <v>0</v>
      </c>
      <c r="Q2394" s="129" t="s">
        <v>23</v>
      </c>
      <c r="R2394" s="82"/>
    </row>
    <row r="2395" spans="1:20">
      <c r="A2395" s="132"/>
      <c r="B2395" s="128"/>
      <c r="C2395" s="129"/>
      <c r="D2395" s="129"/>
      <c r="E2395" s="100"/>
      <c r="F2395" s="100" t="s">
        <v>25</v>
      </c>
      <c r="G2395" s="66">
        <f t="shared" ref="G2395:H2399" si="510">I2395+K2395+M2395+O2395</f>
        <v>0</v>
      </c>
      <c r="H2395" s="66">
        <f t="shared" si="510"/>
        <v>0</v>
      </c>
      <c r="I2395" s="66">
        <v>0</v>
      </c>
      <c r="J2395" s="66">
        <v>0</v>
      </c>
      <c r="K2395" s="66">
        <v>0</v>
      </c>
      <c r="L2395" s="66">
        <v>0</v>
      </c>
      <c r="M2395" s="66">
        <v>0</v>
      </c>
      <c r="N2395" s="66">
        <v>0</v>
      </c>
      <c r="O2395" s="66">
        <v>0</v>
      </c>
      <c r="P2395" s="66">
        <v>0</v>
      </c>
      <c r="Q2395" s="129"/>
      <c r="R2395" s="82"/>
    </row>
    <row r="2396" spans="1:20">
      <c r="A2396" s="132"/>
      <c r="B2396" s="128"/>
      <c r="C2396" s="129"/>
      <c r="D2396" s="129"/>
      <c r="E2396" s="100"/>
      <c r="F2396" s="100" t="s">
        <v>28</v>
      </c>
      <c r="G2396" s="66">
        <f t="shared" si="510"/>
        <v>0</v>
      </c>
      <c r="H2396" s="66">
        <f t="shared" si="510"/>
        <v>0</v>
      </c>
      <c r="I2396" s="66">
        <v>0</v>
      </c>
      <c r="J2396" s="66">
        <v>0</v>
      </c>
      <c r="K2396" s="66">
        <v>0</v>
      </c>
      <c r="L2396" s="66">
        <v>0</v>
      </c>
      <c r="M2396" s="66">
        <v>0</v>
      </c>
      <c r="N2396" s="66">
        <v>0</v>
      </c>
      <c r="O2396" s="66">
        <v>0</v>
      </c>
      <c r="P2396" s="66">
        <v>0</v>
      </c>
      <c r="Q2396" s="129"/>
      <c r="R2396" s="82"/>
    </row>
    <row r="2397" spans="1:20">
      <c r="A2397" s="132"/>
      <c r="B2397" s="128"/>
      <c r="C2397" s="129"/>
      <c r="D2397" s="129"/>
      <c r="E2397" s="100"/>
      <c r="F2397" s="100" t="s">
        <v>29</v>
      </c>
      <c r="G2397" s="66">
        <f t="shared" si="510"/>
        <v>0</v>
      </c>
      <c r="H2397" s="66">
        <f t="shared" si="510"/>
        <v>0</v>
      </c>
      <c r="I2397" s="66">
        <v>0</v>
      </c>
      <c r="J2397" s="66">
        <v>0</v>
      </c>
      <c r="K2397" s="66">
        <v>0</v>
      </c>
      <c r="L2397" s="66">
        <v>0</v>
      </c>
      <c r="M2397" s="66">
        <v>0</v>
      </c>
      <c r="N2397" s="66">
        <v>0</v>
      </c>
      <c r="O2397" s="66">
        <v>0</v>
      </c>
      <c r="P2397" s="66">
        <v>0</v>
      </c>
      <c r="Q2397" s="129"/>
      <c r="R2397" s="82"/>
    </row>
    <row r="2398" spans="1:20">
      <c r="A2398" s="132"/>
      <c r="B2398" s="128"/>
      <c r="C2398" s="129"/>
      <c r="D2398" s="129"/>
      <c r="E2398" s="100" t="s">
        <v>26</v>
      </c>
      <c r="F2398" s="100" t="s">
        <v>30</v>
      </c>
      <c r="G2398" s="66">
        <f t="shared" si="510"/>
        <v>6231.2</v>
      </c>
      <c r="H2398" s="66">
        <f t="shared" si="510"/>
        <v>6231.2</v>
      </c>
      <c r="I2398" s="66">
        <v>6231.2</v>
      </c>
      <c r="J2398" s="66">
        <v>6231.2</v>
      </c>
      <c r="K2398" s="66">
        <v>0</v>
      </c>
      <c r="L2398" s="66">
        <v>0</v>
      </c>
      <c r="M2398" s="66">
        <v>0</v>
      </c>
      <c r="N2398" s="66">
        <v>0</v>
      </c>
      <c r="O2398" s="66">
        <v>0</v>
      </c>
      <c r="P2398" s="66">
        <v>0</v>
      </c>
      <c r="Q2398" s="129"/>
      <c r="R2398" s="82"/>
    </row>
    <row r="2399" spans="1:20">
      <c r="A2399" s="132"/>
      <c r="B2399" s="128"/>
      <c r="C2399" s="129"/>
      <c r="D2399" s="129"/>
      <c r="E2399" s="100"/>
      <c r="F2399" s="100" t="s">
        <v>31</v>
      </c>
      <c r="G2399" s="66">
        <f t="shared" si="510"/>
        <v>0</v>
      </c>
      <c r="H2399" s="66">
        <f t="shared" si="510"/>
        <v>0</v>
      </c>
      <c r="I2399" s="66">
        <v>0</v>
      </c>
      <c r="J2399" s="66">
        <v>0</v>
      </c>
      <c r="K2399" s="66">
        <v>0</v>
      </c>
      <c r="L2399" s="66">
        <v>0</v>
      </c>
      <c r="M2399" s="66">
        <v>0</v>
      </c>
      <c r="N2399" s="66">
        <v>0</v>
      </c>
      <c r="O2399" s="66">
        <v>0</v>
      </c>
      <c r="P2399" s="66">
        <v>0</v>
      </c>
      <c r="Q2399" s="129"/>
      <c r="R2399" s="82"/>
    </row>
    <row r="2400" spans="1:20">
      <c r="A2400" s="132"/>
      <c r="B2400" s="128"/>
      <c r="C2400" s="129"/>
      <c r="D2400" s="129"/>
      <c r="E2400" s="100"/>
      <c r="F2400" s="100" t="s">
        <v>268</v>
      </c>
      <c r="G2400" s="66">
        <v>0</v>
      </c>
      <c r="H2400" s="66">
        <v>0</v>
      </c>
      <c r="I2400" s="66">
        <v>0</v>
      </c>
      <c r="J2400" s="66">
        <v>0</v>
      </c>
      <c r="K2400" s="66">
        <v>0</v>
      </c>
      <c r="L2400" s="66">
        <v>0</v>
      </c>
      <c r="M2400" s="66">
        <v>0</v>
      </c>
      <c r="N2400" s="66">
        <v>0</v>
      </c>
      <c r="O2400" s="66">
        <v>0</v>
      </c>
      <c r="P2400" s="66">
        <v>0</v>
      </c>
      <c r="Q2400" s="129"/>
      <c r="R2400" s="82"/>
    </row>
    <row r="2401" spans="1:20">
      <c r="A2401" s="132"/>
      <c r="B2401" s="128"/>
      <c r="C2401" s="129"/>
      <c r="D2401" s="129"/>
      <c r="E2401" s="100"/>
      <c r="F2401" s="100" t="s">
        <v>275</v>
      </c>
      <c r="G2401" s="66">
        <f t="shared" ref="G2401:H2405" si="511">I2401+K2401+M2401+O2401</f>
        <v>0</v>
      </c>
      <c r="H2401" s="66">
        <f t="shared" si="511"/>
        <v>0</v>
      </c>
      <c r="I2401" s="66">
        <v>0</v>
      </c>
      <c r="J2401" s="66">
        <v>0</v>
      </c>
      <c r="K2401" s="66">
        <v>0</v>
      </c>
      <c r="L2401" s="66">
        <v>0</v>
      </c>
      <c r="M2401" s="66">
        <v>0</v>
      </c>
      <c r="N2401" s="66">
        <v>0</v>
      </c>
      <c r="O2401" s="66">
        <v>0</v>
      </c>
      <c r="P2401" s="66">
        <v>0</v>
      </c>
      <c r="Q2401" s="129"/>
      <c r="R2401" s="82"/>
      <c r="S2401" s="51"/>
      <c r="T2401" s="65"/>
    </row>
    <row r="2402" spans="1:20">
      <c r="A2402" s="132"/>
      <c r="B2402" s="128"/>
      <c r="C2402" s="129"/>
      <c r="D2402" s="129"/>
      <c r="E2402" s="100"/>
      <c r="F2402" s="100" t="s">
        <v>276</v>
      </c>
      <c r="G2402" s="66">
        <f t="shared" si="511"/>
        <v>0</v>
      </c>
      <c r="H2402" s="66">
        <f t="shared" si="511"/>
        <v>0</v>
      </c>
      <c r="I2402" s="66">
        <v>0</v>
      </c>
      <c r="J2402" s="66">
        <v>0</v>
      </c>
      <c r="K2402" s="66">
        <v>0</v>
      </c>
      <c r="L2402" s="66">
        <v>0</v>
      </c>
      <c r="M2402" s="66">
        <v>0</v>
      </c>
      <c r="N2402" s="66">
        <v>0</v>
      </c>
      <c r="O2402" s="66">
        <v>0</v>
      </c>
      <c r="P2402" s="66">
        <v>0</v>
      </c>
      <c r="Q2402" s="129"/>
      <c r="R2402" s="82"/>
      <c r="S2402" s="51"/>
      <c r="T2402" s="65"/>
    </row>
    <row r="2403" spans="1:20">
      <c r="A2403" s="132"/>
      <c r="B2403" s="128"/>
      <c r="C2403" s="129"/>
      <c r="D2403" s="129"/>
      <c r="E2403" s="100"/>
      <c r="F2403" s="100" t="s">
        <v>277</v>
      </c>
      <c r="G2403" s="66">
        <f t="shared" si="511"/>
        <v>0</v>
      </c>
      <c r="H2403" s="66">
        <f t="shared" si="511"/>
        <v>0</v>
      </c>
      <c r="I2403" s="66">
        <v>0</v>
      </c>
      <c r="J2403" s="66">
        <v>0</v>
      </c>
      <c r="K2403" s="66">
        <v>0</v>
      </c>
      <c r="L2403" s="66">
        <v>0</v>
      </c>
      <c r="M2403" s="66">
        <v>0</v>
      </c>
      <c r="N2403" s="66">
        <v>0</v>
      </c>
      <c r="O2403" s="66">
        <v>0</v>
      </c>
      <c r="P2403" s="66">
        <v>0</v>
      </c>
      <c r="Q2403" s="129"/>
      <c r="R2403" s="82"/>
      <c r="S2403" s="51"/>
      <c r="T2403" s="65"/>
    </row>
    <row r="2404" spans="1:20">
      <c r="A2404" s="132"/>
      <c r="B2404" s="128"/>
      <c r="C2404" s="129"/>
      <c r="D2404" s="129"/>
      <c r="E2404" s="100"/>
      <c r="F2404" s="100" t="s">
        <v>278</v>
      </c>
      <c r="G2404" s="66">
        <f t="shared" si="511"/>
        <v>0</v>
      </c>
      <c r="H2404" s="66">
        <f t="shared" si="511"/>
        <v>0</v>
      </c>
      <c r="I2404" s="66">
        <v>0</v>
      </c>
      <c r="J2404" s="66">
        <v>0</v>
      </c>
      <c r="K2404" s="66">
        <v>0</v>
      </c>
      <c r="L2404" s="66">
        <v>0</v>
      </c>
      <c r="M2404" s="66">
        <v>0</v>
      </c>
      <c r="N2404" s="66">
        <v>0</v>
      </c>
      <c r="O2404" s="66">
        <v>0</v>
      </c>
      <c r="P2404" s="66">
        <v>0</v>
      </c>
      <c r="Q2404" s="129"/>
      <c r="R2404" s="82"/>
      <c r="S2404" s="51"/>
      <c r="T2404" s="65"/>
    </row>
    <row r="2405" spans="1:20">
      <c r="A2405" s="132"/>
      <c r="B2405" s="128"/>
      <c r="C2405" s="129"/>
      <c r="D2405" s="129"/>
      <c r="E2405" s="100"/>
      <c r="F2405" s="100" t="s">
        <v>279</v>
      </c>
      <c r="G2405" s="66">
        <f t="shared" si="511"/>
        <v>0</v>
      </c>
      <c r="H2405" s="66">
        <f t="shared" si="511"/>
        <v>0</v>
      </c>
      <c r="I2405" s="66">
        <v>0</v>
      </c>
      <c r="J2405" s="66">
        <v>0</v>
      </c>
      <c r="K2405" s="66">
        <v>0</v>
      </c>
      <c r="L2405" s="66">
        <v>0</v>
      </c>
      <c r="M2405" s="66">
        <v>0</v>
      </c>
      <c r="N2405" s="66">
        <v>0</v>
      </c>
      <c r="O2405" s="66">
        <v>0</v>
      </c>
      <c r="P2405" s="66">
        <v>0</v>
      </c>
      <c r="Q2405" s="129"/>
      <c r="R2405" s="82"/>
      <c r="S2405" s="51"/>
      <c r="T2405" s="65"/>
    </row>
    <row r="2406" spans="1:20" ht="12.75" customHeight="1">
      <c r="A2406" s="132" t="s">
        <v>289</v>
      </c>
      <c r="B2406" s="128" t="s">
        <v>296</v>
      </c>
      <c r="C2406" s="129"/>
      <c r="D2406" s="129"/>
      <c r="E2406" s="100"/>
      <c r="F2406" s="106" t="s">
        <v>22</v>
      </c>
      <c r="G2406" s="64">
        <f>SUM(G2407:G2417)</f>
        <v>17514.7</v>
      </c>
      <c r="H2406" s="64">
        <f t="shared" ref="H2406:P2406" si="512">SUM(H2407:H2417)</f>
        <v>17514.7</v>
      </c>
      <c r="I2406" s="64">
        <f t="shared" si="512"/>
        <v>17514.7</v>
      </c>
      <c r="J2406" s="64">
        <f t="shared" si="512"/>
        <v>17514.7</v>
      </c>
      <c r="K2406" s="64">
        <f t="shared" si="512"/>
        <v>0</v>
      </c>
      <c r="L2406" s="64">
        <f t="shared" si="512"/>
        <v>0</v>
      </c>
      <c r="M2406" s="64">
        <f t="shared" si="512"/>
        <v>0</v>
      </c>
      <c r="N2406" s="64">
        <f t="shared" si="512"/>
        <v>0</v>
      </c>
      <c r="O2406" s="64">
        <f t="shared" si="512"/>
        <v>0</v>
      </c>
      <c r="P2406" s="64">
        <f t="shared" si="512"/>
        <v>0</v>
      </c>
      <c r="Q2406" s="129" t="s">
        <v>23</v>
      </c>
      <c r="R2406" s="82"/>
    </row>
    <row r="2407" spans="1:20">
      <c r="A2407" s="132"/>
      <c r="B2407" s="128"/>
      <c r="C2407" s="129"/>
      <c r="D2407" s="129"/>
      <c r="E2407" s="100"/>
      <c r="F2407" s="100" t="s">
        <v>25</v>
      </c>
      <c r="G2407" s="66">
        <f t="shared" ref="G2407:H2411" si="513">I2407+K2407+M2407+O2407</f>
        <v>0</v>
      </c>
      <c r="H2407" s="66">
        <f t="shared" si="513"/>
        <v>0</v>
      </c>
      <c r="I2407" s="66">
        <v>0</v>
      </c>
      <c r="J2407" s="66">
        <v>0</v>
      </c>
      <c r="K2407" s="66">
        <v>0</v>
      </c>
      <c r="L2407" s="66">
        <v>0</v>
      </c>
      <c r="M2407" s="66">
        <v>0</v>
      </c>
      <c r="N2407" s="66">
        <v>0</v>
      </c>
      <c r="O2407" s="66">
        <v>0</v>
      </c>
      <c r="P2407" s="66">
        <v>0</v>
      </c>
      <c r="Q2407" s="129"/>
      <c r="R2407" s="82"/>
    </row>
    <row r="2408" spans="1:20">
      <c r="A2408" s="132"/>
      <c r="B2408" s="128"/>
      <c r="C2408" s="129"/>
      <c r="D2408" s="129"/>
      <c r="E2408" s="100"/>
      <c r="F2408" s="100" t="s">
        <v>28</v>
      </c>
      <c r="G2408" s="66">
        <f t="shared" si="513"/>
        <v>0</v>
      </c>
      <c r="H2408" s="66">
        <f t="shared" si="513"/>
        <v>0</v>
      </c>
      <c r="I2408" s="66">
        <v>0</v>
      </c>
      <c r="J2408" s="66">
        <v>0</v>
      </c>
      <c r="K2408" s="66">
        <v>0</v>
      </c>
      <c r="L2408" s="66">
        <v>0</v>
      </c>
      <c r="M2408" s="66">
        <v>0</v>
      </c>
      <c r="N2408" s="66">
        <v>0</v>
      </c>
      <c r="O2408" s="66">
        <v>0</v>
      </c>
      <c r="P2408" s="66">
        <v>0</v>
      </c>
      <c r="Q2408" s="129"/>
      <c r="R2408" s="82"/>
    </row>
    <row r="2409" spans="1:20">
      <c r="A2409" s="132"/>
      <c r="B2409" s="128"/>
      <c r="C2409" s="129"/>
      <c r="D2409" s="129"/>
      <c r="E2409" s="100"/>
      <c r="F2409" s="100" t="s">
        <v>29</v>
      </c>
      <c r="G2409" s="66">
        <f t="shared" si="513"/>
        <v>0</v>
      </c>
      <c r="H2409" s="66">
        <f t="shared" si="513"/>
        <v>0</v>
      </c>
      <c r="I2409" s="66">
        <v>0</v>
      </c>
      <c r="J2409" s="66">
        <v>0</v>
      </c>
      <c r="K2409" s="66">
        <v>0</v>
      </c>
      <c r="L2409" s="66">
        <v>0</v>
      </c>
      <c r="M2409" s="66">
        <v>0</v>
      </c>
      <c r="N2409" s="66">
        <v>0</v>
      </c>
      <c r="O2409" s="66">
        <v>0</v>
      </c>
      <c r="P2409" s="66">
        <v>0</v>
      </c>
      <c r="Q2409" s="129"/>
      <c r="R2409" s="82"/>
    </row>
    <row r="2410" spans="1:20">
      <c r="A2410" s="132"/>
      <c r="B2410" s="128"/>
      <c r="C2410" s="129"/>
      <c r="D2410" s="129"/>
      <c r="E2410" s="100" t="s">
        <v>26</v>
      </c>
      <c r="F2410" s="100" t="s">
        <v>30</v>
      </c>
      <c r="G2410" s="66">
        <f t="shared" si="513"/>
        <v>17514.7</v>
      </c>
      <c r="H2410" s="66">
        <f t="shared" si="513"/>
        <v>17514.7</v>
      </c>
      <c r="I2410" s="66">
        <v>17514.7</v>
      </c>
      <c r="J2410" s="66">
        <v>17514.7</v>
      </c>
      <c r="K2410" s="66">
        <v>0</v>
      </c>
      <c r="L2410" s="66">
        <v>0</v>
      </c>
      <c r="M2410" s="66">
        <v>0</v>
      </c>
      <c r="N2410" s="66">
        <v>0</v>
      </c>
      <c r="O2410" s="66">
        <v>0</v>
      </c>
      <c r="P2410" s="66">
        <v>0</v>
      </c>
      <c r="Q2410" s="129"/>
      <c r="R2410" s="82"/>
    </row>
    <row r="2411" spans="1:20">
      <c r="A2411" s="132"/>
      <c r="B2411" s="128"/>
      <c r="C2411" s="129"/>
      <c r="D2411" s="129"/>
      <c r="E2411" s="100"/>
      <c r="F2411" s="100" t="s">
        <v>31</v>
      </c>
      <c r="G2411" s="66">
        <f t="shared" si="513"/>
        <v>0</v>
      </c>
      <c r="H2411" s="66">
        <f t="shared" si="513"/>
        <v>0</v>
      </c>
      <c r="I2411" s="66">
        <v>0</v>
      </c>
      <c r="J2411" s="66">
        <v>0</v>
      </c>
      <c r="K2411" s="66">
        <v>0</v>
      </c>
      <c r="L2411" s="66">
        <v>0</v>
      </c>
      <c r="M2411" s="66">
        <v>0</v>
      </c>
      <c r="N2411" s="66">
        <v>0</v>
      </c>
      <c r="O2411" s="66">
        <v>0</v>
      </c>
      <c r="P2411" s="66">
        <v>0</v>
      </c>
      <c r="Q2411" s="129"/>
      <c r="R2411" s="82"/>
    </row>
    <row r="2412" spans="1:20">
      <c r="A2412" s="132"/>
      <c r="B2412" s="128"/>
      <c r="C2412" s="129"/>
      <c r="D2412" s="129"/>
      <c r="E2412" s="100"/>
      <c r="F2412" s="100" t="s">
        <v>268</v>
      </c>
      <c r="G2412" s="66">
        <v>0</v>
      </c>
      <c r="H2412" s="66">
        <v>0</v>
      </c>
      <c r="I2412" s="66">
        <v>0</v>
      </c>
      <c r="J2412" s="66">
        <v>0</v>
      </c>
      <c r="K2412" s="66">
        <v>0</v>
      </c>
      <c r="L2412" s="66">
        <v>0</v>
      </c>
      <c r="M2412" s="66">
        <v>0</v>
      </c>
      <c r="N2412" s="66">
        <v>0</v>
      </c>
      <c r="O2412" s="66">
        <v>0</v>
      </c>
      <c r="P2412" s="66">
        <v>0</v>
      </c>
      <c r="Q2412" s="129"/>
      <c r="R2412" s="82"/>
    </row>
    <row r="2413" spans="1:20">
      <c r="A2413" s="132"/>
      <c r="B2413" s="128"/>
      <c r="C2413" s="129"/>
      <c r="D2413" s="129"/>
      <c r="E2413" s="100"/>
      <c r="F2413" s="100" t="s">
        <v>275</v>
      </c>
      <c r="G2413" s="66">
        <f t="shared" ref="G2413:H2417" si="514">I2413+K2413+M2413+O2413</f>
        <v>0</v>
      </c>
      <c r="H2413" s="66">
        <f t="shared" si="514"/>
        <v>0</v>
      </c>
      <c r="I2413" s="66">
        <v>0</v>
      </c>
      <c r="J2413" s="66">
        <v>0</v>
      </c>
      <c r="K2413" s="66">
        <v>0</v>
      </c>
      <c r="L2413" s="66">
        <v>0</v>
      </c>
      <c r="M2413" s="66">
        <v>0</v>
      </c>
      <c r="N2413" s="66">
        <v>0</v>
      </c>
      <c r="O2413" s="66">
        <v>0</v>
      </c>
      <c r="P2413" s="66">
        <v>0</v>
      </c>
      <c r="Q2413" s="129"/>
      <c r="R2413" s="82"/>
      <c r="S2413" s="51"/>
      <c r="T2413" s="65"/>
    </row>
    <row r="2414" spans="1:20">
      <c r="A2414" s="132"/>
      <c r="B2414" s="128"/>
      <c r="C2414" s="129"/>
      <c r="D2414" s="129"/>
      <c r="E2414" s="100"/>
      <c r="F2414" s="100" t="s">
        <v>276</v>
      </c>
      <c r="G2414" s="66">
        <f t="shared" si="514"/>
        <v>0</v>
      </c>
      <c r="H2414" s="66">
        <f t="shared" si="514"/>
        <v>0</v>
      </c>
      <c r="I2414" s="66">
        <v>0</v>
      </c>
      <c r="J2414" s="66">
        <v>0</v>
      </c>
      <c r="K2414" s="66">
        <v>0</v>
      </c>
      <c r="L2414" s="66">
        <v>0</v>
      </c>
      <c r="M2414" s="66">
        <v>0</v>
      </c>
      <c r="N2414" s="66">
        <v>0</v>
      </c>
      <c r="O2414" s="66">
        <v>0</v>
      </c>
      <c r="P2414" s="66">
        <v>0</v>
      </c>
      <c r="Q2414" s="129"/>
      <c r="R2414" s="82"/>
      <c r="S2414" s="51"/>
      <c r="T2414" s="65"/>
    </row>
    <row r="2415" spans="1:20">
      <c r="A2415" s="132"/>
      <c r="B2415" s="128"/>
      <c r="C2415" s="129"/>
      <c r="D2415" s="129"/>
      <c r="E2415" s="100"/>
      <c r="F2415" s="100" t="s">
        <v>277</v>
      </c>
      <c r="G2415" s="66">
        <f t="shared" si="514"/>
        <v>0</v>
      </c>
      <c r="H2415" s="66">
        <f t="shared" si="514"/>
        <v>0</v>
      </c>
      <c r="I2415" s="66">
        <v>0</v>
      </c>
      <c r="J2415" s="66">
        <v>0</v>
      </c>
      <c r="K2415" s="66">
        <v>0</v>
      </c>
      <c r="L2415" s="66">
        <v>0</v>
      </c>
      <c r="M2415" s="66">
        <v>0</v>
      </c>
      <c r="N2415" s="66">
        <v>0</v>
      </c>
      <c r="O2415" s="66">
        <v>0</v>
      </c>
      <c r="P2415" s="66">
        <v>0</v>
      </c>
      <c r="Q2415" s="129"/>
      <c r="R2415" s="82"/>
      <c r="S2415" s="51"/>
      <c r="T2415" s="65"/>
    </row>
    <row r="2416" spans="1:20">
      <c r="A2416" s="132"/>
      <c r="B2416" s="128"/>
      <c r="C2416" s="129"/>
      <c r="D2416" s="129"/>
      <c r="E2416" s="100"/>
      <c r="F2416" s="100" t="s">
        <v>278</v>
      </c>
      <c r="G2416" s="66">
        <f t="shared" si="514"/>
        <v>0</v>
      </c>
      <c r="H2416" s="66">
        <f t="shared" si="514"/>
        <v>0</v>
      </c>
      <c r="I2416" s="66">
        <v>0</v>
      </c>
      <c r="J2416" s="66">
        <v>0</v>
      </c>
      <c r="K2416" s="66">
        <v>0</v>
      </c>
      <c r="L2416" s="66">
        <v>0</v>
      </c>
      <c r="M2416" s="66">
        <v>0</v>
      </c>
      <c r="N2416" s="66">
        <v>0</v>
      </c>
      <c r="O2416" s="66">
        <v>0</v>
      </c>
      <c r="P2416" s="66">
        <v>0</v>
      </c>
      <c r="Q2416" s="129"/>
      <c r="R2416" s="82"/>
      <c r="S2416" s="51"/>
      <c r="T2416" s="65"/>
    </row>
    <row r="2417" spans="1:20">
      <c r="A2417" s="132"/>
      <c r="B2417" s="128"/>
      <c r="C2417" s="129"/>
      <c r="D2417" s="129"/>
      <c r="E2417" s="100"/>
      <c r="F2417" s="100" t="s">
        <v>279</v>
      </c>
      <c r="G2417" s="66">
        <f t="shared" si="514"/>
        <v>0</v>
      </c>
      <c r="H2417" s="66">
        <f t="shared" si="514"/>
        <v>0</v>
      </c>
      <c r="I2417" s="66">
        <v>0</v>
      </c>
      <c r="J2417" s="66">
        <v>0</v>
      </c>
      <c r="K2417" s="66">
        <v>0</v>
      </c>
      <c r="L2417" s="66">
        <v>0</v>
      </c>
      <c r="M2417" s="66">
        <v>0</v>
      </c>
      <c r="N2417" s="66">
        <v>0</v>
      </c>
      <c r="O2417" s="66">
        <v>0</v>
      </c>
      <c r="P2417" s="66">
        <v>0</v>
      </c>
      <c r="Q2417" s="129"/>
      <c r="R2417" s="82"/>
      <c r="S2417" s="51"/>
      <c r="T2417" s="65"/>
    </row>
    <row r="2418" spans="1:20" ht="12.75" customHeight="1">
      <c r="A2418" s="132" t="s">
        <v>290</v>
      </c>
      <c r="B2418" s="128" t="s">
        <v>297</v>
      </c>
      <c r="C2418" s="129"/>
      <c r="D2418" s="129"/>
      <c r="E2418" s="100"/>
      <c r="F2418" s="106" t="s">
        <v>22</v>
      </c>
      <c r="G2418" s="64">
        <f>SUM(G2419:G2429)</f>
        <v>25953.7</v>
      </c>
      <c r="H2418" s="64">
        <f t="shared" ref="H2418:P2418" si="515">SUM(H2419:H2429)</f>
        <v>25953.7</v>
      </c>
      <c r="I2418" s="64">
        <f t="shared" si="515"/>
        <v>25953.7</v>
      </c>
      <c r="J2418" s="64">
        <f t="shared" si="515"/>
        <v>25953.7</v>
      </c>
      <c r="K2418" s="64">
        <f t="shared" si="515"/>
        <v>0</v>
      </c>
      <c r="L2418" s="64">
        <f t="shared" si="515"/>
        <v>0</v>
      </c>
      <c r="M2418" s="64">
        <f t="shared" si="515"/>
        <v>0</v>
      </c>
      <c r="N2418" s="64">
        <f t="shared" si="515"/>
        <v>0</v>
      </c>
      <c r="O2418" s="64">
        <f t="shared" si="515"/>
        <v>0</v>
      </c>
      <c r="P2418" s="64">
        <f t="shared" si="515"/>
        <v>0</v>
      </c>
      <c r="Q2418" s="129" t="s">
        <v>23</v>
      </c>
      <c r="R2418" s="82"/>
    </row>
    <row r="2419" spans="1:20">
      <c r="A2419" s="132"/>
      <c r="B2419" s="128"/>
      <c r="C2419" s="129"/>
      <c r="D2419" s="129"/>
      <c r="E2419" s="100"/>
      <c r="F2419" s="100" t="s">
        <v>25</v>
      </c>
      <c r="G2419" s="66">
        <f t="shared" ref="G2419:H2423" si="516">I2419+K2419+M2419+O2419</f>
        <v>0</v>
      </c>
      <c r="H2419" s="66">
        <f t="shared" si="516"/>
        <v>0</v>
      </c>
      <c r="I2419" s="66">
        <v>0</v>
      </c>
      <c r="J2419" s="66">
        <v>0</v>
      </c>
      <c r="K2419" s="66">
        <v>0</v>
      </c>
      <c r="L2419" s="66">
        <v>0</v>
      </c>
      <c r="M2419" s="66">
        <v>0</v>
      </c>
      <c r="N2419" s="66">
        <v>0</v>
      </c>
      <c r="O2419" s="66">
        <v>0</v>
      </c>
      <c r="P2419" s="66">
        <v>0</v>
      </c>
      <c r="Q2419" s="129"/>
      <c r="R2419" s="82"/>
    </row>
    <row r="2420" spans="1:20">
      <c r="A2420" s="132"/>
      <c r="B2420" s="128"/>
      <c r="C2420" s="129"/>
      <c r="D2420" s="129"/>
      <c r="E2420" s="100"/>
      <c r="F2420" s="100" t="s">
        <v>28</v>
      </c>
      <c r="G2420" s="66">
        <f t="shared" si="516"/>
        <v>0</v>
      </c>
      <c r="H2420" s="66">
        <f t="shared" si="516"/>
        <v>0</v>
      </c>
      <c r="I2420" s="66">
        <v>0</v>
      </c>
      <c r="J2420" s="66">
        <v>0</v>
      </c>
      <c r="K2420" s="66">
        <v>0</v>
      </c>
      <c r="L2420" s="66">
        <v>0</v>
      </c>
      <c r="M2420" s="66">
        <v>0</v>
      </c>
      <c r="N2420" s="66">
        <v>0</v>
      </c>
      <c r="O2420" s="66">
        <v>0</v>
      </c>
      <c r="P2420" s="66">
        <v>0</v>
      </c>
      <c r="Q2420" s="129"/>
      <c r="R2420" s="82"/>
    </row>
    <row r="2421" spans="1:20">
      <c r="A2421" s="132"/>
      <c r="B2421" s="128"/>
      <c r="C2421" s="129"/>
      <c r="D2421" s="129"/>
      <c r="E2421" s="100"/>
      <c r="F2421" s="100" t="s">
        <v>29</v>
      </c>
      <c r="G2421" s="66">
        <f t="shared" si="516"/>
        <v>0</v>
      </c>
      <c r="H2421" s="66">
        <f t="shared" si="516"/>
        <v>0</v>
      </c>
      <c r="I2421" s="66">
        <v>0</v>
      </c>
      <c r="J2421" s="66">
        <v>0</v>
      </c>
      <c r="K2421" s="66">
        <v>0</v>
      </c>
      <c r="L2421" s="66">
        <v>0</v>
      </c>
      <c r="M2421" s="66">
        <v>0</v>
      </c>
      <c r="N2421" s="66">
        <v>0</v>
      </c>
      <c r="O2421" s="66">
        <v>0</v>
      </c>
      <c r="P2421" s="66">
        <v>0</v>
      </c>
      <c r="Q2421" s="129"/>
      <c r="R2421" s="82"/>
    </row>
    <row r="2422" spans="1:20">
      <c r="A2422" s="132"/>
      <c r="B2422" s="128"/>
      <c r="C2422" s="129"/>
      <c r="D2422" s="129"/>
      <c r="E2422" s="100" t="s">
        <v>26</v>
      </c>
      <c r="F2422" s="100" t="s">
        <v>30</v>
      </c>
      <c r="G2422" s="66">
        <f t="shared" si="516"/>
        <v>25953.7</v>
      </c>
      <c r="H2422" s="66">
        <f t="shared" si="516"/>
        <v>25953.7</v>
      </c>
      <c r="I2422" s="66">
        <v>25953.7</v>
      </c>
      <c r="J2422" s="66">
        <v>25953.7</v>
      </c>
      <c r="K2422" s="66">
        <v>0</v>
      </c>
      <c r="L2422" s="66">
        <v>0</v>
      </c>
      <c r="M2422" s="66">
        <v>0</v>
      </c>
      <c r="N2422" s="66">
        <v>0</v>
      </c>
      <c r="O2422" s="66">
        <v>0</v>
      </c>
      <c r="P2422" s="66">
        <v>0</v>
      </c>
      <c r="Q2422" s="129"/>
      <c r="R2422" s="82"/>
    </row>
    <row r="2423" spans="1:20">
      <c r="A2423" s="132"/>
      <c r="B2423" s="128"/>
      <c r="C2423" s="129"/>
      <c r="D2423" s="129"/>
      <c r="E2423" s="100"/>
      <c r="F2423" s="100" t="s">
        <v>31</v>
      </c>
      <c r="G2423" s="66">
        <f t="shared" si="516"/>
        <v>0</v>
      </c>
      <c r="H2423" s="66">
        <f t="shared" si="516"/>
        <v>0</v>
      </c>
      <c r="I2423" s="66">
        <v>0</v>
      </c>
      <c r="J2423" s="66">
        <v>0</v>
      </c>
      <c r="K2423" s="66">
        <v>0</v>
      </c>
      <c r="L2423" s="66">
        <v>0</v>
      </c>
      <c r="M2423" s="66">
        <v>0</v>
      </c>
      <c r="N2423" s="66">
        <v>0</v>
      </c>
      <c r="O2423" s="66">
        <v>0</v>
      </c>
      <c r="P2423" s="66">
        <v>0</v>
      </c>
      <c r="Q2423" s="129"/>
      <c r="R2423" s="82"/>
    </row>
    <row r="2424" spans="1:20">
      <c r="A2424" s="132"/>
      <c r="B2424" s="128"/>
      <c r="C2424" s="129"/>
      <c r="D2424" s="129"/>
      <c r="E2424" s="100"/>
      <c r="F2424" s="100" t="s">
        <v>268</v>
      </c>
      <c r="G2424" s="66">
        <v>0</v>
      </c>
      <c r="H2424" s="66">
        <v>0</v>
      </c>
      <c r="I2424" s="66">
        <v>0</v>
      </c>
      <c r="J2424" s="66">
        <v>0</v>
      </c>
      <c r="K2424" s="66">
        <v>0</v>
      </c>
      <c r="L2424" s="66">
        <v>0</v>
      </c>
      <c r="M2424" s="66">
        <v>0</v>
      </c>
      <c r="N2424" s="66">
        <v>0</v>
      </c>
      <c r="O2424" s="66">
        <v>0</v>
      </c>
      <c r="P2424" s="66">
        <v>0</v>
      </c>
      <c r="Q2424" s="129"/>
      <c r="R2424" s="82"/>
    </row>
    <row r="2425" spans="1:20">
      <c r="A2425" s="132"/>
      <c r="B2425" s="128"/>
      <c r="C2425" s="129"/>
      <c r="D2425" s="129"/>
      <c r="E2425" s="100"/>
      <c r="F2425" s="100" t="s">
        <v>275</v>
      </c>
      <c r="G2425" s="66">
        <f t="shared" ref="G2425:H2429" si="517">I2425+K2425+M2425+O2425</f>
        <v>0</v>
      </c>
      <c r="H2425" s="66">
        <f t="shared" si="517"/>
        <v>0</v>
      </c>
      <c r="I2425" s="66">
        <v>0</v>
      </c>
      <c r="J2425" s="66">
        <v>0</v>
      </c>
      <c r="K2425" s="66">
        <v>0</v>
      </c>
      <c r="L2425" s="66">
        <v>0</v>
      </c>
      <c r="M2425" s="66">
        <v>0</v>
      </c>
      <c r="N2425" s="66">
        <v>0</v>
      </c>
      <c r="O2425" s="66">
        <v>0</v>
      </c>
      <c r="P2425" s="66">
        <v>0</v>
      </c>
      <c r="Q2425" s="129"/>
      <c r="R2425" s="82"/>
      <c r="S2425" s="51"/>
      <c r="T2425" s="65"/>
    </row>
    <row r="2426" spans="1:20">
      <c r="A2426" s="132"/>
      <c r="B2426" s="128"/>
      <c r="C2426" s="129"/>
      <c r="D2426" s="129"/>
      <c r="E2426" s="100"/>
      <c r="F2426" s="100" t="s">
        <v>276</v>
      </c>
      <c r="G2426" s="66">
        <f t="shared" si="517"/>
        <v>0</v>
      </c>
      <c r="H2426" s="66">
        <f t="shared" si="517"/>
        <v>0</v>
      </c>
      <c r="I2426" s="66">
        <v>0</v>
      </c>
      <c r="J2426" s="66">
        <v>0</v>
      </c>
      <c r="K2426" s="66">
        <v>0</v>
      </c>
      <c r="L2426" s="66">
        <v>0</v>
      </c>
      <c r="M2426" s="66">
        <v>0</v>
      </c>
      <c r="N2426" s="66">
        <v>0</v>
      </c>
      <c r="O2426" s="66">
        <v>0</v>
      </c>
      <c r="P2426" s="66">
        <v>0</v>
      </c>
      <c r="Q2426" s="129"/>
      <c r="R2426" s="82"/>
      <c r="S2426" s="51"/>
      <c r="T2426" s="65"/>
    </row>
    <row r="2427" spans="1:20">
      <c r="A2427" s="132"/>
      <c r="B2427" s="128"/>
      <c r="C2427" s="129"/>
      <c r="D2427" s="129"/>
      <c r="E2427" s="100"/>
      <c r="F2427" s="100" t="s">
        <v>277</v>
      </c>
      <c r="G2427" s="66">
        <f t="shared" si="517"/>
        <v>0</v>
      </c>
      <c r="H2427" s="66">
        <f t="shared" si="517"/>
        <v>0</v>
      </c>
      <c r="I2427" s="66">
        <v>0</v>
      </c>
      <c r="J2427" s="66">
        <v>0</v>
      </c>
      <c r="K2427" s="66">
        <v>0</v>
      </c>
      <c r="L2427" s="66">
        <v>0</v>
      </c>
      <c r="M2427" s="66">
        <v>0</v>
      </c>
      <c r="N2427" s="66">
        <v>0</v>
      </c>
      <c r="O2427" s="66">
        <v>0</v>
      </c>
      <c r="P2427" s="66">
        <v>0</v>
      </c>
      <c r="Q2427" s="129"/>
      <c r="R2427" s="82"/>
      <c r="S2427" s="51"/>
      <c r="T2427" s="65"/>
    </row>
    <row r="2428" spans="1:20">
      <c r="A2428" s="132"/>
      <c r="B2428" s="128"/>
      <c r="C2428" s="129"/>
      <c r="D2428" s="129"/>
      <c r="E2428" s="100"/>
      <c r="F2428" s="100" t="s">
        <v>278</v>
      </c>
      <c r="G2428" s="66">
        <f t="shared" si="517"/>
        <v>0</v>
      </c>
      <c r="H2428" s="66">
        <f t="shared" si="517"/>
        <v>0</v>
      </c>
      <c r="I2428" s="66">
        <v>0</v>
      </c>
      <c r="J2428" s="66">
        <v>0</v>
      </c>
      <c r="K2428" s="66">
        <v>0</v>
      </c>
      <c r="L2428" s="66">
        <v>0</v>
      </c>
      <c r="M2428" s="66">
        <v>0</v>
      </c>
      <c r="N2428" s="66">
        <v>0</v>
      </c>
      <c r="O2428" s="66">
        <v>0</v>
      </c>
      <c r="P2428" s="66">
        <v>0</v>
      </c>
      <c r="Q2428" s="129"/>
      <c r="R2428" s="82"/>
      <c r="S2428" s="51"/>
      <c r="T2428" s="65"/>
    </row>
    <row r="2429" spans="1:20">
      <c r="A2429" s="132"/>
      <c r="B2429" s="128"/>
      <c r="C2429" s="129"/>
      <c r="D2429" s="129"/>
      <c r="E2429" s="100"/>
      <c r="F2429" s="100" t="s">
        <v>279</v>
      </c>
      <c r="G2429" s="66">
        <f t="shared" si="517"/>
        <v>0</v>
      </c>
      <c r="H2429" s="66">
        <f t="shared" si="517"/>
        <v>0</v>
      </c>
      <c r="I2429" s="66">
        <v>0</v>
      </c>
      <c r="J2429" s="66">
        <v>0</v>
      </c>
      <c r="K2429" s="66">
        <v>0</v>
      </c>
      <c r="L2429" s="66">
        <v>0</v>
      </c>
      <c r="M2429" s="66">
        <v>0</v>
      </c>
      <c r="N2429" s="66">
        <v>0</v>
      </c>
      <c r="O2429" s="66">
        <v>0</v>
      </c>
      <c r="P2429" s="66">
        <v>0</v>
      </c>
      <c r="Q2429" s="129"/>
      <c r="R2429" s="82"/>
      <c r="S2429" s="51"/>
      <c r="T2429" s="65"/>
    </row>
    <row r="2430" spans="1:20" ht="12.75" customHeight="1">
      <c r="A2430" s="132" t="s">
        <v>291</v>
      </c>
      <c r="B2430" s="128" t="s">
        <v>298</v>
      </c>
      <c r="C2430" s="129"/>
      <c r="D2430" s="129"/>
      <c r="E2430" s="100"/>
      <c r="F2430" s="106" t="s">
        <v>22</v>
      </c>
      <c r="G2430" s="64">
        <f>SUM(G2431:G2441)</f>
        <v>16563.8</v>
      </c>
      <c r="H2430" s="64">
        <f t="shared" ref="H2430:P2430" si="518">SUM(H2431:H2441)</f>
        <v>16563.8</v>
      </c>
      <c r="I2430" s="64">
        <f t="shared" si="518"/>
        <v>16563.8</v>
      </c>
      <c r="J2430" s="64">
        <f t="shared" si="518"/>
        <v>16563.8</v>
      </c>
      <c r="K2430" s="64">
        <f t="shared" si="518"/>
        <v>0</v>
      </c>
      <c r="L2430" s="64">
        <f t="shared" si="518"/>
        <v>0</v>
      </c>
      <c r="M2430" s="64">
        <f t="shared" si="518"/>
        <v>0</v>
      </c>
      <c r="N2430" s="64">
        <f t="shared" si="518"/>
        <v>0</v>
      </c>
      <c r="O2430" s="64">
        <f t="shared" si="518"/>
        <v>0</v>
      </c>
      <c r="P2430" s="64">
        <f t="shared" si="518"/>
        <v>0</v>
      </c>
      <c r="Q2430" s="129" t="s">
        <v>23</v>
      </c>
      <c r="R2430" s="82"/>
    </row>
    <row r="2431" spans="1:20">
      <c r="A2431" s="132"/>
      <c r="B2431" s="128"/>
      <c r="C2431" s="129"/>
      <c r="D2431" s="129"/>
      <c r="E2431" s="100"/>
      <c r="F2431" s="100" t="s">
        <v>25</v>
      </c>
      <c r="G2431" s="66">
        <f t="shared" ref="G2431:H2435" si="519">I2431+K2431+M2431+O2431</f>
        <v>0</v>
      </c>
      <c r="H2431" s="66">
        <f t="shared" si="519"/>
        <v>0</v>
      </c>
      <c r="I2431" s="66">
        <v>0</v>
      </c>
      <c r="J2431" s="66">
        <v>0</v>
      </c>
      <c r="K2431" s="66">
        <v>0</v>
      </c>
      <c r="L2431" s="66">
        <v>0</v>
      </c>
      <c r="M2431" s="66">
        <v>0</v>
      </c>
      <c r="N2431" s="66">
        <v>0</v>
      </c>
      <c r="O2431" s="66">
        <v>0</v>
      </c>
      <c r="P2431" s="66">
        <v>0</v>
      </c>
      <c r="Q2431" s="129"/>
      <c r="R2431" s="82"/>
    </row>
    <row r="2432" spans="1:20">
      <c r="A2432" s="132"/>
      <c r="B2432" s="128"/>
      <c r="C2432" s="129"/>
      <c r="D2432" s="129"/>
      <c r="E2432" s="100"/>
      <c r="F2432" s="100" t="s">
        <v>28</v>
      </c>
      <c r="G2432" s="66">
        <f t="shared" si="519"/>
        <v>0</v>
      </c>
      <c r="H2432" s="66">
        <f t="shared" si="519"/>
        <v>0</v>
      </c>
      <c r="I2432" s="66">
        <v>0</v>
      </c>
      <c r="J2432" s="66">
        <v>0</v>
      </c>
      <c r="K2432" s="66">
        <v>0</v>
      </c>
      <c r="L2432" s="66">
        <v>0</v>
      </c>
      <c r="M2432" s="66">
        <v>0</v>
      </c>
      <c r="N2432" s="66">
        <v>0</v>
      </c>
      <c r="O2432" s="66">
        <v>0</v>
      </c>
      <c r="P2432" s="66">
        <v>0</v>
      </c>
      <c r="Q2432" s="129"/>
      <c r="R2432" s="82"/>
    </row>
    <row r="2433" spans="1:53">
      <c r="A2433" s="132"/>
      <c r="B2433" s="128"/>
      <c r="C2433" s="129"/>
      <c r="D2433" s="129"/>
      <c r="E2433" s="100"/>
      <c r="F2433" s="100" t="s">
        <v>29</v>
      </c>
      <c r="G2433" s="66">
        <f t="shared" si="519"/>
        <v>0</v>
      </c>
      <c r="H2433" s="66">
        <f t="shared" si="519"/>
        <v>0</v>
      </c>
      <c r="I2433" s="66">
        <v>0</v>
      </c>
      <c r="J2433" s="66">
        <v>0</v>
      </c>
      <c r="K2433" s="66">
        <v>0</v>
      </c>
      <c r="L2433" s="66">
        <v>0</v>
      </c>
      <c r="M2433" s="66">
        <v>0</v>
      </c>
      <c r="N2433" s="66">
        <v>0</v>
      </c>
      <c r="O2433" s="66">
        <v>0</v>
      </c>
      <c r="P2433" s="66">
        <v>0</v>
      </c>
      <c r="Q2433" s="129"/>
      <c r="R2433" s="82"/>
    </row>
    <row r="2434" spans="1:53">
      <c r="A2434" s="132"/>
      <c r="B2434" s="128"/>
      <c r="C2434" s="129"/>
      <c r="D2434" s="129"/>
      <c r="E2434" s="100" t="s">
        <v>26</v>
      </c>
      <c r="F2434" s="100" t="s">
        <v>30</v>
      </c>
      <c r="G2434" s="66">
        <f t="shared" si="519"/>
        <v>16563.8</v>
      </c>
      <c r="H2434" s="66">
        <f t="shared" si="519"/>
        <v>16563.8</v>
      </c>
      <c r="I2434" s="66">
        <v>16563.8</v>
      </c>
      <c r="J2434" s="66">
        <v>16563.8</v>
      </c>
      <c r="K2434" s="66">
        <v>0</v>
      </c>
      <c r="L2434" s="66">
        <v>0</v>
      </c>
      <c r="M2434" s="66">
        <v>0</v>
      </c>
      <c r="N2434" s="66">
        <v>0</v>
      </c>
      <c r="O2434" s="66">
        <v>0</v>
      </c>
      <c r="P2434" s="66">
        <v>0</v>
      </c>
      <c r="Q2434" s="129"/>
      <c r="R2434" s="82"/>
    </row>
    <row r="2435" spans="1:53">
      <c r="A2435" s="132"/>
      <c r="B2435" s="128"/>
      <c r="C2435" s="129"/>
      <c r="D2435" s="129"/>
      <c r="E2435" s="100"/>
      <c r="F2435" s="100" t="s">
        <v>31</v>
      </c>
      <c r="G2435" s="66">
        <f t="shared" si="519"/>
        <v>0</v>
      </c>
      <c r="H2435" s="66">
        <f t="shared" si="519"/>
        <v>0</v>
      </c>
      <c r="I2435" s="66">
        <v>0</v>
      </c>
      <c r="J2435" s="66">
        <v>0</v>
      </c>
      <c r="K2435" s="66">
        <v>0</v>
      </c>
      <c r="L2435" s="66">
        <v>0</v>
      </c>
      <c r="M2435" s="66">
        <v>0</v>
      </c>
      <c r="N2435" s="66">
        <v>0</v>
      </c>
      <c r="O2435" s="66">
        <v>0</v>
      </c>
      <c r="P2435" s="66">
        <v>0</v>
      </c>
      <c r="Q2435" s="129"/>
      <c r="R2435" s="82"/>
    </row>
    <row r="2436" spans="1:53">
      <c r="A2436" s="132"/>
      <c r="B2436" s="128"/>
      <c r="C2436" s="129"/>
      <c r="D2436" s="129"/>
      <c r="E2436" s="100"/>
      <c r="F2436" s="100" t="s">
        <v>268</v>
      </c>
      <c r="G2436" s="66">
        <v>0</v>
      </c>
      <c r="H2436" s="66">
        <v>0</v>
      </c>
      <c r="I2436" s="66">
        <v>0</v>
      </c>
      <c r="J2436" s="66">
        <v>0</v>
      </c>
      <c r="K2436" s="66">
        <v>0</v>
      </c>
      <c r="L2436" s="66">
        <v>0</v>
      </c>
      <c r="M2436" s="66">
        <v>0</v>
      </c>
      <c r="N2436" s="66">
        <v>0</v>
      </c>
      <c r="O2436" s="66">
        <v>0</v>
      </c>
      <c r="P2436" s="66">
        <v>0</v>
      </c>
      <c r="Q2436" s="129"/>
      <c r="R2436" s="82"/>
    </row>
    <row r="2437" spans="1:53">
      <c r="A2437" s="132"/>
      <c r="B2437" s="128"/>
      <c r="C2437" s="129"/>
      <c r="D2437" s="129"/>
      <c r="E2437" s="100"/>
      <c r="F2437" s="100" t="s">
        <v>275</v>
      </c>
      <c r="G2437" s="66">
        <f t="shared" ref="G2437:H2441" si="520">I2437+K2437+M2437+O2437</f>
        <v>0</v>
      </c>
      <c r="H2437" s="66">
        <f t="shared" si="520"/>
        <v>0</v>
      </c>
      <c r="I2437" s="66">
        <v>0</v>
      </c>
      <c r="J2437" s="66">
        <v>0</v>
      </c>
      <c r="K2437" s="66">
        <v>0</v>
      </c>
      <c r="L2437" s="66">
        <v>0</v>
      </c>
      <c r="M2437" s="66">
        <v>0</v>
      </c>
      <c r="N2437" s="66">
        <v>0</v>
      </c>
      <c r="O2437" s="66">
        <v>0</v>
      </c>
      <c r="P2437" s="66">
        <v>0</v>
      </c>
      <c r="Q2437" s="129"/>
      <c r="R2437" s="82"/>
      <c r="S2437" s="51"/>
      <c r="T2437" s="65"/>
    </row>
    <row r="2438" spans="1:53">
      <c r="A2438" s="132"/>
      <c r="B2438" s="128"/>
      <c r="C2438" s="129"/>
      <c r="D2438" s="129"/>
      <c r="E2438" s="100"/>
      <c r="F2438" s="100" t="s">
        <v>276</v>
      </c>
      <c r="G2438" s="66">
        <f t="shared" si="520"/>
        <v>0</v>
      </c>
      <c r="H2438" s="66">
        <f t="shared" si="520"/>
        <v>0</v>
      </c>
      <c r="I2438" s="66">
        <v>0</v>
      </c>
      <c r="J2438" s="66">
        <v>0</v>
      </c>
      <c r="K2438" s="66">
        <v>0</v>
      </c>
      <c r="L2438" s="66">
        <v>0</v>
      </c>
      <c r="M2438" s="66">
        <v>0</v>
      </c>
      <c r="N2438" s="66">
        <v>0</v>
      </c>
      <c r="O2438" s="66">
        <v>0</v>
      </c>
      <c r="P2438" s="66">
        <v>0</v>
      </c>
      <c r="Q2438" s="129"/>
      <c r="R2438" s="82"/>
      <c r="S2438" s="51"/>
      <c r="T2438" s="65"/>
    </row>
    <row r="2439" spans="1:53">
      <c r="A2439" s="132"/>
      <c r="B2439" s="128"/>
      <c r="C2439" s="129"/>
      <c r="D2439" s="129"/>
      <c r="E2439" s="100"/>
      <c r="F2439" s="100" t="s">
        <v>277</v>
      </c>
      <c r="G2439" s="66">
        <f t="shared" si="520"/>
        <v>0</v>
      </c>
      <c r="H2439" s="66">
        <f t="shared" si="520"/>
        <v>0</v>
      </c>
      <c r="I2439" s="66">
        <v>0</v>
      </c>
      <c r="J2439" s="66">
        <v>0</v>
      </c>
      <c r="K2439" s="66">
        <v>0</v>
      </c>
      <c r="L2439" s="66">
        <v>0</v>
      </c>
      <c r="M2439" s="66">
        <v>0</v>
      </c>
      <c r="N2439" s="66">
        <v>0</v>
      </c>
      <c r="O2439" s="66">
        <v>0</v>
      </c>
      <c r="P2439" s="66">
        <v>0</v>
      </c>
      <c r="Q2439" s="129"/>
      <c r="R2439" s="82"/>
      <c r="S2439" s="51"/>
      <c r="T2439" s="65"/>
    </row>
    <row r="2440" spans="1:53">
      <c r="A2440" s="132"/>
      <c r="B2440" s="128"/>
      <c r="C2440" s="129"/>
      <c r="D2440" s="129"/>
      <c r="E2440" s="100"/>
      <c r="F2440" s="100" t="s">
        <v>278</v>
      </c>
      <c r="G2440" s="66">
        <f t="shared" si="520"/>
        <v>0</v>
      </c>
      <c r="H2440" s="66">
        <f t="shared" si="520"/>
        <v>0</v>
      </c>
      <c r="I2440" s="66">
        <v>0</v>
      </c>
      <c r="J2440" s="66">
        <v>0</v>
      </c>
      <c r="K2440" s="66">
        <v>0</v>
      </c>
      <c r="L2440" s="66">
        <v>0</v>
      </c>
      <c r="M2440" s="66">
        <v>0</v>
      </c>
      <c r="N2440" s="66">
        <v>0</v>
      </c>
      <c r="O2440" s="66">
        <v>0</v>
      </c>
      <c r="P2440" s="66">
        <v>0</v>
      </c>
      <c r="Q2440" s="129"/>
      <c r="R2440" s="82"/>
      <c r="S2440" s="51"/>
      <c r="T2440" s="65"/>
    </row>
    <row r="2441" spans="1:53">
      <c r="A2441" s="132"/>
      <c r="B2441" s="128"/>
      <c r="C2441" s="129"/>
      <c r="D2441" s="129"/>
      <c r="E2441" s="100"/>
      <c r="F2441" s="100" t="s">
        <v>279</v>
      </c>
      <c r="G2441" s="66">
        <f t="shared" si="520"/>
        <v>0</v>
      </c>
      <c r="H2441" s="66">
        <f t="shared" si="520"/>
        <v>0</v>
      </c>
      <c r="I2441" s="66">
        <v>0</v>
      </c>
      <c r="J2441" s="66">
        <v>0</v>
      </c>
      <c r="K2441" s="66">
        <v>0</v>
      </c>
      <c r="L2441" s="66">
        <v>0</v>
      </c>
      <c r="M2441" s="66">
        <v>0</v>
      </c>
      <c r="N2441" s="66">
        <v>0</v>
      </c>
      <c r="O2441" s="66">
        <v>0</v>
      </c>
      <c r="P2441" s="66">
        <v>0</v>
      </c>
      <c r="Q2441" s="129"/>
      <c r="R2441" s="82"/>
      <c r="S2441" s="51"/>
      <c r="T2441" s="65"/>
    </row>
    <row r="2442" spans="1:53" s="74" customFormat="1" ht="13.5">
      <c r="A2442" s="157" t="s">
        <v>204</v>
      </c>
      <c r="B2442" s="157"/>
      <c r="C2442" s="157"/>
      <c r="D2442" s="157"/>
      <c r="E2442" s="157"/>
      <c r="F2442" s="81" t="s">
        <v>22</v>
      </c>
      <c r="G2442" s="68">
        <f>SUM(G2443:G2453)</f>
        <v>662622.53</v>
      </c>
      <c r="H2442" s="68">
        <f t="shared" ref="H2442:P2442" si="521">SUM(H2443:H2453)</f>
        <v>226490.6</v>
      </c>
      <c r="I2442" s="68">
        <f t="shared" si="521"/>
        <v>662430.13</v>
      </c>
      <c r="J2442" s="68">
        <f t="shared" si="521"/>
        <v>226490.6</v>
      </c>
      <c r="K2442" s="68">
        <f t="shared" si="521"/>
        <v>0</v>
      </c>
      <c r="L2442" s="68">
        <f t="shared" si="521"/>
        <v>0</v>
      </c>
      <c r="M2442" s="68">
        <f t="shared" si="521"/>
        <v>192.4</v>
      </c>
      <c r="N2442" s="68">
        <f t="shared" si="521"/>
        <v>0</v>
      </c>
      <c r="O2442" s="68">
        <f t="shared" si="521"/>
        <v>0</v>
      </c>
      <c r="P2442" s="68">
        <f t="shared" si="521"/>
        <v>0</v>
      </c>
      <c r="Q2442" s="147"/>
      <c r="R2442" s="110"/>
      <c r="S2442" s="72"/>
      <c r="T2442" s="72"/>
      <c r="U2442" s="72"/>
      <c r="V2442" s="72"/>
      <c r="W2442" s="73"/>
      <c r="X2442" s="73"/>
      <c r="Y2442" s="73"/>
      <c r="Z2442" s="73"/>
      <c r="AA2442" s="73"/>
      <c r="AB2442" s="73"/>
      <c r="AC2442" s="73"/>
      <c r="AD2442" s="73"/>
      <c r="AE2442" s="73"/>
      <c r="AF2442" s="73"/>
      <c r="AG2442" s="73"/>
      <c r="AH2442" s="73"/>
      <c r="AI2442" s="73"/>
      <c r="AJ2442" s="73"/>
      <c r="AK2442" s="73"/>
      <c r="AL2442" s="73"/>
      <c r="AM2442" s="73"/>
      <c r="AN2442" s="73"/>
      <c r="AO2442" s="73"/>
      <c r="AP2442" s="73"/>
      <c r="AQ2442" s="73"/>
      <c r="AR2442" s="73"/>
      <c r="AS2442" s="73"/>
      <c r="AT2442" s="73"/>
      <c r="AU2442" s="73"/>
      <c r="AV2442" s="73"/>
      <c r="AW2442" s="73"/>
      <c r="AX2442" s="73"/>
      <c r="AY2442" s="73"/>
      <c r="AZ2442" s="73"/>
      <c r="BA2442" s="73"/>
    </row>
    <row r="2443" spans="1:53" s="74" customFormat="1" ht="13.5">
      <c r="A2443" s="157"/>
      <c r="B2443" s="157"/>
      <c r="C2443" s="157"/>
      <c r="D2443" s="157"/>
      <c r="E2443" s="157"/>
      <c r="F2443" s="81" t="s">
        <v>25</v>
      </c>
      <c r="G2443" s="68">
        <f>I2443+K2443+M2443+O2443</f>
        <v>13984.1</v>
      </c>
      <c r="H2443" s="68">
        <f>J2443+L2443+N2443+P2443</f>
        <v>13984.1</v>
      </c>
      <c r="I2443" s="68">
        <f t="shared" ref="I2443:P2443" si="522">I2141+I2153+I2165+I2177+I2189+I2201+I2213+I2225+I2237+I2249+I2261+I2274+I2286+I2298+I2323</f>
        <v>13984.1</v>
      </c>
      <c r="J2443" s="68">
        <f t="shared" si="522"/>
        <v>13984.1</v>
      </c>
      <c r="K2443" s="68">
        <f t="shared" si="522"/>
        <v>0</v>
      </c>
      <c r="L2443" s="68">
        <f t="shared" si="522"/>
        <v>0</v>
      </c>
      <c r="M2443" s="68">
        <f t="shared" si="522"/>
        <v>0</v>
      </c>
      <c r="N2443" s="68">
        <f t="shared" si="522"/>
        <v>0</v>
      </c>
      <c r="O2443" s="68">
        <f t="shared" si="522"/>
        <v>0</v>
      </c>
      <c r="P2443" s="68">
        <f t="shared" si="522"/>
        <v>0</v>
      </c>
      <c r="Q2443" s="147"/>
      <c r="R2443" s="110"/>
      <c r="S2443" s="72"/>
      <c r="T2443" s="72"/>
      <c r="U2443" s="72"/>
      <c r="V2443" s="72"/>
      <c r="W2443" s="73"/>
      <c r="X2443" s="73"/>
      <c r="Y2443" s="73"/>
      <c r="Z2443" s="73"/>
      <c r="AA2443" s="73"/>
      <c r="AB2443" s="73"/>
      <c r="AC2443" s="73"/>
      <c r="AD2443" s="73"/>
      <c r="AE2443" s="73"/>
      <c r="AF2443" s="73"/>
      <c r="AG2443" s="73"/>
      <c r="AH2443" s="73"/>
      <c r="AI2443" s="73"/>
      <c r="AJ2443" s="73"/>
      <c r="AK2443" s="73"/>
      <c r="AL2443" s="73"/>
      <c r="AM2443" s="73"/>
      <c r="AN2443" s="73"/>
      <c r="AO2443" s="73"/>
      <c r="AP2443" s="73"/>
      <c r="AQ2443" s="73"/>
      <c r="AR2443" s="73"/>
      <c r="AS2443" s="73"/>
      <c r="AT2443" s="73"/>
      <c r="AU2443" s="73"/>
      <c r="AV2443" s="73"/>
      <c r="AW2443" s="73"/>
      <c r="AX2443" s="73"/>
      <c r="AY2443" s="73"/>
      <c r="AZ2443" s="73"/>
      <c r="BA2443" s="73"/>
    </row>
    <row r="2444" spans="1:53" s="74" customFormat="1" ht="13.5">
      <c r="A2444" s="157"/>
      <c r="B2444" s="157"/>
      <c r="C2444" s="157"/>
      <c r="D2444" s="157"/>
      <c r="E2444" s="157"/>
      <c r="F2444" s="81" t="s">
        <v>28</v>
      </c>
      <c r="G2444" s="68">
        <f t="shared" ref="G2444:G2453" si="523">I2444+K2444+M2444+O2444</f>
        <v>74641.3</v>
      </c>
      <c r="H2444" s="68">
        <f t="shared" ref="H2444:H2453" si="524">J2444+L2444+N2444+P2444</f>
        <v>74641.3</v>
      </c>
      <c r="I2444" s="68">
        <f t="shared" ref="I2444:P2444" si="525">I2142+I2154+I2166+I2178+I2190+I2202+I2214+I2226+I2238+I2250+I2262+I2275+I2287+I2299+I2324+I2300+I2312</f>
        <v>74641.3</v>
      </c>
      <c r="J2444" s="68">
        <f t="shared" si="525"/>
        <v>74641.3</v>
      </c>
      <c r="K2444" s="68">
        <f t="shared" si="525"/>
        <v>0</v>
      </c>
      <c r="L2444" s="68">
        <f t="shared" si="525"/>
        <v>0</v>
      </c>
      <c r="M2444" s="68">
        <f t="shared" si="525"/>
        <v>0</v>
      </c>
      <c r="N2444" s="68">
        <f t="shared" si="525"/>
        <v>0</v>
      </c>
      <c r="O2444" s="68">
        <f t="shared" si="525"/>
        <v>0</v>
      </c>
      <c r="P2444" s="68">
        <f t="shared" si="525"/>
        <v>0</v>
      </c>
      <c r="Q2444" s="147"/>
      <c r="R2444" s="110"/>
      <c r="S2444" s="72"/>
      <c r="T2444" s="72"/>
      <c r="U2444" s="72"/>
      <c r="V2444" s="72"/>
      <c r="W2444" s="73"/>
      <c r="X2444" s="73"/>
      <c r="Y2444" s="73"/>
      <c r="Z2444" s="73"/>
      <c r="AA2444" s="73"/>
      <c r="AB2444" s="73"/>
      <c r="AC2444" s="73"/>
      <c r="AD2444" s="73"/>
      <c r="AE2444" s="73"/>
      <c r="AF2444" s="73"/>
      <c r="AG2444" s="73"/>
      <c r="AH2444" s="73"/>
      <c r="AI2444" s="73"/>
      <c r="AJ2444" s="73"/>
      <c r="AK2444" s="73"/>
      <c r="AL2444" s="73"/>
      <c r="AM2444" s="73"/>
      <c r="AN2444" s="73"/>
      <c r="AO2444" s="73"/>
      <c r="AP2444" s="73"/>
      <c r="AQ2444" s="73"/>
      <c r="AR2444" s="73"/>
      <c r="AS2444" s="73"/>
      <c r="AT2444" s="73"/>
      <c r="AU2444" s="73"/>
      <c r="AV2444" s="73"/>
      <c r="AW2444" s="73"/>
      <c r="AX2444" s="73"/>
      <c r="AY2444" s="73"/>
      <c r="AZ2444" s="73"/>
      <c r="BA2444" s="73"/>
    </row>
    <row r="2445" spans="1:53" s="74" customFormat="1" ht="13.5">
      <c r="A2445" s="157"/>
      <c r="B2445" s="157"/>
      <c r="C2445" s="157"/>
      <c r="D2445" s="157"/>
      <c r="E2445" s="157"/>
      <c r="F2445" s="81" t="s">
        <v>29</v>
      </c>
      <c r="G2445" s="68">
        <f t="shared" si="523"/>
        <v>37865.199999999997</v>
      </c>
      <c r="H2445" s="68">
        <f t="shared" si="524"/>
        <v>37865.199999999997</v>
      </c>
      <c r="I2445" s="68">
        <f>I2143+I2155+I2167+I2179+I2191+I2203+I2215+I2227+I2239+I2251+I2263+I2276+I2288+I2301+I2325+I2337+I2313</f>
        <v>37865.199999999997</v>
      </c>
      <c r="J2445" s="68">
        <f t="shared" ref="J2445:P2445" si="526">J2143+J2155+J2167+J2179+J2191+J2203+J2215+J2227+J2239+J2251+J2263+J2276+J2288+J2301+J2325+J2337+J2313</f>
        <v>37865.199999999997</v>
      </c>
      <c r="K2445" s="68">
        <f t="shared" si="526"/>
        <v>0</v>
      </c>
      <c r="L2445" s="68">
        <f t="shared" si="526"/>
        <v>0</v>
      </c>
      <c r="M2445" s="68">
        <f t="shared" si="526"/>
        <v>0</v>
      </c>
      <c r="N2445" s="68">
        <f t="shared" si="526"/>
        <v>0</v>
      </c>
      <c r="O2445" s="68">
        <f t="shared" si="526"/>
        <v>0</v>
      </c>
      <c r="P2445" s="68">
        <f t="shared" si="526"/>
        <v>0</v>
      </c>
      <c r="Q2445" s="147"/>
      <c r="R2445" s="110"/>
      <c r="S2445" s="72"/>
      <c r="T2445" s="72"/>
      <c r="U2445" s="72"/>
      <c r="V2445" s="72"/>
      <c r="W2445" s="73"/>
      <c r="X2445" s="73"/>
      <c r="Y2445" s="73"/>
      <c r="Z2445" s="73"/>
      <c r="AA2445" s="73"/>
      <c r="AB2445" s="73"/>
      <c r="AC2445" s="73"/>
      <c r="AD2445" s="73"/>
      <c r="AE2445" s="73"/>
      <c r="AF2445" s="73"/>
      <c r="AG2445" s="73"/>
      <c r="AH2445" s="73"/>
      <c r="AI2445" s="73"/>
      <c r="AJ2445" s="73"/>
      <c r="AK2445" s="73"/>
      <c r="AL2445" s="73"/>
      <c r="AM2445" s="73"/>
      <c r="AN2445" s="73"/>
      <c r="AO2445" s="73"/>
      <c r="AP2445" s="73"/>
      <c r="AQ2445" s="73"/>
      <c r="AR2445" s="73"/>
      <c r="AS2445" s="73"/>
      <c r="AT2445" s="73"/>
      <c r="AU2445" s="73"/>
      <c r="AV2445" s="73"/>
      <c r="AW2445" s="73"/>
      <c r="AX2445" s="73"/>
      <c r="AY2445" s="73"/>
      <c r="AZ2445" s="73"/>
      <c r="BA2445" s="73"/>
    </row>
    <row r="2446" spans="1:53" s="74" customFormat="1" ht="13.5">
      <c r="A2446" s="157"/>
      <c r="B2446" s="157"/>
      <c r="C2446" s="157"/>
      <c r="D2446" s="157"/>
      <c r="E2446" s="157"/>
      <c r="F2446" s="81" t="s">
        <v>30</v>
      </c>
      <c r="G2446" s="68">
        <f t="shared" si="523"/>
        <v>100000</v>
      </c>
      <c r="H2446" s="68">
        <f t="shared" si="524"/>
        <v>100000</v>
      </c>
      <c r="I2446" s="68">
        <f>I2144+I2156+I2168+I2180+I2192+I2204+I2216+I2228+I2240+I2252+I2264+I2277+I2289+I2302+I2326+I2338+I2314+I2350</f>
        <v>100000</v>
      </c>
      <c r="J2446" s="68">
        <f t="shared" ref="J2446:P2446" si="527">J2144+J2156+J2168+J2180+J2192+J2204+J2216+J2228+J2240+J2252+J2264+J2277+J2289+J2302+J2326+J2338+J2314+J2350</f>
        <v>100000</v>
      </c>
      <c r="K2446" s="68">
        <f t="shared" si="527"/>
        <v>0</v>
      </c>
      <c r="L2446" s="68">
        <f t="shared" si="527"/>
        <v>0</v>
      </c>
      <c r="M2446" s="68">
        <f t="shared" si="527"/>
        <v>0</v>
      </c>
      <c r="N2446" s="68">
        <f t="shared" si="527"/>
        <v>0</v>
      </c>
      <c r="O2446" s="68">
        <f t="shared" si="527"/>
        <v>0</v>
      </c>
      <c r="P2446" s="68">
        <f t="shared" si="527"/>
        <v>0</v>
      </c>
      <c r="Q2446" s="147"/>
      <c r="R2446" s="110"/>
      <c r="S2446" s="72"/>
      <c r="T2446" s="72"/>
      <c r="U2446" s="72"/>
      <c r="V2446" s="72"/>
      <c r="W2446" s="73"/>
      <c r="X2446" s="73"/>
      <c r="Y2446" s="73"/>
      <c r="Z2446" s="73"/>
      <c r="AA2446" s="73"/>
      <c r="AB2446" s="73"/>
      <c r="AC2446" s="73"/>
      <c r="AD2446" s="73"/>
      <c r="AE2446" s="73"/>
      <c r="AF2446" s="73"/>
      <c r="AG2446" s="73"/>
      <c r="AH2446" s="73"/>
      <c r="AI2446" s="73"/>
      <c r="AJ2446" s="73"/>
      <c r="AK2446" s="73"/>
      <c r="AL2446" s="73"/>
      <c r="AM2446" s="73"/>
      <c r="AN2446" s="73"/>
      <c r="AO2446" s="73"/>
      <c r="AP2446" s="73"/>
      <c r="AQ2446" s="73"/>
      <c r="AR2446" s="73"/>
      <c r="AS2446" s="73"/>
      <c r="AT2446" s="73"/>
      <c r="AU2446" s="73"/>
      <c r="AV2446" s="73"/>
      <c r="AW2446" s="73"/>
      <c r="AX2446" s="73"/>
      <c r="AY2446" s="73"/>
      <c r="AZ2446" s="73"/>
      <c r="BA2446" s="73"/>
    </row>
    <row r="2447" spans="1:53" s="74" customFormat="1" ht="13.5">
      <c r="A2447" s="157"/>
      <c r="B2447" s="157"/>
      <c r="C2447" s="157"/>
      <c r="D2447" s="157"/>
      <c r="E2447" s="157"/>
      <c r="F2447" s="81" t="s">
        <v>31</v>
      </c>
      <c r="G2447" s="68">
        <f t="shared" si="523"/>
        <v>41800.100000000006</v>
      </c>
      <c r="H2447" s="68">
        <f t="shared" si="524"/>
        <v>0</v>
      </c>
      <c r="I2447" s="68">
        <f>I2145+I2157+I2169+I2181+I2193+I2205+I2217+I2229+I2241+I2253+I2266+I2278+I2290+I2303+I2315+I2327+I2339</f>
        <v>41800.100000000006</v>
      </c>
      <c r="J2447" s="68">
        <f t="shared" ref="J2447:P2447" si="528">J2145+J2157+J2169+J2181+J2193+J2205+J2217+J2229+J2241+J2253+J2266+J2278+J2290+J2303+J2315+J2327+J2339</f>
        <v>0</v>
      </c>
      <c r="K2447" s="68">
        <f t="shared" si="528"/>
        <v>0</v>
      </c>
      <c r="L2447" s="68">
        <f t="shared" si="528"/>
        <v>0</v>
      </c>
      <c r="M2447" s="68">
        <f t="shared" si="528"/>
        <v>0</v>
      </c>
      <c r="N2447" s="68">
        <f t="shared" si="528"/>
        <v>0</v>
      </c>
      <c r="O2447" s="68">
        <f t="shared" si="528"/>
        <v>0</v>
      </c>
      <c r="P2447" s="68">
        <f t="shared" si="528"/>
        <v>0</v>
      </c>
      <c r="Q2447" s="147"/>
      <c r="R2447" s="110"/>
      <c r="S2447" s="72"/>
      <c r="T2447" s="72"/>
      <c r="U2447" s="72"/>
      <c r="V2447" s="72"/>
      <c r="W2447" s="73"/>
      <c r="X2447" s="73"/>
      <c r="Y2447" s="73"/>
      <c r="Z2447" s="73"/>
      <c r="AA2447" s="73"/>
      <c r="AB2447" s="73"/>
      <c r="AC2447" s="73"/>
      <c r="AD2447" s="73"/>
      <c r="AE2447" s="73"/>
      <c r="AF2447" s="73"/>
      <c r="AG2447" s="73"/>
      <c r="AH2447" s="73"/>
      <c r="AI2447" s="73"/>
      <c r="AJ2447" s="73"/>
      <c r="AK2447" s="73"/>
      <c r="AL2447" s="73"/>
      <c r="AM2447" s="73"/>
      <c r="AN2447" s="73"/>
      <c r="AO2447" s="73"/>
      <c r="AP2447" s="73"/>
      <c r="AQ2447" s="73"/>
      <c r="AR2447" s="73"/>
      <c r="AS2447" s="73"/>
      <c r="AT2447" s="73"/>
      <c r="AU2447" s="73"/>
      <c r="AV2447" s="73"/>
      <c r="AW2447" s="73"/>
      <c r="AX2447" s="73"/>
      <c r="AY2447" s="73"/>
      <c r="AZ2447" s="73"/>
      <c r="BA2447" s="73"/>
    </row>
    <row r="2448" spans="1:53" s="74" customFormat="1" ht="13.5">
      <c r="A2448" s="157"/>
      <c r="B2448" s="157"/>
      <c r="C2448" s="157"/>
      <c r="D2448" s="157"/>
      <c r="E2448" s="157"/>
      <c r="F2448" s="81" t="s">
        <v>268</v>
      </c>
      <c r="G2448" s="68">
        <f t="shared" si="523"/>
        <v>29851.93</v>
      </c>
      <c r="H2448" s="68">
        <f t="shared" si="524"/>
        <v>0</v>
      </c>
      <c r="I2448" s="68">
        <f>I2146+I2158+I2170+I2182+I2194+I2206+I2218+I2230+I2242+I2254+I2267+I2279+I2291+I2304+I2316+I2328+I2340</f>
        <v>29851.93</v>
      </c>
      <c r="J2448" s="68">
        <f t="shared" ref="J2448:P2448" si="529">J2146+J2158+J2170+J2182+J2194+J2206+J2218+J2230+J2242+J2254+J2266+J2279+J2291+J2304+J2328+J2340+J2316</f>
        <v>0</v>
      </c>
      <c r="K2448" s="68">
        <f t="shared" si="529"/>
        <v>0</v>
      </c>
      <c r="L2448" s="68">
        <f t="shared" si="529"/>
        <v>0</v>
      </c>
      <c r="M2448" s="68">
        <f t="shared" si="529"/>
        <v>0</v>
      </c>
      <c r="N2448" s="68">
        <f t="shared" si="529"/>
        <v>0</v>
      </c>
      <c r="O2448" s="68">
        <f t="shared" si="529"/>
        <v>0</v>
      </c>
      <c r="P2448" s="68">
        <f t="shared" si="529"/>
        <v>0</v>
      </c>
      <c r="Q2448" s="147"/>
      <c r="R2448" s="110"/>
      <c r="S2448" s="80">
        <f>I2010+I2267+I2291</f>
        <v>54851.93</v>
      </c>
      <c r="T2448" s="72"/>
      <c r="U2448" s="72"/>
      <c r="V2448" s="72"/>
      <c r="W2448" s="73"/>
      <c r="X2448" s="73"/>
      <c r="Y2448" s="73"/>
      <c r="Z2448" s="73"/>
      <c r="AA2448" s="73"/>
      <c r="AB2448" s="73"/>
      <c r="AC2448" s="73"/>
      <c r="AD2448" s="73"/>
      <c r="AE2448" s="73"/>
      <c r="AF2448" s="73"/>
      <c r="AG2448" s="73"/>
      <c r="AH2448" s="73"/>
      <c r="AI2448" s="73"/>
      <c r="AJ2448" s="73"/>
      <c r="AK2448" s="73"/>
      <c r="AL2448" s="73"/>
      <c r="AM2448" s="73"/>
      <c r="AN2448" s="73"/>
      <c r="AO2448" s="73"/>
      <c r="AP2448" s="73"/>
      <c r="AQ2448" s="73"/>
      <c r="AR2448" s="73"/>
      <c r="AS2448" s="73"/>
      <c r="AT2448" s="73"/>
      <c r="AU2448" s="73"/>
      <c r="AV2448" s="73"/>
      <c r="AW2448" s="73"/>
      <c r="AX2448" s="73"/>
      <c r="AY2448" s="73"/>
      <c r="AZ2448" s="73"/>
      <c r="BA2448" s="73"/>
    </row>
    <row r="2449" spans="1:53" s="74" customFormat="1" ht="13.5">
      <c r="A2449" s="157"/>
      <c r="B2449" s="157"/>
      <c r="C2449" s="157"/>
      <c r="D2449" s="157"/>
      <c r="E2449" s="157"/>
      <c r="F2449" s="81" t="s">
        <v>275</v>
      </c>
      <c r="G2449" s="68">
        <f t="shared" si="523"/>
        <v>83600.299999999988</v>
      </c>
      <c r="H2449" s="68">
        <f t="shared" si="524"/>
        <v>0</v>
      </c>
      <c r="I2449" s="68">
        <f>I2147+I2159+I2171+I2183+I2195+I2207+I2219+I2231+I2243+I2255+I2268+I2280+I2292+I2305+I2317+I2329+I2341</f>
        <v>83407.899999999994</v>
      </c>
      <c r="J2449" s="68">
        <f t="shared" ref="J2449:P2449" si="530">J2147+J2159+J2171+J2183+J2195+J2207+J2219+J2231+J2243+J2255+J2268+J2280+J2292+J2305+J2317+J2329+J2341</f>
        <v>0</v>
      </c>
      <c r="K2449" s="68">
        <f t="shared" si="530"/>
        <v>0</v>
      </c>
      <c r="L2449" s="68">
        <f t="shared" si="530"/>
        <v>0</v>
      </c>
      <c r="M2449" s="68">
        <f t="shared" si="530"/>
        <v>192.4</v>
      </c>
      <c r="N2449" s="68">
        <f t="shared" si="530"/>
        <v>0</v>
      </c>
      <c r="O2449" s="68">
        <f t="shared" si="530"/>
        <v>0</v>
      </c>
      <c r="P2449" s="68">
        <f t="shared" si="530"/>
        <v>0</v>
      </c>
      <c r="Q2449" s="147"/>
      <c r="R2449" s="110"/>
      <c r="S2449" s="71"/>
      <c r="T2449" s="72"/>
      <c r="U2449" s="72"/>
      <c r="V2449" s="72"/>
      <c r="W2449" s="73"/>
      <c r="X2449" s="73"/>
      <c r="Y2449" s="73"/>
      <c r="Z2449" s="73"/>
      <c r="AA2449" s="73"/>
      <c r="AB2449" s="73"/>
      <c r="AC2449" s="73"/>
      <c r="AD2449" s="73"/>
      <c r="AE2449" s="73"/>
      <c r="AF2449" s="73"/>
      <c r="AG2449" s="73"/>
      <c r="AH2449" s="73"/>
      <c r="AI2449" s="73"/>
      <c r="AJ2449" s="73"/>
      <c r="AK2449" s="73"/>
      <c r="AL2449" s="73"/>
      <c r="AM2449" s="73"/>
      <c r="AN2449" s="73"/>
      <c r="AO2449" s="73"/>
      <c r="AP2449" s="73"/>
      <c r="AQ2449" s="73"/>
      <c r="AR2449" s="73"/>
      <c r="AS2449" s="73"/>
      <c r="AT2449" s="73"/>
      <c r="AU2449" s="73"/>
      <c r="AV2449" s="73"/>
      <c r="AW2449" s="73"/>
      <c r="AX2449" s="73"/>
      <c r="AY2449" s="73"/>
      <c r="AZ2449" s="73"/>
      <c r="BA2449" s="73"/>
    </row>
    <row r="2450" spans="1:53" s="74" customFormat="1" ht="13.5">
      <c r="A2450" s="157"/>
      <c r="B2450" s="157"/>
      <c r="C2450" s="157"/>
      <c r="D2450" s="157"/>
      <c r="E2450" s="157"/>
      <c r="F2450" s="81" t="s">
        <v>276</v>
      </c>
      <c r="G2450" s="68">
        <f t="shared" si="523"/>
        <v>280879.59999999998</v>
      </c>
      <c r="H2450" s="68">
        <f t="shared" si="524"/>
        <v>0</v>
      </c>
      <c r="I2450" s="68">
        <f t="shared" ref="I2450:P2453" si="531">I2148+I2160+I2172+I2184+I2196+I2208+I2220+I2232+I2244+I2256+I2269+I2281+I2293+I2306+I2318+I2330+I2342</f>
        <v>280879.59999999998</v>
      </c>
      <c r="J2450" s="68">
        <f t="shared" si="531"/>
        <v>0</v>
      </c>
      <c r="K2450" s="68">
        <f t="shared" si="531"/>
        <v>0</v>
      </c>
      <c r="L2450" s="68">
        <f t="shared" si="531"/>
        <v>0</v>
      </c>
      <c r="M2450" s="68">
        <f t="shared" si="531"/>
        <v>0</v>
      </c>
      <c r="N2450" s="68">
        <f t="shared" si="531"/>
        <v>0</v>
      </c>
      <c r="O2450" s="68">
        <f t="shared" si="531"/>
        <v>0</v>
      </c>
      <c r="P2450" s="68">
        <f t="shared" si="531"/>
        <v>0</v>
      </c>
      <c r="Q2450" s="147"/>
      <c r="R2450" s="110"/>
      <c r="S2450" s="71"/>
      <c r="T2450" s="72"/>
      <c r="U2450" s="72"/>
      <c r="V2450" s="72"/>
      <c r="W2450" s="73"/>
      <c r="X2450" s="73"/>
      <c r="Y2450" s="73"/>
      <c r="Z2450" s="73"/>
      <c r="AA2450" s="73"/>
      <c r="AB2450" s="73"/>
      <c r="AC2450" s="73"/>
      <c r="AD2450" s="73"/>
      <c r="AE2450" s="73"/>
      <c r="AF2450" s="73"/>
      <c r="AG2450" s="73"/>
      <c r="AH2450" s="73"/>
      <c r="AI2450" s="73"/>
      <c r="AJ2450" s="73"/>
      <c r="AK2450" s="73"/>
      <c r="AL2450" s="73"/>
      <c r="AM2450" s="73"/>
      <c r="AN2450" s="73"/>
      <c r="AO2450" s="73"/>
      <c r="AP2450" s="73"/>
      <c r="AQ2450" s="73"/>
      <c r="AR2450" s="73"/>
      <c r="AS2450" s="73"/>
      <c r="AT2450" s="73"/>
      <c r="AU2450" s="73"/>
      <c r="AV2450" s="73"/>
      <c r="AW2450" s="73"/>
      <c r="AX2450" s="73"/>
      <c r="AY2450" s="73"/>
      <c r="AZ2450" s="73"/>
      <c r="BA2450" s="73"/>
    </row>
    <row r="2451" spans="1:53" s="74" customFormat="1" ht="13.5">
      <c r="A2451" s="157"/>
      <c r="B2451" s="157"/>
      <c r="C2451" s="157"/>
      <c r="D2451" s="157"/>
      <c r="E2451" s="157"/>
      <c r="F2451" s="81" t="s">
        <v>277</v>
      </c>
      <c r="G2451" s="68">
        <f t="shared" si="523"/>
        <v>0</v>
      </c>
      <c r="H2451" s="68">
        <f t="shared" si="524"/>
        <v>0</v>
      </c>
      <c r="I2451" s="68">
        <f t="shared" si="531"/>
        <v>0</v>
      </c>
      <c r="J2451" s="68">
        <f t="shared" si="531"/>
        <v>0</v>
      </c>
      <c r="K2451" s="68">
        <f t="shared" si="531"/>
        <v>0</v>
      </c>
      <c r="L2451" s="68">
        <f t="shared" si="531"/>
        <v>0</v>
      </c>
      <c r="M2451" s="68">
        <f t="shared" si="531"/>
        <v>0</v>
      </c>
      <c r="N2451" s="68">
        <f t="shared" si="531"/>
        <v>0</v>
      </c>
      <c r="O2451" s="68">
        <f t="shared" si="531"/>
        <v>0</v>
      </c>
      <c r="P2451" s="68">
        <f t="shared" si="531"/>
        <v>0</v>
      </c>
      <c r="Q2451" s="147"/>
      <c r="R2451" s="110"/>
      <c r="S2451" s="71"/>
      <c r="T2451" s="72"/>
      <c r="U2451" s="72"/>
      <c r="V2451" s="72"/>
      <c r="W2451" s="73"/>
      <c r="X2451" s="73"/>
      <c r="Y2451" s="73"/>
      <c r="Z2451" s="73"/>
      <c r="AA2451" s="73"/>
      <c r="AB2451" s="73"/>
      <c r="AC2451" s="73"/>
      <c r="AD2451" s="73"/>
      <c r="AE2451" s="73"/>
      <c r="AF2451" s="73"/>
      <c r="AG2451" s="73"/>
      <c r="AH2451" s="73"/>
      <c r="AI2451" s="73"/>
      <c r="AJ2451" s="73"/>
      <c r="AK2451" s="73"/>
      <c r="AL2451" s="73"/>
      <c r="AM2451" s="73"/>
      <c r="AN2451" s="73"/>
      <c r="AO2451" s="73"/>
      <c r="AP2451" s="73"/>
      <c r="AQ2451" s="73"/>
      <c r="AR2451" s="73"/>
      <c r="AS2451" s="73"/>
      <c r="AT2451" s="73"/>
      <c r="AU2451" s="73"/>
      <c r="AV2451" s="73"/>
      <c r="AW2451" s="73"/>
      <c r="AX2451" s="73"/>
      <c r="AY2451" s="73"/>
      <c r="AZ2451" s="73"/>
      <c r="BA2451" s="73"/>
    </row>
    <row r="2452" spans="1:53" s="74" customFormat="1" ht="13.5">
      <c r="A2452" s="157"/>
      <c r="B2452" s="157"/>
      <c r="C2452" s="157"/>
      <c r="D2452" s="157"/>
      <c r="E2452" s="157"/>
      <c r="F2452" s="81" t="s">
        <v>278</v>
      </c>
      <c r="G2452" s="68">
        <f t="shared" si="523"/>
        <v>0</v>
      </c>
      <c r="H2452" s="68">
        <f t="shared" si="524"/>
        <v>0</v>
      </c>
      <c r="I2452" s="68">
        <f t="shared" si="531"/>
        <v>0</v>
      </c>
      <c r="J2452" s="68">
        <f t="shared" si="531"/>
        <v>0</v>
      </c>
      <c r="K2452" s="68">
        <f t="shared" si="531"/>
        <v>0</v>
      </c>
      <c r="L2452" s="68">
        <f t="shared" si="531"/>
        <v>0</v>
      </c>
      <c r="M2452" s="68">
        <f t="shared" si="531"/>
        <v>0</v>
      </c>
      <c r="N2452" s="68">
        <f t="shared" si="531"/>
        <v>0</v>
      </c>
      <c r="O2452" s="68">
        <f t="shared" si="531"/>
        <v>0</v>
      </c>
      <c r="P2452" s="68">
        <f t="shared" si="531"/>
        <v>0</v>
      </c>
      <c r="Q2452" s="147"/>
      <c r="R2452" s="110"/>
      <c r="S2452" s="71"/>
      <c r="T2452" s="72"/>
      <c r="U2452" s="72"/>
      <c r="V2452" s="72"/>
      <c r="W2452" s="73"/>
      <c r="X2452" s="73"/>
      <c r="Y2452" s="73"/>
      <c r="Z2452" s="73"/>
      <c r="AA2452" s="73"/>
      <c r="AB2452" s="73"/>
      <c r="AC2452" s="73"/>
      <c r="AD2452" s="73"/>
      <c r="AE2452" s="73"/>
      <c r="AF2452" s="73"/>
      <c r="AG2452" s="73"/>
      <c r="AH2452" s="73"/>
      <c r="AI2452" s="73"/>
      <c r="AJ2452" s="73"/>
      <c r="AK2452" s="73"/>
      <c r="AL2452" s="73"/>
      <c r="AM2452" s="73"/>
      <c r="AN2452" s="73"/>
      <c r="AO2452" s="73"/>
      <c r="AP2452" s="73"/>
      <c r="AQ2452" s="73"/>
      <c r="AR2452" s="73"/>
      <c r="AS2452" s="73"/>
      <c r="AT2452" s="73"/>
      <c r="AU2452" s="73"/>
      <c r="AV2452" s="73"/>
      <c r="AW2452" s="73"/>
      <c r="AX2452" s="73"/>
      <c r="AY2452" s="73"/>
      <c r="AZ2452" s="73"/>
      <c r="BA2452" s="73"/>
    </row>
    <row r="2453" spans="1:53" s="74" customFormat="1" ht="13.5">
      <c r="A2453" s="157"/>
      <c r="B2453" s="157"/>
      <c r="C2453" s="157"/>
      <c r="D2453" s="157"/>
      <c r="E2453" s="157"/>
      <c r="F2453" s="81" t="s">
        <v>279</v>
      </c>
      <c r="G2453" s="68">
        <f t="shared" si="523"/>
        <v>0</v>
      </c>
      <c r="H2453" s="68">
        <f t="shared" si="524"/>
        <v>0</v>
      </c>
      <c r="I2453" s="68">
        <f t="shared" si="531"/>
        <v>0</v>
      </c>
      <c r="J2453" s="68">
        <f t="shared" si="531"/>
        <v>0</v>
      </c>
      <c r="K2453" s="68">
        <f t="shared" si="531"/>
        <v>0</v>
      </c>
      <c r="L2453" s="68">
        <f t="shared" si="531"/>
        <v>0</v>
      </c>
      <c r="M2453" s="68">
        <f t="shared" si="531"/>
        <v>0</v>
      </c>
      <c r="N2453" s="68">
        <f t="shared" si="531"/>
        <v>0</v>
      </c>
      <c r="O2453" s="68">
        <f t="shared" si="531"/>
        <v>0</v>
      </c>
      <c r="P2453" s="68">
        <f t="shared" si="531"/>
        <v>0</v>
      </c>
      <c r="Q2453" s="147"/>
      <c r="R2453" s="110"/>
      <c r="S2453" s="71"/>
      <c r="T2453" s="72"/>
      <c r="U2453" s="72"/>
      <c r="V2453" s="72"/>
      <c r="W2453" s="73"/>
      <c r="X2453" s="73"/>
      <c r="Y2453" s="73"/>
      <c r="Z2453" s="73"/>
      <c r="AA2453" s="73"/>
      <c r="AB2453" s="73"/>
      <c r="AC2453" s="73"/>
      <c r="AD2453" s="73"/>
      <c r="AE2453" s="73"/>
      <c r="AF2453" s="73"/>
      <c r="AG2453" s="73"/>
      <c r="AH2453" s="73"/>
      <c r="AI2453" s="73"/>
      <c r="AJ2453" s="73"/>
      <c r="AK2453" s="73"/>
      <c r="AL2453" s="73"/>
      <c r="AM2453" s="73"/>
      <c r="AN2453" s="73"/>
      <c r="AO2453" s="73"/>
      <c r="AP2453" s="73"/>
      <c r="AQ2453" s="73"/>
      <c r="AR2453" s="73"/>
      <c r="AS2453" s="73"/>
      <c r="AT2453" s="73"/>
      <c r="AU2453" s="73"/>
      <c r="AV2453" s="73"/>
      <c r="AW2453" s="73"/>
      <c r="AX2453" s="73"/>
      <c r="AY2453" s="73"/>
      <c r="AZ2453" s="73"/>
      <c r="BA2453" s="73"/>
    </row>
    <row r="2454" spans="1:53" s="74" customFormat="1" ht="13.5">
      <c r="A2454" s="157" t="s">
        <v>166</v>
      </c>
      <c r="B2454" s="157"/>
      <c r="C2454" s="157"/>
      <c r="D2454" s="157"/>
      <c r="E2454" s="157"/>
      <c r="F2454" s="81" t="s">
        <v>22</v>
      </c>
      <c r="G2454" s="68">
        <f>SUM(G2455:G2465)</f>
        <v>84680</v>
      </c>
      <c r="H2454" s="68">
        <f t="shared" ref="H2454:P2454" si="532">SUM(H2455:H2465)</f>
        <v>4910</v>
      </c>
      <c r="I2454" s="68">
        <f t="shared" si="532"/>
        <v>84680</v>
      </c>
      <c r="J2454" s="68">
        <f t="shared" si="532"/>
        <v>4910</v>
      </c>
      <c r="K2454" s="68">
        <f t="shared" si="532"/>
        <v>0</v>
      </c>
      <c r="L2454" s="68">
        <f t="shared" si="532"/>
        <v>0</v>
      </c>
      <c r="M2454" s="68">
        <f t="shared" si="532"/>
        <v>0</v>
      </c>
      <c r="N2454" s="68">
        <f t="shared" si="532"/>
        <v>0</v>
      </c>
      <c r="O2454" s="68">
        <f t="shared" si="532"/>
        <v>0</v>
      </c>
      <c r="P2454" s="68">
        <f t="shared" si="532"/>
        <v>0</v>
      </c>
      <c r="Q2454" s="147"/>
      <c r="R2454" s="110"/>
      <c r="S2454" s="72"/>
      <c r="T2454" s="72"/>
      <c r="U2454" s="72"/>
      <c r="V2454" s="72"/>
      <c r="W2454" s="73"/>
      <c r="X2454" s="73"/>
      <c r="Y2454" s="73"/>
      <c r="Z2454" s="73"/>
      <c r="AA2454" s="73"/>
      <c r="AB2454" s="73"/>
      <c r="AC2454" s="73"/>
      <c r="AD2454" s="73"/>
      <c r="AE2454" s="73"/>
      <c r="AF2454" s="73"/>
      <c r="AG2454" s="73"/>
      <c r="AH2454" s="73"/>
      <c r="AI2454" s="73"/>
      <c r="AJ2454" s="73"/>
      <c r="AK2454" s="73"/>
      <c r="AL2454" s="73"/>
      <c r="AM2454" s="73"/>
      <c r="AN2454" s="73"/>
      <c r="AO2454" s="73"/>
      <c r="AP2454" s="73"/>
      <c r="AQ2454" s="73"/>
      <c r="AR2454" s="73"/>
      <c r="AS2454" s="73"/>
      <c r="AT2454" s="73"/>
      <c r="AU2454" s="73"/>
      <c r="AV2454" s="73"/>
      <c r="AW2454" s="73"/>
      <c r="AX2454" s="73"/>
      <c r="AY2454" s="73"/>
      <c r="AZ2454" s="73"/>
      <c r="BA2454" s="73"/>
    </row>
    <row r="2455" spans="1:53" s="74" customFormat="1" ht="13.5">
      <c r="A2455" s="157"/>
      <c r="B2455" s="157"/>
      <c r="C2455" s="157"/>
      <c r="D2455" s="157"/>
      <c r="E2455" s="157"/>
      <c r="F2455" s="81" t="s">
        <v>25</v>
      </c>
      <c r="G2455" s="68">
        <f t="shared" ref="G2455:H2457" si="533">I2455+K2455+M2455+O2455</f>
        <v>1335</v>
      </c>
      <c r="H2455" s="68">
        <f t="shared" si="533"/>
        <v>1335</v>
      </c>
      <c r="I2455" s="68">
        <f>I2153</f>
        <v>1335</v>
      </c>
      <c r="J2455" s="68">
        <f>J2153</f>
        <v>1335</v>
      </c>
      <c r="K2455" s="68">
        <f t="shared" ref="K2455:P2455" si="534">K2153</f>
        <v>0</v>
      </c>
      <c r="L2455" s="68">
        <f t="shared" si="534"/>
        <v>0</v>
      </c>
      <c r="M2455" s="68">
        <f t="shared" si="534"/>
        <v>0</v>
      </c>
      <c r="N2455" s="68">
        <f t="shared" si="534"/>
        <v>0</v>
      </c>
      <c r="O2455" s="68">
        <f t="shared" si="534"/>
        <v>0</v>
      </c>
      <c r="P2455" s="68">
        <f t="shared" si="534"/>
        <v>0</v>
      </c>
      <c r="Q2455" s="147"/>
      <c r="R2455" s="110"/>
      <c r="S2455" s="72"/>
      <c r="T2455" s="72"/>
      <c r="U2455" s="72"/>
      <c r="V2455" s="72"/>
      <c r="W2455" s="73"/>
      <c r="X2455" s="73"/>
      <c r="Y2455" s="73"/>
      <c r="Z2455" s="73"/>
      <c r="AA2455" s="73"/>
      <c r="AB2455" s="73"/>
      <c r="AC2455" s="73"/>
      <c r="AD2455" s="73"/>
      <c r="AE2455" s="73"/>
      <c r="AF2455" s="73"/>
      <c r="AG2455" s="73"/>
      <c r="AH2455" s="73"/>
      <c r="AI2455" s="73"/>
      <c r="AJ2455" s="73"/>
      <c r="AK2455" s="73"/>
      <c r="AL2455" s="73"/>
      <c r="AM2455" s="73"/>
      <c r="AN2455" s="73"/>
      <c r="AO2455" s="73"/>
      <c r="AP2455" s="73"/>
      <c r="AQ2455" s="73"/>
      <c r="AR2455" s="73"/>
      <c r="AS2455" s="73"/>
      <c r="AT2455" s="73"/>
      <c r="AU2455" s="73"/>
      <c r="AV2455" s="73"/>
      <c r="AW2455" s="73"/>
      <c r="AX2455" s="73"/>
      <c r="AY2455" s="73"/>
      <c r="AZ2455" s="73"/>
      <c r="BA2455" s="73"/>
    </row>
    <row r="2456" spans="1:53" s="74" customFormat="1" ht="13.5">
      <c r="A2456" s="157"/>
      <c r="B2456" s="157"/>
      <c r="C2456" s="157"/>
      <c r="D2456" s="157"/>
      <c r="E2456" s="157"/>
      <c r="F2456" s="81" t="s">
        <v>28</v>
      </c>
      <c r="G2456" s="68">
        <f t="shared" si="533"/>
        <v>2800</v>
      </c>
      <c r="H2456" s="68">
        <f t="shared" si="533"/>
        <v>2800</v>
      </c>
      <c r="I2456" s="68">
        <f>I2287+I2299+I2300</f>
        <v>2800</v>
      </c>
      <c r="J2456" s="68">
        <f>J2287+J2299+J2300</f>
        <v>2800</v>
      </c>
      <c r="K2456" s="68">
        <f t="shared" ref="K2456:P2456" si="535">K2287+K2299</f>
        <v>0</v>
      </c>
      <c r="L2456" s="68">
        <f t="shared" si="535"/>
        <v>0</v>
      </c>
      <c r="M2456" s="68">
        <f t="shared" si="535"/>
        <v>0</v>
      </c>
      <c r="N2456" s="68">
        <f t="shared" si="535"/>
        <v>0</v>
      </c>
      <c r="O2456" s="68">
        <f t="shared" si="535"/>
        <v>0</v>
      </c>
      <c r="P2456" s="68">
        <f t="shared" si="535"/>
        <v>0</v>
      </c>
      <c r="Q2456" s="147"/>
      <c r="R2456" s="110"/>
      <c r="S2456" s="72"/>
      <c r="T2456" s="72"/>
      <c r="U2456" s="72"/>
      <c r="V2456" s="72"/>
      <c r="W2456" s="73"/>
      <c r="X2456" s="73"/>
      <c r="Y2456" s="73"/>
      <c r="Z2456" s="73"/>
      <c r="AA2456" s="73"/>
      <c r="AB2456" s="73"/>
      <c r="AC2456" s="73"/>
      <c r="AD2456" s="73"/>
      <c r="AE2456" s="73"/>
      <c r="AF2456" s="73"/>
      <c r="AG2456" s="73"/>
      <c r="AH2456" s="73"/>
      <c r="AI2456" s="73"/>
      <c r="AJ2456" s="73"/>
      <c r="AK2456" s="73"/>
      <c r="AL2456" s="73"/>
      <c r="AM2456" s="73"/>
      <c r="AN2456" s="73"/>
      <c r="AO2456" s="73"/>
      <c r="AP2456" s="73"/>
      <c r="AQ2456" s="73"/>
      <c r="AR2456" s="73"/>
      <c r="AS2456" s="73"/>
      <c r="AT2456" s="73"/>
      <c r="AU2456" s="73"/>
      <c r="AV2456" s="73"/>
      <c r="AW2456" s="73"/>
      <c r="AX2456" s="73"/>
      <c r="AY2456" s="73"/>
      <c r="AZ2456" s="73"/>
      <c r="BA2456" s="73"/>
    </row>
    <row r="2457" spans="1:53" s="74" customFormat="1" ht="13.5">
      <c r="A2457" s="157"/>
      <c r="B2457" s="157"/>
      <c r="C2457" s="157"/>
      <c r="D2457" s="157"/>
      <c r="E2457" s="157"/>
      <c r="F2457" s="81" t="s">
        <v>29</v>
      </c>
      <c r="G2457" s="68">
        <f t="shared" si="533"/>
        <v>775</v>
      </c>
      <c r="H2457" s="68">
        <f t="shared" si="533"/>
        <v>775</v>
      </c>
      <c r="I2457" s="68">
        <f>I2288+I2263</f>
        <v>775</v>
      </c>
      <c r="J2457" s="68">
        <f t="shared" ref="J2457:P2457" si="536">J2288+J2263</f>
        <v>775</v>
      </c>
      <c r="K2457" s="68">
        <f t="shared" si="536"/>
        <v>0</v>
      </c>
      <c r="L2457" s="68">
        <f t="shared" si="536"/>
        <v>0</v>
      </c>
      <c r="M2457" s="68">
        <f t="shared" si="536"/>
        <v>0</v>
      </c>
      <c r="N2457" s="68">
        <f t="shared" si="536"/>
        <v>0</v>
      </c>
      <c r="O2457" s="68">
        <f t="shared" si="536"/>
        <v>0</v>
      </c>
      <c r="P2457" s="68">
        <f t="shared" si="536"/>
        <v>0</v>
      </c>
      <c r="Q2457" s="147"/>
      <c r="R2457" s="110"/>
      <c r="S2457" s="72"/>
      <c r="T2457" s="72"/>
      <c r="U2457" s="72"/>
      <c r="V2457" s="72"/>
      <c r="W2457" s="73"/>
      <c r="X2457" s="73"/>
      <c r="Y2457" s="73"/>
      <c r="Z2457" s="73"/>
      <c r="AA2457" s="73"/>
      <c r="AB2457" s="73"/>
      <c r="AC2457" s="73"/>
      <c r="AD2457" s="73"/>
      <c r="AE2457" s="73"/>
      <c r="AF2457" s="73"/>
      <c r="AG2457" s="73"/>
      <c r="AH2457" s="73"/>
      <c r="AI2457" s="73"/>
      <c r="AJ2457" s="73"/>
      <c r="AK2457" s="73"/>
      <c r="AL2457" s="73"/>
      <c r="AM2457" s="73"/>
      <c r="AN2457" s="73"/>
      <c r="AO2457" s="73"/>
      <c r="AP2457" s="73"/>
      <c r="AQ2457" s="73"/>
      <c r="AR2457" s="73"/>
      <c r="AS2457" s="73"/>
      <c r="AT2457" s="73"/>
      <c r="AU2457" s="73"/>
      <c r="AV2457" s="73"/>
      <c r="AW2457" s="73"/>
      <c r="AX2457" s="73"/>
      <c r="AY2457" s="73"/>
      <c r="AZ2457" s="73"/>
      <c r="BA2457" s="73"/>
    </row>
    <row r="2458" spans="1:53" s="74" customFormat="1" ht="13.5">
      <c r="A2458" s="157"/>
      <c r="B2458" s="157"/>
      <c r="C2458" s="157"/>
      <c r="D2458" s="157"/>
      <c r="E2458" s="157"/>
      <c r="F2458" s="81" t="s">
        <v>30</v>
      </c>
      <c r="G2458" s="68">
        <f t="shared" ref="G2458:G2465" si="537">I2458+K2458+M2458+O2458</f>
        <v>0</v>
      </c>
      <c r="H2458" s="68">
        <f t="shared" ref="H2458:H2465" si="538">J2458+L2458+N2458+P2458</f>
        <v>0</v>
      </c>
      <c r="I2458" s="68">
        <f>I2168+I2180+I2192+I2204+I2228+I2240+I2252+I2264+I2265</f>
        <v>0</v>
      </c>
      <c r="J2458" s="68">
        <f t="shared" ref="J2458:P2458" si="539">J2168+J2180+J2192+J2204+J2228+J2240+J2252+J2264+J2265</f>
        <v>0</v>
      </c>
      <c r="K2458" s="68">
        <f t="shared" si="539"/>
        <v>0</v>
      </c>
      <c r="L2458" s="68">
        <f t="shared" si="539"/>
        <v>0</v>
      </c>
      <c r="M2458" s="68">
        <f t="shared" si="539"/>
        <v>0</v>
      </c>
      <c r="N2458" s="68">
        <f t="shared" si="539"/>
        <v>0</v>
      </c>
      <c r="O2458" s="68">
        <f t="shared" si="539"/>
        <v>0</v>
      </c>
      <c r="P2458" s="68">
        <f t="shared" si="539"/>
        <v>0</v>
      </c>
      <c r="Q2458" s="147"/>
      <c r="R2458" s="110"/>
      <c r="S2458" s="72"/>
      <c r="T2458" s="72"/>
      <c r="U2458" s="72"/>
      <c r="V2458" s="72"/>
      <c r="W2458" s="73"/>
      <c r="X2458" s="73"/>
      <c r="Y2458" s="73"/>
      <c r="Z2458" s="73"/>
      <c r="AA2458" s="73"/>
      <c r="AB2458" s="73"/>
      <c r="AC2458" s="73"/>
      <c r="AD2458" s="73"/>
      <c r="AE2458" s="73"/>
      <c r="AF2458" s="73"/>
      <c r="AG2458" s="73"/>
      <c r="AH2458" s="73"/>
      <c r="AI2458" s="73"/>
      <c r="AJ2458" s="73"/>
      <c r="AK2458" s="73"/>
      <c r="AL2458" s="73"/>
      <c r="AM2458" s="73"/>
      <c r="AN2458" s="73"/>
      <c r="AO2458" s="73"/>
      <c r="AP2458" s="73"/>
      <c r="AQ2458" s="73"/>
      <c r="AR2458" s="73"/>
      <c r="AS2458" s="73"/>
      <c r="AT2458" s="73"/>
      <c r="AU2458" s="73"/>
      <c r="AV2458" s="73"/>
      <c r="AW2458" s="73"/>
      <c r="AX2458" s="73"/>
      <c r="AY2458" s="73"/>
      <c r="AZ2458" s="73"/>
      <c r="BA2458" s="73"/>
    </row>
    <row r="2459" spans="1:53" s="74" customFormat="1" ht="13.5">
      <c r="A2459" s="157"/>
      <c r="B2459" s="157"/>
      <c r="C2459" s="157"/>
      <c r="D2459" s="157"/>
      <c r="E2459" s="157"/>
      <c r="F2459" s="81" t="s">
        <v>31</v>
      </c>
      <c r="G2459" s="68">
        <f t="shared" si="537"/>
        <v>2000</v>
      </c>
      <c r="H2459" s="68">
        <f t="shared" si="538"/>
        <v>0</v>
      </c>
      <c r="I2459" s="68">
        <f>I2266</f>
        <v>2000</v>
      </c>
      <c r="J2459" s="68">
        <f t="shared" ref="J2459:P2459" si="540">J2266</f>
        <v>0</v>
      </c>
      <c r="K2459" s="68">
        <f t="shared" si="540"/>
        <v>0</v>
      </c>
      <c r="L2459" s="68">
        <f t="shared" si="540"/>
        <v>0</v>
      </c>
      <c r="M2459" s="68">
        <f t="shared" si="540"/>
        <v>0</v>
      </c>
      <c r="N2459" s="68">
        <f t="shared" si="540"/>
        <v>0</v>
      </c>
      <c r="O2459" s="68">
        <f t="shared" si="540"/>
        <v>0</v>
      </c>
      <c r="P2459" s="68">
        <f t="shared" si="540"/>
        <v>0</v>
      </c>
      <c r="Q2459" s="147"/>
      <c r="R2459" s="110"/>
      <c r="S2459" s="72"/>
      <c r="T2459" s="72"/>
      <c r="U2459" s="72"/>
      <c r="V2459" s="72"/>
      <c r="W2459" s="73"/>
      <c r="X2459" s="73"/>
      <c r="Y2459" s="73"/>
      <c r="Z2459" s="73"/>
      <c r="AA2459" s="73"/>
      <c r="AB2459" s="73"/>
      <c r="AC2459" s="73"/>
      <c r="AD2459" s="73"/>
      <c r="AE2459" s="73"/>
      <c r="AF2459" s="73"/>
      <c r="AG2459" s="73"/>
      <c r="AH2459" s="73"/>
      <c r="AI2459" s="73"/>
      <c r="AJ2459" s="73"/>
      <c r="AK2459" s="73"/>
      <c r="AL2459" s="73"/>
      <c r="AM2459" s="73"/>
      <c r="AN2459" s="73"/>
      <c r="AO2459" s="73"/>
      <c r="AP2459" s="73"/>
      <c r="AQ2459" s="73"/>
      <c r="AR2459" s="73"/>
      <c r="AS2459" s="73"/>
      <c r="AT2459" s="73"/>
      <c r="AU2459" s="73"/>
      <c r="AV2459" s="73"/>
      <c r="AW2459" s="73"/>
      <c r="AX2459" s="73"/>
      <c r="AY2459" s="73"/>
      <c r="AZ2459" s="73"/>
      <c r="BA2459" s="73"/>
    </row>
    <row r="2460" spans="1:53" s="74" customFormat="1" ht="13.5">
      <c r="A2460" s="157"/>
      <c r="B2460" s="157"/>
      <c r="C2460" s="157"/>
      <c r="D2460" s="157"/>
      <c r="E2460" s="157"/>
      <c r="F2460" s="81" t="s">
        <v>268</v>
      </c>
      <c r="G2460" s="68">
        <f t="shared" si="537"/>
        <v>0</v>
      </c>
      <c r="H2460" s="68">
        <f t="shared" si="538"/>
        <v>0</v>
      </c>
      <c r="I2460" s="68">
        <v>0</v>
      </c>
      <c r="J2460" s="68">
        <v>0</v>
      </c>
      <c r="K2460" s="68">
        <v>0</v>
      </c>
      <c r="L2460" s="68">
        <v>0</v>
      </c>
      <c r="M2460" s="68">
        <v>0</v>
      </c>
      <c r="N2460" s="68">
        <v>0</v>
      </c>
      <c r="O2460" s="68">
        <v>0</v>
      </c>
      <c r="P2460" s="68">
        <v>0</v>
      </c>
      <c r="Q2460" s="147"/>
      <c r="R2460" s="110"/>
      <c r="S2460" s="72"/>
      <c r="T2460" s="72"/>
      <c r="U2460" s="72"/>
      <c r="V2460" s="72"/>
      <c r="W2460" s="73"/>
      <c r="X2460" s="73"/>
      <c r="Y2460" s="73"/>
      <c r="Z2460" s="73"/>
      <c r="AA2460" s="73"/>
      <c r="AB2460" s="73"/>
      <c r="AC2460" s="73"/>
      <c r="AD2460" s="73"/>
      <c r="AE2460" s="73"/>
      <c r="AF2460" s="73"/>
      <c r="AG2460" s="73"/>
      <c r="AH2460" s="73"/>
      <c r="AI2460" s="73"/>
      <c r="AJ2460" s="73"/>
      <c r="AK2460" s="73"/>
      <c r="AL2460" s="73"/>
      <c r="AM2460" s="73"/>
      <c r="AN2460" s="73"/>
      <c r="AO2460" s="73"/>
      <c r="AP2460" s="73"/>
      <c r="AQ2460" s="73"/>
      <c r="AR2460" s="73"/>
      <c r="AS2460" s="73"/>
      <c r="AT2460" s="73"/>
      <c r="AU2460" s="73"/>
      <c r="AV2460" s="73"/>
      <c r="AW2460" s="73"/>
      <c r="AX2460" s="73"/>
      <c r="AY2460" s="73"/>
      <c r="AZ2460" s="73"/>
      <c r="BA2460" s="73"/>
    </row>
    <row r="2461" spans="1:53" s="74" customFormat="1" ht="13.5">
      <c r="A2461" s="157"/>
      <c r="B2461" s="157"/>
      <c r="C2461" s="157"/>
      <c r="D2461" s="157"/>
      <c r="E2461" s="157"/>
      <c r="F2461" s="81" t="s">
        <v>275</v>
      </c>
      <c r="G2461" s="68">
        <f t="shared" si="537"/>
        <v>77770</v>
      </c>
      <c r="H2461" s="68">
        <f t="shared" si="538"/>
        <v>0</v>
      </c>
      <c r="I2461" s="68">
        <f>I2171+I2183+I2195+I2207+I2231+I2243+I2255</f>
        <v>77770</v>
      </c>
      <c r="J2461" s="68">
        <f t="shared" ref="J2461:P2461" si="541">J2171+J2183+J2195+J2207+J2231+J2243+J2255</f>
        <v>0</v>
      </c>
      <c r="K2461" s="68">
        <f t="shared" si="541"/>
        <v>0</v>
      </c>
      <c r="L2461" s="68">
        <f t="shared" si="541"/>
        <v>0</v>
      </c>
      <c r="M2461" s="68">
        <f t="shared" si="541"/>
        <v>0</v>
      </c>
      <c r="N2461" s="68">
        <f t="shared" si="541"/>
        <v>0</v>
      </c>
      <c r="O2461" s="68">
        <f t="shared" si="541"/>
        <v>0</v>
      </c>
      <c r="P2461" s="68">
        <f t="shared" si="541"/>
        <v>0</v>
      </c>
      <c r="Q2461" s="147"/>
      <c r="R2461" s="110"/>
      <c r="S2461" s="71"/>
      <c r="T2461" s="72"/>
      <c r="U2461" s="72"/>
      <c r="V2461" s="72"/>
      <c r="W2461" s="73"/>
      <c r="X2461" s="73"/>
      <c r="Y2461" s="73"/>
      <c r="Z2461" s="73"/>
      <c r="AA2461" s="73"/>
      <c r="AB2461" s="73"/>
      <c r="AC2461" s="73"/>
      <c r="AD2461" s="73"/>
      <c r="AE2461" s="73"/>
      <c r="AF2461" s="73"/>
      <c r="AG2461" s="73"/>
      <c r="AH2461" s="73"/>
      <c r="AI2461" s="73"/>
      <c r="AJ2461" s="73"/>
      <c r="AK2461" s="73"/>
      <c r="AL2461" s="73"/>
      <c r="AM2461" s="73"/>
      <c r="AN2461" s="73"/>
      <c r="AO2461" s="73"/>
      <c r="AP2461" s="73"/>
      <c r="AQ2461" s="73"/>
      <c r="AR2461" s="73"/>
      <c r="AS2461" s="73"/>
      <c r="AT2461" s="73"/>
      <c r="AU2461" s="73"/>
      <c r="AV2461" s="73"/>
      <c r="AW2461" s="73"/>
      <c r="AX2461" s="73"/>
      <c r="AY2461" s="73"/>
      <c r="AZ2461" s="73"/>
      <c r="BA2461" s="73"/>
    </row>
    <row r="2462" spans="1:53" s="74" customFormat="1" ht="13.5">
      <c r="A2462" s="157"/>
      <c r="B2462" s="157"/>
      <c r="C2462" s="157"/>
      <c r="D2462" s="157"/>
      <c r="E2462" s="157"/>
      <c r="F2462" s="81" t="s">
        <v>276</v>
      </c>
      <c r="G2462" s="68">
        <f t="shared" si="537"/>
        <v>0</v>
      </c>
      <c r="H2462" s="68">
        <f t="shared" si="538"/>
        <v>0</v>
      </c>
      <c r="I2462" s="68">
        <v>0</v>
      </c>
      <c r="J2462" s="68">
        <v>0</v>
      </c>
      <c r="K2462" s="68">
        <v>0</v>
      </c>
      <c r="L2462" s="68">
        <v>0</v>
      </c>
      <c r="M2462" s="68">
        <v>0</v>
      </c>
      <c r="N2462" s="68">
        <v>0</v>
      </c>
      <c r="O2462" s="68">
        <v>0</v>
      </c>
      <c r="P2462" s="68">
        <v>0</v>
      </c>
      <c r="Q2462" s="147"/>
      <c r="R2462" s="110"/>
      <c r="S2462" s="71"/>
      <c r="T2462" s="72"/>
      <c r="U2462" s="72"/>
      <c r="V2462" s="72"/>
      <c r="W2462" s="73"/>
      <c r="X2462" s="73"/>
      <c r="Y2462" s="73"/>
      <c r="Z2462" s="73"/>
      <c r="AA2462" s="73"/>
      <c r="AB2462" s="73"/>
      <c r="AC2462" s="73"/>
      <c r="AD2462" s="73"/>
      <c r="AE2462" s="73"/>
      <c r="AF2462" s="73"/>
      <c r="AG2462" s="73"/>
      <c r="AH2462" s="73"/>
      <c r="AI2462" s="73"/>
      <c r="AJ2462" s="73"/>
      <c r="AK2462" s="73"/>
      <c r="AL2462" s="73"/>
      <c r="AM2462" s="73"/>
      <c r="AN2462" s="73"/>
      <c r="AO2462" s="73"/>
      <c r="AP2462" s="73"/>
      <c r="AQ2462" s="73"/>
      <c r="AR2462" s="73"/>
      <c r="AS2462" s="73"/>
      <c r="AT2462" s="73"/>
      <c r="AU2462" s="73"/>
      <c r="AV2462" s="73"/>
      <c r="AW2462" s="73"/>
      <c r="AX2462" s="73"/>
      <c r="AY2462" s="73"/>
      <c r="AZ2462" s="73"/>
      <c r="BA2462" s="73"/>
    </row>
    <row r="2463" spans="1:53" s="74" customFormat="1" ht="13.5">
      <c r="A2463" s="157"/>
      <c r="B2463" s="157"/>
      <c r="C2463" s="157"/>
      <c r="D2463" s="157"/>
      <c r="E2463" s="157"/>
      <c r="F2463" s="81" t="s">
        <v>277</v>
      </c>
      <c r="G2463" s="68">
        <f t="shared" si="537"/>
        <v>0</v>
      </c>
      <c r="H2463" s="68">
        <f t="shared" si="538"/>
        <v>0</v>
      </c>
      <c r="I2463" s="68">
        <v>0</v>
      </c>
      <c r="J2463" s="68">
        <v>0</v>
      </c>
      <c r="K2463" s="68">
        <v>0</v>
      </c>
      <c r="L2463" s="68">
        <v>0</v>
      </c>
      <c r="M2463" s="68">
        <v>0</v>
      </c>
      <c r="N2463" s="68">
        <v>0</v>
      </c>
      <c r="O2463" s="68">
        <v>0</v>
      </c>
      <c r="P2463" s="68">
        <v>0</v>
      </c>
      <c r="Q2463" s="147"/>
      <c r="R2463" s="110"/>
      <c r="S2463" s="71"/>
      <c r="T2463" s="72"/>
      <c r="U2463" s="72"/>
      <c r="V2463" s="72"/>
      <c r="W2463" s="73"/>
      <c r="X2463" s="73"/>
      <c r="Y2463" s="73"/>
      <c r="Z2463" s="73"/>
      <c r="AA2463" s="73"/>
      <c r="AB2463" s="73"/>
      <c r="AC2463" s="73"/>
      <c r="AD2463" s="73"/>
      <c r="AE2463" s="73"/>
      <c r="AF2463" s="73"/>
      <c r="AG2463" s="73"/>
      <c r="AH2463" s="73"/>
      <c r="AI2463" s="73"/>
      <c r="AJ2463" s="73"/>
      <c r="AK2463" s="73"/>
      <c r="AL2463" s="73"/>
      <c r="AM2463" s="73"/>
      <c r="AN2463" s="73"/>
      <c r="AO2463" s="73"/>
      <c r="AP2463" s="73"/>
      <c r="AQ2463" s="73"/>
      <c r="AR2463" s="73"/>
      <c r="AS2463" s="73"/>
      <c r="AT2463" s="73"/>
      <c r="AU2463" s="73"/>
      <c r="AV2463" s="73"/>
      <c r="AW2463" s="73"/>
      <c r="AX2463" s="73"/>
      <c r="AY2463" s="73"/>
      <c r="AZ2463" s="73"/>
      <c r="BA2463" s="73"/>
    </row>
    <row r="2464" spans="1:53" s="74" customFormat="1" ht="13.5">
      <c r="A2464" s="157"/>
      <c r="B2464" s="157"/>
      <c r="C2464" s="157"/>
      <c r="D2464" s="157"/>
      <c r="E2464" s="157"/>
      <c r="F2464" s="81" t="s">
        <v>278</v>
      </c>
      <c r="G2464" s="68">
        <f t="shared" si="537"/>
        <v>0</v>
      </c>
      <c r="H2464" s="68">
        <f t="shared" si="538"/>
        <v>0</v>
      </c>
      <c r="I2464" s="68">
        <v>0</v>
      </c>
      <c r="J2464" s="68">
        <v>0</v>
      </c>
      <c r="K2464" s="68">
        <v>0</v>
      </c>
      <c r="L2464" s="68">
        <v>0</v>
      </c>
      <c r="M2464" s="68">
        <v>0</v>
      </c>
      <c r="N2464" s="68">
        <v>0</v>
      </c>
      <c r="O2464" s="68">
        <v>0</v>
      </c>
      <c r="P2464" s="68">
        <v>0</v>
      </c>
      <c r="Q2464" s="147"/>
      <c r="R2464" s="110"/>
      <c r="S2464" s="71"/>
      <c r="T2464" s="72"/>
      <c r="U2464" s="72"/>
      <c r="V2464" s="72"/>
      <c r="W2464" s="73"/>
      <c r="X2464" s="73"/>
      <c r="Y2464" s="73"/>
      <c r="Z2464" s="73"/>
      <c r="AA2464" s="73"/>
      <c r="AB2464" s="73"/>
      <c r="AC2464" s="73"/>
      <c r="AD2464" s="73"/>
      <c r="AE2464" s="73"/>
      <c r="AF2464" s="73"/>
      <c r="AG2464" s="73"/>
      <c r="AH2464" s="73"/>
      <c r="AI2464" s="73"/>
      <c r="AJ2464" s="73"/>
      <c r="AK2464" s="73"/>
      <c r="AL2464" s="73"/>
      <c r="AM2464" s="73"/>
      <c r="AN2464" s="73"/>
      <c r="AO2464" s="73"/>
      <c r="AP2464" s="73"/>
      <c r="AQ2464" s="73"/>
      <c r="AR2464" s="73"/>
      <c r="AS2464" s="73"/>
      <c r="AT2464" s="73"/>
      <c r="AU2464" s="73"/>
      <c r="AV2464" s="73"/>
      <c r="AW2464" s="73"/>
      <c r="AX2464" s="73"/>
      <c r="AY2464" s="73"/>
      <c r="AZ2464" s="73"/>
      <c r="BA2464" s="73"/>
    </row>
    <row r="2465" spans="1:53" s="74" customFormat="1" ht="13.5">
      <c r="A2465" s="157"/>
      <c r="B2465" s="157"/>
      <c r="C2465" s="157"/>
      <c r="D2465" s="157"/>
      <c r="E2465" s="157"/>
      <c r="F2465" s="81" t="s">
        <v>279</v>
      </c>
      <c r="G2465" s="68">
        <f t="shared" si="537"/>
        <v>0</v>
      </c>
      <c r="H2465" s="68">
        <f t="shared" si="538"/>
        <v>0</v>
      </c>
      <c r="I2465" s="68">
        <v>0</v>
      </c>
      <c r="J2465" s="68">
        <v>0</v>
      </c>
      <c r="K2465" s="68">
        <v>0</v>
      </c>
      <c r="L2465" s="68">
        <v>0</v>
      </c>
      <c r="M2465" s="68">
        <v>0</v>
      </c>
      <c r="N2465" s="68">
        <v>0</v>
      </c>
      <c r="O2465" s="68">
        <v>0</v>
      </c>
      <c r="P2465" s="68">
        <v>0</v>
      </c>
      <c r="Q2465" s="147"/>
      <c r="R2465" s="110"/>
      <c r="S2465" s="71"/>
      <c r="T2465" s="72"/>
      <c r="U2465" s="72"/>
      <c r="V2465" s="72"/>
      <c r="W2465" s="73"/>
      <c r="X2465" s="73"/>
      <c r="Y2465" s="73"/>
      <c r="Z2465" s="73"/>
      <c r="AA2465" s="73"/>
      <c r="AB2465" s="73"/>
      <c r="AC2465" s="73"/>
      <c r="AD2465" s="73"/>
      <c r="AE2465" s="73"/>
      <c r="AF2465" s="73"/>
      <c r="AG2465" s="73"/>
      <c r="AH2465" s="73"/>
      <c r="AI2465" s="73"/>
      <c r="AJ2465" s="73"/>
      <c r="AK2465" s="73"/>
      <c r="AL2465" s="73"/>
      <c r="AM2465" s="73"/>
      <c r="AN2465" s="73"/>
      <c r="AO2465" s="73"/>
      <c r="AP2465" s="73"/>
      <c r="AQ2465" s="73"/>
      <c r="AR2465" s="73"/>
      <c r="AS2465" s="73"/>
      <c r="AT2465" s="73"/>
      <c r="AU2465" s="73"/>
      <c r="AV2465" s="73"/>
      <c r="AW2465" s="73"/>
      <c r="AX2465" s="73"/>
      <c r="AY2465" s="73"/>
      <c r="AZ2465" s="73"/>
      <c r="BA2465" s="73"/>
    </row>
    <row r="2466" spans="1:53" s="74" customFormat="1" ht="13.5">
      <c r="A2466" s="157" t="s">
        <v>167</v>
      </c>
      <c r="B2466" s="157"/>
      <c r="C2466" s="157"/>
      <c r="D2466" s="157"/>
      <c r="E2466" s="157"/>
      <c r="F2466" s="81" t="s">
        <v>22</v>
      </c>
      <c r="G2466" s="68">
        <f>SUM(G2467:G2477)</f>
        <v>577942.53</v>
      </c>
      <c r="H2466" s="68">
        <f t="shared" ref="H2466:P2466" si="542">SUM(H2467:H2477)</f>
        <v>221580.6</v>
      </c>
      <c r="I2466" s="68">
        <f t="shared" si="542"/>
        <v>577750.13</v>
      </c>
      <c r="J2466" s="68">
        <f t="shared" si="542"/>
        <v>221580.6</v>
      </c>
      <c r="K2466" s="68">
        <f t="shared" si="542"/>
        <v>0</v>
      </c>
      <c r="L2466" s="68">
        <f t="shared" si="542"/>
        <v>0</v>
      </c>
      <c r="M2466" s="68">
        <f t="shared" si="542"/>
        <v>192.4</v>
      </c>
      <c r="N2466" s="68">
        <f t="shared" si="542"/>
        <v>0</v>
      </c>
      <c r="O2466" s="68">
        <f t="shared" si="542"/>
        <v>0</v>
      </c>
      <c r="P2466" s="68">
        <f t="shared" si="542"/>
        <v>0</v>
      </c>
      <c r="Q2466" s="147"/>
      <c r="R2466" s="110"/>
      <c r="S2466" s="72"/>
      <c r="T2466" s="72"/>
      <c r="U2466" s="72"/>
      <c r="V2466" s="72"/>
      <c r="W2466" s="73"/>
      <c r="X2466" s="73"/>
      <c r="Y2466" s="73"/>
      <c r="Z2466" s="73"/>
      <c r="AA2466" s="73"/>
      <c r="AB2466" s="73"/>
      <c r="AC2466" s="73"/>
      <c r="AD2466" s="73"/>
      <c r="AE2466" s="73"/>
      <c r="AF2466" s="73"/>
      <c r="AG2466" s="73"/>
      <c r="AH2466" s="73"/>
      <c r="AI2466" s="73"/>
      <c r="AJ2466" s="73"/>
      <c r="AK2466" s="73"/>
      <c r="AL2466" s="73"/>
      <c r="AM2466" s="73"/>
      <c r="AN2466" s="73"/>
      <c r="AO2466" s="73"/>
      <c r="AP2466" s="73"/>
      <c r="AQ2466" s="73"/>
      <c r="AR2466" s="73"/>
      <c r="AS2466" s="73"/>
      <c r="AT2466" s="73"/>
      <c r="AU2466" s="73"/>
      <c r="AV2466" s="73"/>
      <c r="AW2466" s="73"/>
      <c r="AX2466" s="73"/>
      <c r="AY2466" s="73"/>
      <c r="AZ2466" s="73"/>
      <c r="BA2466" s="73"/>
    </row>
    <row r="2467" spans="1:53" s="74" customFormat="1" ht="13.5">
      <c r="A2467" s="157"/>
      <c r="B2467" s="157"/>
      <c r="C2467" s="157"/>
      <c r="D2467" s="157"/>
      <c r="E2467" s="157"/>
      <c r="F2467" s="81" t="s">
        <v>25</v>
      </c>
      <c r="G2467" s="68">
        <f t="shared" ref="G2467:G2472" si="543">G2443-G2455</f>
        <v>12649.1</v>
      </c>
      <c r="H2467" s="68">
        <f t="shared" ref="H2467:P2467" si="544">H2443-H2455</f>
        <v>12649.1</v>
      </c>
      <c r="I2467" s="68">
        <f>I2443-I2455</f>
        <v>12649.1</v>
      </c>
      <c r="J2467" s="68">
        <f t="shared" ref="I2467:J2470" si="545">J2443-J2455</f>
        <v>12649.1</v>
      </c>
      <c r="K2467" s="68">
        <f t="shared" si="544"/>
        <v>0</v>
      </c>
      <c r="L2467" s="68">
        <f t="shared" si="544"/>
        <v>0</v>
      </c>
      <c r="M2467" s="68">
        <f t="shared" si="544"/>
        <v>0</v>
      </c>
      <c r="N2467" s="68">
        <f t="shared" si="544"/>
        <v>0</v>
      </c>
      <c r="O2467" s="68">
        <f t="shared" si="544"/>
        <v>0</v>
      </c>
      <c r="P2467" s="68">
        <f t="shared" si="544"/>
        <v>0</v>
      </c>
      <c r="Q2467" s="147"/>
      <c r="R2467" s="110"/>
      <c r="S2467" s="72"/>
      <c r="T2467" s="72"/>
      <c r="U2467" s="72"/>
      <c r="V2467" s="72"/>
      <c r="W2467" s="73"/>
      <c r="X2467" s="73"/>
      <c r="Y2467" s="73"/>
      <c r="Z2467" s="73"/>
      <c r="AA2467" s="73"/>
      <c r="AB2467" s="73"/>
      <c r="AC2467" s="73"/>
      <c r="AD2467" s="73"/>
      <c r="AE2467" s="73"/>
      <c r="AF2467" s="73"/>
      <c r="AG2467" s="73"/>
      <c r="AH2467" s="73"/>
      <c r="AI2467" s="73"/>
      <c r="AJ2467" s="73"/>
      <c r="AK2467" s="73"/>
      <c r="AL2467" s="73"/>
      <c r="AM2467" s="73"/>
      <c r="AN2467" s="73"/>
      <c r="AO2467" s="73"/>
      <c r="AP2467" s="73"/>
      <c r="AQ2467" s="73"/>
      <c r="AR2467" s="73"/>
      <c r="AS2467" s="73"/>
      <c r="AT2467" s="73"/>
      <c r="AU2467" s="73"/>
      <c r="AV2467" s="73"/>
      <c r="AW2467" s="73"/>
      <c r="AX2467" s="73"/>
      <c r="AY2467" s="73"/>
      <c r="AZ2467" s="73"/>
      <c r="BA2467" s="73"/>
    </row>
    <row r="2468" spans="1:53" s="74" customFormat="1" ht="13.5">
      <c r="A2468" s="157"/>
      <c r="B2468" s="157"/>
      <c r="C2468" s="157"/>
      <c r="D2468" s="157"/>
      <c r="E2468" s="157"/>
      <c r="F2468" s="81" t="s">
        <v>28</v>
      </c>
      <c r="G2468" s="68">
        <f t="shared" si="543"/>
        <v>71841.3</v>
      </c>
      <c r="H2468" s="68">
        <f>H2444-H2456</f>
        <v>71841.3</v>
      </c>
      <c r="I2468" s="68">
        <f t="shared" si="545"/>
        <v>71841.3</v>
      </c>
      <c r="J2468" s="68">
        <f t="shared" si="545"/>
        <v>71841.3</v>
      </c>
      <c r="K2468" s="68">
        <f t="shared" ref="K2468:P2470" si="546">K2444-K2456</f>
        <v>0</v>
      </c>
      <c r="L2468" s="68">
        <f t="shared" si="546"/>
        <v>0</v>
      </c>
      <c r="M2468" s="68">
        <f t="shared" si="546"/>
        <v>0</v>
      </c>
      <c r="N2468" s="68">
        <f t="shared" si="546"/>
        <v>0</v>
      </c>
      <c r="O2468" s="68">
        <f t="shared" si="546"/>
        <v>0</v>
      </c>
      <c r="P2468" s="68">
        <f t="shared" si="546"/>
        <v>0</v>
      </c>
      <c r="Q2468" s="147"/>
      <c r="R2468" s="110"/>
      <c r="S2468" s="72"/>
      <c r="T2468" s="72"/>
      <c r="U2468" s="72"/>
      <c r="V2468" s="72"/>
      <c r="W2468" s="73"/>
      <c r="X2468" s="73"/>
      <c r="Y2468" s="73"/>
      <c r="Z2468" s="73"/>
      <c r="AA2468" s="73"/>
      <c r="AB2468" s="73"/>
      <c r="AC2468" s="73"/>
      <c r="AD2468" s="73"/>
      <c r="AE2468" s="73"/>
      <c r="AF2468" s="73"/>
      <c r="AG2468" s="73"/>
      <c r="AH2468" s="73"/>
      <c r="AI2468" s="73"/>
      <c r="AJ2468" s="73"/>
      <c r="AK2468" s="73"/>
      <c r="AL2468" s="73"/>
      <c r="AM2468" s="73"/>
      <c r="AN2468" s="73"/>
      <c r="AO2468" s="73"/>
      <c r="AP2468" s="73"/>
      <c r="AQ2468" s="73"/>
      <c r="AR2468" s="73"/>
      <c r="AS2468" s="73"/>
      <c r="AT2468" s="73"/>
      <c r="AU2468" s="73"/>
      <c r="AV2468" s="73"/>
      <c r="AW2468" s="73"/>
      <c r="AX2468" s="73"/>
      <c r="AY2468" s="73"/>
      <c r="AZ2468" s="73"/>
      <c r="BA2468" s="73"/>
    </row>
    <row r="2469" spans="1:53" s="74" customFormat="1" ht="13.5">
      <c r="A2469" s="157"/>
      <c r="B2469" s="157"/>
      <c r="C2469" s="157"/>
      <c r="D2469" s="157"/>
      <c r="E2469" s="157"/>
      <c r="F2469" s="81" t="s">
        <v>29</v>
      </c>
      <c r="G2469" s="68">
        <f t="shared" si="543"/>
        <v>37090.199999999997</v>
      </c>
      <c r="H2469" s="68">
        <f>H2445-H2457</f>
        <v>37090.199999999997</v>
      </c>
      <c r="I2469" s="68">
        <f t="shared" si="545"/>
        <v>37090.199999999997</v>
      </c>
      <c r="J2469" s="68">
        <f t="shared" si="545"/>
        <v>37090.199999999997</v>
      </c>
      <c r="K2469" s="68">
        <f t="shared" si="546"/>
        <v>0</v>
      </c>
      <c r="L2469" s="68">
        <f t="shared" si="546"/>
        <v>0</v>
      </c>
      <c r="M2469" s="68">
        <f t="shared" si="546"/>
        <v>0</v>
      </c>
      <c r="N2469" s="68">
        <f t="shared" si="546"/>
        <v>0</v>
      </c>
      <c r="O2469" s="68">
        <f t="shared" si="546"/>
        <v>0</v>
      </c>
      <c r="P2469" s="68">
        <f t="shared" si="546"/>
        <v>0</v>
      </c>
      <c r="Q2469" s="147"/>
      <c r="R2469" s="110"/>
      <c r="S2469" s="72"/>
      <c r="T2469" s="72"/>
      <c r="U2469" s="72"/>
      <c r="V2469" s="72"/>
      <c r="W2469" s="73"/>
      <c r="X2469" s="73"/>
      <c r="Y2469" s="73"/>
      <c r="Z2469" s="73"/>
      <c r="AA2469" s="73"/>
      <c r="AB2469" s="73"/>
      <c r="AC2469" s="73"/>
      <c r="AD2469" s="73"/>
      <c r="AE2469" s="73"/>
      <c r="AF2469" s="73"/>
      <c r="AG2469" s="73"/>
      <c r="AH2469" s="73"/>
      <c r="AI2469" s="73"/>
      <c r="AJ2469" s="73"/>
      <c r="AK2469" s="73"/>
      <c r="AL2469" s="73"/>
      <c r="AM2469" s="73"/>
      <c r="AN2469" s="73"/>
      <c r="AO2469" s="73"/>
      <c r="AP2469" s="73"/>
      <c r="AQ2469" s="73"/>
      <c r="AR2469" s="73"/>
      <c r="AS2469" s="73"/>
      <c r="AT2469" s="73"/>
      <c r="AU2469" s="73"/>
      <c r="AV2469" s="73"/>
      <c r="AW2469" s="73"/>
      <c r="AX2469" s="73"/>
      <c r="AY2469" s="73"/>
      <c r="AZ2469" s="73"/>
      <c r="BA2469" s="73"/>
    </row>
    <row r="2470" spans="1:53" s="74" customFormat="1" ht="13.5">
      <c r="A2470" s="157"/>
      <c r="B2470" s="157"/>
      <c r="C2470" s="157"/>
      <c r="D2470" s="157"/>
      <c r="E2470" s="157"/>
      <c r="F2470" s="81" t="s">
        <v>30</v>
      </c>
      <c r="G2470" s="68">
        <f t="shared" si="543"/>
        <v>100000</v>
      </c>
      <c r="H2470" s="68">
        <f>H2446-H2458</f>
        <v>100000</v>
      </c>
      <c r="I2470" s="68">
        <f t="shared" si="545"/>
        <v>100000</v>
      </c>
      <c r="J2470" s="68">
        <f t="shared" si="545"/>
        <v>100000</v>
      </c>
      <c r="K2470" s="68">
        <f t="shared" si="546"/>
        <v>0</v>
      </c>
      <c r="L2470" s="68">
        <f t="shared" si="546"/>
        <v>0</v>
      </c>
      <c r="M2470" s="68">
        <f t="shared" si="546"/>
        <v>0</v>
      </c>
      <c r="N2470" s="68">
        <f t="shared" si="546"/>
        <v>0</v>
      </c>
      <c r="O2470" s="68">
        <f t="shared" si="546"/>
        <v>0</v>
      </c>
      <c r="P2470" s="68">
        <f t="shared" si="546"/>
        <v>0</v>
      </c>
      <c r="Q2470" s="147"/>
      <c r="R2470" s="110"/>
      <c r="S2470" s="72"/>
      <c r="T2470" s="72"/>
      <c r="U2470" s="72"/>
      <c r="V2470" s="72"/>
      <c r="W2470" s="73"/>
      <c r="X2470" s="73"/>
      <c r="Y2470" s="73"/>
      <c r="Z2470" s="73"/>
      <c r="AA2470" s="73"/>
      <c r="AB2470" s="73"/>
      <c r="AC2470" s="73"/>
      <c r="AD2470" s="73"/>
      <c r="AE2470" s="73"/>
      <c r="AF2470" s="73"/>
      <c r="AG2470" s="73"/>
      <c r="AH2470" s="73"/>
      <c r="AI2470" s="73"/>
      <c r="AJ2470" s="73"/>
      <c r="AK2470" s="73"/>
      <c r="AL2470" s="73"/>
      <c r="AM2470" s="73"/>
      <c r="AN2470" s="73"/>
      <c r="AO2470" s="73"/>
      <c r="AP2470" s="73"/>
      <c r="AQ2470" s="73"/>
      <c r="AR2470" s="73"/>
      <c r="AS2470" s="73"/>
      <c r="AT2470" s="73"/>
      <c r="AU2470" s="73"/>
      <c r="AV2470" s="73"/>
      <c r="AW2470" s="73"/>
      <c r="AX2470" s="73"/>
      <c r="AY2470" s="73"/>
      <c r="AZ2470" s="73"/>
      <c r="BA2470" s="73"/>
    </row>
    <row r="2471" spans="1:53" s="74" customFormat="1" ht="13.5">
      <c r="A2471" s="157"/>
      <c r="B2471" s="157"/>
      <c r="C2471" s="157"/>
      <c r="D2471" s="157"/>
      <c r="E2471" s="157"/>
      <c r="F2471" s="81" t="s">
        <v>31</v>
      </c>
      <c r="G2471" s="68">
        <f t="shared" si="543"/>
        <v>39800.100000000006</v>
      </c>
      <c r="H2471" s="68">
        <f>H2447-H2459</f>
        <v>0</v>
      </c>
      <c r="I2471" s="68">
        <f>I2447-I2459</f>
        <v>39800.100000000006</v>
      </c>
      <c r="J2471" s="68">
        <f t="shared" ref="J2471:P2471" si="547">J2447-J2459</f>
        <v>0</v>
      </c>
      <c r="K2471" s="68">
        <f t="shared" si="547"/>
        <v>0</v>
      </c>
      <c r="L2471" s="68">
        <f t="shared" si="547"/>
        <v>0</v>
      </c>
      <c r="M2471" s="68">
        <f t="shared" si="547"/>
        <v>0</v>
      </c>
      <c r="N2471" s="68">
        <f t="shared" si="547"/>
        <v>0</v>
      </c>
      <c r="O2471" s="68">
        <f t="shared" si="547"/>
        <v>0</v>
      </c>
      <c r="P2471" s="68">
        <f t="shared" si="547"/>
        <v>0</v>
      </c>
      <c r="Q2471" s="147"/>
      <c r="R2471" s="110"/>
      <c r="S2471" s="72"/>
      <c r="T2471" s="72"/>
      <c r="U2471" s="72"/>
      <c r="V2471" s="72"/>
      <c r="W2471" s="73"/>
      <c r="X2471" s="73"/>
      <c r="Y2471" s="73"/>
      <c r="Z2471" s="73"/>
      <c r="AA2471" s="73"/>
      <c r="AB2471" s="73"/>
      <c r="AC2471" s="73"/>
      <c r="AD2471" s="73"/>
      <c r="AE2471" s="73"/>
      <c r="AF2471" s="73"/>
      <c r="AG2471" s="73"/>
      <c r="AH2471" s="73"/>
      <c r="AI2471" s="73"/>
      <c r="AJ2471" s="73"/>
      <c r="AK2471" s="73"/>
      <c r="AL2471" s="73"/>
      <c r="AM2471" s="73"/>
      <c r="AN2471" s="73"/>
      <c r="AO2471" s="73"/>
      <c r="AP2471" s="73"/>
      <c r="AQ2471" s="73"/>
      <c r="AR2471" s="73"/>
      <c r="AS2471" s="73"/>
      <c r="AT2471" s="73"/>
      <c r="AU2471" s="73"/>
      <c r="AV2471" s="73"/>
      <c r="AW2471" s="73"/>
      <c r="AX2471" s="73"/>
      <c r="AY2471" s="73"/>
      <c r="AZ2471" s="73"/>
      <c r="BA2471" s="73"/>
    </row>
    <row r="2472" spans="1:53" s="74" customFormat="1" ht="13.5">
      <c r="A2472" s="157"/>
      <c r="B2472" s="157"/>
      <c r="C2472" s="157"/>
      <c r="D2472" s="157"/>
      <c r="E2472" s="157"/>
      <c r="F2472" s="81" t="s">
        <v>268</v>
      </c>
      <c r="G2472" s="68">
        <f t="shared" si="543"/>
        <v>29851.93</v>
      </c>
      <c r="H2472" s="68">
        <f>H2448-H2460</f>
        <v>0</v>
      </c>
      <c r="I2472" s="68">
        <f t="shared" ref="I2472:P2477" si="548">I2448-I2460</f>
        <v>29851.93</v>
      </c>
      <c r="J2472" s="68">
        <f t="shared" si="548"/>
        <v>0</v>
      </c>
      <c r="K2472" s="68">
        <f t="shared" si="548"/>
        <v>0</v>
      </c>
      <c r="L2472" s="68">
        <f t="shared" si="548"/>
        <v>0</v>
      </c>
      <c r="M2472" s="68">
        <f t="shared" si="548"/>
        <v>0</v>
      </c>
      <c r="N2472" s="68">
        <f t="shared" si="548"/>
        <v>0</v>
      </c>
      <c r="O2472" s="68">
        <f t="shared" si="548"/>
        <v>0</v>
      </c>
      <c r="P2472" s="68">
        <f t="shared" si="548"/>
        <v>0</v>
      </c>
      <c r="Q2472" s="147"/>
      <c r="R2472" s="110"/>
      <c r="S2472" s="72"/>
      <c r="T2472" s="72"/>
      <c r="U2472" s="72"/>
      <c r="V2472" s="72"/>
      <c r="W2472" s="73"/>
      <c r="X2472" s="73"/>
      <c r="Y2472" s="73"/>
      <c r="Z2472" s="73"/>
      <c r="AA2472" s="73"/>
      <c r="AB2472" s="73"/>
      <c r="AC2472" s="73"/>
      <c r="AD2472" s="73"/>
      <c r="AE2472" s="73"/>
      <c r="AF2472" s="73"/>
      <c r="AG2472" s="73"/>
      <c r="AH2472" s="73"/>
      <c r="AI2472" s="73"/>
      <c r="AJ2472" s="73"/>
      <c r="AK2472" s="73"/>
      <c r="AL2472" s="73"/>
      <c r="AM2472" s="73"/>
      <c r="AN2472" s="73"/>
      <c r="AO2472" s="73"/>
      <c r="AP2472" s="73"/>
      <c r="AQ2472" s="73"/>
      <c r="AR2472" s="73"/>
      <c r="AS2472" s="73"/>
      <c r="AT2472" s="73"/>
      <c r="AU2472" s="73"/>
      <c r="AV2472" s="73"/>
      <c r="AW2472" s="73"/>
      <c r="AX2472" s="73"/>
      <c r="AY2472" s="73"/>
      <c r="AZ2472" s="73"/>
      <c r="BA2472" s="73"/>
    </row>
    <row r="2473" spans="1:53" s="74" customFormat="1" ht="13.5">
      <c r="A2473" s="157"/>
      <c r="B2473" s="157"/>
      <c r="C2473" s="157"/>
      <c r="D2473" s="157"/>
      <c r="E2473" s="157"/>
      <c r="F2473" s="81" t="s">
        <v>275</v>
      </c>
      <c r="G2473" s="68">
        <f t="shared" ref="G2473:H2477" si="549">I2473+K2473+M2473+O2473</f>
        <v>5830.2999999999938</v>
      </c>
      <c r="H2473" s="68">
        <f t="shared" si="549"/>
        <v>0</v>
      </c>
      <c r="I2473" s="68">
        <f t="shared" si="548"/>
        <v>5637.8999999999942</v>
      </c>
      <c r="J2473" s="68">
        <f t="shared" si="548"/>
        <v>0</v>
      </c>
      <c r="K2473" s="68">
        <f t="shared" si="548"/>
        <v>0</v>
      </c>
      <c r="L2473" s="68">
        <f t="shared" si="548"/>
        <v>0</v>
      </c>
      <c r="M2473" s="68">
        <f t="shared" si="548"/>
        <v>192.4</v>
      </c>
      <c r="N2473" s="68">
        <f t="shared" si="548"/>
        <v>0</v>
      </c>
      <c r="O2473" s="68">
        <f t="shared" si="548"/>
        <v>0</v>
      </c>
      <c r="P2473" s="68">
        <f t="shared" si="548"/>
        <v>0</v>
      </c>
      <c r="Q2473" s="147"/>
      <c r="R2473" s="110"/>
      <c r="S2473" s="71"/>
      <c r="T2473" s="72"/>
      <c r="U2473" s="72"/>
      <c r="V2473" s="72"/>
      <c r="W2473" s="73"/>
      <c r="X2473" s="73"/>
      <c r="Y2473" s="73"/>
      <c r="Z2473" s="73"/>
      <c r="AA2473" s="73"/>
      <c r="AB2473" s="73"/>
      <c r="AC2473" s="73"/>
      <c r="AD2473" s="73"/>
      <c r="AE2473" s="73"/>
      <c r="AF2473" s="73"/>
      <c r="AG2473" s="73"/>
      <c r="AH2473" s="73"/>
      <c r="AI2473" s="73"/>
      <c r="AJ2473" s="73"/>
      <c r="AK2473" s="73"/>
      <c r="AL2473" s="73"/>
      <c r="AM2473" s="73"/>
      <c r="AN2473" s="73"/>
      <c r="AO2473" s="73"/>
      <c r="AP2473" s="73"/>
      <c r="AQ2473" s="73"/>
      <c r="AR2473" s="73"/>
      <c r="AS2473" s="73"/>
      <c r="AT2473" s="73"/>
      <c r="AU2473" s="73"/>
      <c r="AV2473" s="73"/>
      <c r="AW2473" s="73"/>
      <c r="AX2473" s="73"/>
      <c r="AY2473" s="73"/>
      <c r="AZ2473" s="73"/>
      <c r="BA2473" s="73"/>
    </row>
    <row r="2474" spans="1:53" s="74" customFormat="1" ht="13.5">
      <c r="A2474" s="157"/>
      <c r="B2474" s="157"/>
      <c r="C2474" s="157"/>
      <c r="D2474" s="157"/>
      <c r="E2474" s="157"/>
      <c r="F2474" s="81" t="s">
        <v>276</v>
      </c>
      <c r="G2474" s="68">
        <f t="shared" si="549"/>
        <v>280879.59999999998</v>
      </c>
      <c r="H2474" s="68">
        <f t="shared" si="549"/>
        <v>0</v>
      </c>
      <c r="I2474" s="68">
        <f t="shared" si="548"/>
        <v>280879.59999999998</v>
      </c>
      <c r="J2474" s="68">
        <f t="shared" si="548"/>
        <v>0</v>
      </c>
      <c r="K2474" s="68">
        <f t="shared" si="548"/>
        <v>0</v>
      </c>
      <c r="L2474" s="68">
        <f t="shared" si="548"/>
        <v>0</v>
      </c>
      <c r="M2474" s="68">
        <f t="shared" si="548"/>
        <v>0</v>
      </c>
      <c r="N2474" s="68">
        <f t="shared" si="548"/>
        <v>0</v>
      </c>
      <c r="O2474" s="68">
        <f t="shared" si="548"/>
        <v>0</v>
      </c>
      <c r="P2474" s="68">
        <f t="shared" si="548"/>
        <v>0</v>
      </c>
      <c r="Q2474" s="147"/>
      <c r="R2474" s="110"/>
      <c r="S2474" s="71"/>
      <c r="T2474" s="72"/>
      <c r="U2474" s="72"/>
      <c r="V2474" s="72"/>
      <c r="W2474" s="73"/>
      <c r="X2474" s="73"/>
      <c r="Y2474" s="73"/>
      <c r="Z2474" s="73"/>
      <c r="AA2474" s="73"/>
      <c r="AB2474" s="73"/>
      <c r="AC2474" s="73"/>
      <c r="AD2474" s="73"/>
      <c r="AE2474" s="73"/>
      <c r="AF2474" s="73"/>
      <c r="AG2474" s="73"/>
      <c r="AH2474" s="73"/>
      <c r="AI2474" s="73"/>
      <c r="AJ2474" s="73"/>
      <c r="AK2474" s="73"/>
      <c r="AL2474" s="73"/>
      <c r="AM2474" s="73"/>
      <c r="AN2474" s="73"/>
      <c r="AO2474" s="73"/>
      <c r="AP2474" s="73"/>
      <c r="AQ2474" s="73"/>
      <c r="AR2474" s="73"/>
      <c r="AS2474" s="73"/>
      <c r="AT2474" s="73"/>
      <c r="AU2474" s="73"/>
      <c r="AV2474" s="73"/>
      <c r="AW2474" s="73"/>
      <c r="AX2474" s="73"/>
      <c r="AY2474" s="73"/>
      <c r="AZ2474" s="73"/>
      <c r="BA2474" s="73"/>
    </row>
    <row r="2475" spans="1:53" s="74" customFormat="1" ht="13.5">
      <c r="A2475" s="157"/>
      <c r="B2475" s="157"/>
      <c r="C2475" s="157"/>
      <c r="D2475" s="157"/>
      <c r="E2475" s="157"/>
      <c r="F2475" s="81" t="s">
        <v>277</v>
      </c>
      <c r="G2475" s="68">
        <f t="shared" si="549"/>
        <v>0</v>
      </c>
      <c r="H2475" s="68">
        <f t="shared" si="549"/>
        <v>0</v>
      </c>
      <c r="I2475" s="68">
        <f t="shared" si="548"/>
        <v>0</v>
      </c>
      <c r="J2475" s="68">
        <f t="shared" si="548"/>
        <v>0</v>
      </c>
      <c r="K2475" s="68">
        <f t="shared" si="548"/>
        <v>0</v>
      </c>
      <c r="L2475" s="68">
        <f t="shared" si="548"/>
        <v>0</v>
      </c>
      <c r="M2475" s="68">
        <f t="shared" si="548"/>
        <v>0</v>
      </c>
      <c r="N2475" s="68">
        <f t="shared" si="548"/>
        <v>0</v>
      </c>
      <c r="O2475" s="68">
        <f t="shared" si="548"/>
        <v>0</v>
      </c>
      <c r="P2475" s="68">
        <f t="shared" si="548"/>
        <v>0</v>
      </c>
      <c r="Q2475" s="147"/>
      <c r="R2475" s="110"/>
      <c r="S2475" s="71"/>
      <c r="T2475" s="72"/>
      <c r="U2475" s="72"/>
      <c r="V2475" s="72"/>
      <c r="W2475" s="73"/>
      <c r="X2475" s="73"/>
      <c r="Y2475" s="73"/>
      <c r="Z2475" s="73"/>
      <c r="AA2475" s="73"/>
      <c r="AB2475" s="73"/>
      <c r="AC2475" s="73"/>
      <c r="AD2475" s="73"/>
      <c r="AE2475" s="73"/>
      <c r="AF2475" s="73"/>
      <c r="AG2475" s="73"/>
      <c r="AH2475" s="73"/>
      <c r="AI2475" s="73"/>
      <c r="AJ2475" s="73"/>
      <c r="AK2475" s="73"/>
      <c r="AL2475" s="73"/>
      <c r="AM2475" s="73"/>
      <c r="AN2475" s="73"/>
      <c r="AO2475" s="73"/>
      <c r="AP2475" s="73"/>
      <c r="AQ2475" s="73"/>
      <c r="AR2475" s="73"/>
      <c r="AS2475" s="73"/>
      <c r="AT2475" s="73"/>
      <c r="AU2475" s="73"/>
      <c r="AV2475" s="73"/>
      <c r="AW2475" s="73"/>
      <c r="AX2475" s="73"/>
      <c r="AY2475" s="73"/>
      <c r="AZ2475" s="73"/>
      <c r="BA2475" s="73"/>
    </row>
    <row r="2476" spans="1:53" s="74" customFormat="1" ht="13.5">
      <c r="A2476" s="157"/>
      <c r="B2476" s="157"/>
      <c r="C2476" s="157"/>
      <c r="D2476" s="157"/>
      <c r="E2476" s="157"/>
      <c r="F2476" s="81" t="s">
        <v>278</v>
      </c>
      <c r="G2476" s="68">
        <f t="shared" si="549"/>
        <v>0</v>
      </c>
      <c r="H2476" s="68">
        <f t="shared" si="549"/>
        <v>0</v>
      </c>
      <c r="I2476" s="68">
        <f t="shared" si="548"/>
        <v>0</v>
      </c>
      <c r="J2476" s="68">
        <f t="shared" si="548"/>
        <v>0</v>
      </c>
      <c r="K2476" s="68">
        <f t="shared" si="548"/>
        <v>0</v>
      </c>
      <c r="L2476" s="68">
        <f t="shared" si="548"/>
        <v>0</v>
      </c>
      <c r="M2476" s="68">
        <f t="shared" si="548"/>
        <v>0</v>
      </c>
      <c r="N2476" s="68">
        <f t="shared" si="548"/>
        <v>0</v>
      </c>
      <c r="O2476" s="68">
        <f t="shared" si="548"/>
        <v>0</v>
      </c>
      <c r="P2476" s="68">
        <f t="shared" si="548"/>
        <v>0</v>
      </c>
      <c r="Q2476" s="147"/>
      <c r="R2476" s="110"/>
      <c r="S2476" s="71"/>
      <c r="T2476" s="72"/>
      <c r="U2476" s="72"/>
      <c r="V2476" s="72"/>
      <c r="W2476" s="73"/>
      <c r="X2476" s="73"/>
      <c r="Y2476" s="73"/>
      <c r="Z2476" s="73"/>
      <c r="AA2476" s="73"/>
      <c r="AB2476" s="73"/>
      <c r="AC2476" s="73"/>
      <c r="AD2476" s="73"/>
      <c r="AE2476" s="73"/>
      <c r="AF2476" s="73"/>
      <c r="AG2476" s="73"/>
      <c r="AH2476" s="73"/>
      <c r="AI2476" s="73"/>
      <c r="AJ2476" s="73"/>
      <c r="AK2476" s="73"/>
      <c r="AL2476" s="73"/>
      <c r="AM2476" s="73"/>
      <c r="AN2476" s="73"/>
      <c r="AO2476" s="73"/>
      <c r="AP2476" s="73"/>
      <c r="AQ2476" s="73"/>
      <c r="AR2476" s="73"/>
      <c r="AS2476" s="73"/>
      <c r="AT2476" s="73"/>
      <c r="AU2476" s="73"/>
      <c r="AV2476" s="73"/>
      <c r="AW2476" s="73"/>
      <c r="AX2476" s="73"/>
      <c r="AY2476" s="73"/>
      <c r="AZ2476" s="73"/>
      <c r="BA2476" s="73"/>
    </row>
    <row r="2477" spans="1:53" s="74" customFormat="1" ht="13.5">
      <c r="A2477" s="157"/>
      <c r="B2477" s="157"/>
      <c r="C2477" s="157"/>
      <c r="D2477" s="157"/>
      <c r="E2477" s="157"/>
      <c r="F2477" s="81" t="s">
        <v>279</v>
      </c>
      <c r="G2477" s="68">
        <f t="shared" si="549"/>
        <v>0</v>
      </c>
      <c r="H2477" s="68">
        <f t="shared" si="549"/>
        <v>0</v>
      </c>
      <c r="I2477" s="68">
        <f t="shared" si="548"/>
        <v>0</v>
      </c>
      <c r="J2477" s="68">
        <f t="shared" si="548"/>
        <v>0</v>
      </c>
      <c r="K2477" s="68">
        <f t="shared" si="548"/>
        <v>0</v>
      </c>
      <c r="L2477" s="68">
        <f t="shared" si="548"/>
        <v>0</v>
      </c>
      <c r="M2477" s="68">
        <f t="shared" si="548"/>
        <v>0</v>
      </c>
      <c r="N2477" s="68">
        <f t="shared" si="548"/>
        <v>0</v>
      </c>
      <c r="O2477" s="68">
        <f t="shared" si="548"/>
        <v>0</v>
      </c>
      <c r="P2477" s="68">
        <f t="shared" si="548"/>
        <v>0</v>
      </c>
      <c r="Q2477" s="147"/>
      <c r="R2477" s="110"/>
      <c r="S2477" s="71"/>
      <c r="T2477" s="72"/>
      <c r="U2477" s="72"/>
      <c r="V2477" s="72"/>
      <c r="W2477" s="73"/>
      <c r="X2477" s="73"/>
      <c r="Y2477" s="73"/>
      <c r="Z2477" s="73"/>
      <c r="AA2477" s="73"/>
      <c r="AB2477" s="73"/>
      <c r="AC2477" s="73"/>
      <c r="AD2477" s="73"/>
      <c r="AE2477" s="73"/>
      <c r="AF2477" s="73"/>
      <c r="AG2477" s="73"/>
      <c r="AH2477" s="73"/>
      <c r="AI2477" s="73"/>
      <c r="AJ2477" s="73"/>
      <c r="AK2477" s="73"/>
      <c r="AL2477" s="73"/>
      <c r="AM2477" s="73"/>
      <c r="AN2477" s="73"/>
      <c r="AO2477" s="73"/>
      <c r="AP2477" s="73"/>
      <c r="AQ2477" s="73"/>
      <c r="AR2477" s="73"/>
      <c r="AS2477" s="73"/>
      <c r="AT2477" s="73"/>
      <c r="AU2477" s="73"/>
      <c r="AV2477" s="73"/>
      <c r="AW2477" s="73"/>
      <c r="AX2477" s="73"/>
      <c r="AY2477" s="73"/>
      <c r="AZ2477" s="73"/>
      <c r="BA2477" s="73"/>
    </row>
    <row r="2478" spans="1:53" ht="12.75" customHeight="1">
      <c r="A2478" s="155" t="s">
        <v>205</v>
      </c>
      <c r="B2478" s="155"/>
      <c r="C2478" s="155"/>
      <c r="D2478" s="155"/>
      <c r="E2478" s="155"/>
      <c r="F2478" s="155"/>
      <c r="G2478" s="155"/>
      <c r="H2478" s="155"/>
      <c r="I2478" s="155"/>
      <c r="J2478" s="155"/>
      <c r="K2478" s="155"/>
      <c r="L2478" s="155"/>
      <c r="M2478" s="155"/>
      <c r="N2478" s="155"/>
      <c r="O2478" s="155"/>
      <c r="P2478" s="155"/>
      <c r="Q2478" s="155"/>
      <c r="R2478" s="108"/>
    </row>
    <row r="2479" spans="1:53" ht="12.75" customHeight="1">
      <c r="A2479" s="155" t="s">
        <v>206</v>
      </c>
      <c r="B2479" s="155"/>
      <c r="C2479" s="155"/>
      <c r="D2479" s="155"/>
      <c r="E2479" s="155"/>
      <c r="F2479" s="155"/>
      <c r="G2479" s="155"/>
      <c r="H2479" s="155"/>
      <c r="I2479" s="155"/>
      <c r="J2479" s="155"/>
      <c r="K2479" s="155"/>
      <c r="L2479" s="155"/>
      <c r="M2479" s="155"/>
      <c r="N2479" s="155"/>
      <c r="O2479" s="155"/>
      <c r="P2479" s="155"/>
      <c r="Q2479" s="155"/>
      <c r="R2479" s="108"/>
    </row>
    <row r="2480" spans="1:53" ht="12.75" customHeight="1">
      <c r="A2480" s="132" t="s">
        <v>170</v>
      </c>
      <c r="B2480" s="128" t="s">
        <v>207</v>
      </c>
      <c r="C2480" s="129" t="s">
        <v>37</v>
      </c>
      <c r="D2480" s="129"/>
      <c r="E2480" s="100"/>
      <c r="F2480" s="106" t="s">
        <v>22</v>
      </c>
      <c r="G2480" s="64">
        <f>SUM(G2481:G2491)</f>
        <v>8264.7999999999993</v>
      </c>
      <c r="H2480" s="64">
        <f t="shared" ref="H2480:P2480" si="550">SUM(H2481:H2491)</f>
        <v>0</v>
      </c>
      <c r="I2480" s="64">
        <f t="shared" si="550"/>
        <v>8264.7999999999993</v>
      </c>
      <c r="J2480" s="64">
        <f t="shared" si="550"/>
        <v>0</v>
      </c>
      <c r="K2480" s="64">
        <f t="shared" si="550"/>
        <v>0</v>
      </c>
      <c r="L2480" s="64">
        <f t="shared" si="550"/>
        <v>0</v>
      </c>
      <c r="M2480" s="64">
        <f t="shared" si="550"/>
        <v>0</v>
      </c>
      <c r="N2480" s="64">
        <f t="shared" si="550"/>
        <v>0</v>
      </c>
      <c r="O2480" s="64">
        <f t="shared" si="550"/>
        <v>0</v>
      </c>
      <c r="P2480" s="64">
        <f t="shared" si="550"/>
        <v>0</v>
      </c>
      <c r="Q2480" s="129" t="s">
        <v>23</v>
      </c>
      <c r="R2480" s="82"/>
    </row>
    <row r="2481" spans="1:20">
      <c r="A2481" s="132"/>
      <c r="B2481" s="128"/>
      <c r="C2481" s="129"/>
      <c r="D2481" s="129"/>
      <c r="E2481" s="69"/>
      <c r="F2481" s="100" t="s">
        <v>25</v>
      </c>
      <c r="G2481" s="66">
        <f>I2481+K2481+M2481+O2481</f>
        <v>0</v>
      </c>
      <c r="H2481" s="66">
        <f t="shared" ref="G2481:H2485" si="551">J2481+L2481+N2481+P2481</f>
        <v>0</v>
      </c>
      <c r="I2481" s="66">
        <v>0</v>
      </c>
      <c r="J2481" s="66">
        <v>0</v>
      </c>
      <c r="K2481" s="66">
        <v>0</v>
      </c>
      <c r="L2481" s="66">
        <v>0</v>
      </c>
      <c r="M2481" s="66">
        <v>0</v>
      </c>
      <c r="N2481" s="66">
        <v>0</v>
      </c>
      <c r="O2481" s="66">
        <v>0</v>
      </c>
      <c r="P2481" s="66">
        <v>0</v>
      </c>
      <c r="Q2481" s="129"/>
      <c r="R2481" s="82"/>
    </row>
    <row r="2482" spans="1:20">
      <c r="A2482" s="132"/>
      <c r="B2482" s="128"/>
      <c r="C2482" s="129"/>
      <c r="D2482" s="129"/>
      <c r="E2482" s="100"/>
      <c r="F2482" s="100" t="s">
        <v>28</v>
      </c>
      <c r="G2482" s="66">
        <f>I2482+K2482+M2482+O2482</f>
        <v>0</v>
      </c>
      <c r="H2482" s="66">
        <f t="shared" si="551"/>
        <v>0</v>
      </c>
      <c r="I2482" s="66">
        <v>0</v>
      </c>
      <c r="J2482" s="66">
        <v>0</v>
      </c>
      <c r="K2482" s="66">
        <v>0</v>
      </c>
      <c r="L2482" s="66">
        <v>0</v>
      </c>
      <c r="M2482" s="66">
        <v>0</v>
      </c>
      <c r="N2482" s="66">
        <v>0</v>
      </c>
      <c r="O2482" s="66">
        <v>0</v>
      </c>
      <c r="P2482" s="66">
        <v>0</v>
      </c>
      <c r="Q2482" s="129"/>
      <c r="R2482" s="82"/>
    </row>
    <row r="2483" spans="1:20">
      <c r="A2483" s="132"/>
      <c r="B2483" s="128"/>
      <c r="C2483" s="129"/>
      <c r="D2483" s="129"/>
      <c r="E2483" s="100"/>
      <c r="F2483" s="100" t="s">
        <v>29</v>
      </c>
      <c r="G2483" s="66">
        <f t="shared" si="551"/>
        <v>0</v>
      </c>
      <c r="H2483" s="66">
        <f t="shared" si="551"/>
        <v>0</v>
      </c>
      <c r="I2483" s="66">
        <v>0</v>
      </c>
      <c r="J2483" s="66">
        <v>0</v>
      </c>
      <c r="K2483" s="66">
        <v>0</v>
      </c>
      <c r="L2483" s="66">
        <v>0</v>
      </c>
      <c r="M2483" s="66">
        <v>0</v>
      </c>
      <c r="N2483" s="66">
        <v>0</v>
      </c>
      <c r="O2483" s="66">
        <v>0</v>
      </c>
      <c r="P2483" s="66">
        <v>0</v>
      </c>
      <c r="Q2483" s="129"/>
      <c r="R2483" s="82"/>
    </row>
    <row r="2484" spans="1:20">
      <c r="A2484" s="132"/>
      <c r="B2484" s="128"/>
      <c r="C2484" s="129"/>
      <c r="D2484" s="129"/>
      <c r="E2484" s="100"/>
      <c r="F2484" s="100" t="s">
        <v>30</v>
      </c>
      <c r="G2484" s="66">
        <f t="shared" si="551"/>
        <v>0</v>
      </c>
      <c r="H2484" s="66">
        <f t="shared" si="551"/>
        <v>0</v>
      </c>
      <c r="I2484" s="66">
        <v>0</v>
      </c>
      <c r="J2484" s="66">
        <v>0</v>
      </c>
      <c r="K2484" s="66">
        <v>0</v>
      </c>
      <c r="L2484" s="66">
        <v>0</v>
      </c>
      <c r="M2484" s="66">
        <v>0</v>
      </c>
      <c r="N2484" s="66">
        <v>0</v>
      </c>
      <c r="O2484" s="66">
        <v>0</v>
      </c>
      <c r="P2484" s="66">
        <v>0</v>
      </c>
      <c r="Q2484" s="129"/>
      <c r="R2484" s="82"/>
    </row>
    <row r="2485" spans="1:20">
      <c r="A2485" s="132"/>
      <c r="B2485" s="128"/>
      <c r="C2485" s="129"/>
      <c r="D2485" s="129"/>
      <c r="E2485" s="100"/>
      <c r="F2485" s="100" t="s">
        <v>31</v>
      </c>
      <c r="G2485" s="66">
        <f t="shared" si="551"/>
        <v>0</v>
      </c>
      <c r="H2485" s="66">
        <f t="shared" si="551"/>
        <v>0</v>
      </c>
      <c r="I2485" s="66">
        <v>0</v>
      </c>
      <c r="J2485" s="66">
        <v>0</v>
      </c>
      <c r="K2485" s="66">
        <v>0</v>
      </c>
      <c r="L2485" s="66">
        <v>0</v>
      </c>
      <c r="M2485" s="66">
        <v>0</v>
      </c>
      <c r="N2485" s="66">
        <v>0</v>
      </c>
      <c r="O2485" s="66">
        <v>0</v>
      </c>
      <c r="P2485" s="66">
        <v>0</v>
      </c>
      <c r="Q2485" s="129"/>
      <c r="R2485" s="82"/>
    </row>
    <row r="2486" spans="1:20">
      <c r="A2486" s="132"/>
      <c r="B2486" s="128"/>
      <c r="C2486" s="129"/>
      <c r="D2486" s="129"/>
      <c r="E2486" s="100"/>
      <c r="F2486" s="100" t="s">
        <v>268</v>
      </c>
      <c r="G2486" s="66">
        <v>0</v>
      </c>
      <c r="H2486" s="66">
        <v>0</v>
      </c>
      <c r="I2486" s="66">
        <v>0</v>
      </c>
      <c r="J2486" s="66">
        <v>0</v>
      </c>
      <c r="K2486" s="66">
        <v>0</v>
      </c>
      <c r="L2486" s="66">
        <v>0</v>
      </c>
      <c r="M2486" s="66">
        <v>0</v>
      </c>
      <c r="N2486" s="66">
        <v>0</v>
      </c>
      <c r="O2486" s="66">
        <v>0</v>
      </c>
      <c r="P2486" s="66">
        <v>0</v>
      </c>
      <c r="Q2486" s="129"/>
      <c r="R2486" s="82"/>
    </row>
    <row r="2487" spans="1:20">
      <c r="A2487" s="132"/>
      <c r="B2487" s="128"/>
      <c r="C2487" s="129"/>
      <c r="D2487" s="100"/>
      <c r="E2487" s="100" t="s">
        <v>24</v>
      </c>
      <c r="F2487" s="100" t="s">
        <v>275</v>
      </c>
      <c r="G2487" s="66">
        <f t="shared" ref="G2487:H2491" si="552">I2487+K2487+M2487+O2487</f>
        <v>830</v>
      </c>
      <c r="H2487" s="66">
        <f t="shared" si="552"/>
        <v>0</v>
      </c>
      <c r="I2487" s="66">
        <v>830</v>
      </c>
      <c r="J2487" s="66">
        <v>0</v>
      </c>
      <c r="K2487" s="66">
        <v>0</v>
      </c>
      <c r="L2487" s="66">
        <v>0</v>
      </c>
      <c r="M2487" s="66">
        <v>0</v>
      </c>
      <c r="N2487" s="66">
        <v>0</v>
      </c>
      <c r="O2487" s="66">
        <v>0</v>
      </c>
      <c r="P2487" s="66">
        <v>0</v>
      </c>
      <c r="Q2487" s="129"/>
      <c r="R2487" s="82"/>
      <c r="S2487" s="51"/>
      <c r="T2487" s="65"/>
    </row>
    <row r="2488" spans="1:20">
      <c r="A2488" s="132"/>
      <c r="B2488" s="128"/>
      <c r="C2488" s="129"/>
      <c r="D2488" s="100"/>
      <c r="E2488" s="100" t="s">
        <v>26</v>
      </c>
      <c r="F2488" s="100" t="s">
        <v>276</v>
      </c>
      <c r="G2488" s="66">
        <f t="shared" si="552"/>
        <v>7434.8</v>
      </c>
      <c r="H2488" s="66">
        <f t="shared" si="552"/>
        <v>0</v>
      </c>
      <c r="I2488" s="66">
        <v>7434.8</v>
      </c>
      <c r="J2488" s="66">
        <v>0</v>
      </c>
      <c r="K2488" s="66">
        <v>0</v>
      </c>
      <c r="L2488" s="66">
        <v>0</v>
      </c>
      <c r="M2488" s="66">
        <v>0</v>
      </c>
      <c r="N2488" s="66">
        <v>0</v>
      </c>
      <c r="O2488" s="66">
        <v>0</v>
      </c>
      <c r="P2488" s="66">
        <v>0</v>
      </c>
      <c r="Q2488" s="129"/>
      <c r="R2488" s="82"/>
      <c r="S2488" s="51"/>
      <c r="T2488" s="65"/>
    </row>
    <row r="2489" spans="1:20">
      <c r="A2489" s="132"/>
      <c r="B2489" s="128"/>
      <c r="C2489" s="129"/>
      <c r="D2489" s="100"/>
      <c r="E2489" s="100"/>
      <c r="F2489" s="100" t="s">
        <v>277</v>
      </c>
      <c r="G2489" s="66">
        <f t="shared" si="552"/>
        <v>0</v>
      </c>
      <c r="H2489" s="66">
        <f t="shared" si="552"/>
        <v>0</v>
      </c>
      <c r="I2489" s="66">
        <v>0</v>
      </c>
      <c r="J2489" s="66">
        <v>0</v>
      </c>
      <c r="K2489" s="66">
        <v>0</v>
      </c>
      <c r="L2489" s="66">
        <v>0</v>
      </c>
      <c r="M2489" s="66">
        <v>0</v>
      </c>
      <c r="N2489" s="66">
        <v>0</v>
      </c>
      <c r="O2489" s="66">
        <v>0</v>
      </c>
      <c r="P2489" s="66">
        <v>0</v>
      </c>
      <c r="Q2489" s="129"/>
      <c r="R2489" s="82"/>
      <c r="S2489" s="51"/>
      <c r="T2489" s="65"/>
    </row>
    <row r="2490" spans="1:20">
      <c r="A2490" s="132"/>
      <c r="B2490" s="128"/>
      <c r="C2490" s="129"/>
      <c r="D2490" s="100"/>
      <c r="E2490" s="100"/>
      <c r="F2490" s="100" t="s">
        <v>278</v>
      </c>
      <c r="G2490" s="66">
        <f t="shared" si="552"/>
        <v>0</v>
      </c>
      <c r="H2490" s="66">
        <f t="shared" si="552"/>
        <v>0</v>
      </c>
      <c r="I2490" s="66">
        <v>0</v>
      </c>
      <c r="J2490" s="66">
        <v>0</v>
      </c>
      <c r="K2490" s="66">
        <v>0</v>
      </c>
      <c r="L2490" s="66">
        <v>0</v>
      </c>
      <c r="M2490" s="66">
        <v>0</v>
      </c>
      <c r="N2490" s="66">
        <v>0</v>
      </c>
      <c r="O2490" s="66">
        <v>0</v>
      </c>
      <c r="P2490" s="66">
        <v>0</v>
      </c>
      <c r="Q2490" s="129"/>
      <c r="R2490" s="82"/>
      <c r="S2490" s="51"/>
      <c r="T2490" s="65"/>
    </row>
    <row r="2491" spans="1:20">
      <c r="A2491" s="132"/>
      <c r="B2491" s="128"/>
      <c r="C2491" s="129"/>
      <c r="D2491" s="100"/>
      <c r="E2491" s="100"/>
      <c r="F2491" s="100" t="s">
        <v>279</v>
      </c>
      <c r="G2491" s="66">
        <f t="shared" si="552"/>
        <v>0</v>
      </c>
      <c r="H2491" s="66">
        <f t="shared" si="552"/>
        <v>0</v>
      </c>
      <c r="I2491" s="66">
        <v>0</v>
      </c>
      <c r="J2491" s="66">
        <v>0</v>
      </c>
      <c r="K2491" s="66">
        <v>0</v>
      </c>
      <c r="L2491" s="66">
        <v>0</v>
      </c>
      <c r="M2491" s="66">
        <v>0</v>
      </c>
      <c r="N2491" s="66">
        <v>0</v>
      </c>
      <c r="O2491" s="66">
        <v>0</v>
      </c>
      <c r="P2491" s="66">
        <v>0</v>
      </c>
      <c r="Q2491" s="129"/>
      <c r="R2491" s="82"/>
      <c r="S2491" s="51"/>
      <c r="T2491" s="65"/>
    </row>
    <row r="2492" spans="1:20" ht="12.75" customHeight="1">
      <c r="A2492" s="132" t="s">
        <v>172</v>
      </c>
      <c r="B2492" s="128" t="s">
        <v>208</v>
      </c>
      <c r="C2492" s="129"/>
      <c r="D2492" s="129"/>
      <c r="E2492" s="100"/>
      <c r="F2492" s="106" t="s">
        <v>22</v>
      </c>
      <c r="G2492" s="64">
        <f>SUM(G2493:G2503)</f>
        <v>7000</v>
      </c>
      <c r="H2492" s="64">
        <f t="shared" ref="H2492:P2492" si="553">SUM(H2493:H2503)</f>
        <v>0</v>
      </c>
      <c r="I2492" s="64">
        <f t="shared" si="553"/>
        <v>7000</v>
      </c>
      <c r="J2492" s="64">
        <f t="shared" si="553"/>
        <v>0</v>
      </c>
      <c r="K2492" s="64">
        <f t="shared" si="553"/>
        <v>0</v>
      </c>
      <c r="L2492" s="64">
        <f t="shared" si="553"/>
        <v>0</v>
      </c>
      <c r="M2492" s="64">
        <f t="shared" si="553"/>
        <v>0</v>
      </c>
      <c r="N2492" s="64">
        <f t="shared" si="553"/>
        <v>0</v>
      </c>
      <c r="O2492" s="64">
        <f t="shared" si="553"/>
        <v>0</v>
      </c>
      <c r="P2492" s="64">
        <f t="shared" si="553"/>
        <v>0</v>
      </c>
      <c r="Q2492" s="129" t="s">
        <v>23</v>
      </c>
      <c r="R2492" s="82"/>
    </row>
    <row r="2493" spans="1:20">
      <c r="A2493" s="132"/>
      <c r="B2493" s="128"/>
      <c r="C2493" s="129"/>
      <c r="D2493" s="129"/>
      <c r="E2493" s="100"/>
      <c r="F2493" s="100" t="s">
        <v>25</v>
      </c>
      <c r="G2493" s="66">
        <f t="shared" ref="G2493:H2497" si="554">I2493+K2493+M2493+O2493</f>
        <v>0</v>
      </c>
      <c r="H2493" s="66">
        <f t="shared" si="554"/>
        <v>0</v>
      </c>
      <c r="I2493" s="66">
        <v>0</v>
      </c>
      <c r="J2493" s="66">
        <v>0</v>
      </c>
      <c r="K2493" s="66">
        <v>0</v>
      </c>
      <c r="L2493" s="66">
        <v>0</v>
      </c>
      <c r="M2493" s="66">
        <v>0</v>
      </c>
      <c r="N2493" s="66">
        <v>0</v>
      </c>
      <c r="O2493" s="66">
        <v>0</v>
      </c>
      <c r="P2493" s="66">
        <v>0</v>
      </c>
      <c r="Q2493" s="129"/>
      <c r="R2493" s="82"/>
    </row>
    <row r="2494" spans="1:20">
      <c r="A2494" s="132"/>
      <c r="B2494" s="128"/>
      <c r="C2494" s="129"/>
      <c r="D2494" s="129"/>
      <c r="E2494" s="100"/>
      <c r="F2494" s="100" t="s">
        <v>28</v>
      </c>
      <c r="G2494" s="66">
        <f t="shared" si="554"/>
        <v>0</v>
      </c>
      <c r="H2494" s="66">
        <f t="shared" si="554"/>
        <v>0</v>
      </c>
      <c r="I2494" s="66">
        <v>0</v>
      </c>
      <c r="J2494" s="66">
        <v>0</v>
      </c>
      <c r="K2494" s="66">
        <v>0</v>
      </c>
      <c r="L2494" s="66">
        <v>0</v>
      </c>
      <c r="M2494" s="66">
        <v>0</v>
      </c>
      <c r="N2494" s="66">
        <v>0</v>
      </c>
      <c r="O2494" s="66">
        <v>0</v>
      </c>
      <c r="P2494" s="66">
        <v>0</v>
      </c>
      <c r="Q2494" s="129"/>
      <c r="R2494" s="82"/>
    </row>
    <row r="2495" spans="1:20">
      <c r="A2495" s="132"/>
      <c r="B2495" s="128"/>
      <c r="C2495" s="129"/>
      <c r="D2495" s="129"/>
      <c r="E2495" s="100"/>
      <c r="F2495" s="100" t="s">
        <v>29</v>
      </c>
      <c r="G2495" s="66">
        <f t="shared" si="554"/>
        <v>0</v>
      </c>
      <c r="H2495" s="66">
        <f t="shared" si="554"/>
        <v>0</v>
      </c>
      <c r="I2495" s="66">
        <v>0</v>
      </c>
      <c r="J2495" s="66">
        <v>0</v>
      </c>
      <c r="K2495" s="66">
        <v>0</v>
      </c>
      <c r="L2495" s="66">
        <v>0</v>
      </c>
      <c r="M2495" s="66">
        <v>0</v>
      </c>
      <c r="N2495" s="66">
        <v>0</v>
      </c>
      <c r="O2495" s="66">
        <v>0</v>
      </c>
      <c r="P2495" s="66">
        <v>0</v>
      </c>
      <c r="Q2495" s="129"/>
      <c r="R2495" s="82"/>
    </row>
    <row r="2496" spans="1:20">
      <c r="A2496" s="132"/>
      <c r="B2496" s="128"/>
      <c r="C2496" s="129"/>
      <c r="D2496" s="129"/>
      <c r="E2496" s="100"/>
      <c r="F2496" s="100" t="s">
        <v>30</v>
      </c>
      <c r="G2496" s="66">
        <f t="shared" si="554"/>
        <v>0</v>
      </c>
      <c r="H2496" s="66">
        <f t="shared" si="554"/>
        <v>0</v>
      </c>
      <c r="I2496" s="66">
        <v>0</v>
      </c>
      <c r="J2496" s="66">
        <v>0</v>
      </c>
      <c r="K2496" s="66">
        <v>0</v>
      </c>
      <c r="L2496" s="66">
        <v>0</v>
      </c>
      <c r="M2496" s="66">
        <v>0</v>
      </c>
      <c r="N2496" s="66">
        <v>0</v>
      </c>
      <c r="O2496" s="66">
        <v>0</v>
      </c>
      <c r="P2496" s="66">
        <v>0</v>
      </c>
      <c r="Q2496" s="129"/>
      <c r="R2496" s="82"/>
    </row>
    <row r="2497" spans="1:20">
      <c r="A2497" s="132"/>
      <c r="B2497" s="128"/>
      <c r="C2497" s="129"/>
      <c r="D2497" s="129"/>
      <c r="E2497" s="100"/>
      <c r="F2497" s="100" t="s">
        <v>31</v>
      </c>
      <c r="G2497" s="66">
        <f t="shared" si="554"/>
        <v>0</v>
      </c>
      <c r="H2497" s="66">
        <f t="shared" si="554"/>
        <v>0</v>
      </c>
      <c r="I2497" s="66">
        <v>0</v>
      </c>
      <c r="J2497" s="66">
        <v>0</v>
      </c>
      <c r="K2497" s="66">
        <v>0</v>
      </c>
      <c r="L2497" s="66">
        <v>0</v>
      </c>
      <c r="M2497" s="66">
        <v>0</v>
      </c>
      <c r="N2497" s="66">
        <v>0</v>
      </c>
      <c r="O2497" s="66">
        <v>0</v>
      </c>
      <c r="P2497" s="66">
        <v>0</v>
      </c>
      <c r="Q2497" s="129"/>
      <c r="R2497" s="82"/>
    </row>
    <row r="2498" spans="1:20">
      <c r="A2498" s="132"/>
      <c r="B2498" s="128"/>
      <c r="C2498" s="129"/>
      <c r="D2498" s="129"/>
      <c r="E2498" s="100"/>
      <c r="F2498" s="100" t="s">
        <v>268</v>
      </c>
      <c r="G2498" s="66">
        <v>0</v>
      </c>
      <c r="H2498" s="66">
        <v>0</v>
      </c>
      <c r="I2498" s="66">
        <v>0</v>
      </c>
      <c r="J2498" s="66">
        <v>0</v>
      </c>
      <c r="K2498" s="66">
        <v>0</v>
      </c>
      <c r="L2498" s="66">
        <v>0</v>
      </c>
      <c r="M2498" s="66">
        <v>0</v>
      </c>
      <c r="N2498" s="66">
        <v>0</v>
      </c>
      <c r="O2498" s="66">
        <v>0</v>
      </c>
      <c r="P2498" s="66">
        <v>0</v>
      </c>
      <c r="Q2498" s="129"/>
      <c r="R2498" s="82"/>
    </row>
    <row r="2499" spans="1:20">
      <c r="A2499" s="132"/>
      <c r="B2499" s="128"/>
      <c r="C2499" s="129"/>
      <c r="D2499" s="129"/>
      <c r="E2499" s="100" t="s">
        <v>24</v>
      </c>
      <c r="F2499" s="100" t="s">
        <v>275</v>
      </c>
      <c r="G2499" s="66">
        <f t="shared" ref="G2499:H2503" si="555">I2499+K2499+M2499+O2499</f>
        <v>700</v>
      </c>
      <c r="H2499" s="66">
        <f t="shared" si="555"/>
        <v>0</v>
      </c>
      <c r="I2499" s="66">
        <v>700</v>
      </c>
      <c r="J2499" s="66">
        <v>0</v>
      </c>
      <c r="K2499" s="66">
        <v>0</v>
      </c>
      <c r="L2499" s="66">
        <v>0</v>
      </c>
      <c r="M2499" s="66">
        <v>0</v>
      </c>
      <c r="N2499" s="66">
        <v>0</v>
      </c>
      <c r="O2499" s="66">
        <v>0</v>
      </c>
      <c r="P2499" s="66">
        <v>0</v>
      </c>
      <c r="Q2499" s="129"/>
      <c r="R2499" s="82"/>
      <c r="S2499" s="51"/>
      <c r="T2499" s="65"/>
    </row>
    <row r="2500" spans="1:20">
      <c r="A2500" s="132"/>
      <c r="B2500" s="128"/>
      <c r="C2500" s="129"/>
      <c r="D2500" s="129"/>
      <c r="E2500" s="100" t="s">
        <v>26</v>
      </c>
      <c r="F2500" s="100" t="s">
        <v>276</v>
      </c>
      <c r="G2500" s="66">
        <f t="shared" si="555"/>
        <v>6300</v>
      </c>
      <c r="H2500" s="66">
        <f t="shared" si="555"/>
        <v>0</v>
      </c>
      <c r="I2500" s="66">
        <v>6300</v>
      </c>
      <c r="J2500" s="66">
        <v>0</v>
      </c>
      <c r="K2500" s="66">
        <v>0</v>
      </c>
      <c r="L2500" s="66">
        <v>0</v>
      </c>
      <c r="M2500" s="66">
        <v>0</v>
      </c>
      <c r="N2500" s="66">
        <v>0</v>
      </c>
      <c r="O2500" s="66">
        <v>0</v>
      </c>
      <c r="P2500" s="66">
        <v>0</v>
      </c>
      <c r="Q2500" s="129"/>
      <c r="R2500" s="82"/>
      <c r="S2500" s="51"/>
      <c r="T2500" s="65"/>
    </row>
    <row r="2501" spans="1:20">
      <c r="A2501" s="132"/>
      <c r="B2501" s="128"/>
      <c r="C2501" s="129"/>
      <c r="D2501" s="129"/>
      <c r="E2501" s="100"/>
      <c r="F2501" s="100" t="s">
        <v>277</v>
      </c>
      <c r="G2501" s="66">
        <f t="shared" si="555"/>
        <v>0</v>
      </c>
      <c r="H2501" s="66">
        <f t="shared" si="555"/>
        <v>0</v>
      </c>
      <c r="I2501" s="66">
        <v>0</v>
      </c>
      <c r="J2501" s="66">
        <v>0</v>
      </c>
      <c r="K2501" s="66">
        <v>0</v>
      </c>
      <c r="L2501" s="66">
        <v>0</v>
      </c>
      <c r="M2501" s="66">
        <v>0</v>
      </c>
      <c r="N2501" s="66">
        <v>0</v>
      </c>
      <c r="O2501" s="66">
        <v>0</v>
      </c>
      <c r="P2501" s="66">
        <v>0</v>
      </c>
      <c r="Q2501" s="129"/>
      <c r="R2501" s="82"/>
      <c r="S2501" s="51"/>
      <c r="T2501" s="65"/>
    </row>
    <row r="2502" spans="1:20">
      <c r="A2502" s="132"/>
      <c r="B2502" s="128"/>
      <c r="C2502" s="129"/>
      <c r="D2502" s="129"/>
      <c r="E2502" s="100"/>
      <c r="F2502" s="100" t="s">
        <v>278</v>
      </c>
      <c r="G2502" s="66">
        <f t="shared" si="555"/>
        <v>0</v>
      </c>
      <c r="H2502" s="66">
        <f t="shared" si="555"/>
        <v>0</v>
      </c>
      <c r="I2502" s="66">
        <v>0</v>
      </c>
      <c r="J2502" s="66">
        <v>0</v>
      </c>
      <c r="K2502" s="66">
        <v>0</v>
      </c>
      <c r="L2502" s="66">
        <v>0</v>
      </c>
      <c r="M2502" s="66">
        <v>0</v>
      </c>
      <c r="N2502" s="66">
        <v>0</v>
      </c>
      <c r="O2502" s="66">
        <v>0</v>
      </c>
      <c r="P2502" s="66">
        <v>0</v>
      </c>
      <c r="Q2502" s="129"/>
      <c r="R2502" s="82"/>
      <c r="S2502" s="51"/>
      <c r="T2502" s="65"/>
    </row>
    <row r="2503" spans="1:20">
      <c r="A2503" s="132"/>
      <c r="B2503" s="128"/>
      <c r="C2503" s="129"/>
      <c r="D2503" s="129"/>
      <c r="E2503" s="100"/>
      <c r="F2503" s="100" t="s">
        <v>279</v>
      </c>
      <c r="G2503" s="66">
        <f t="shared" si="555"/>
        <v>0</v>
      </c>
      <c r="H2503" s="66">
        <f t="shared" si="555"/>
        <v>0</v>
      </c>
      <c r="I2503" s="66">
        <v>0</v>
      </c>
      <c r="J2503" s="66">
        <v>0</v>
      </c>
      <c r="K2503" s="66">
        <v>0</v>
      </c>
      <c r="L2503" s="66">
        <v>0</v>
      </c>
      <c r="M2503" s="66">
        <v>0</v>
      </c>
      <c r="N2503" s="66">
        <v>0</v>
      </c>
      <c r="O2503" s="66">
        <v>0</v>
      </c>
      <c r="P2503" s="66">
        <v>0</v>
      </c>
      <c r="Q2503" s="129"/>
      <c r="R2503" s="82"/>
      <c r="S2503" s="51"/>
      <c r="T2503" s="65"/>
    </row>
    <row r="2504" spans="1:20" ht="12.75" customHeight="1">
      <c r="A2504" s="132" t="s">
        <v>174</v>
      </c>
      <c r="B2504" s="128" t="s">
        <v>209</v>
      </c>
      <c r="C2504" s="129"/>
      <c r="D2504" s="129"/>
      <c r="E2504" s="100"/>
      <c r="F2504" s="106" t="s">
        <v>22</v>
      </c>
      <c r="G2504" s="64">
        <f>SUM(G2505:G2515)</f>
        <v>10620.2</v>
      </c>
      <c r="H2504" s="64">
        <f t="shared" ref="H2504:P2504" si="556">SUM(H2505:H2515)</f>
        <v>10620.2</v>
      </c>
      <c r="I2504" s="64">
        <f t="shared" si="556"/>
        <v>10620.2</v>
      </c>
      <c r="J2504" s="64">
        <f t="shared" si="556"/>
        <v>10620.2</v>
      </c>
      <c r="K2504" s="64">
        <f t="shared" si="556"/>
        <v>0</v>
      </c>
      <c r="L2504" s="64">
        <f t="shared" si="556"/>
        <v>0</v>
      </c>
      <c r="M2504" s="64">
        <f t="shared" si="556"/>
        <v>0</v>
      </c>
      <c r="N2504" s="64">
        <f t="shared" si="556"/>
        <v>0</v>
      </c>
      <c r="O2504" s="64">
        <f t="shared" si="556"/>
        <v>0</v>
      </c>
      <c r="P2504" s="64">
        <f t="shared" si="556"/>
        <v>0</v>
      </c>
      <c r="Q2504" s="129" t="s">
        <v>23</v>
      </c>
      <c r="R2504" s="82"/>
    </row>
    <row r="2505" spans="1:20" ht="63.75">
      <c r="A2505" s="132"/>
      <c r="B2505" s="128"/>
      <c r="C2505" s="129"/>
      <c r="D2505" s="129"/>
      <c r="E2505" s="100" t="s">
        <v>210</v>
      </c>
      <c r="F2505" s="100" t="s">
        <v>25</v>
      </c>
      <c r="G2505" s="66">
        <f t="shared" ref="G2505:H2509" si="557">I2505+K2505+M2505+O2505</f>
        <v>10620.2</v>
      </c>
      <c r="H2505" s="66">
        <f t="shared" si="557"/>
        <v>10620.2</v>
      </c>
      <c r="I2505" s="66">
        <v>10620.2</v>
      </c>
      <c r="J2505" s="66">
        <v>10620.2</v>
      </c>
      <c r="K2505" s="66">
        <v>0</v>
      </c>
      <c r="L2505" s="66">
        <v>0</v>
      </c>
      <c r="M2505" s="66">
        <v>0</v>
      </c>
      <c r="N2505" s="66">
        <v>0</v>
      </c>
      <c r="O2505" s="66">
        <v>0</v>
      </c>
      <c r="P2505" s="66">
        <v>0</v>
      </c>
      <c r="Q2505" s="129"/>
      <c r="R2505" s="82"/>
    </row>
    <row r="2506" spans="1:20">
      <c r="A2506" s="132"/>
      <c r="B2506" s="128"/>
      <c r="C2506" s="129"/>
      <c r="D2506" s="129"/>
      <c r="E2506" s="100"/>
      <c r="F2506" s="100" t="s">
        <v>28</v>
      </c>
      <c r="G2506" s="66">
        <f t="shared" si="557"/>
        <v>0</v>
      </c>
      <c r="H2506" s="66">
        <f t="shared" si="557"/>
        <v>0</v>
      </c>
      <c r="I2506" s="66">
        <v>0</v>
      </c>
      <c r="J2506" s="66">
        <v>0</v>
      </c>
      <c r="K2506" s="66">
        <v>0</v>
      </c>
      <c r="L2506" s="66">
        <v>0</v>
      </c>
      <c r="M2506" s="66">
        <v>0</v>
      </c>
      <c r="N2506" s="66">
        <v>0</v>
      </c>
      <c r="O2506" s="66">
        <v>0</v>
      </c>
      <c r="P2506" s="66">
        <v>0</v>
      </c>
      <c r="Q2506" s="129"/>
      <c r="R2506" s="82"/>
    </row>
    <row r="2507" spans="1:20">
      <c r="A2507" s="132"/>
      <c r="B2507" s="128"/>
      <c r="C2507" s="129"/>
      <c r="D2507" s="129"/>
      <c r="E2507" s="100"/>
      <c r="F2507" s="100" t="s">
        <v>29</v>
      </c>
      <c r="G2507" s="66">
        <f t="shared" si="557"/>
        <v>0</v>
      </c>
      <c r="H2507" s="66">
        <f t="shared" si="557"/>
        <v>0</v>
      </c>
      <c r="I2507" s="66">
        <v>0</v>
      </c>
      <c r="J2507" s="66">
        <v>0</v>
      </c>
      <c r="K2507" s="66">
        <v>0</v>
      </c>
      <c r="L2507" s="66">
        <v>0</v>
      </c>
      <c r="M2507" s="66">
        <v>0</v>
      </c>
      <c r="N2507" s="66">
        <v>0</v>
      </c>
      <c r="O2507" s="66">
        <v>0</v>
      </c>
      <c r="P2507" s="66">
        <v>0</v>
      </c>
      <c r="Q2507" s="129"/>
      <c r="R2507" s="82"/>
    </row>
    <row r="2508" spans="1:20">
      <c r="A2508" s="132"/>
      <c r="B2508" s="128"/>
      <c r="C2508" s="129"/>
      <c r="D2508" s="129"/>
      <c r="E2508" s="100"/>
      <c r="F2508" s="100" t="s">
        <v>30</v>
      </c>
      <c r="G2508" s="66">
        <f t="shared" si="557"/>
        <v>0</v>
      </c>
      <c r="H2508" s="66">
        <f t="shared" si="557"/>
        <v>0</v>
      </c>
      <c r="I2508" s="66">
        <v>0</v>
      </c>
      <c r="J2508" s="66">
        <v>0</v>
      </c>
      <c r="K2508" s="66">
        <v>0</v>
      </c>
      <c r="L2508" s="66">
        <v>0</v>
      </c>
      <c r="M2508" s="66">
        <v>0</v>
      </c>
      <c r="N2508" s="66">
        <v>0</v>
      </c>
      <c r="O2508" s="66">
        <v>0</v>
      </c>
      <c r="P2508" s="66">
        <v>0</v>
      </c>
      <c r="Q2508" s="129"/>
      <c r="R2508" s="82"/>
    </row>
    <row r="2509" spans="1:20">
      <c r="A2509" s="132"/>
      <c r="B2509" s="128"/>
      <c r="C2509" s="129"/>
      <c r="D2509" s="129"/>
      <c r="E2509" s="100"/>
      <c r="F2509" s="100" t="s">
        <v>31</v>
      </c>
      <c r="G2509" s="66">
        <f t="shared" si="557"/>
        <v>0</v>
      </c>
      <c r="H2509" s="66">
        <f t="shared" si="557"/>
        <v>0</v>
      </c>
      <c r="I2509" s="66">
        <v>0</v>
      </c>
      <c r="J2509" s="66">
        <v>0</v>
      </c>
      <c r="K2509" s="66">
        <v>0</v>
      </c>
      <c r="L2509" s="66">
        <v>0</v>
      </c>
      <c r="M2509" s="66">
        <v>0</v>
      </c>
      <c r="N2509" s="66">
        <v>0</v>
      </c>
      <c r="O2509" s="66">
        <v>0</v>
      </c>
      <c r="P2509" s="66">
        <v>0</v>
      </c>
      <c r="Q2509" s="129"/>
      <c r="R2509" s="82"/>
    </row>
    <row r="2510" spans="1:20">
      <c r="A2510" s="132"/>
      <c r="B2510" s="128"/>
      <c r="C2510" s="129"/>
      <c r="D2510" s="129"/>
      <c r="E2510" s="100"/>
      <c r="F2510" s="100" t="s">
        <v>268</v>
      </c>
      <c r="G2510" s="66">
        <v>0</v>
      </c>
      <c r="H2510" s="66">
        <v>0</v>
      </c>
      <c r="I2510" s="66">
        <v>0</v>
      </c>
      <c r="J2510" s="66">
        <v>0</v>
      </c>
      <c r="K2510" s="66">
        <v>0</v>
      </c>
      <c r="L2510" s="66">
        <v>0</v>
      </c>
      <c r="M2510" s="66">
        <v>0</v>
      </c>
      <c r="N2510" s="66">
        <v>0</v>
      </c>
      <c r="O2510" s="66">
        <v>0</v>
      </c>
      <c r="P2510" s="66">
        <v>0</v>
      </c>
      <c r="Q2510" s="129"/>
      <c r="R2510" s="82"/>
    </row>
    <row r="2511" spans="1:20">
      <c r="A2511" s="132"/>
      <c r="B2511" s="128"/>
      <c r="C2511" s="129"/>
      <c r="D2511" s="129"/>
      <c r="E2511" s="100"/>
      <c r="F2511" s="100" t="s">
        <v>275</v>
      </c>
      <c r="G2511" s="66">
        <f t="shared" ref="G2511:H2515" si="558">I2511+K2511+M2511+O2511</f>
        <v>0</v>
      </c>
      <c r="H2511" s="66">
        <f t="shared" si="558"/>
        <v>0</v>
      </c>
      <c r="I2511" s="66">
        <v>0</v>
      </c>
      <c r="J2511" s="66">
        <v>0</v>
      </c>
      <c r="K2511" s="66">
        <v>0</v>
      </c>
      <c r="L2511" s="66">
        <v>0</v>
      </c>
      <c r="M2511" s="66">
        <v>0</v>
      </c>
      <c r="N2511" s="66">
        <v>0</v>
      </c>
      <c r="O2511" s="66">
        <v>0</v>
      </c>
      <c r="P2511" s="66">
        <v>0</v>
      </c>
      <c r="Q2511" s="129"/>
      <c r="R2511" s="82"/>
      <c r="S2511" s="51"/>
      <c r="T2511" s="65"/>
    </row>
    <row r="2512" spans="1:20">
      <c r="A2512" s="132"/>
      <c r="B2512" s="128"/>
      <c r="C2512" s="129"/>
      <c r="D2512" s="129"/>
      <c r="E2512" s="100"/>
      <c r="F2512" s="100" t="s">
        <v>276</v>
      </c>
      <c r="G2512" s="66">
        <f t="shared" si="558"/>
        <v>0</v>
      </c>
      <c r="H2512" s="66">
        <f t="shared" si="558"/>
        <v>0</v>
      </c>
      <c r="I2512" s="66">
        <v>0</v>
      </c>
      <c r="J2512" s="66">
        <v>0</v>
      </c>
      <c r="K2512" s="66">
        <v>0</v>
      </c>
      <c r="L2512" s="66">
        <v>0</v>
      </c>
      <c r="M2512" s="66">
        <v>0</v>
      </c>
      <c r="N2512" s="66">
        <v>0</v>
      </c>
      <c r="O2512" s="66">
        <v>0</v>
      </c>
      <c r="P2512" s="66">
        <v>0</v>
      </c>
      <c r="Q2512" s="129"/>
      <c r="R2512" s="82"/>
      <c r="S2512" s="51"/>
      <c r="T2512" s="65"/>
    </row>
    <row r="2513" spans="1:20">
      <c r="A2513" s="132"/>
      <c r="B2513" s="128"/>
      <c r="C2513" s="129"/>
      <c r="D2513" s="129"/>
      <c r="E2513" s="100"/>
      <c r="F2513" s="100" t="s">
        <v>277</v>
      </c>
      <c r="G2513" s="66">
        <f t="shared" si="558"/>
        <v>0</v>
      </c>
      <c r="H2513" s="66">
        <f t="shared" si="558"/>
        <v>0</v>
      </c>
      <c r="I2513" s="66">
        <v>0</v>
      </c>
      <c r="J2513" s="66">
        <v>0</v>
      </c>
      <c r="K2513" s="66">
        <v>0</v>
      </c>
      <c r="L2513" s="66">
        <v>0</v>
      </c>
      <c r="M2513" s="66">
        <v>0</v>
      </c>
      <c r="N2513" s="66">
        <v>0</v>
      </c>
      <c r="O2513" s="66">
        <v>0</v>
      </c>
      <c r="P2513" s="66">
        <v>0</v>
      </c>
      <c r="Q2513" s="129"/>
      <c r="R2513" s="82"/>
      <c r="S2513" s="51"/>
      <c r="T2513" s="65"/>
    </row>
    <row r="2514" spans="1:20">
      <c r="A2514" s="132"/>
      <c r="B2514" s="128"/>
      <c r="C2514" s="129"/>
      <c r="D2514" s="129"/>
      <c r="E2514" s="100"/>
      <c r="F2514" s="100" t="s">
        <v>278</v>
      </c>
      <c r="G2514" s="66">
        <f t="shared" si="558"/>
        <v>0</v>
      </c>
      <c r="H2514" s="66">
        <f t="shared" si="558"/>
        <v>0</v>
      </c>
      <c r="I2514" s="66">
        <v>0</v>
      </c>
      <c r="J2514" s="66">
        <v>0</v>
      </c>
      <c r="K2514" s="66">
        <v>0</v>
      </c>
      <c r="L2514" s="66">
        <v>0</v>
      </c>
      <c r="M2514" s="66">
        <v>0</v>
      </c>
      <c r="N2514" s="66">
        <v>0</v>
      </c>
      <c r="O2514" s="66">
        <v>0</v>
      </c>
      <c r="P2514" s="66">
        <v>0</v>
      </c>
      <c r="Q2514" s="129"/>
      <c r="R2514" s="82"/>
      <c r="S2514" s="51"/>
      <c r="T2514" s="65"/>
    </row>
    <row r="2515" spans="1:20">
      <c r="A2515" s="132"/>
      <c r="B2515" s="128"/>
      <c r="C2515" s="129"/>
      <c r="D2515" s="129"/>
      <c r="E2515" s="100"/>
      <c r="F2515" s="100" t="s">
        <v>279</v>
      </c>
      <c r="G2515" s="66">
        <f t="shared" si="558"/>
        <v>0</v>
      </c>
      <c r="H2515" s="66">
        <f t="shared" si="558"/>
        <v>0</v>
      </c>
      <c r="I2515" s="66">
        <v>0</v>
      </c>
      <c r="J2515" s="66">
        <v>0</v>
      </c>
      <c r="K2515" s="66">
        <v>0</v>
      </c>
      <c r="L2515" s="66">
        <v>0</v>
      </c>
      <c r="M2515" s="66">
        <v>0</v>
      </c>
      <c r="N2515" s="66">
        <v>0</v>
      </c>
      <c r="O2515" s="66">
        <v>0</v>
      </c>
      <c r="P2515" s="66">
        <v>0</v>
      </c>
      <c r="Q2515" s="129"/>
      <c r="R2515" s="82"/>
      <c r="S2515" s="51"/>
      <c r="T2515" s="65"/>
    </row>
    <row r="2516" spans="1:20" ht="12.75" customHeight="1">
      <c r="A2516" s="132" t="s">
        <v>176</v>
      </c>
      <c r="B2516" s="128" t="s">
        <v>211</v>
      </c>
      <c r="C2516" s="129" t="s">
        <v>37</v>
      </c>
      <c r="D2516" s="129"/>
      <c r="E2516" s="100"/>
      <c r="F2516" s="106" t="s">
        <v>22</v>
      </c>
      <c r="G2516" s="64">
        <f>SUM(G2517:G2527)</f>
        <v>4400</v>
      </c>
      <c r="H2516" s="64">
        <f t="shared" ref="H2516:P2516" si="559">SUM(H2517:H2527)</f>
        <v>0</v>
      </c>
      <c r="I2516" s="64">
        <f t="shared" si="559"/>
        <v>4400</v>
      </c>
      <c r="J2516" s="64">
        <f t="shared" si="559"/>
        <v>0</v>
      </c>
      <c r="K2516" s="64">
        <f t="shared" si="559"/>
        <v>0</v>
      </c>
      <c r="L2516" s="64">
        <f t="shared" si="559"/>
        <v>0</v>
      </c>
      <c r="M2516" s="64">
        <f t="shared" si="559"/>
        <v>0</v>
      </c>
      <c r="N2516" s="64">
        <f t="shared" si="559"/>
        <v>0</v>
      </c>
      <c r="O2516" s="64">
        <f t="shared" si="559"/>
        <v>0</v>
      </c>
      <c r="P2516" s="64">
        <f t="shared" si="559"/>
        <v>0</v>
      </c>
      <c r="Q2516" s="129" t="s">
        <v>23</v>
      </c>
      <c r="R2516" s="82"/>
    </row>
    <row r="2517" spans="1:20">
      <c r="A2517" s="132"/>
      <c r="B2517" s="128"/>
      <c r="C2517" s="129"/>
      <c r="D2517" s="129"/>
      <c r="E2517" s="100"/>
      <c r="F2517" s="100" t="s">
        <v>25</v>
      </c>
      <c r="G2517" s="66">
        <f t="shared" ref="G2517:H2521" si="560">I2517+K2517+M2517+O2517</f>
        <v>0</v>
      </c>
      <c r="H2517" s="66">
        <f t="shared" si="560"/>
        <v>0</v>
      </c>
      <c r="I2517" s="66">
        <v>0</v>
      </c>
      <c r="J2517" s="66">
        <v>0</v>
      </c>
      <c r="K2517" s="66">
        <v>0</v>
      </c>
      <c r="L2517" s="66">
        <v>0</v>
      </c>
      <c r="M2517" s="66">
        <v>0</v>
      </c>
      <c r="N2517" s="66">
        <v>0</v>
      </c>
      <c r="O2517" s="66">
        <v>0</v>
      </c>
      <c r="P2517" s="66">
        <v>0</v>
      </c>
      <c r="Q2517" s="129"/>
      <c r="R2517" s="82"/>
    </row>
    <row r="2518" spans="1:20">
      <c r="A2518" s="132"/>
      <c r="B2518" s="128"/>
      <c r="C2518" s="129"/>
      <c r="D2518" s="129"/>
      <c r="E2518" s="100"/>
      <c r="F2518" s="100" t="s">
        <v>28</v>
      </c>
      <c r="G2518" s="66">
        <f>I2518+K2518+M2518+O2518</f>
        <v>0</v>
      </c>
      <c r="H2518" s="66">
        <f>J2518+L2518+N2518+P2518</f>
        <v>0</v>
      </c>
      <c r="I2518" s="66">
        <v>0</v>
      </c>
      <c r="J2518" s="66">
        <v>0</v>
      </c>
      <c r="K2518" s="66">
        <v>0</v>
      </c>
      <c r="L2518" s="66">
        <v>0</v>
      </c>
      <c r="M2518" s="66">
        <v>0</v>
      </c>
      <c r="N2518" s="66">
        <v>0</v>
      </c>
      <c r="O2518" s="66">
        <v>0</v>
      </c>
      <c r="P2518" s="66">
        <v>0</v>
      </c>
      <c r="Q2518" s="129"/>
      <c r="R2518" s="82"/>
    </row>
    <row r="2519" spans="1:20">
      <c r="A2519" s="132"/>
      <c r="B2519" s="128"/>
      <c r="C2519" s="129"/>
      <c r="D2519" s="129"/>
      <c r="E2519" s="100"/>
      <c r="F2519" s="100" t="s">
        <v>29</v>
      </c>
      <c r="G2519" s="66">
        <f t="shared" si="560"/>
        <v>0</v>
      </c>
      <c r="H2519" s="66">
        <f t="shared" si="560"/>
        <v>0</v>
      </c>
      <c r="I2519" s="66">
        <v>0</v>
      </c>
      <c r="J2519" s="66">
        <v>0</v>
      </c>
      <c r="K2519" s="66">
        <v>0</v>
      </c>
      <c r="L2519" s="66">
        <v>0</v>
      </c>
      <c r="M2519" s="66">
        <v>0</v>
      </c>
      <c r="N2519" s="66">
        <v>0</v>
      </c>
      <c r="O2519" s="66">
        <v>0</v>
      </c>
      <c r="P2519" s="66">
        <v>0</v>
      </c>
      <c r="Q2519" s="129"/>
      <c r="R2519" s="82"/>
    </row>
    <row r="2520" spans="1:20">
      <c r="A2520" s="132"/>
      <c r="B2520" s="128"/>
      <c r="C2520" s="129"/>
      <c r="D2520" s="129"/>
      <c r="E2520" s="100"/>
      <c r="F2520" s="100" t="s">
        <v>30</v>
      </c>
      <c r="G2520" s="66">
        <f t="shared" si="560"/>
        <v>0</v>
      </c>
      <c r="H2520" s="66">
        <f t="shared" si="560"/>
        <v>0</v>
      </c>
      <c r="I2520" s="66">
        <v>0</v>
      </c>
      <c r="J2520" s="66">
        <v>0</v>
      </c>
      <c r="K2520" s="66">
        <v>0</v>
      </c>
      <c r="L2520" s="66">
        <v>0</v>
      </c>
      <c r="M2520" s="66">
        <v>0</v>
      </c>
      <c r="N2520" s="66">
        <v>0</v>
      </c>
      <c r="O2520" s="66">
        <v>0</v>
      </c>
      <c r="P2520" s="66">
        <v>0</v>
      </c>
      <c r="Q2520" s="129"/>
      <c r="R2520" s="82"/>
    </row>
    <row r="2521" spans="1:20">
      <c r="A2521" s="132"/>
      <c r="B2521" s="128"/>
      <c r="C2521" s="129"/>
      <c r="D2521" s="129"/>
      <c r="E2521" s="100"/>
      <c r="F2521" s="100" t="s">
        <v>31</v>
      </c>
      <c r="G2521" s="66">
        <f t="shared" si="560"/>
        <v>0</v>
      </c>
      <c r="H2521" s="66">
        <f t="shared" si="560"/>
        <v>0</v>
      </c>
      <c r="I2521" s="66">
        <v>0</v>
      </c>
      <c r="J2521" s="66">
        <v>0</v>
      </c>
      <c r="K2521" s="66">
        <v>0</v>
      </c>
      <c r="L2521" s="66">
        <v>0</v>
      </c>
      <c r="M2521" s="66">
        <v>0</v>
      </c>
      <c r="N2521" s="66">
        <v>0</v>
      </c>
      <c r="O2521" s="66">
        <v>0</v>
      </c>
      <c r="P2521" s="66">
        <v>0</v>
      </c>
      <c r="Q2521" s="129"/>
      <c r="R2521" s="82"/>
    </row>
    <row r="2522" spans="1:20">
      <c r="A2522" s="132"/>
      <c r="B2522" s="128"/>
      <c r="C2522" s="129"/>
      <c r="D2522" s="129"/>
      <c r="E2522" s="100"/>
      <c r="F2522" s="100" t="s">
        <v>268</v>
      </c>
      <c r="G2522" s="66">
        <f>I2522+K2522+M2522+O2522</f>
        <v>0</v>
      </c>
      <c r="H2522" s="66">
        <f>J2522+L2522+N2522+P2522</f>
        <v>0</v>
      </c>
      <c r="I2522" s="66">
        <v>0</v>
      </c>
      <c r="J2522" s="66">
        <v>0</v>
      </c>
      <c r="K2522" s="66">
        <v>0</v>
      </c>
      <c r="L2522" s="66">
        <v>0</v>
      </c>
      <c r="M2522" s="66">
        <v>0</v>
      </c>
      <c r="N2522" s="66">
        <v>0</v>
      </c>
      <c r="O2522" s="66">
        <v>0</v>
      </c>
      <c r="P2522" s="66">
        <v>0</v>
      </c>
      <c r="Q2522" s="129"/>
      <c r="R2522" s="82"/>
    </row>
    <row r="2523" spans="1:20">
      <c r="A2523" s="132"/>
      <c r="B2523" s="128"/>
      <c r="C2523" s="129"/>
      <c r="D2523" s="129"/>
      <c r="E2523" s="100" t="s">
        <v>24</v>
      </c>
      <c r="F2523" s="100" t="s">
        <v>275</v>
      </c>
      <c r="G2523" s="66">
        <f t="shared" ref="G2523:H2527" si="561">I2523+K2523+M2523+O2523</f>
        <v>440</v>
      </c>
      <c r="H2523" s="66">
        <f t="shared" si="561"/>
        <v>0</v>
      </c>
      <c r="I2523" s="66">
        <v>440</v>
      </c>
      <c r="J2523" s="66">
        <v>0</v>
      </c>
      <c r="K2523" s="66">
        <v>0</v>
      </c>
      <c r="L2523" s="66">
        <v>0</v>
      </c>
      <c r="M2523" s="66">
        <v>0</v>
      </c>
      <c r="N2523" s="66">
        <v>0</v>
      </c>
      <c r="O2523" s="66">
        <v>0</v>
      </c>
      <c r="P2523" s="66">
        <v>0</v>
      </c>
      <c r="Q2523" s="129"/>
      <c r="R2523" s="82"/>
      <c r="S2523" s="51"/>
      <c r="T2523" s="65"/>
    </row>
    <row r="2524" spans="1:20">
      <c r="A2524" s="132"/>
      <c r="B2524" s="128"/>
      <c r="C2524" s="129"/>
      <c r="D2524" s="129"/>
      <c r="E2524" s="100" t="s">
        <v>26</v>
      </c>
      <c r="F2524" s="100" t="s">
        <v>276</v>
      </c>
      <c r="G2524" s="66">
        <f t="shared" si="561"/>
        <v>3960</v>
      </c>
      <c r="H2524" s="66">
        <f t="shared" si="561"/>
        <v>0</v>
      </c>
      <c r="I2524" s="66">
        <v>3960</v>
      </c>
      <c r="J2524" s="66">
        <v>0</v>
      </c>
      <c r="K2524" s="66">
        <v>0</v>
      </c>
      <c r="L2524" s="66">
        <v>0</v>
      </c>
      <c r="M2524" s="66">
        <v>0</v>
      </c>
      <c r="N2524" s="66">
        <v>0</v>
      </c>
      <c r="O2524" s="66">
        <v>0</v>
      </c>
      <c r="P2524" s="66">
        <v>0</v>
      </c>
      <c r="Q2524" s="129"/>
      <c r="R2524" s="82"/>
      <c r="S2524" s="51"/>
      <c r="T2524" s="65"/>
    </row>
    <row r="2525" spans="1:20">
      <c r="A2525" s="132"/>
      <c r="B2525" s="128"/>
      <c r="C2525" s="129"/>
      <c r="D2525" s="129"/>
      <c r="E2525" s="100"/>
      <c r="F2525" s="100" t="s">
        <v>277</v>
      </c>
      <c r="G2525" s="66">
        <f t="shared" si="561"/>
        <v>0</v>
      </c>
      <c r="H2525" s="66">
        <f t="shared" si="561"/>
        <v>0</v>
      </c>
      <c r="I2525" s="66">
        <v>0</v>
      </c>
      <c r="J2525" s="66">
        <v>0</v>
      </c>
      <c r="K2525" s="66">
        <v>0</v>
      </c>
      <c r="L2525" s="66">
        <v>0</v>
      </c>
      <c r="M2525" s="66">
        <v>0</v>
      </c>
      <c r="N2525" s="66">
        <v>0</v>
      </c>
      <c r="O2525" s="66">
        <v>0</v>
      </c>
      <c r="P2525" s="66">
        <v>0</v>
      </c>
      <c r="Q2525" s="129"/>
      <c r="R2525" s="82"/>
      <c r="S2525" s="51"/>
      <c r="T2525" s="65"/>
    </row>
    <row r="2526" spans="1:20">
      <c r="A2526" s="132"/>
      <c r="B2526" s="128"/>
      <c r="C2526" s="129"/>
      <c r="D2526" s="129"/>
      <c r="E2526" s="100"/>
      <c r="F2526" s="100" t="s">
        <v>278</v>
      </c>
      <c r="G2526" s="66">
        <f t="shared" si="561"/>
        <v>0</v>
      </c>
      <c r="H2526" s="66">
        <f t="shared" si="561"/>
        <v>0</v>
      </c>
      <c r="I2526" s="66">
        <v>0</v>
      </c>
      <c r="J2526" s="66">
        <v>0</v>
      </c>
      <c r="K2526" s="66">
        <v>0</v>
      </c>
      <c r="L2526" s="66">
        <v>0</v>
      </c>
      <c r="M2526" s="66">
        <v>0</v>
      </c>
      <c r="N2526" s="66">
        <v>0</v>
      </c>
      <c r="O2526" s="66">
        <v>0</v>
      </c>
      <c r="P2526" s="66">
        <v>0</v>
      </c>
      <c r="Q2526" s="129"/>
      <c r="R2526" s="82"/>
      <c r="S2526" s="51"/>
      <c r="T2526" s="65"/>
    </row>
    <row r="2527" spans="1:20">
      <c r="A2527" s="132"/>
      <c r="B2527" s="128"/>
      <c r="C2527" s="129"/>
      <c r="D2527" s="129"/>
      <c r="E2527" s="100"/>
      <c r="F2527" s="100" t="s">
        <v>279</v>
      </c>
      <c r="G2527" s="66">
        <f t="shared" si="561"/>
        <v>0</v>
      </c>
      <c r="H2527" s="66">
        <f t="shared" si="561"/>
        <v>0</v>
      </c>
      <c r="I2527" s="66">
        <v>0</v>
      </c>
      <c r="J2527" s="66">
        <v>0</v>
      </c>
      <c r="K2527" s="66">
        <v>0</v>
      </c>
      <c r="L2527" s="66">
        <v>0</v>
      </c>
      <c r="M2527" s="66">
        <v>0</v>
      </c>
      <c r="N2527" s="66">
        <v>0</v>
      </c>
      <c r="O2527" s="66">
        <v>0</v>
      </c>
      <c r="P2527" s="66">
        <v>0</v>
      </c>
      <c r="Q2527" s="129"/>
      <c r="R2527" s="82"/>
      <c r="S2527" s="51"/>
      <c r="T2527" s="65"/>
    </row>
    <row r="2528" spans="1:20" ht="12.75" customHeight="1">
      <c r="A2528" s="132" t="s">
        <v>178</v>
      </c>
      <c r="B2528" s="128" t="s">
        <v>263</v>
      </c>
      <c r="C2528" s="129" t="s">
        <v>544</v>
      </c>
      <c r="D2528" s="129"/>
      <c r="E2528" s="100"/>
      <c r="F2528" s="106" t="s">
        <v>22</v>
      </c>
      <c r="G2528" s="64">
        <f>SUM(G2529:G2539)</f>
        <v>360.5</v>
      </c>
      <c r="H2528" s="64">
        <f t="shared" ref="H2528:P2528" si="562">SUM(H2529:H2539)</f>
        <v>0</v>
      </c>
      <c r="I2528" s="64">
        <f t="shared" si="562"/>
        <v>3.6</v>
      </c>
      <c r="J2528" s="64">
        <f t="shared" si="562"/>
        <v>0</v>
      </c>
      <c r="K2528" s="64">
        <f t="shared" si="562"/>
        <v>0</v>
      </c>
      <c r="L2528" s="64">
        <f t="shared" si="562"/>
        <v>0</v>
      </c>
      <c r="M2528" s="64">
        <f t="shared" si="562"/>
        <v>356.9</v>
      </c>
      <c r="N2528" s="64">
        <f t="shared" si="562"/>
        <v>0</v>
      </c>
      <c r="O2528" s="64">
        <f t="shared" si="562"/>
        <v>0</v>
      </c>
      <c r="P2528" s="64">
        <f t="shared" si="562"/>
        <v>0</v>
      </c>
      <c r="Q2528" s="129" t="s">
        <v>23</v>
      </c>
      <c r="R2528" s="82"/>
    </row>
    <row r="2529" spans="1:20">
      <c r="A2529" s="132"/>
      <c r="B2529" s="128"/>
      <c r="C2529" s="129"/>
      <c r="D2529" s="129"/>
      <c r="E2529" s="100"/>
      <c r="F2529" s="100" t="s">
        <v>25</v>
      </c>
      <c r="G2529" s="66">
        <f>I2529+K2529+M2529+O2529</f>
        <v>0</v>
      </c>
      <c r="H2529" s="66">
        <f>J2529+L2529+N2529+P2529</f>
        <v>0</v>
      </c>
      <c r="I2529" s="66">
        <v>0</v>
      </c>
      <c r="J2529" s="66">
        <v>0</v>
      </c>
      <c r="K2529" s="66">
        <v>0</v>
      </c>
      <c r="L2529" s="66">
        <v>0</v>
      </c>
      <c r="M2529" s="66">
        <v>0</v>
      </c>
      <c r="N2529" s="66">
        <v>0</v>
      </c>
      <c r="O2529" s="66">
        <v>0</v>
      </c>
      <c r="P2529" s="66">
        <v>0</v>
      </c>
      <c r="Q2529" s="129"/>
      <c r="R2529" s="82"/>
    </row>
    <row r="2530" spans="1:20">
      <c r="A2530" s="132"/>
      <c r="B2530" s="128"/>
      <c r="C2530" s="129"/>
      <c r="D2530" s="129"/>
      <c r="E2530" s="100"/>
      <c r="F2530" s="100" t="s">
        <v>28</v>
      </c>
      <c r="G2530" s="66">
        <f t="shared" ref="G2530:G2539" si="563">I2530+K2530+M2530+O2530</f>
        <v>0</v>
      </c>
      <c r="H2530" s="66">
        <f t="shared" ref="H2530:H2539" si="564">J2530+L2530+N2530+P2530</f>
        <v>0</v>
      </c>
      <c r="I2530" s="66">
        <v>0</v>
      </c>
      <c r="J2530" s="66">
        <v>0</v>
      </c>
      <c r="K2530" s="66">
        <v>0</v>
      </c>
      <c r="L2530" s="66">
        <v>0</v>
      </c>
      <c r="M2530" s="66">
        <v>0</v>
      </c>
      <c r="N2530" s="66">
        <v>0</v>
      </c>
      <c r="O2530" s="66">
        <v>0</v>
      </c>
      <c r="P2530" s="66">
        <v>0</v>
      </c>
      <c r="Q2530" s="129"/>
      <c r="R2530" s="82"/>
    </row>
    <row r="2531" spans="1:20">
      <c r="A2531" s="132"/>
      <c r="B2531" s="128"/>
      <c r="C2531" s="129"/>
      <c r="D2531" s="129"/>
      <c r="E2531" s="100"/>
      <c r="F2531" s="100" t="s">
        <v>29</v>
      </c>
      <c r="G2531" s="66">
        <f t="shared" si="563"/>
        <v>0</v>
      </c>
      <c r="H2531" s="66">
        <f t="shared" si="564"/>
        <v>0</v>
      </c>
      <c r="I2531" s="66">
        <v>0</v>
      </c>
      <c r="J2531" s="66">
        <v>0</v>
      </c>
      <c r="K2531" s="66">
        <v>0</v>
      </c>
      <c r="L2531" s="66">
        <v>0</v>
      </c>
      <c r="M2531" s="66">
        <v>0</v>
      </c>
      <c r="N2531" s="66">
        <v>0</v>
      </c>
      <c r="O2531" s="66">
        <v>0</v>
      </c>
      <c r="P2531" s="66">
        <v>0</v>
      </c>
      <c r="Q2531" s="129"/>
      <c r="R2531" s="82"/>
    </row>
    <row r="2532" spans="1:20">
      <c r="A2532" s="132"/>
      <c r="B2532" s="128"/>
      <c r="C2532" s="129"/>
      <c r="D2532" s="129"/>
      <c r="E2532" s="100"/>
      <c r="F2532" s="100" t="s">
        <v>30</v>
      </c>
      <c r="G2532" s="66">
        <f t="shared" si="563"/>
        <v>0</v>
      </c>
      <c r="H2532" s="66">
        <f t="shared" si="564"/>
        <v>0</v>
      </c>
      <c r="I2532" s="66">
        <v>0</v>
      </c>
      <c r="J2532" s="66">
        <v>0</v>
      </c>
      <c r="K2532" s="66">
        <v>0</v>
      </c>
      <c r="L2532" s="66">
        <v>0</v>
      </c>
      <c r="M2532" s="66">
        <v>0</v>
      </c>
      <c r="N2532" s="66">
        <v>0</v>
      </c>
      <c r="O2532" s="66">
        <v>0</v>
      </c>
      <c r="P2532" s="66">
        <v>0</v>
      </c>
      <c r="Q2532" s="129"/>
      <c r="R2532" s="82"/>
    </row>
    <row r="2533" spans="1:20">
      <c r="A2533" s="132"/>
      <c r="B2533" s="128"/>
      <c r="C2533" s="129"/>
      <c r="D2533" s="129"/>
      <c r="E2533" s="100"/>
      <c r="F2533" s="100" t="s">
        <v>31</v>
      </c>
      <c r="G2533" s="66">
        <f t="shared" si="563"/>
        <v>0</v>
      </c>
      <c r="H2533" s="66">
        <f t="shared" si="564"/>
        <v>0</v>
      </c>
      <c r="I2533" s="66">
        <v>0</v>
      </c>
      <c r="J2533" s="66">
        <v>0</v>
      </c>
      <c r="K2533" s="66">
        <v>0</v>
      </c>
      <c r="L2533" s="66">
        <v>0</v>
      </c>
      <c r="M2533" s="66">
        <v>0</v>
      </c>
      <c r="N2533" s="66">
        <v>0</v>
      </c>
      <c r="O2533" s="66">
        <v>0</v>
      </c>
      <c r="P2533" s="66">
        <v>0</v>
      </c>
      <c r="Q2533" s="129"/>
      <c r="R2533" s="82"/>
    </row>
    <row r="2534" spans="1:20">
      <c r="A2534" s="132"/>
      <c r="B2534" s="128"/>
      <c r="C2534" s="129"/>
      <c r="D2534" s="129"/>
      <c r="E2534" s="102" t="s">
        <v>24</v>
      </c>
      <c r="F2534" s="100" t="s">
        <v>268</v>
      </c>
      <c r="G2534" s="97">
        <f t="shared" si="563"/>
        <v>360.5</v>
      </c>
      <c r="H2534" s="66">
        <f t="shared" si="564"/>
        <v>0</v>
      </c>
      <c r="I2534" s="97">
        <v>3.6</v>
      </c>
      <c r="J2534" s="66">
        <v>0</v>
      </c>
      <c r="K2534" s="66">
        <v>0</v>
      </c>
      <c r="L2534" s="66">
        <v>0</v>
      </c>
      <c r="M2534" s="97">
        <v>356.9</v>
      </c>
      <c r="N2534" s="66">
        <v>0</v>
      </c>
      <c r="O2534" s="66">
        <v>0</v>
      </c>
      <c r="P2534" s="66">
        <v>0</v>
      </c>
      <c r="Q2534" s="129"/>
      <c r="R2534" s="82"/>
    </row>
    <row r="2535" spans="1:20">
      <c r="A2535" s="132"/>
      <c r="B2535" s="128"/>
      <c r="C2535" s="129"/>
      <c r="D2535" s="129"/>
      <c r="E2535" s="100"/>
      <c r="F2535" s="100" t="s">
        <v>275</v>
      </c>
      <c r="G2535" s="66">
        <f t="shared" si="563"/>
        <v>0</v>
      </c>
      <c r="H2535" s="66">
        <f t="shared" si="564"/>
        <v>0</v>
      </c>
      <c r="I2535" s="66">
        <v>0</v>
      </c>
      <c r="J2535" s="66">
        <v>0</v>
      </c>
      <c r="K2535" s="66">
        <v>0</v>
      </c>
      <c r="L2535" s="66">
        <v>0</v>
      </c>
      <c r="M2535" s="66">
        <v>0</v>
      </c>
      <c r="N2535" s="66">
        <v>0</v>
      </c>
      <c r="O2535" s="66">
        <v>0</v>
      </c>
      <c r="P2535" s="66">
        <v>0</v>
      </c>
      <c r="Q2535" s="129"/>
      <c r="R2535" s="82"/>
      <c r="S2535" s="51"/>
      <c r="T2535" s="65"/>
    </row>
    <row r="2536" spans="1:20">
      <c r="A2536" s="132"/>
      <c r="B2536" s="128"/>
      <c r="C2536" s="129"/>
      <c r="D2536" s="129"/>
      <c r="E2536" s="67"/>
      <c r="F2536" s="100" t="s">
        <v>276</v>
      </c>
      <c r="G2536" s="66">
        <f t="shared" si="563"/>
        <v>0</v>
      </c>
      <c r="H2536" s="66">
        <f t="shared" si="564"/>
        <v>0</v>
      </c>
      <c r="I2536" s="66">
        <v>0</v>
      </c>
      <c r="J2536" s="66">
        <v>0</v>
      </c>
      <c r="K2536" s="66">
        <v>0</v>
      </c>
      <c r="L2536" s="66">
        <v>0</v>
      </c>
      <c r="M2536" s="66">
        <v>0</v>
      </c>
      <c r="N2536" s="66">
        <v>0</v>
      </c>
      <c r="O2536" s="66">
        <v>0</v>
      </c>
      <c r="P2536" s="66">
        <v>0</v>
      </c>
      <c r="Q2536" s="129"/>
      <c r="R2536" s="82"/>
      <c r="S2536" s="51"/>
      <c r="T2536" s="65"/>
    </row>
    <row r="2537" spans="1:20">
      <c r="A2537" s="132"/>
      <c r="B2537" s="128"/>
      <c r="C2537" s="129"/>
      <c r="D2537" s="129"/>
      <c r="E2537" s="100"/>
      <c r="F2537" s="100" t="s">
        <v>277</v>
      </c>
      <c r="G2537" s="66">
        <f t="shared" si="563"/>
        <v>0</v>
      </c>
      <c r="H2537" s="66">
        <f t="shared" si="564"/>
        <v>0</v>
      </c>
      <c r="I2537" s="66">
        <v>0</v>
      </c>
      <c r="J2537" s="66">
        <v>0</v>
      </c>
      <c r="K2537" s="66">
        <v>0</v>
      </c>
      <c r="L2537" s="66">
        <v>0</v>
      </c>
      <c r="M2537" s="66">
        <v>0</v>
      </c>
      <c r="N2537" s="66">
        <v>0</v>
      </c>
      <c r="O2537" s="66">
        <v>0</v>
      </c>
      <c r="P2537" s="66">
        <v>0</v>
      </c>
      <c r="Q2537" s="129"/>
      <c r="R2537" s="82"/>
      <c r="S2537" s="51"/>
      <c r="T2537" s="65"/>
    </row>
    <row r="2538" spans="1:20">
      <c r="A2538" s="132"/>
      <c r="B2538" s="128"/>
      <c r="C2538" s="129"/>
      <c r="D2538" s="129"/>
      <c r="E2538" s="100"/>
      <c r="F2538" s="100" t="s">
        <v>278</v>
      </c>
      <c r="G2538" s="66">
        <f t="shared" si="563"/>
        <v>0</v>
      </c>
      <c r="H2538" s="66">
        <f t="shared" si="564"/>
        <v>0</v>
      </c>
      <c r="I2538" s="66">
        <v>0</v>
      </c>
      <c r="J2538" s="66">
        <v>0</v>
      </c>
      <c r="K2538" s="66">
        <v>0</v>
      </c>
      <c r="L2538" s="66">
        <v>0</v>
      </c>
      <c r="M2538" s="66">
        <v>0</v>
      </c>
      <c r="N2538" s="66">
        <v>0</v>
      </c>
      <c r="O2538" s="66">
        <v>0</v>
      </c>
      <c r="P2538" s="66">
        <v>0</v>
      </c>
      <c r="Q2538" s="129"/>
      <c r="R2538" s="82"/>
      <c r="S2538" s="51"/>
      <c r="T2538" s="65"/>
    </row>
    <row r="2539" spans="1:20">
      <c r="A2539" s="132"/>
      <c r="B2539" s="128"/>
      <c r="C2539" s="129"/>
      <c r="D2539" s="129"/>
      <c r="E2539" s="100"/>
      <c r="F2539" s="100" t="s">
        <v>279</v>
      </c>
      <c r="G2539" s="66">
        <f t="shared" si="563"/>
        <v>0</v>
      </c>
      <c r="H2539" s="66">
        <f t="shared" si="564"/>
        <v>0</v>
      </c>
      <c r="I2539" s="66">
        <v>0</v>
      </c>
      <c r="J2539" s="66">
        <v>0</v>
      </c>
      <c r="K2539" s="66">
        <v>0</v>
      </c>
      <c r="L2539" s="66">
        <v>0</v>
      </c>
      <c r="M2539" s="66">
        <v>0</v>
      </c>
      <c r="N2539" s="66">
        <v>0</v>
      </c>
      <c r="O2539" s="66">
        <v>0</v>
      </c>
      <c r="P2539" s="66">
        <v>0</v>
      </c>
      <c r="Q2539" s="129"/>
      <c r="R2539" s="82"/>
      <c r="S2539" s="51"/>
      <c r="T2539" s="65"/>
    </row>
    <row r="2540" spans="1:20" ht="12.75" customHeight="1">
      <c r="A2540" s="132" t="s">
        <v>180</v>
      </c>
      <c r="B2540" s="128" t="s">
        <v>264</v>
      </c>
      <c r="C2540" s="149" t="s">
        <v>543</v>
      </c>
      <c r="D2540" s="129"/>
      <c r="E2540" s="100"/>
      <c r="F2540" s="106" t="s">
        <v>22</v>
      </c>
      <c r="G2540" s="64">
        <f>SUM(G2541:G2551)</f>
        <v>121.7</v>
      </c>
      <c r="H2540" s="64">
        <f t="shared" ref="H2540:P2540" si="565">SUM(H2541:H2551)</f>
        <v>0</v>
      </c>
      <c r="I2540" s="64">
        <f t="shared" si="565"/>
        <v>1.2</v>
      </c>
      <c r="J2540" s="64">
        <f t="shared" si="565"/>
        <v>0</v>
      </c>
      <c r="K2540" s="64">
        <f t="shared" si="565"/>
        <v>0</v>
      </c>
      <c r="L2540" s="64">
        <f t="shared" si="565"/>
        <v>0</v>
      </c>
      <c r="M2540" s="64">
        <f t="shared" si="565"/>
        <v>120.5</v>
      </c>
      <c r="N2540" s="64">
        <f t="shared" si="565"/>
        <v>0</v>
      </c>
      <c r="O2540" s="64">
        <f t="shared" si="565"/>
        <v>0</v>
      </c>
      <c r="P2540" s="64">
        <f t="shared" si="565"/>
        <v>0</v>
      </c>
      <c r="Q2540" s="129" t="s">
        <v>23</v>
      </c>
      <c r="R2540" s="82"/>
    </row>
    <row r="2541" spans="1:20">
      <c r="A2541" s="132"/>
      <c r="B2541" s="128"/>
      <c r="C2541" s="149"/>
      <c r="D2541" s="129"/>
      <c r="E2541" s="100"/>
      <c r="F2541" s="100" t="s">
        <v>25</v>
      </c>
      <c r="G2541" s="66">
        <f t="shared" ref="G2541:H2545" si="566">I2541+K2541+M2541+O2541</f>
        <v>0</v>
      </c>
      <c r="H2541" s="66">
        <f t="shared" si="566"/>
        <v>0</v>
      </c>
      <c r="I2541" s="66">
        <v>0</v>
      </c>
      <c r="J2541" s="66">
        <v>0</v>
      </c>
      <c r="K2541" s="66">
        <v>0</v>
      </c>
      <c r="L2541" s="66">
        <v>0</v>
      </c>
      <c r="M2541" s="66">
        <v>0</v>
      </c>
      <c r="N2541" s="66">
        <v>0</v>
      </c>
      <c r="O2541" s="66">
        <v>0</v>
      </c>
      <c r="P2541" s="66">
        <v>0</v>
      </c>
      <c r="Q2541" s="129"/>
      <c r="R2541" s="82"/>
    </row>
    <row r="2542" spans="1:20">
      <c r="A2542" s="132"/>
      <c r="B2542" s="128"/>
      <c r="C2542" s="149"/>
      <c r="D2542" s="129"/>
      <c r="E2542" s="100"/>
      <c r="F2542" s="100" t="s">
        <v>28</v>
      </c>
      <c r="G2542" s="66">
        <f t="shared" si="566"/>
        <v>0</v>
      </c>
      <c r="H2542" s="66">
        <f t="shared" si="566"/>
        <v>0</v>
      </c>
      <c r="I2542" s="66">
        <v>0</v>
      </c>
      <c r="J2542" s="66">
        <v>0</v>
      </c>
      <c r="K2542" s="66">
        <v>0</v>
      </c>
      <c r="L2542" s="66">
        <v>0</v>
      </c>
      <c r="M2542" s="66">
        <v>0</v>
      </c>
      <c r="N2542" s="66">
        <v>0</v>
      </c>
      <c r="O2542" s="66">
        <v>0</v>
      </c>
      <c r="P2542" s="66">
        <v>0</v>
      </c>
      <c r="Q2542" s="129"/>
      <c r="R2542" s="82"/>
    </row>
    <row r="2543" spans="1:20">
      <c r="A2543" s="132"/>
      <c r="B2543" s="128"/>
      <c r="C2543" s="149"/>
      <c r="D2543" s="129"/>
      <c r="E2543" s="100"/>
      <c r="F2543" s="100" t="s">
        <v>29</v>
      </c>
      <c r="G2543" s="66">
        <f t="shared" si="566"/>
        <v>0</v>
      </c>
      <c r="H2543" s="66">
        <f t="shared" si="566"/>
        <v>0</v>
      </c>
      <c r="I2543" s="66">
        <v>0</v>
      </c>
      <c r="J2543" s="66">
        <v>0</v>
      </c>
      <c r="K2543" s="66">
        <v>0</v>
      </c>
      <c r="L2543" s="66">
        <v>0</v>
      </c>
      <c r="M2543" s="66">
        <v>0</v>
      </c>
      <c r="N2543" s="66">
        <v>0</v>
      </c>
      <c r="O2543" s="66">
        <v>0</v>
      </c>
      <c r="P2543" s="66">
        <v>0</v>
      </c>
      <c r="Q2543" s="129"/>
      <c r="R2543" s="82"/>
    </row>
    <row r="2544" spans="1:20">
      <c r="A2544" s="132"/>
      <c r="B2544" s="128"/>
      <c r="C2544" s="149"/>
      <c r="D2544" s="129"/>
      <c r="E2544" s="100"/>
      <c r="F2544" s="100" t="s">
        <v>30</v>
      </c>
      <c r="G2544" s="66">
        <f t="shared" si="566"/>
        <v>0</v>
      </c>
      <c r="H2544" s="66">
        <f t="shared" si="566"/>
        <v>0</v>
      </c>
      <c r="I2544" s="66">
        <v>0</v>
      </c>
      <c r="J2544" s="66">
        <v>0</v>
      </c>
      <c r="K2544" s="66">
        <v>0</v>
      </c>
      <c r="L2544" s="66">
        <v>0</v>
      </c>
      <c r="M2544" s="66">
        <v>0</v>
      </c>
      <c r="N2544" s="66">
        <v>0</v>
      </c>
      <c r="O2544" s="66">
        <v>0</v>
      </c>
      <c r="P2544" s="66">
        <v>0</v>
      </c>
      <c r="Q2544" s="129"/>
      <c r="R2544" s="82"/>
    </row>
    <row r="2545" spans="1:53">
      <c r="A2545" s="132"/>
      <c r="B2545" s="128"/>
      <c r="C2545" s="149"/>
      <c r="D2545" s="129"/>
      <c r="E2545" s="100"/>
      <c r="F2545" s="100" t="s">
        <v>31</v>
      </c>
      <c r="G2545" s="66">
        <f t="shared" si="566"/>
        <v>0</v>
      </c>
      <c r="H2545" s="66">
        <f t="shared" si="566"/>
        <v>0</v>
      </c>
      <c r="I2545" s="66">
        <v>0</v>
      </c>
      <c r="J2545" s="66">
        <v>0</v>
      </c>
      <c r="K2545" s="66">
        <v>0</v>
      </c>
      <c r="L2545" s="66">
        <v>0</v>
      </c>
      <c r="M2545" s="66">
        <v>0</v>
      </c>
      <c r="N2545" s="66">
        <v>0</v>
      </c>
      <c r="O2545" s="66">
        <v>0</v>
      </c>
      <c r="P2545" s="66">
        <v>0</v>
      </c>
      <c r="Q2545" s="129"/>
      <c r="R2545" s="82"/>
    </row>
    <row r="2546" spans="1:53">
      <c r="A2546" s="132"/>
      <c r="B2546" s="128"/>
      <c r="C2546" s="149"/>
      <c r="D2546" s="129"/>
      <c r="E2546" s="100"/>
      <c r="F2546" s="100" t="s">
        <v>268</v>
      </c>
      <c r="G2546" s="66">
        <v>0</v>
      </c>
      <c r="H2546" s="66">
        <v>0</v>
      </c>
      <c r="I2546" s="66">
        <v>0</v>
      </c>
      <c r="J2546" s="66">
        <v>0</v>
      </c>
      <c r="K2546" s="66">
        <v>0</v>
      </c>
      <c r="L2546" s="66">
        <v>0</v>
      </c>
      <c r="M2546" s="66">
        <v>0</v>
      </c>
      <c r="N2546" s="66">
        <v>0</v>
      </c>
      <c r="O2546" s="66">
        <v>0</v>
      </c>
      <c r="P2546" s="66">
        <v>0</v>
      </c>
      <c r="Q2546" s="129"/>
      <c r="R2546" s="82"/>
    </row>
    <row r="2547" spans="1:53">
      <c r="A2547" s="132"/>
      <c r="B2547" s="128"/>
      <c r="C2547" s="149"/>
      <c r="D2547" s="129"/>
      <c r="E2547" s="102" t="s">
        <v>24</v>
      </c>
      <c r="F2547" s="100" t="s">
        <v>275</v>
      </c>
      <c r="G2547" s="97">
        <f t="shared" ref="G2547:H2551" si="567">I2547+K2547+M2547+O2547</f>
        <v>121.7</v>
      </c>
      <c r="H2547" s="66">
        <f t="shared" si="567"/>
        <v>0</v>
      </c>
      <c r="I2547" s="97">
        <f>1.2</f>
        <v>1.2</v>
      </c>
      <c r="J2547" s="66">
        <v>0</v>
      </c>
      <c r="K2547" s="66">
        <v>0</v>
      </c>
      <c r="L2547" s="66">
        <v>0</v>
      </c>
      <c r="M2547" s="97">
        <f>120.5</f>
        <v>120.5</v>
      </c>
      <c r="N2547" s="66">
        <v>0</v>
      </c>
      <c r="O2547" s="66">
        <v>0</v>
      </c>
      <c r="P2547" s="66">
        <v>0</v>
      </c>
      <c r="Q2547" s="129"/>
      <c r="R2547" s="82"/>
      <c r="S2547" s="51"/>
      <c r="T2547" s="65"/>
    </row>
    <row r="2548" spans="1:53">
      <c r="A2548" s="132"/>
      <c r="B2548" s="128"/>
      <c r="C2548" s="149"/>
      <c r="D2548" s="129"/>
      <c r="E2548" s="100"/>
      <c r="F2548" s="100" t="s">
        <v>276</v>
      </c>
      <c r="G2548" s="66">
        <f t="shared" si="567"/>
        <v>0</v>
      </c>
      <c r="H2548" s="66">
        <f t="shared" si="567"/>
        <v>0</v>
      </c>
      <c r="I2548" s="66">
        <v>0</v>
      </c>
      <c r="J2548" s="66">
        <v>0</v>
      </c>
      <c r="K2548" s="66">
        <v>0</v>
      </c>
      <c r="L2548" s="66">
        <v>0</v>
      </c>
      <c r="M2548" s="66">
        <v>0</v>
      </c>
      <c r="N2548" s="66">
        <v>0</v>
      </c>
      <c r="O2548" s="66">
        <v>0</v>
      </c>
      <c r="P2548" s="66">
        <v>0</v>
      </c>
      <c r="Q2548" s="129"/>
      <c r="R2548" s="82"/>
      <c r="S2548" s="51"/>
      <c r="T2548" s="65"/>
    </row>
    <row r="2549" spans="1:53">
      <c r="A2549" s="132"/>
      <c r="B2549" s="128"/>
      <c r="C2549" s="149"/>
      <c r="D2549" s="129"/>
      <c r="E2549" s="100"/>
      <c r="F2549" s="100" t="s">
        <v>277</v>
      </c>
      <c r="G2549" s="66">
        <f t="shared" si="567"/>
        <v>0</v>
      </c>
      <c r="H2549" s="66">
        <f t="shared" si="567"/>
        <v>0</v>
      </c>
      <c r="I2549" s="66">
        <v>0</v>
      </c>
      <c r="J2549" s="66">
        <v>0</v>
      </c>
      <c r="K2549" s="66">
        <v>0</v>
      </c>
      <c r="L2549" s="66">
        <v>0</v>
      </c>
      <c r="M2549" s="66">
        <v>0</v>
      </c>
      <c r="N2549" s="66">
        <v>0</v>
      </c>
      <c r="O2549" s="66">
        <v>0</v>
      </c>
      <c r="P2549" s="66">
        <v>0</v>
      </c>
      <c r="Q2549" s="129"/>
      <c r="R2549" s="82"/>
      <c r="S2549" s="51"/>
      <c r="T2549" s="65"/>
    </row>
    <row r="2550" spans="1:53">
      <c r="A2550" s="132"/>
      <c r="B2550" s="128"/>
      <c r="C2550" s="149"/>
      <c r="D2550" s="129"/>
      <c r="E2550" s="100"/>
      <c r="F2550" s="100" t="s">
        <v>278</v>
      </c>
      <c r="G2550" s="66">
        <f t="shared" si="567"/>
        <v>0</v>
      </c>
      <c r="H2550" s="66">
        <f t="shared" si="567"/>
        <v>0</v>
      </c>
      <c r="I2550" s="66">
        <v>0</v>
      </c>
      <c r="J2550" s="66">
        <v>0</v>
      </c>
      <c r="K2550" s="66">
        <v>0</v>
      </c>
      <c r="L2550" s="66">
        <v>0</v>
      </c>
      <c r="M2550" s="66">
        <v>0</v>
      </c>
      <c r="N2550" s="66">
        <v>0</v>
      </c>
      <c r="O2550" s="66">
        <v>0</v>
      </c>
      <c r="P2550" s="66">
        <v>0</v>
      </c>
      <c r="Q2550" s="129"/>
      <c r="R2550" s="82"/>
      <c r="S2550" s="51"/>
      <c r="T2550" s="65"/>
    </row>
    <row r="2551" spans="1:53">
      <c r="A2551" s="132"/>
      <c r="B2551" s="128"/>
      <c r="C2551" s="149"/>
      <c r="D2551" s="129"/>
      <c r="E2551" s="100"/>
      <c r="F2551" s="100" t="s">
        <v>279</v>
      </c>
      <c r="G2551" s="66">
        <f t="shared" si="567"/>
        <v>0</v>
      </c>
      <c r="H2551" s="66">
        <f t="shared" si="567"/>
        <v>0</v>
      </c>
      <c r="I2551" s="66">
        <v>0</v>
      </c>
      <c r="J2551" s="66">
        <v>0</v>
      </c>
      <c r="K2551" s="66">
        <v>0</v>
      </c>
      <c r="L2551" s="66">
        <v>0</v>
      </c>
      <c r="M2551" s="66">
        <v>0</v>
      </c>
      <c r="N2551" s="66">
        <v>0</v>
      </c>
      <c r="O2551" s="66">
        <v>0</v>
      </c>
      <c r="P2551" s="66">
        <v>0</v>
      </c>
      <c r="Q2551" s="129"/>
      <c r="R2551" s="82"/>
      <c r="S2551" s="51"/>
      <c r="T2551" s="65"/>
    </row>
    <row r="2552" spans="1:53" s="76" customFormat="1" ht="12.75" customHeight="1">
      <c r="A2552" s="126" t="s">
        <v>212</v>
      </c>
      <c r="B2552" s="126"/>
      <c r="C2552" s="126"/>
      <c r="D2552" s="126"/>
      <c r="E2552" s="126"/>
      <c r="F2552" s="106" t="s">
        <v>22</v>
      </c>
      <c r="G2552" s="64">
        <f>SUM(G2553:G2563)</f>
        <v>30767.200000000001</v>
      </c>
      <c r="H2552" s="64">
        <f>SUM(H2553:H2563)</f>
        <v>10620.2</v>
      </c>
      <c r="I2552" s="64">
        <f t="shared" ref="I2552:P2552" si="568">SUM(I2553:I2563)</f>
        <v>30289.800000000003</v>
      </c>
      <c r="J2552" s="64">
        <f t="shared" si="568"/>
        <v>10620.2</v>
      </c>
      <c r="K2552" s="64">
        <f t="shared" si="568"/>
        <v>0</v>
      </c>
      <c r="L2552" s="64">
        <f t="shared" si="568"/>
        <v>0</v>
      </c>
      <c r="M2552" s="64">
        <f t="shared" si="568"/>
        <v>477.4</v>
      </c>
      <c r="N2552" s="64">
        <f t="shared" si="568"/>
        <v>0</v>
      </c>
      <c r="O2552" s="64">
        <f t="shared" si="568"/>
        <v>0</v>
      </c>
      <c r="P2552" s="64">
        <f t="shared" si="568"/>
        <v>0</v>
      </c>
      <c r="Q2552" s="136"/>
      <c r="R2552" s="114"/>
      <c r="S2552" s="65"/>
      <c r="T2552" s="65"/>
      <c r="U2552" s="65"/>
      <c r="V2552" s="65"/>
      <c r="W2552" s="75"/>
      <c r="X2552" s="75"/>
      <c r="Y2552" s="75"/>
      <c r="Z2552" s="75"/>
      <c r="AA2552" s="75"/>
      <c r="AB2552" s="75"/>
      <c r="AC2552" s="75"/>
      <c r="AD2552" s="75"/>
      <c r="AE2552" s="75"/>
      <c r="AF2552" s="75"/>
      <c r="AG2552" s="75"/>
      <c r="AH2552" s="75"/>
      <c r="AI2552" s="75"/>
      <c r="AJ2552" s="75"/>
      <c r="AK2552" s="75"/>
      <c r="AL2552" s="75"/>
      <c r="AM2552" s="75"/>
      <c r="AN2552" s="75"/>
      <c r="AO2552" s="75"/>
      <c r="AP2552" s="75"/>
      <c r="AQ2552" s="75"/>
      <c r="AR2552" s="75"/>
      <c r="AS2552" s="75"/>
      <c r="AT2552" s="75"/>
      <c r="AU2552" s="75"/>
      <c r="AV2552" s="75"/>
      <c r="AW2552" s="75"/>
      <c r="AX2552" s="75"/>
      <c r="AY2552" s="75"/>
      <c r="AZ2552" s="75"/>
      <c r="BA2552" s="75"/>
    </row>
    <row r="2553" spans="1:53" s="76" customFormat="1" ht="12.75" customHeight="1">
      <c r="A2553" s="126"/>
      <c r="B2553" s="126"/>
      <c r="C2553" s="126"/>
      <c r="D2553" s="126"/>
      <c r="E2553" s="126"/>
      <c r="F2553" s="106" t="s">
        <v>25</v>
      </c>
      <c r="G2553" s="64">
        <f>I2553+K2553+M2553+O2553</f>
        <v>10620.2</v>
      </c>
      <c r="H2553" s="64">
        <f>J2553+L2553+N2553+P2553</f>
        <v>10620.2</v>
      </c>
      <c r="I2553" s="64">
        <f>I2481+I2493+I2505+I2517+I2529+I2541</f>
        <v>10620.2</v>
      </c>
      <c r="J2553" s="64">
        <f t="shared" ref="J2553:P2553" si="569">J2481+J2493+J2505+J2517+J2529+J2541</f>
        <v>10620.2</v>
      </c>
      <c r="K2553" s="64">
        <f t="shared" si="569"/>
        <v>0</v>
      </c>
      <c r="L2553" s="64">
        <f t="shared" si="569"/>
        <v>0</v>
      </c>
      <c r="M2553" s="64">
        <f t="shared" si="569"/>
        <v>0</v>
      </c>
      <c r="N2553" s="64">
        <f t="shared" si="569"/>
        <v>0</v>
      </c>
      <c r="O2553" s="64">
        <f t="shared" si="569"/>
        <v>0</v>
      </c>
      <c r="P2553" s="64">
        <f t="shared" si="569"/>
        <v>0</v>
      </c>
      <c r="Q2553" s="136"/>
      <c r="R2553" s="114"/>
      <c r="S2553" s="65"/>
      <c r="T2553" s="65"/>
      <c r="U2553" s="65"/>
      <c r="V2553" s="65"/>
      <c r="W2553" s="75"/>
      <c r="X2553" s="75"/>
      <c r="Y2553" s="75"/>
      <c r="Z2553" s="75"/>
      <c r="AA2553" s="75"/>
      <c r="AB2553" s="75"/>
      <c r="AC2553" s="75"/>
      <c r="AD2553" s="75"/>
      <c r="AE2553" s="75"/>
      <c r="AF2553" s="75"/>
      <c r="AG2553" s="75"/>
      <c r="AH2553" s="75"/>
      <c r="AI2553" s="75"/>
      <c r="AJ2553" s="75"/>
      <c r="AK2553" s="75"/>
      <c r="AL2553" s="75"/>
      <c r="AM2553" s="75"/>
      <c r="AN2553" s="75"/>
      <c r="AO2553" s="75"/>
      <c r="AP2553" s="75"/>
      <c r="AQ2553" s="75"/>
      <c r="AR2553" s="75"/>
      <c r="AS2553" s="75"/>
      <c r="AT2553" s="75"/>
      <c r="AU2553" s="75"/>
      <c r="AV2553" s="75"/>
      <c r="AW2553" s="75"/>
      <c r="AX2553" s="75"/>
      <c r="AY2553" s="75"/>
      <c r="AZ2553" s="75"/>
      <c r="BA2553" s="75"/>
    </row>
    <row r="2554" spans="1:53" s="76" customFormat="1" ht="12.75" customHeight="1">
      <c r="A2554" s="126"/>
      <c r="B2554" s="126"/>
      <c r="C2554" s="126"/>
      <c r="D2554" s="126"/>
      <c r="E2554" s="126"/>
      <c r="F2554" s="106" t="s">
        <v>28</v>
      </c>
      <c r="G2554" s="64">
        <f t="shared" ref="G2554:G2563" si="570">I2554+K2554+M2554+O2554</f>
        <v>0</v>
      </c>
      <c r="H2554" s="64">
        <f t="shared" ref="H2554:H2563" si="571">J2554+L2554+N2554+P2554</f>
        <v>0</v>
      </c>
      <c r="I2554" s="64">
        <f t="shared" ref="I2554:P2554" si="572">I2482+I2494+I2506+I2518+I2530+I2542</f>
        <v>0</v>
      </c>
      <c r="J2554" s="64">
        <f t="shared" si="572"/>
        <v>0</v>
      </c>
      <c r="K2554" s="64">
        <f t="shared" si="572"/>
        <v>0</v>
      </c>
      <c r="L2554" s="64">
        <f t="shared" si="572"/>
        <v>0</v>
      </c>
      <c r="M2554" s="64">
        <f t="shared" si="572"/>
        <v>0</v>
      </c>
      <c r="N2554" s="64">
        <f t="shared" si="572"/>
        <v>0</v>
      </c>
      <c r="O2554" s="64">
        <f t="shared" si="572"/>
        <v>0</v>
      </c>
      <c r="P2554" s="64">
        <f t="shared" si="572"/>
        <v>0</v>
      </c>
      <c r="Q2554" s="136"/>
      <c r="R2554" s="114"/>
      <c r="S2554" s="65"/>
      <c r="T2554" s="65"/>
      <c r="U2554" s="65"/>
      <c r="V2554" s="65"/>
      <c r="W2554" s="75"/>
      <c r="X2554" s="75"/>
      <c r="Y2554" s="75"/>
      <c r="Z2554" s="75"/>
      <c r="AA2554" s="75"/>
      <c r="AB2554" s="75"/>
      <c r="AC2554" s="75"/>
      <c r="AD2554" s="75"/>
      <c r="AE2554" s="75"/>
      <c r="AF2554" s="75"/>
      <c r="AG2554" s="75"/>
      <c r="AH2554" s="75"/>
      <c r="AI2554" s="75"/>
      <c r="AJ2554" s="75"/>
      <c r="AK2554" s="75"/>
      <c r="AL2554" s="75"/>
      <c r="AM2554" s="75"/>
      <c r="AN2554" s="75"/>
      <c r="AO2554" s="75"/>
      <c r="AP2554" s="75"/>
      <c r="AQ2554" s="75"/>
      <c r="AR2554" s="75"/>
      <c r="AS2554" s="75"/>
      <c r="AT2554" s="75"/>
      <c r="AU2554" s="75"/>
      <c r="AV2554" s="75"/>
      <c r="AW2554" s="75"/>
      <c r="AX2554" s="75"/>
      <c r="AY2554" s="75"/>
      <c r="AZ2554" s="75"/>
      <c r="BA2554" s="75"/>
    </row>
    <row r="2555" spans="1:53" s="76" customFormat="1" ht="12.75" customHeight="1">
      <c r="A2555" s="126"/>
      <c r="B2555" s="126"/>
      <c r="C2555" s="126"/>
      <c r="D2555" s="126"/>
      <c r="E2555" s="126"/>
      <c r="F2555" s="106" t="s">
        <v>29</v>
      </c>
      <c r="G2555" s="64">
        <f t="shared" si="570"/>
        <v>0</v>
      </c>
      <c r="H2555" s="64">
        <f t="shared" si="571"/>
        <v>0</v>
      </c>
      <c r="I2555" s="64">
        <f t="shared" ref="I2555:P2555" si="573">I2483+I2495+I2507+I2519+I2531+I2543</f>
        <v>0</v>
      </c>
      <c r="J2555" s="64">
        <f t="shared" si="573"/>
        <v>0</v>
      </c>
      <c r="K2555" s="64">
        <f t="shared" si="573"/>
        <v>0</v>
      </c>
      <c r="L2555" s="64">
        <f t="shared" si="573"/>
        <v>0</v>
      </c>
      <c r="M2555" s="64">
        <f t="shared" si="573"/>
        <v>0</v>
      </c>
      <c r="N2555" s="64">
        <f t="shared" si="573"/>
        <v>0</v>
      </c>
      <c r="O2555" s="64">
        <f t="shared" si="573"/>
        <v>0</v>
      </c>
      <c r="P2555" s="64">
        <f t="shared" si="573"/>
        <v>0</v>
      </c>
      <c r="Q2555" s="136"/>
      <c r="R2555" s="114"/>
      <c r="S2555" s="65"/>
      <c r="T2555" s="65"/>
      <c r="U2555" s="65"/>
      <c r="V2555" s="65"/>
      <c r="W2555" s="75"/>
      <c r="X2555" s="75"/>
      <c r="Y2555" s="75"/>
      <c r="Z2555" s="75"/>
      <c r="AA2555" s="75"/>
      <c r="AB2555" s="75"/>
      <c r="AC2555" s="75"/>
      <c r="AD2555" s="75"/>
      <c r="AE2555" s="75"/>
      <c r="AF2555" s="75"/>
      <c r="AG2555" s="75"/>
      <c r="AH2555" s="75"/>
      <c r="AI2555" s="75"/>
      <c r="AJ2555" s="75"/>
      <c r="AK2555" s="75"/>
      <c r="AL2555" s="75"/>
      <c r="AM2555" s="75"/>
      <c r="AN2555" s="75"/>
      <c r="AO2555" s="75"/>
      <c r="AP2555" s="75"/>
      <c r="AQ2555" s="75"/>
      <c r="AR2555" s="75"/>
      <c r="AS2555" s="75"/>
      <c r="AT2555" s="75"/>
      <c r="AU2555" s="75"/>
      <c r="AV2555" s="75"/>
      <c r="AW2555" s="75"/>
      <c r="AX2555" s="75"/>
      <c r="AY2555" s="75"/>
      <c r="AZ2555" s="75"/>
      <c r="BA2555" s="75"/>
    </row>
    <row r="2556" spans="1:53" s="76" customFormat="1" ht="12.75" customHeight="1">
      <c r="A2556" s="126"/>
      <c r="B2556" s="126"/>
      <c r="C2556" s="126"/>
      <c r="D2556" s="126"/>
      <c r="E2556" s="126"/>
      <c r="F2556" s="106" t="s">
        <v>30</v>
      </c>
      <c r="G2556" s="64">
        <f t="shared" si="570"/>
        <v>0</v>
      </c>
      <c r="H2556" s="64">
        <f t="shared" si="571"/>
        <v>0</v>
      </c>
      <c r="I2556" s="64">
        <f t="shared" ref="I2556:P2556" si="574">I2484+I2496+I2508+I2520+I2532+I2544</f>
        <v>0</v>
      </c>
      <c r="J2556" s="64">
        <f t="shared" si="574"/>
        <v>0</v>
      </c>
      <c r="K2556" s="64">
        <f t="shared" si="574"/>
        <v>0</v>
      </c>
      <c r="L2556" s="64">
        <f t="shared" si="574"/>
        <v>0</v>
      </c>
      <c r="M2556" s="64">
        <f t="shared" si="574"/>
        <v>0</v>
      </c>
      <c r="N2556" s="64">
        <f t="shared" si="574"/>
        <v>0</v>
      </c>
      <c r="O2556" s="64">
        <f t="shared" si="574"/>
        <v>0</v>
      </c>
      <c r="P2556" s="64">
        <f t="shared" si="574"/>
        <v>0</v>
      </c>
      <c r="Q2556" s="136"/>
      <c r="R2556" s="114"/>
      <c r="S2556" s="65"/>
      <c r="T2556" s="65"/>
      <c r="U2556" s="65"/>
      <c r="V2556" s="65"/>
      <c r="W2556" s="75"/>
      <c r="X2556" s="75"/>
      <c r="Y2556" s="75"/>
      <c r="Z2556" s="75"/>
      <c r="AA2556" s="75"/>
      <c r="AB2556" s="75"/>
      <c r="AC2556" s="75"/>
      <c r="AD2556" s="75"/>
      <c r="AE2556" s="75"/>
      <c r="AF2556" s="75"/>
      <c r="AG2556" s="75"/>
      <c r="AH2556" s="75"/>
      <c r="AI2556" s="75"/>
      <c r="AJ2556" s="75"/>
      <c r="AK2556" s="75"/>
      <c r="AL2556" s="75"/>
      <c r="AM2556" s="75"/>
      <c r="AN2556" s="75"/>
      <c r="AO2556" s="75"/>
      <c r="AP2556" s="75"/>
      <c r="AQ2556" s="75"/>
      <c r="AR2556" s="75"/>
      <c r="AS2556" s="75"/>
      <c r="AT2556" s="75"/>
      <c r="AU2556" s="75"/>
      <c r="AV2556" s="75"/>
      <c r="AW2556" s="75"/>
      <c r="AX2556" s="75"/>
      <c r="AY2556" s="75"/>
      <c r="AZ2556" s="75"/>
      <c r="BA2556" s="75"/>
    </row>
    <row r="2557" spans="1:53" s="76" customFormat="1" ht="12.75" customHeight="1">
      <c r="A2557" s="126"/>
      <c r="B2557" s="126"/>
      <c r="C2557" s="126"/>
      <c r="D2557" s="126"/>
      <c r="E2557" s="126"/>
      <c r="F2557" s="106" t="s">
        <v>31</v>
      </c>
      <c r="G2557" s="64">
        <f t="shared" si="570"/>
        <v>0</v>
      </c>
      <c r="H2557" s="64">
        <f t="shared" si="571"/>
        <v>0</v>
      </c>
      <c r="I2557" s="64">
        <f t="shared" ref="I2557:P2557" si="575">I2485+I2497+I2509+I2521+I2533+I2545</f>
        <v>0</v>
      </c>
      <c r="J2557" s="64">
        <f t="shared" si="575"/>
        <v>0</v>
      </c>
      <c r="K2557" s="64">
        <f t="shared" si="575"/>
        <v>0</v>
      </c>
      <c r="L2557" s="64">
        <f t="shared" si="575"/>
        <v>0</v>
      </c>
      <c r="M2557" s="64">
        <f t="shared" si="575"/>
        <v>0</v>
      </c>
      <c r="N2557" s="64">
        <f t="shared" si="575"/>
        <v>0</v>
      </c>
      <c r="O2557" s="64">
        <f t="shared" si="575"/>
        <v>0</v>
      </c>
      <c r="P2557" s="64">
        <f t="shared" si="575"/>
        <v>0</v>
      </c>
      <c r="Q2557" s="136"/>
      <c r="R2557" s="114"/>
      <c r="S2557" s="65"/>
      <c r="T2557" s="65"/>
      <c r="U2557" s="65"/>
      <c r="V2557" s="65"/>
      <c r="W2557" s="75"/>
      <c r="X2557" s="75"/>
      <c r="Y2557" s="75"/>
      <c r="Z2557" s="75"/>
      <c r="AA2557" s="75"/>
      <c r="AB2557" s="75"/>
      <c r="AC2557" s="75"/>
      <c r="AD2557" s="75"/>
      <c r="AE2557" s="75"/>
      <c r="AF2557" s="75"/>
      <c r="AG2557" s="75"/>
      <c r="AH2557" s="75"/>
      <c r="AI2557" s="75"/>
      <c r="AJ2557" s="75"/>
      <c r="AK2557" s="75"/>
      <c r="AL2557" s="75"/>
      <c r="AM2557" s="75"/>
      <c r="AN2557" s="75"/>
      <c r="AO2557" s="75"/>
      <c r="AP2557" s="75"/>
      <c r="AQ2557" s="75"/>
      <c r="AR2557" s="75"/>
      <c r="AS2557" s="75"/>
      <c r="AT2557" s="75"/>
      <c r="AU2557" s="75"/>
      <c r="AV2557" s="75"/>
      <c r="AW2557" s="75"/>
      <c r="AX2557" s="75"/>
      <c r="AY2557" s="75"/>
      <c r="AZ2557" s="75"/>
      <c r="BA2557" s="75"/>
    </row>
    <row r="2558" spans="1:53" s="76" customFormat="1" ht="12.75" customHeight="1">
      <c r="A2558" s="126"/>
      <c r="B2558" s="126"/>
      <c r="C2558" s="126"/>
      <c r="D2558" s="126"/>
      <c r="E2558" s="126"/>
      <c r="F2558" s="106" t="s">
        <v>268</v>
      </c>
      <c r="G2558" s="64">
        <f t="shared" si="570"/>
        <v>360.5</v>
      </c>
      <c r="H2558" s="64">
        <f t="shared" si="571"/>
        <v>0</v>
      </c>
      <c r="I2558" s="64">
        <f t="shared" ref="I2558:P2558" si="576">I2486+I2498+I2510+I2522+I2534+I2546</f>
        <v>3.6</v>
      </c>
      <c r="J2558" s="64">
        <f t="shared" si="576"/>
        <v>0</v>
      </c>
      <c r="K2558" s="64">
        <f t="shared" si="576"/>
        <v>0</v>
      </c>
      <c r="L2558" s="64">
        <f t="shared" si="576"/>
        <v>0</v>
      </c>
      <c r="M2558" s="64">
        <f t="shared" si="576"/>
        <v>356.9</v>
      </c>
      <c r="N2558" s="64">
        <f t="shared" si="576"/>
        <v>0</v>
      </c>
      <c r="O2558" s="64">
        <f t="shared" si="576"/>
        <v>0</v>
      </c>
      <c r="P2558" s="64">
        <f t="shared" si="576"/>
        <v>0</v>
      </c>
      <c r="Q2558" s="136"/>
      <c r="R2558" s="114"/>
      <c r="S2558" s="65"/>
      <c r="T2558" s="65"/>
      <c r="U2558" s="65"/>
      <c r="V2558" s="65"/>
      <c r="W2558" s="75"/>
      <c r="X2558" s="75"/>
      <c r="Y2558" s="75"/>
      <c r="Z2558" s="75"/>
      <c r="AA2558" s="75"/>
      <c r="AB2558" s="75"/>
      <c r="AC2558" s="75"/>
      <c r="AD2558" s="75"/>
      <c r="AE2558" s="75"/>
      <c r="AF2558" s="75"/>
      <c r="AG2558" s="75"/>
      <c r="AH2558" s="75"/>
      <c r="AI2558" s="75"/>
      <c r="AJ2558" s="75"/>
      <c r="AK2558" s="75"/>
      <c r="AL2558" s="75"/>
      <c r="AM2558" s="75"/>
      <c r="AN2558" s="75"/>
      <c r="AO2558" s="75"/>
      <c r="AP2558" s="75"/>
      <c r="AQ2558" s="75"/>
      <c r="AR2558" s="75"/>
      <c r="AS2558" s="75"/>
      <c r="AT2558" s="75"/>
      <c r="AU2558" s="75"/>
      <c r="AV2558" s="75"/>
      <c r="AW2558" s="75"/>
      <c r="AX2558" s="75"/>
      <c r="AY2558" s="75"/>
      <c r="AZ2558" s="75"/>
      <c r="BA2558" s="75"/>
    </row>
    <row r="2559" spans="1:53" s="76" customFormat="1" ht="12.75" customHeight="1">
      <c r="A2559" s="126"/>
      <c r="B2559" s="126"/>
      <c r="C2559" s="126"/>
      <c r="D2559" s="126"/>
      <c r="E2559" s="126"/>
      <c r="F2559" s="106" t="s">
        <v>275</v>
      </c>
      <c r="G2559" s="64">
        <f t="shared" si="570"/>
        <v>2091.6999999999998</v>
      </c>
      <c r="H2559" s="64">
        <f t="shared" si="571"/>
        <v>0</v>
      </c>
      <c r="I2559" s="64">
        <f t="shared" ref="I2559:P2559" si="577">I2487+I2499+I2511+I2523+I2535+I2547</f>
        <v>1971.2</v>
      </c>
      <c r="J2559" s="64">
        <f t="shared" si="577"/>
        <v>0</v>
      </c>
      <c r="K2559" s="64">
        <f t="shared" si="577"/>
        <v>0</v>
      </c>
      <c r="L2559" s="64">
        <f t="shared" si="577"/>
        <v>0</v>
      </c>
      <c r="M2559" s="64">
        <f t="shared" si="577"/>
        <v>120.5</v>
      </c>
      <c r="N2559" s="64">
        <f t="shared" si="577"/>
        <v>0</v>
      </c>
      <c r="O2559" s="64">
        <f t="shared" si="577"/>
        <v>0</v>
      </c>
      <c r="P2559" s="64">
        <f t="shared" si="577"/>
        <v>0</v>
      </c>
      <c r="Q2559" s="136"/>
      <c r="R2559" s="114"/>
      <c r="S2559" s="77"/>
      <c r="T2559" s="65"/>
      <c r="U2559" s="65"/>
      <c r="V2559" s="65"/>
      <c r="W2559" s="75"/>
      <c r="X2559" s="75"/>
      <c r="Y2559" s="75"/>
      <c r="Z2559" s="75"/>
      <c r="AA2559" s="75"/>
      <c r="AB2559" s="75"/>
      <c r="AC2559" s="75"/>
      <c r="AD2559" s="75"/>
      <c r="AE2559" s="75"/>
      <c r="AF2559" s="75"/>
      <c r="AG2559" s="75"/>
      <c r="AH2559" s="75"/>
      <c r="AI2559" s="75"/>
      <c r="AJ2559" s="75"/>
      <c r="AK2559" s="75"/>
      <c r="AL2559" s="75"/>
      <c r="AM2559" s="75"/>
      <c r="AN2559" s="75"/>
      <c r="AO2559" s="75"/>
      <c r="AP2559" s="75"/>
      <c r="AQ2559" s="75"/>
      <c r="AR2559" s="75"/>
      <c r="AS2559" s="75"/>
      <c r="AT2559" s="75"/>
      <c r="AU2559" s="75"/>
      <c r="AV2559" s="75"/>
      <c r="AW2559" s="75"/>
      <c r="AX2559" s="75"/>
      <c r="AY2559" s="75"/>
      <c r="AZ2559" s="75"/>
      <c r="BA2559" s="75"/>
    </row>
    <row r="2560" spans="1:53" s="76" customFormat="1" ht="12.75" customHeight="1">
      <c r="A2560" s="126"/>
      <c r="B2560" s="126"/>
      <c r="C2560" s="126"/>
      <c r="D2560" s="126"/>
      <c r="E2560" s="126"/>
      <c r="F2560" s="106" t="s">
        <v>276</v>
      </c>
      <c r="G2560" s="64">
        <f t="shared" si="570"/>
        <v>17694.8</v>
      </c>
      <c r="H2560" s="64">
        <f t="shared" si="571"/>
        <v>0</v>
      </c>
      <c r="I2560" s="64">
        <f t="shared" ref="I2560:P2560" si="578">I2488+I2500+I2512+I2524+I2536+I2548</f>
        <v>17694.8</v>
      </c>
      <c r="J2560" s="64">
        <f t="shared" si="578"/>
        <v>0</v>
      </c>
      <c r="K2560" s="64">
        <f t="shared" si="578"/>
        <v>0</v>
      </c>
      <c r="L2560" s="64">
        <f t="shared" si="578"/>
        <v>0</v>
      </c>
      <c r="M2560" s="64">
        <f t="shared" si="578"/>
        <v>0</v>
      </c>
      <c r="N2560" s="64">
        <f t="shared" si="578"/>
        <v>0</v>
      </c>
      <c r="O2560" s="64">
        <f t="shared" si="578"/>
        <v>0</v>
      </c>
      <c r="P2560" s="64">
        <f t="shared" si="578"/>
        <v>0</v>
      </c>
      <c r="Q2560" s="136"/>
      <c r="R2560" s="114"/>
      <c r="S2560" s="77"/>
      <c r="T2560" s="65"/>
      <c r="U2560" s="65"/>
      <c r="V2560" s="65"/>
      <c r="W2560" s="75"/>
      <c r="X2560" s="75"/>
      <c r="Y2560" s="75"/>
      <c r="Z2560" s="75"/>
      <c r="AA2560" s="75"/>
      <c r="AB2560" s="75"/>
      <c r="AC2560" s="75"/>
      <c r="AD2560" s="75"/>
      <c r="AE2560" s="75"/>
      <c r="AF2560" s="75"/>
      <c r="AG2560" s="75"/>
      <c r="AH2560" s="75"/>
      <c r="AI2560" s="75"/>
      <c r="AJ2560" s="75"/>
      <c r="AK2560" s="75"/>
      <c r="AL2560" s="75"/>
      <c r="AM2560" s="75"/>
      <c r="AN2560" s="75"/>
      <c r="AO2560" s="75"/>
      <c r="AP2560" s="75"/>
      <c r="AQ2560" s="75"/>
      <c r="AR2560" s="75"/>
      <c r="AS2560" s="75"/>
      <c r="AT2560" s="75"/>
      <c r="AU2560" s="75"/>
      <c r="AV2560" s="75"/>
      <c r="AW2560" s="75"/>
      <c r="AX2560" s="75"/>
      <c r="AY2560" s="75"/>
      <c r="AZ2560" s="75"/>
      <c r="BA2560" s="75"/>
    </row>
    <row r="2561" spans="1:256" s="76" customFormat="1" ht="12.75" customHeight="1">
      <c r="A2561" s="126"/>
      <c r="B2561" s="126"/>
      <c r="C2561" s="126"/>
      <c r="D2561" s="126"/>
      <c r="E2561" s="126"/>
      <c r="F2561" s="106" t="s">
        <v>277</v>
      </c>
      <c r="G2561" s="64">
        <f t="shared" si="570"/>
        <v>0</v>
      </c>
      <c r="H2561" s="64">
        <f t="shared" si="571"/>
        <v>0</v>
      </c>
      <c r="I2561" s="64">
        <f t="shared" ref="I2561:P2561" si="579">I2489+I2501+I2513+I2525+I2537+I2549</f>
        <v>0</v>
      </c>
      <c r="J2561" s="64">
        <f t="shared" si="579"/>
        <v>0</v>
      </c>
      <c r="K2561" s="64">
        <f t="shared" si="579"/>
        <v>0</v>
      </c>
      <c r="L2561" s="64">
        <f t="shared" si="579"/>
        <v>0</v>
      </c>
      <c r="M2561" s="64">
        <f t="shared" si="579"/>
        <v>0</v>
      </c>
      <c r="N2561" s="64">
        <f t="shared" si="579"/>
        <v>0</v>
      </c>
      <c r="O2561" s="64">
        <f t="shared" si="579"/>
        <v>0</v>
      </c>
      <c r="P2561" s="64">
        <f t="shared" si="579"/>
        <v>0</v>
      </c>
      <c r="Q2561" s="136"/>
      <c r="R2561" s="114"/>
      <c r="S2561" s="77"/>
      <c r="T2561" s="65"/>
      <c r="U2561" s="65"/>
      <c r="V2561" s="65"/>
      <c r="W2561" s="75"/>
      <c r="X2561" s="75"/>
      <c r="Y2561" s="75"/>
      <c r="Z2561" s="75"/>
      <c r="AA2561" s="75"/>
      <c r="AB2561" s="75"/>
      <c r="AC2561" s="75"/>
      <c r="AD2561" s="75"/>
      <c r="AE2561" s="75"/>
      <c r="AF2561" s="75"/>
      <c r="AG2561" s="75"/>
      <c r="AH2561" s="75"/>
      <c r="AI2561" s="75"/>
      <c r="AJ2561" s="75"/>
      <c r="AK2561" s="75"/>
      <c r="AL2561" s="75"/>
      <c r="AM2561" s="75"/>
      <c r="AN2561" s="75"/>
      <c r="AO2561" s="75"/>
      <c r="AP2561" s="75"/>
      <c r="AQ2561" s="75"/>
      <c r="AR2561" s="75"/>
      <c r="AS2561" s="75"/>
      <c r="AT2561" s="75"/>
      <c r="AU2561" s="75"/>
      <c r="AV2561" s="75"/>
      <c r="AW2561" s="75"/>
      <c r="AX2561" s="75"/>
      <c r="AY2561" s="75"/>
      <c r="AZ2561" s="75"/>
      <c r="BA2561" s="75"/>
    </row>
    <row r="2562" spans="1:256" s="76" customFormat="1" ht="12.75" customHeight="1">
      <c r="A2562" s="126"/>
      <c r="B2562" s="126"/>
      <c r="C2562" s="126"/>
      <c r="D2562" s="126"/>
      <c r="E2562" s="126"/>
      <c r="F2562" s="106" t="s">
        <v>278</v>
      </c>
      <c r="G2562" s="64">
        <f t="shared" si="570"/>
        <v>0</v>
      </c>
      <c r="H2562" s="64">
        <f t="shared" si="571"/>
        <v>0</v>
      </c>
      <c r="I2562" s="64">
        <f t="shared" ref="I2562:P2562" si="580">I2490+I2502+I2514+I2526+I2538+I2550</f>
        <v>0</v>
      </c>
      <c r="J2562" s="64">
        <f t="shared" si="580"/>
        <v>0</v>
      </c>
      <c r="K2562" s="64">
        <f t="shared" si="580"/>
        <v>0</v>
      </c>
      <c r="L2562" s="64">
        <f t="shared" si="580"/>
        <v>0</v>
      </c>
      <c r="M2562" s="64">
        <f t="shared" si="580"/>
        <v>0</v>
      </c>
      <c r="N2562" s="64">
        <f t="shared" si="580"/>
        <v>0</v>
      </c>
      <c r="O2562" s="64">
        <f t="shared" si="580"/>
        <v>0</v>
      </c>
      <c r="P2562" s="64">
        <f t="shared" si="580"/>
        <v>0</v>
      </c>
      <c r="Q2562" s="136"/>
      <c r="R2562" s="114"/>
      <c r="S2562" s="77"/>
      <c r="T2562" s="65"/>
      <c r="U2562" s="65"/>
      <c r="V2562" s="65"/>
      <c r="W2562" s="75"/>
      <c r="X2562" s="75"/>
      <c r="Y2562" s="75"/>
      <c r="Z2562" s="75"/>
      <c r="AA2562" s="75"/>
      <c r="AB2562" s="75"/>
      <c r="AC2562" s="75"/>
      <c r="AD2562" s="75"/>
      <c r="AE2562" s="75"/>
      <c r="AF2562" s="75"/>
      <c r="AG2562" s="75"/>
      <c r="AH2562" s="75"/>
      <c r="AI2562" s="75"/>
      <c r="AJ2562" s="75"/>
      <c r="AK2562" s="75"/>
      <c r="AL2562" s="75"/>
      <c r="AM2562" s="75"/>
      <c r="AN2562" s="75"/>
      <c r="AO2562" s="75"/>
      <c r="AP2562" s="75"/>
      <c r="AQ2562" s="75"/>
      <c r="AR2562" s="75"/>
      <c r="AS2562" s="75"/>
      <c r="AT2562" s="75"/>
      <c r="AU2562" s="75"/>
      <c r="AV2562" s="75"/>
      <c r="AW2562" s="75"/>
      <c r="AX2562" s="75"/>
      <c r="AY2562" s="75"/>
      <c r="AZ2562" s="75"/>
      <c r="BA2562" s="75"/>
    </row>
    <row r="2563" spans="1:256" s="76" customFormat="1" ht="12.75" customHeight="1">
      <c r="A2563" s="126"/>
      <c r="B2563" s="126"/>
      <c r="C2563" s="126"/>
      <c r="D2563" s="126"/>
      <c r="E2563" s="126"/>
      <c r="F2563" s="106" t="s">
        <v>279</v>
      </c>
      <c r="G2563" s="64">
        <f t="shared" si="570"/>
        <v>0</v>
      </c>
      <c r="H2563" s="64">
        <f t="shared" si="571"/>
        <v>0</v>
      </c>
      <c r="I2563" s="64">
        <f t="shared" ref="I2563:P2563" si="581">I2491+I2503+I2515+I2527+I2539+I2551</f>
        <v>0</v>
      </c>
      <c r="J2563" s="64">
        <f t="shared" si="581"/>
        <v>0</v>
      </c>
      <c r="K2563" s="64">
        <f t="shared" si="581"/>
        <v>0</v>
      </c>
      <c r="L2563" s="64">
        <f t="shared" si="581"/>
        <v>0</v>
      </c>
      <c r="M2563" s="64">
        <f t="shared" si="581"/>
        <v>0</v>
      </c>
      <c r="N2563" s="64">
        <f t="shared" si="581"/>
        <v>0</v>
      </c>
      <c r="O2563" s="64">
        <f t="shared" si="581"/>
        <v>0</v>
      </c>
      <c r="P2563" s="64">
        <f t="shared" si="581"/>
        <v>0</v>
      </c>
      <c r="Q2563" s="136"/>
      <c r="R2563" s="114"/>
      <c r="S2563" s="77"/>
      <c r="T2563" s="65"/>
      <c r="U2563" s="65"/>
      <c r="V2563" s="65"/>
      <c r="W2563" s="75"/>
      <c r="X2563" s="75"/>
      <c r="Y2563" s="75"/>
      <c r="Z2563" s="75"/>
      <c r="AA2563" s="75"/>
      <c r="AB2563" s="75"/>
      <c r="AC2563" s="75"/>
      <c r="AD2563" s="75"/>
      <c r="AE2563" s="75"/>
      <c r="AF2563" s="75"/>
      <c r="AG2563" s="75"/>
      <c r="AH2563" s="75"/>
      <c r="AI2563" s="75"/>
      <c r="AJ2563" s="75"/>
      <c r="AK2563" s="75"/>
      <c r="AL2563" s="75"/>
      <c r="AM2563" s="75"/>
      <c r="AN2563" s="75"/>
      <c r="AO2563" s="75"/>
      <c r="AP2563" s="75"/>
      <c r="AQ2563" s="75"/>
      <c r="AR2563" s="75"/>
      <c r="AS2563" s="75"/>
      <c r="AT2563" s="75"/>
      <c r="AU2563" s="75"/>
      <c r="AV2563" s="75"/>
      <c r="AW2563" s="75"/>
      <c r="AX2563" s="75"/>
      <c r="AY2563" s="75"/>
      <c r="AZ2563" s="75"/>
      <c r="BA2563" s="75"/>
    </row>
    <row r="2564" spans="1:256" s="76" customFormat="1" ht="12.75" customHeight="1">
      <c r="A2564" s="126" t="s">
        <v>166</v>
      </c>
      <c r="B2564" s="126"/>
      <c r="C2564" s="126"/>
      <c r="D2564" s="126"/>
      <c r="E2564" s="126"/>
      <c r="F2564" s="106" t="s">
        <v>22</v>
      </c>
      <c r="G2564" s="64">
        <f>SUM(G2565:G2575)</f>
        <v>1970</v>
      </c>
      <c r="H2564" s="64">
        <f t="shared" ref="H2564:P2564" si="582">SUM(H2565:H2575)</f>
        <v>0</v>
      </c>
      <c r="I2564" s="64">
        <f t="shared" si="582"/>
        <v>1970</v>
      </c>
      <c r="J2564" s="64">
        <f t="shared" si="582"/>
        <v>0</v>
      </c>
      <c r="K2564" s="64">
        <f t="shared" si="582"/>
        <v>0</v>
      </c>
      <c r="L2564" s="64">
        <f t="shared" si="582"/>
        <v>0</v>
      </c>
      <c r="M2564" s="64">
        <f t="shared" si="582"/>
        <v>0</v>
      </c>
      <c r="N2564" s="64">
        <f t="shared" si="582"/>
        <v>0</v>
      </c>
      <c r="O2564" s="64">
        <f t="shared" si="582"/>
        <v>0</v>
      </c>
      <c r="P2564" s="64">
        <f t="shared" si="582"/>
        <v>0</v>
      </c>
      <c r="Q2564" s="126"/>
      <c r="R2564" s="78"/>
      <c r="S2564" s="78"/>
      <c r="T2564" s="78"/>
      <c r="U2564" s="78"/>
      <c r="V2564" s="78"/>
      <c r="W2564" s="78"/>
      <c r="X2564" s="78"/>
      <c r="Y2564" s="78"/>
      <c r="Z2564" s="134"/>
      <c r="AA2564" s="134"/>
      <c r="AB2564" s="134"/>
      <c r="AC2564" s="134"/>
      <c r="AD2564" s="134"/>
      <c r="AE2564" s="134"/>
      <c r="AF2564" s="134"/>
      <c r="AG2564" s="134"/>
      <c r="AH2564" s="134"/>
      <c r="AI2564" s="134"/>
      <c r="AJ2564" s="134"/>
      <c r="AK2564" s="134"/>
      <c r="AL2564" s="134"/>
      <c r="AM2564" s="134"/>
      <c r="AN2564" s="134"/>
      <c r="AO2564" s="134"/>
      <c r="AP2564" s="134"/>
      <c r="AQ2564" s="134"/>
      <c r="AR2564" s="134"/>
      <c r="AS2564" s="134"/>
      <c r="AT2564" s="134"/>
      <c r="AU2564" s="134"/>
      <c r="AV2564" s="134"/>
      <c r="AW2564" s="134"/>
      <c r="AX2564" s="134"/>
      <c r="AY2564" s="134"/>
      <c r="AZ2564" s="134"/>
      <c r="BA2564" s="134"/>
      <c r="BB2564" s="126"/>
      <c r="BC2564" s="126"/>
      <c r="BD2564" s="126"/>
      <c r="BE2564" s="126"/>
      <c r="BF2564" s="126"/>
      <c r="BG2564" s="126"/>
      <c r="BH2564" s="126"/>
      <c r="BI2564" s="126"/>
      <c r="BJ2564" s="126"/>
      <c r="BK2564" s="126"/>
      <c r="BL2564" s="126"/>
      <c r="BM2564" s="126"/>
      <c r="BN2564" s="126"/>
      <c r="BO2564" s="126"/>
      <c r="BP2564" s="126"/>
      <c r="BQ2564" s="126"/>
      <c r="BR2564" s="126"/>
      <c r="BS2564" s="126"/>
      <c r="BT2564" s="126"/>
      <c r="BU2564" s="126"/>
      <c r="BV2564" s="126"/>
      <c r="BW2564" s="126"/>
      <c r="BX2564" s="126"/>
      <c r="BY2564" s="126"/>
      <c r="BZ2564" s="126" t="s">
        <v>166</v>
      </c>
      <c r="CA2564" s="126"/>
      <c r="CB2564" s="126"/>
      <c r="CC2564" s="126"/>
      <c r="CD2564" s="126" t="s">
        <v>166</v>
      </c>
      <c r="CE2564" s="126"/>
      <c r="CF2564" s="126"/>
      <c r="CG2564" s="126"/>
      <c r="CH2564" s="126" t="s">
        <v>166</v>
      </c>
      <c r="CI2564" s="126"/>
      <c r="CJ2564" s="126"/>
      <c r="CK2564" s="126"/>
      <c r="CL2564" s="126" t="s">
        <v>166</v>
      </c>
      <c r="CM2564" s="126"/>
      <c r="CN2564" s="126"/>
      <c r="CO2564" s="126"/>
      <c r="CP2564" s="126" t="s">
        <v>166</v>
      </c>
      <c r="CQ2564" s="126"/>
      <c r="CR2564" s="126"/>
      <c r="CS2564" s="126"/>
      <c r="CT2564" s="126" t="s">
        <v>166</v>
      </c>
      <c r="CU2564" s="126"/>
      <c r="CV2564" s="126"/>
      <c r="CW2564" s="126"/>
      <c r="CX2564" s="126" t="s">
        <v>166</v>
      </c>
      <c r="CY2564" s="126"/>
      <c r="CZ2564" s="126"/>
      <c r="DA2564" s="126"/>
      <c r="DB2564" s="126" t="s">
        <v>166</v>
      </c>
      <c r="DC2564" s="126"/>
      <c r="DD2564" s="126"/>
      <c r="DE2564" s="126"/>
      <c r="DF2564" s="126" t="s">
        <v>166</v>
      </c>
      <c r="DG2564" s="126"/>
      <c r="DH2564" s="126"/>
      <c r="DI2564" s="126"/>
      <c r="DJ2564" s="126" t="s">
        <v>166</v>
      </c>
      <c r="DK2564" s="126"/>
      <c r="DL2564" s="126"/>
      <c r="DM2564" s="126"/>
      <c r="DN2564" s="126" t="s">
        <v>166</v>
      </c>
      <c r="DO2564" s="126"/>
      <c r="DP2564" s="126"/>
      <c r="DQ2564" s="126"/>
      <c r="DR2564" s="126" t="s">
        <v>166</v>
      </c>
      <c r="DS2564" s="126"/>
      <c r="DT2564" s="126"/>
      <c r="DU2564" s="126"/>
      <c r="DV2564" s="126" t="s">
        <v>166</v>
      </c>
      <c r="DW2564" s="126"/>
      <c r="DX2564" s="126"/>
      <c r="DY2564" s="126"/>
      <c r="DZ2564" s="126" t="s">
        <v>166</v>
      </c>
      <c r="EA2564" s="126"/>
      <c r="EB2564" s="126"/>
      <c r="EC2564" s="126"/>
      <c r="ED2564" s="126" t="s">
        <v>166</v>
      </c>
      <c r="EE2564" s="126"/>
      <c r="EF2564" s="126"/>
      <c r="EG2564" s="126"/>
      <c r="EH2564" s="126" t="s">
        <v>166</v>
      </c>
      <c r="EI2564" s="126"/>
      <c r="EJ2564" s="126"/>
      <c r="EK2564" s="126"/>
      <c r="EL2564" s="126" t="s">
        <v>166</v>
      </c>
      <c r="EM2564" s="126"/>
      <c r="EN2564" s="126"/>
      <c r="EO2564" s="126"/>
      <c r="EP2564" s="126" t="s">
        <v>166</v>
      </c>
      <c r="EQ2564" s="126"/>
      <c r="ER2564" s="126"/>
      <c r="ES2564" s="126"/>
      <c r="ET2564" s="126" t="s">
        <v>166</v>
      </c>
      <c r="EU2564" s="126"/>
      <c r="EV2564" s="126"/>
      <c r="EW2564" s="126"/>
      <c r="EX2564" s="126" t="s">
        <v>166</v>
      </c>
      <c r="EY2564" s="126"/>
      <c r="EZ2564" s="126"/>
      <c r="FA2564" s="126"/>
      <c r="FB2564" s="126" t="s">
        <v>166</v>
      </c>
      <c r="FC2564" s="126"/>
      <c r="FD2564" s="126"/>
      <c r="FE2564" s="126"/>
      <c r="FF2564" s="126" t="s">
        <v>166</v>
      </c>
      <c r="FG2564" s="126"/>
      <c r="FH2564" s="126"/>
      <c r="FI2564" s="126"/>
      <c r="FJ2564" s="126" t="s">
        <v>166</v>
      </c>
      <c r="FK2564" s="126"/>
      <c r="FL2564" s="126"/>
      <c r="FM2564" s="126"/>
      <c r="FN2564" s="126" t="s">
        <v>166</v>
      </c>
      <c r="FO2564" s="126"/>
      <c r="FP2564" s="126"/>
      <c r="FQ2564" s="126"/>
      <c r="FR2564" s="126" t="s">
        <v>166</v>
      </c>
      <c r="FS2564" s="126"/>
      <c r="FT2564" s="126"/>
      <c r="FU2564" s="126"/>
      <c r="FV2564" s="126" t="s">
        <v>166</v>
      </c>
      <c r="FW2564" s="126"/>
      <c r="FX2564" s="126"/>
      <c r="FY2564" s="126"/>
      <c r="FZ2564" s="126" t="s">
        <v>166</v>
      </c>
      <c r="GA2564" s="126"/>
      <c r="GB2564" s="126"/>
      <c r="GC2564" s="126"/>
      <c r="GD2564" s="126" t="s">
        <v>166</v>
      </c>
      <c r="GE2564" s="126"/>
      <c r="GF2564" s="126"/>
      <c r="GG2564" s="126"/>
      <c r="GH2564" s="126" t="s">
        <v>166</v>
      </c>
      <c r="GI2564" s="126"/>
      <c r="GJ2564" s="126"/>
      <c r="GK2564" s="126"/>
      <c r="GL2564" s="126" t="s">
        <v>166</v>
      </c>
      <c r="GM2564" s="126"/>
      <c r="GN2564" s="126"/>
      <c r="GO2564" s="126"/>
      <c r="GP2564" s="126" t="s">
        <v>166</v>
      </c>
      <c r="GQ2564" s="126"/>
      <c r="GR2564" s="126"/>
      <c r="GS2564" s="126"/>
      <c r="GT2564" s="126" t="s">
        <v>166</v>
      </c>
      <c r="GU2564" s="126"/>
      <c r="GV2564" s="126"/>
      <c r="GW2564" s="126"/>
      <c r="GX2564" s="126" t="s">
        <v>166</v>
      </c>
      <c r="GY2564" s="126"/>
      <c r="GZ2564" s="126"/>
      <c r="HA2564" s="126"/>
      <c r="HB2564" s="126" t="s">
        <v>166</v>
      </c>
      <c r="HC2564" s="126"/>
      <c r="HD2564" s="126"/>
      <c r="HE2564" s="126"/>
      <c r="HF2564" s="126" t="s">
        <v>166</v>
      </c>
      <c r="HG2564" s="126"/>
      <c r="HH2564" s="126"/>
      <c r="HI2564" s="126"/>
      <c r="HJ2564" s="126" t="s">
        <v>166</v>
      </c>
      <c r="HK2564" s="126"/>
      <c r="HL2564" s="126"/>
      <c r="HM2564" s="126"/>
      <c r="HN2564" s="126" t="s">
        <v>166</v>
      </c>
      <c r="HO2564" s="126"/>
      <c r="HP2564" s="126"/>
      <c r="HQ2564" s="126"/>
      <c r="HR2564" s="126" t="s">
        <v>166</v>
      </c>
      <c r="HS2564" s="126"/>
      <c r="HT2564" s="126"/>
      <c r="HU2564" s="126"/>
      <c r="HV2564" s="126" t="s">
        <v>166</v>
      </c>
      <c r="HW2564" s="126"/>
      <c r="HX2564" s="126"/>
      <c r="HY2564" s="126"/>
      <c r="HZ2564" s="126" t="s">
        <v>166</v>
      </c>
      <c r="IA2564" s="126"/>
      <c r="IB2564" s="126"/>
      <c r="IC2564" s="126"/>
      <c r="ID2564" s="126" t="s">
        <v>166</v>
      </c>
      <c r="IE2564" s="126"/>
      <c r="IF2564" s="126"/>
      <c r="IG2564" s="126"/>
      <c r="IH2564" s="126" t="s">
        <v>166</v>
      </c>
      <c r="II2564" s="126"/>
      <c r="IJ2564" s="126"/>
      <c r="IK2564" s="126"/>
      <c r="IL2564" s="126" t="s">
        <v>166</v>
      </c>
      <c r="IM2564" s="126"/>
      <c r="IN2564" s="126"/>
      <c r="IO2564" s="126"/>
      <c r="IP2564" s="126" t="s">
        <v>166</v>
      </c>
      <c r="IQ2564" s="126"/>
      <c r="IR2564" s="126"/>
      <c r="IS2564" s="126"/>
      <c r="IT2564" s="126" t="s">
        <v>166</v>
      </c>
      <c r="IU2564" s="126"/>
      <c r="IV2564" s="126"/>
    </row>
    <row r="2565" spans="1:256" s="76" customFormat="1" ht="12.75" customHeight="1">
      <c r="A2565" s="126"/>
      <c r="B2565" s="126"/>
      <c r="C2565" s="126"/>
      <c r="D2565" s="126"/>
      <c r="E2565" s="126"/>
      <c r="F2565" s="106" t="s">
        <v>25</v>
      </c>
      <c r="G2565" s="64">
        <f t="shared" ref="G2565:H2569" si="583">I2565+K2565+M2565+O2565</f>
        <v>0</v>
      </c>
      <c r="H2565" s="64">
        <f t="shared" si="583"/>
        <v>0</v>
      </c>
      <c r="I2565" s="64">
        <v>0</v>
      </c>
      <c r="J2565" s="64">
        <v>0</v>
      </c>
      <c r="K2565" s="64">
        <v>0</v>
      </c>
      <c r="L2565" s="64">
        <v>0</v>
      </c>
      <c r="M2565" s="64">
        <v>0</v>
      </c>
      <c r="N2565" s="64">
        <v>0</v>
      </c>
      <c r="O2565" s="64">
        <v>0</v>
      </c>
      <c r="P2565" s="64">
        <v>0</v>
      </c>
      <c r="Q2565" s="126"/>
      <c r="R2565" s="78"/>
      <c r="S2565" s="78"/>
      <c r="T2565" s="78"/>
      <c r="U2565" s="78"/>
      <c r="V2565" s="78"/>
      <c r="W2565" s="78"/>
      <c r="X2565" s="78"/>
      <c r="Y2565" s="78"/>
      <c r="Z2565" s="134"/>
      <c r="AA2565" s="134"/>
      <c r="AB2565" s="134"/>
      <c r="AC2565" s="134"/>
      <c r="AD2565" s="134"/>
      <c r="AE2565" s="134"/>
      <c r="AF2565" s="134"/>
      <c r="AG2565" s="134"/>
      <c r="AH2565" s="134"/>
      <c r="AI2565" s="134"/>
      <c r="AJ2565" s="134"/>
      <c r="AK2565" s="134"/>
      <c r="AL2565" s="134"/>
      <c r="AM2565" s="134"/>
      <c r="AN2565" s="134"/>
      <c r="AO2565" s="134"/>
      <c r="AP2565" s="134"/>
      <c r="AQ2565" s="134"/>
      <c r="AR2565" s="134"/>
      <c r="AS2565" s="134"/>
      <c r="AT2565" s="134"/>
      <c r="AU2565" s="134"/>
      <c r="AV2565" s="134"/>
      <c r="AW2565" s="134"/>
      <c r="AX2565" s="134"/>
      <c r="AY2565" s="134"/>
      <c r="AZ2565" s="134"/>
      <c r="BA2565" s="134"/>
      <c r="BB2565" s="126"/>
      <c r="BC2565" s="126"/>
      <c r="BD2565" s="126"/>
      <c r="BE2565" s="126"/>
      <c r="BF2565" s="126"/>
      <c r="BG2565" s="126"/>
      <c r="BH2565" s="126"/>
      <c r="BI2565" s="126"/>
      <c r="BJ2565" s="126"/>
      <c r="BK2565" s="126"/>
      <c r="BL2565" s="126"/>
      <c r="BM2565" s="126"/>
      <c r="BN2565" s="126"/>
      <c r="BO2565" s="126"/>
      <c r="BP2565" s="126"/>
      <c r="BQ2565" s="126"/>
      <c r="BR2565" s="126"/>
      <c r="BS2565" s="126"/>
      <c r="BT2565" s="126"/>
      <c r="BU2565" s="126"/>
      <c r="BV2565" s="126"/>
      <c r="BW2565" s="126"/>
      <c r="BX2565" s="126"/>
      <c r="BY2565" s="126"/>
      <c r="BZ2565" s="126"/>
      <c r="CA2565" s="126"/>
      <c r="CB2565" s="126"/>
      <c r="CC2565" s="126"/>
      <c r="CD2565" s="126"/>
      <c r="CE2565" s="126"/>
      <c r="CF2565" s="126"/>
      <c r="CG2565" s="126"/>
      <c r="CH2565" s="126"/>
      <c r="CI2565" s="126"/>
      <c r="CJ2565" s="126"/>
      <c r="CK2565" s="126"/>
      <c r="CL2565" s="126"/>
      <c r="CM2565" s="126"/>
      <c r="CN2565" s="126"/>
      <c r="CO2565" s="126"/>
      <c r="CP2565" s="126"/>
      <c r="CQ2565" s="126"/>
      <c r="CR2565" s="126"/>
      <c r="CS2565" s="126"/>
      <c r="CT2565" s="126"/>
      <c r="CU2565" s="126"/>
      <c r="CV2565" s="126"/>
      <c r="CW2565" s="126"/>
      <c r="CX2565" s="126"/>
      <c r="CY2565" s="126"/>
      <c r="CZ2565" s="126"/>
      <c r="DA2565" s="126"/>
      <c r="DB2565" s="126"/>
      <c r="DC2565" s="126"/>
      <c r="DD2565" s="126"/>
      <c r="DE2565" s="126"/>
      <c r="DF2565" s="126"/>
      <c r="DG2565" s="126"/>
      <c r="DH2565" s="126"/>
      <c r="DI2565" s="126"/>
      <c r="DJ2565" s="126"/>
      <c r="DK2565" s="126"/>
      <c r="DL2565" s="126"/>
      <c r="DM2565" s="126"/>
      <c r="DN2565" s="126"/>
      <c r="DO2565" s="126"/>
      <c r="DP2565" s="126"/>
      <c r="DQ2565" s="126"/>
      <c r="DR2565" s="126"/>
      <c r="DS2565" s="126"/>
      <c r="DT2565" s="126"/>
      <c r="DU2565" s="126"/>
      <c r="DV2565" s="126"/>
      <c r="DW2565" s="126"/>
      <c r="DX2565" s="126"/>
      <c r="DY2565" s="126"/>
      <c r="DZ2565" s="126"/>
      <c r="EA2565" s="126"/>
      <c r="EB2565" s="126"/>
      <c r="EC2565" s="126"/>
      <c r="ED2565" s="126"/>
      <c r="EE2565" s="126"/>
      <c r="EF2565" s="126"/>
      <c r="EG2565" s="126"/>
      <c r="EH2565" s="126"/>
      <c r="EI2565" s="126"/>
      <c r="EJ2565" s="126"/>
      <c r="EK2565" s="126"/>
      <c r="EL2565" s="126"/>
      <c r="EM2565" s="126"/>
      <c r="EN2565" s="126"/>
      <c r="EO2565" s="126"/>
      <c r="EP2565" s="126"/>
      <c r="EQ2565" s="126"/>
      <c r="ER2565" s="126"/>
      <c r="ES2565" s="126"/>
      <c r="ET2565" s="126"/>
      <c r="EU2565" s="126"/>
      <c r="EV2565" s="126"/>
      <c r="EW2565" s="126"/>
      <c r="EX2565" s="126"/>
      <c r="EY2565" s="126"/>
      <c r="EZ2565" s="126"/>
      <c r="FA2565" s="126"/>
      <c r="FB2565" s="126"/>
      <c r="FC2565" s="126"/>
      <c r="FD2565" s="126"/>
      <c r="FE2565" s="126"/>
      <c r="FF2565" s="126"/>
      <c r="FG2565" s="126"/>
      <c r="FH2565" s="126"/>
      <c r="FI2565" s="126"/>
      <c r="FJ2565" s="126"/>
      <c r="FK2565" s="126"/>
      <c r="FL2565" s="126"/>
      <c r="FM2565" s="126"/>
      <c r="FN2565" s="126"/>
      <c r="FO2565" s="126"/>
      <c r="FP2565" s="126"/>
      <c r="FQ2565" s="126"/>
      <c r="FR2565" s="126"/>
      <c r="FS2565" s="126"/>
      <c r="FT2565" s="126"/>
      <c r="FU2565" s="126"/>
      <c r="FV2565" s="126"/>
      <c r="FW2565" s="126"/>
      <c r="FX2565" s="126"/>
      <c r="FY2565" s="126"/>
      <c r="FZ2565" s="126"/>
      <c r="GA2565" s="126"/>
      <c r="GB2565" s="126"/>
      <c r="GC2565" s="126"/>
      <c r="GD2565" s="126"/>
      <c r="GE2565" s="126"/>
      <c r="GF2565" s="126"/>
      <c r="GG2565" s="126"/>
      <c r="GH2565" s="126"/>
      <c r="GI2565" s="126"/>
      <c r="GJ2565" s="126"/>
      <c r="GK2565" s="126"/>
      <c r="GL2565" s="126"/>
      <c r="GM2565" s="126"/>
      <c r="GN2565" s="126"/>
      <c r="GO2565" s="126"/>
      <c r="GP2565" s="126"/>
      <c r="GQ2565" s="126"/>
      <c r="GR2565" s="126"/>
      <c r="GS2565" s="126"/>
      <c r="GT2565" s="126"/>
      <c r="GU2565" s="126"/>
      <c r="GV2565" s="126"/>
      <c r="GW2565" s="126"/>
      <c r="GX2565" s="126"/>
      <c r="GY2565" s="126"/>
      <c r="GZ2565" s="126"/>
      <c r="HA2565" s="126"/>
      <c r="HB2565" s="126"/>
      <c r="HC2565" s="126"/>
      <c r="HD2565" s="126"/>
      <c r="HE2565" s="126"/>
      <c r="HF2565" s="126"/>
      <c r="HG2565" s="126"/>
      <c r="HH2565" s="126"/>
      <c r="HI2565" s="126"/>
      <c r="HJ2565" s="126"/>
      <c r="HK2565" s="126"/>
      <c r="HL2565" s="126"/>
      <c r="HM2565" s="126"/>
      <c r="HN2565" s="126"/>
      <c r="HO2565" s="126"/>
      <c r="HP2565" s="126"/>
      <c r="HQ2565" s="126"/>
      <c r="HR2565" s="126"/>
      <c r="HS2565" s="126"/>
      <c r="HT2565" s="126"/>
      <c r="HU2565" s="126"/>
      <c r="HV2565" s="126"/>
      <c r="HW2565" s="126"/>
      <c r="HX2565" s="126"/>
      <c r="HY2565" s="126"/>
      <c r="HZ2565" s="126"/>
      <c r="IA2565" s="126"/>
      <c r="IB2565" s="126"/>
      <c r="IC2565" s="126"/>
      <c r="ID2565" s="126"/>
      <c r="IE2565" s="126"/>
      <c r="IF2565" s="126"/>
      <c r="IG2565" s="126"/>
      <c r="IH2565" s="126"/>
      <c r="II2565" s="126"/>
      <c r="IJ2565" s="126"/>
      <c r="IK2565" s="126"/>
      <c r="IL2565" s="126"/>
      <c r="IM2565" s="126"/>
      <c r="IN2565" s="126"/>
      <c r="IO2565" s="126"/>
      <c r="IP2565" s="126"/>
      <c r="IQ2565" s="126"/>
      <c r="IR2565" s="126"/>
      <c r="IS2565" s="126"/>
      <c r="IT2565" s="126"/>
      <c r="IU2565" s="126"/>
      <c r="IV2565" s="126"/>
    </row>
    <row r="2566" spans="1:256" s="76" customFormat="1" ht="12.75" customHeight="1">
      <c r="A2566" s="126"/>
      <c r="B2566" s="126"/>
      <c r="C2566" s="126"/>
      <c r="D2566" s="126"/>
      <c r="E2566" s="126"/>
      <c r="F2566" s="106" t="s">
        <v>28</v>
      </c>
      <c r="G2566" s="64">
        <f t="shared" si="583"/>
        <v>0</v>
      </c>
      <c r="H2566" s="64">
        <f t="shared" si="583"/>
        <v>0</v>
      </c>
      <c r="I2566" s="64">
        <v>0</v>
      </c>
      <c r="J2566" s="64">
        <v>0</v>
      </c>
      <c r="K2566" s="64">
        <v>0</v>
      </c>
      <c r="L2566" s="64">
        <v>0</v>
      </c>
      <c r="M2566" s="64">
        <v>0</v>
      </c>
      <c r="N2566" s="64">
        <v>0</v>
      </c>
      <c r="O2566" s="64">
        <v>0</v>
      </c>
      <c r="P2566" s="64">
        <v>0</v>
      </c>
      <c r="Q2566" s="126"/>
      <c r="R2566" s="78"/>
      <c r="S2566" s="78"/>
      <c r="T2566" s="78"/>
      <c r="U2566" s="78"/>
      <c r="V2566" s="78"/>
      <c r="W2566" s="78"/>
      <c r="X2566" s="78"/>
      <c r="Y2566" s="78"/>
      <c r="Z2566" s="134"/>
      <c r="AA2566" s="134"/>
      <c r="AB2566" s="134"/>
      <c r="AC2566" s="134"/>
      <c r="AD2566" s="134"/>
      <c r="AE2566" s="134"/>
      <c r="AF2566" s="134"/>
      <c r="AG2566" s="134"/>
      <c r="AH2566" s="134"/>
      <c r="AI2566" s="134"/>
      <c r="AJ2566" s="134"/>
      <c r="AK2566" s="134"/>
      <c r="AL2566" s="134"/>
      <c r="AM2566" s="134"/>
      <c r="AN2566" s="134"/>
      <c r="AO2566" s="134"/>
      <c r="AP2566" s="134"/>
      <c r="AQ2566" s="134"/>
      <c r="AR2566" s="134"/>
      <c r="AS2566" s="134"/>
      <c r="AT2566" s="134"/>
      <c r="AU2566" s="134"/>
      <c r="AV2566" s="134"/>
      <c r="AW2566" s="134"/>
      <c r="AX2566" s="134"/>
      <c r="AY2566" s="134"/>
      <c r="AZ2566" s="134"/>
      <c r="BA2566" s="134"/>
      <c r="BB2566" s="126"/>
      <c r="BC2566" s="126"/>
      <c r="BD2566" s="126"/>
      <c r="BE2566" s="126"/>
      <c r="BF2566" s="126"/>
      <c r="BG2566" s="126"/>
      <c r="BH2566" s="126"/>
      <c r="BI2566" s="126"/>
      <c r="BJ2566" s="126"/>
      <c r="BK2566" s="126"/>
      <c r="BL2566" s="126"/>
      <c r="BM2566" s="126"/>
      <c r="BN2566" s="126"/>
      <c r="BO2566" s="126"/>
      <c r="BP2566" s="126"/>
      <c r="BQ2566" s="126"/>
      <c r="BR2566" s="126"/>
      <c r="BS2566" s="126"/>
      <c r="BT2566" s="126"/>
      <c r="BU2566" s="126"/>
      <c r="BV2566" s="126"/>
      <c r="BW2566" s="126"/>
      <c r="BX2566" s="126"/>
      <c r="BY2566" s="126"/>
      <c r="BZ2566" s="126"/>
      <c r="CA2566" s="126"/>
      <c r="CB2566" s="126"/>
      <c r="CC2566" s="126"/>
      <c r="CD2566" s="126"/>
      <c r="CE2566" s="126"/>
      <c r="CF2566" s="126"/>
      <c r="CG2566" s="126"/>
      <c r="CH2566" s="126"/>
      <c r="CI2566" s="126"/>
      <c r="CJ2566" s="126"/>
      <c r="CK2566" s="126"/>
      <c r="CL2566" s="126"/>
      <c r="CM2566" s="126"/>
      <c r="CN2566" s="126"/>
      <c r="CO2566" s="126"/>
      <c r="CP2566" s="126"/>
      <c r="CQ2566" s="126"/>
      <c r="CR2566" s="126"/>
      <c r="CS2566" s="126"/>
      <c r="CT2566" s="126"/>
      <c r="CU2566" s="126"/>
      <c r="CV2566" s="126"/>
      <c r="CW2566" s="126"/>
      <c r="CX2566" s="126"/>
      <c r="CY2566" s="126"/>
      <c r="CZ2566" s="126"/>
      <c r="DA2566" s="126"/>
      <c r="DB2566" s="126"/>
      <c r="DC2566" s="126"/>
      <c r="DD2566" s="126"/>
      <c r="DE2566" s="126"/>
      <c r="DF2566" s="126"/>
      <c r="DG2566" s="126"/>
      <c r="DH2566" s="126"/>
      <c r="DI2566" s="126"/>
      <c r="DJ2566" s="126"/>
      <c r="DK2566" s="126"/>
      <c r="DL2566" s="126"/>
      <c r="DM2566" s="126"/>
      <c r="DN2566" s="126"/>
      <c r="DO2566" s="126"/>
      <c r="DP2566" s="126"/>
      <c r="DQ2566" s="126"/>
      <c r="DR2566" s="126"/>
      <c r="DS2566" s="126"/>
      <c r="DT2566" s="126"/>
      <c r="DU2566" s="126"/>
      <c r="DV2566" s="126"/>
      <c r="DW2566" s="126"/>
      <c r="DX2566" s="126"/>
      <c r="DY2566" s="126"/>
      <c r="DZ2566" s="126"/>
      <c r="EA2566" s="126"/>
      <c r="EB2566" s="126"/>
      <c r="EC2566" s="126"/>
      <c r="ED2566" s="126"/>
      <c r="EE2566" s="126"/>
      <c r="EF2566" s="126"/>
      <c r="EG2566" s="126"/>
      <c r="EH2566" s="126"/>
      <c r="EI2566" s="126"/>
      <c r="EJ2566" s="126"/>
      <c r="EK2566" s="126"/>
      <c r="EL2566" s="126"/>
      <c r="EM2566" s="126"/>
      <c r="EN2566" s="126"/>
      <c r="EO2566" s="126"/>
      <c r="EP2566" s="126"/>
      <c r="EQ2566" s="126"/>
      <c r="ER2566" s="126"/>
      <c r="ES2566" s="126"/>
      <c r="ET2566" s="126"/>
      <c r="EU2566" s="126"/>
      <c r="EV2566" s="126"/>
      <c r="EW2566" s="126"/>
      <c r="EX2566" s="126"/>
      <c r="EY2566" s="126"/>
      <c r="EZ2566" s="126"/>
      <c r="FA2566" s="126"/>
      <c r="FB2566" s="126"/>
      <c r="FC2566" s="126"/>
      <c r="FD2566" s="126"/>
      <c r="FE2566" s="126"/>
      <c r="FF2566" s="126"/>
      <c r="FG2566" s="126"/>
      <c r="FH2566" s="126"/>
      <c r="FI2566" s="126"/>
      <c r="FJ2566" s="126"/>
      <c r="FK2566" s="126"/>
      <c r="FL2566" s="126"/>
      <c r="FM2566" s="126"/>
      <c r="FN2566" s="126"/>
      <c r="FO2566" s="126"/>
      <c r="FP2566" s="126"/>
      <c r="FQ2566" s="126"/>
      <c r="FR2566" s="126"/>
      <c r="FS2566" s="126"/>
      <c r="FT2566" s="126"/>
      <c r="FU2566" s="126"/>
      <c r="FV2566" s="126"/>
      <c r="FW2566" s="126"/>
      <c r="FX2566" s="126"/>
      <c r="FY2566" s="126"/>
      <c r="FZ2566" s="126"/>
      <c r="GA2566" s="126"/>
      <c r="GB2566" s="126"/>
      <c r="GC2566" s="126"/>
      <c r="GD2566" s="126"/>
      <c r="GE2566" s="126"/>
      <c r="GF2566" s="126"/>
      <c r="GG2566" s="126"/>
      <c r="GH2566" s="126"/>
      <c r="GI2566" s="126"/>
      <c r="GJ2566" s="126"/>
      <c r="GK2566" s="126"/>
      <c r="GL2566" s="126"/>
      <c r="GM2566" s="126"/>
      <c r="GN2566" s="126"/>
      <c r="GO2566" s="126"/>
      <c r="GP2566" s="126"/>
      <c r="GQ2566" s="126"/>
      <c r="GR2566" s="126"/>
      <c r="GS2566" s="126"/>
      <c r="GT2566" s="126"/>
      <c r="GU2566" s="126"/>
      <c r="GV2566" s="126"/>
      <c r="GW2566" s="126"/>
      <c r="GX2566" s="126"/>
      <c r="GY2566" s="126"/>
      <c r="GZ2566" s="126"/>
      <c r="HA2566" s="126"/>
      <c r="HB2566" s="126"/>
      <c r="HC2566" s="126"/>
      <c r="HD2566" s="126"/>
      <c r="HE2566" s="126"/>
      <c r="HF2566" s="126"/>
      <c r="HG2566" s="126"/>
      <c r="HH2566" s="126"/>
      <c r="HI2566" s="126"/>
      <c r="HJ2566" s="126"/>
      <c r="HK2566" s="126"/>
      <c r="HL2566" s="126"/>
      <c r="HM2566" s="126"/>
      <c r="HN2566" s="126"/>
      <c r="HO2566" s="126"/>
      <c r="HP2566" s="126"/>
      <c r="HQ2566" s="126"/>
      <c r="HR2566" s="126"/>
      <c r="HS2566" s="126"/>
      <c r="HT2566" s="126"/>
      <c r="HU2566" s="126"/>
      <c r="HV2566" s="126"/>
      <c r="HW2566" s="126"/>
      <c r="HX2566" s="126"/>
      <c r="HY2566" s="126"/>
      <c r="HZ2566" s="126"/>
      <c r="IA2566" s="126"/>
      <c r="IB2566" s="126"/>
      <c r="IC2566" s="126"/>
      <c r="ID2566" s="126"/>
      <c r="IE2566" s="126"/>
      <c r="IF2566" s="126"/>
      <c r="IG2566" s="126"/>
      <c r="IH2566" s="126"/>
      <c r="II2566" s="126"/>
      <c r="IJ2566" s="126"/>
      <c r="IK2566" s="126"/>
      <c r="IL2566" s="126"/>
      <c r="IM2566" s="126"/>
      <c r="IN2566" s="126"/>
      <c r="IO2566" s="126"/>
      <c r="IP2566" s="126"/>
      <c r="IQ2566" s="126"/>
      <c r="IR2566" s="126"/>
      <c r="IS2566" s="126"/>
      <c r="IT2566" s="126"/>
      <c r="IU2566" s="126"/>
      <c r="IV2566" s="126"/>
    </row>
    <row r="2567" spans="1:256" s="76" customFormat="1" ht="12.75" customHeight="1">
      <c r="A2567" s="126"/>
      <c r="B2567" s="126"/>
      <c r="C2567" s="126"/>
      <c r="D2567" s="126"/>
      <c r="E2567" s="126"/>
      <c r="F2567" s="106" t="s">
        <v>29</v>
      </c>
      <c r="G2567" s="64">
        <f t="shared" si="583"/>
        <v>0</v>
      </c>
      <c r="H2567" s="64">
        <f t="shared" si="583"/>
        <v>0</v>
      </c>
      <c r="I2567" s="64">
        <v>0</v>
      </c>
      <c r="J2567" s="64">
        <v>0</v>
      </c>
      <c r="K2567" s="64">
        <v>0</v>
      </c>
      <c r="L2567" s="64">
        <v>0</v>
      </c>
      <c r="M2567" s="64">
        <v>0</v>
      </c>
      <c r="N2567" s="64">
        <v>0</v>
      </c>
      <c r="O2567" s="64">
        <v>0</v>
      </c>
      <c r="P2567" s="64">
        <v>0</v>
      </c>
      <c r="Q2567" s="126"/>
      <c r="R2567" s="78"/>
      <c r="S2567" s="78"/>
      <c r="T2567" s="78"/>
      <c r="U2567" s="78"/>
      <c r="V2567" s="78"/>
      <c r="W2567" s="78"/>
      <c r="X2567" s="78"/>
      <c r="Y2567" s="78"/>
      <c r="Z2567" s="134"/>
      <c r="AA2567" s="134"/>
      <c r="AB2567" s="134"/>
      <c r="AC2567" s="134"/>
      <c r="AD2567" s="134"/>
      <c r="AE2567" s="134"/>
      <c r="AF2567" s="134"/>
      <c r="AG2567" s="134"/>
      <c r="AH2567" s="134"/>
      <c r="AI2567" s="134"/>
      <c r="AJ2567" s="134"/>
      <c r="AK2567" s="134"/>
      <c r="AL2567" s="134"/>
      <c r="AM2567" s="134"/>
      <c r="AN2567" s="134"/>
      <c r="AO2567" s="134"/>
      <c r="AP2567" s="134"/>
      <c r="AQ2567" s="134"/>
      <c r="AR2567" s="134"/>
      <c r="AS2567" s="134"/>
      <c r="AT2567" s="134"/>
      <c r="AU2567" s="134"/>
      <c r="AV2567" s="134"/>
      <c r="AW2567" s="134"/>
      <c r="AX2567" s="134"/>
      <c r="AY2567" s="134"/>
      <c r="AZ2567" s="134"/>
      <c r="BA2567" s="134"/>
      <c r="BB2567" s="126"/>
      <c r="BC2567" s="126"/>
      <c r="BD2567" s="126"/>
      <c r="BE2567" s="126"/>
      <c r="BF2567" s="126"/>
      <c r="BG2567" s="126"/>
      <c r="BH2567" s="126"/>
      <c r="BI2567" s="126"/>
      <c r="BJ2567" s="126"/>
      <c r="BK2567" s="126"/>
      <c r="BL2567" s="126"/>
      <c r="BM2567" s="126"/>
      <c r="BN2567" s="126"/>
      <c r="BO2567" s="126"/>
      <c r="BP2567" s="126"/>
      <c r="BQ2567" s="126"/>
      <c r="BR2567" s="126"/>
      <c r="BS2567" s="126"/>
      <c r="BT2567" s="126"/>
      <c r="BU2567" s="126"/>
      <c r="BV2567" s="126"/>
      <c r="BW2567" s="126"/>
      <c r="BX2567" s="126"/>
      <c r="BY2567" s="126"/>
      <c r="BZ2567" s="126"/>
      <c r="CA2567" s="126"/>
      <c r="CB2567" s="126"/>
      <c r="CC2567" s="126"/>
      <c r="CD2567" s="126"/>
      <c r="CE2567" s="126"/>
      <c r="CF2567" s="126"/>
      <c r="CG2567" s="126"/>
      <c r="CH2567" s="126"/>
      <c r="CI2567" s="126"/>
      <c r="CJ2567" s="126"/>
      <c r="CK2567" s="126"/>
      <c r="CL2567" s="126"/>
      <c r="CM2567" s="126"/>
      <c r="CN2567" s="126"/>
      <c r="CO2567" s="126"/>
      <c r="CP2567" s="126"/>
      <c r="CQ2567" s="126"/>
      <c r="CR2567" s="126"/>
      <c r="CS2567" s="126"/>
      <c r="CT2567" s="126"/>
      <c r="CU2567" s="126"/>
      <c r="CV2567" s="126"/>
      <c r="CW2567" s="126"/>
      <c r="CX2567" s="126"/>
      <c r="CY2567" s="126"/>
      <c r="CZ2567" s="126"/>
      <c r="DA2567" s="126"/>
      <c r="DB2567" s="126"/>
      <c r="DC2567" s="126"/>
      <c r="DD2567" s="126"/>
      <c r="DE2567" s="126"/>
      <c r="DF2567" s="126"/>
      <c r="DG2567" s="126"/>
      <c r="DH2567" s="126"/>
      <c r="DI2567" s="126"/>
      <c r="DJ2567" s="126"/>
      <c r="DK2567" s="126"/>
      <c r="DL2567" s="126"/>
      <c r="DM2567" s="126"/>
      <c r="DN2567" s="126"/>
      <c r="DO2567" s="126"/>
      <c r="DP2567" s="126"/>
      <c r="DQ2567" s="126"/>
      <c r="DR2567" s="126"/>
      <c r="DS2567" s="126"/>
      <c r="DT2567" s="126"/>
      <c r="DU2567" s="126"/>
      <c r="DV2567" s="126"/>
      <c r="DW2567" s="126"/>
      <c r="DX2567" s="126"/>
      <c r="DY2567" s="126"/>
      <c r="DZ2567" s="126"/>
      <c r="EA2567" s="126"/>
      <c r="EB2567" s="126"/>
      <c r="EC2567" s="126"/>
      <c r="ED2567" s="126"/>
      <c r="EE2567" s="126"/>
      <c r="EF2567" s="126"/>
      <c r="EG2567" s="126"/>
      <c r="EH2567" s="126"/>
      <c r="EI2567" s="126"/>
      <c r="EJ2567" s="126"/>
      <c r="EK2567" s="126"/>
      <c r="EL2567" s="126"/>
      <c r="EM2567" s="126"/>
      <c r="EN2567" s="126"/>
      <c r="EO2567" s="126"/>
      <c r="EP2567" s="126"/>
      <c r="EQ2567" s="126"/>
      <c r="ER2567" s="126"/>
      <c r="ES2567" s="126"/>
      <c r="ET2567" s="126"/>
      <c r="EU2567" s="126"/>
      <c r="EV2567" s="126"/>
      <c r="EW2567" s="126"/>
      <c r="EX2567" s="126"/>
      <c r="EY2567" s="126"/>
      <c r="EZ2567" s="126"/>
      <c r="FA2567" s="126"/>
      <c r="FB2567" s="126"/>
      <c r="FC2567" s="126"/>
      <c r="FD2567" s="126"/>
      <c r="FE2567" s="126"/>
      <c r="FF2567" s="126"/>
      <c r="FG2567" s="126"/>
      <c r="FH2567" s="126"/>
      <c r="FI2567" s="126"/>
      <c r="FJ2567" s="126"/>
      <c r="FK2567" s="126"/>
      <c r="FL2567" s="126"/>
      <c r="FM2567" s="126"/>
      <c r="FN2567" s="126"/>
      <c r="FO2567" s="126"/>
      <c r="FP2567" s="126"/>
      <c r="FQ2567" s="126"/>
      <c r="FR2567" s="126"/>
      <c r="FS2567" s="126"/>
      <c r="FT2567" s="126"/>
      <c r="FU2567" s="126"/>
      <c r="FV2567" s="126"/>
      <c r="FW2567" s="126"/>
      <c r="FX2567" s="126"/>
      <c r="FY2567" s="126"/>
      <c r="FZ2567" s="126"/>
      <c r="GA2567" s="126"/>
      <c r="GB2567" s="126"/>
      <c r="GC2567" s="126"/>
      <c r="GD2567" s="126"/>
      <c r="GE2567" s="126"/>
      <c r="GF2567" s="126"/>
      <c r="GG2567" s="126"/>
      <c r="GH2567" s="126"/>
      <c r="GI2567" s="126"/>
      <c r="GJ2567" s="126"/>
      <c r="GK2567" s="126"/>
      <c r="GL2567" s="126"/>
      <c r="GM2567" s="126"/>
      <c r="GN2567" s="126"/>
      <c r="GO2567" s="126"/>
      <c r="GP2567" s="126"/>
      <c r="GQ2567" s="126"/>
      <c r="GR2567" s="126"/>
      <c r="GS2567" s="126"/>
      <c r="GT2567" s="126"/>
      <c r="GU2567" s="126"/>
      <c r="GV2567" s="126"/>
      <c r="GW2567" s="126"/>
      <c r="GX2567" s="126"/>
      <c r="GY2567" s="126"/>
      <c r="GZ2567" s="126"/>
      <c r="HA2567" s="126"/>
      <c r="HB2567" s="126"/>
      <c r="HC2567" s="126"/>
      <c r="HD2567" s="126"/>
      <c r="HE2567" s="126"/>
      <c r="HF2567" s="126"/>
      <c r="HG2567" s="126"/>
      <c r="HH2567" s="126"/>
      <c r="HI2567" s="126"/>
      <c r="HJ2567" s="126"/>
      <c r="HK2567" s="126"/>
      <c r="HL2567" s="126"/>
      <c r="HM2567" s="126"/>
      <c r="HN2567" s="126"/>
      <c r="HO2567" s="126"/>
      <c r="HP2567" s="126"/>
      <c r="HQ2567" s="126"/>
      <c r="HR2567" s="126"/>
      <c r="HS2567" s="126"/>
      <c r="HT2567" s="126"/>
      <c r="HU2567" s="126"/>
      <c r="HV2567" s="126"/>
      <c r="HW2567" s="126"/>
      <c r="HX2567" s="126"/>
      <c r="HY2567" s="126"/>
      <c r="HZ2567" s="126"/>
      <c r="IA2567" s="126"/>
      <c r="IB2567" s="126"/>
      <c r="IC2567" s="126"/>
      <c r="ID2567" s="126"/>
      <c r="IE2567" s="126"/>
      <c r="IF2567" s="126"/>
      <c r="IG2567" s="126"/>
      <c r="IH2567" s="126"/>
      <c r="II2567" s="126"/>
      <c r="IJ2567" s="126"/>
      <c r="IK2567" s="126"/>
      <c r="IL2567" s="126"/>
      <c r="IM2567" s="126"/>
      <c r="IN2567" s="126"/>
      <c r="IO2567" s="126"/>
      <c r="IP2567" s="126"/>
      <c r="IQ2567" s="126"/>
      <c r="IR2567" s="126"/>
      <c r="IS2567" s="126"/>
      <c r="IT2567" s="126"/>
      <c r="IU2567" s="126"/>
      <c r="IV2567" s="126"/>
    </row>
    <row r="2568" spans="1:256" s="76" customFormat="1" ht="12.75" customHeight="1">
      <c r="A2568" s="126"/>
      <c r="B2568" s="126"/>
      <c r="C2568" s="126"/>
      <c r="D2568" s="126"/>
      <c r="E2568" s="126"/>
      <c r="F2568" s="106" t="s">
        <v>30</v>
      </c>
      <c r="G2568" s="64">
        <f t="shared" si="583"/>
        <v>0</v>
      </c>
      <c r="H2568" s="64">
        <f t="shared" si="583"/>
        <v>0</v>
      </c>
      <c r="I2568" s="64">
        <f>I2484+I2496+I2520</f>
        <v>0</v>
      </c>
      <c r="J2568" s="64">
        <f t="shared" ref="J2568:P2568" si="584">J2484+J2496+J2520</f>
        <v>0</v>
      </c>
      <c r="K2568" s="64">
        <f t="shared" si="584"/>
        <v>0</v>
      </c>
      <c r="L2568" s="64">
        <f t="shared" si="584"/>
        <v>0</v>
      </c>
      <c r="M2568" s="64">
        <f t="shared" si="584"/>
        <v>0</v>
      </c>
      <c r="N2568" s="64">
        <f t="shared" si="584"/>
        <v>0</v>
      </c>
      <c r="O2568" s="64">
        <f t="shared" si="584"/>
        <v>0</v>
      </c>
      <c r="P2568" s="64">
        <f t="shared" si="584"/>
        <v>0</v>
      </c>
      <c r="Q2568" s="126"/>
      <c r="R2568" s="78"/>
      <c r="S2568" s="78"/>
      <c r="T2568" s="78"/>
      <c r="U2568" s="78"/>
      <c r="V2568" s="78"/>
      <c r="W2568" s="78"/>
      <c r="X2568" s="78"/>
      <c r="Y2568" s="78"/>
      <c r="Z2568" s="134"/>
      <c r="AA2568" s="134"/>
      <c r="AB2568" s="134"/>
      <c r="AC2568" s="134"/>
      <c r="AD2568" s="134"/>
      <c r="AE2568" s="134"/>
      <c r="AF2568" s="134"/>
      <c r="AG2568" s="134"/>
      <c r="AH2568" s="134"/>
      <c r="AI2568" s="134"/>
      <c r="AJ2568" s="134"/>
      <c r="AK2568" s="134"/>
      <c r="AL2568" s="134"/>
      <c r="AM2568" s="134"/>
      <c r="AN2568" s="134"/>
      <c r="AO2568" s="134"/>
      <c r="AP2568" s="134"/>
      <c r="AQ2568" s="134"/>
      <c r="AR2568" s="134"/>
      <c r="AS2568" s="134"/>
      <c r="AT2568" s="134"/>
      <c r="AU2568" s="134"/>
      <c r="AV2568" s="134"/>
      <c r="AW2568" s="134"/>
      <c r="AX2568" s="134"/>
      <c r="AY2568" s="134"/>
      <c r="AZ2568" s="134"/>
      <c r="BA2568" s="134"/>
      <c r="BB2568" s="126"/>
      <c r="BC2568" s="126"/>
      <c r="BD2568" s="126"/>
      <c r="BE2568" s="126"/>
      <c r="BF2568" s="126"/>
      <c r="BG2568" s="126"/>
      <c r="BH2568" s="126"/>
      <c r="BI2568" s="126"/>
      <c r="BJ2568" s="126"/>
      <c r="BK2568" s="126"/>
      <c r="BL2568" s="126"/>
      <c r="BM2568" s="126"/>
      <c r="BN2568" s="126"/>
      <c r="BO2568" s="126"/>
      <c r="BP2568" s="126"/>
      <c r="BQ2568" s="126"/>
      <c r="BR2568" s="126"/>
      <c r="BS2568" s="126"/>
      <c r="BT2568" s="126"/>
      <c r="BU2568" s="126"/>
      <c r="BV2568" s="126"/>
      <c r="BW2568" s="126"/>
      <c r="BX2568" s="126"/>
      <c r="BY2568" s="126"/>
      <c r="BZ2568" s="126"/>
      <c r="CA2568" s="126"/>
      <c r="CB2568" s="126"/>
      <c r="CC2568" s="126"/>
      <c r="CD2568" s="126"/>
      <c r="CE2568" s="126"/>
      <c r="CF2568" s="126"/>
      <c r="CG2568" s="126"/>
      <c r="CH2568" s="126"/>
      <c r="CI2568" s="126"/>
      <c r="CJ2568" s="126"/>
      <c r="CK2568" s="126"/>
      <c r="CL2568" s="126"/>
      <c r="CM2568" s="126"/>
      <c r="CN2568" s="126"/>
      <c r="CO2568" s="126"/>
      <c r="CP2568" s="126"/>
      <c r="CQ2568" s="126"/>
      <c r="CR2568" s="126"/>
      <c r="CS2568" s="126"/>
      <c r="CT2568" s="126"/>
      <c r="CU2568" s="126"/>
      <c r="CV2568" s="126"/>
      <c r="CW2568" s="126"/>
      <c r="CX2568" s="126"/>
      <c r="CY2568" s="126"/>
      <c r="CZ2568" s="126"/>
      <c r="DA2568" s="126"/>
      <c r="DB2568" s="126"/>
      <c r="DC2568" s="126"/>
      <c r="DD2568" s="126"/>
      <c r="DE2568" s="126"/>
      <c r="DF2568" s="126"/>
      <c r="DG2568" s="126"/>
      <c r="DH2568" s="126"/>
      <c r="DI2568" s="126"/>
      <c r="DJ2568" s="126"/>
      <c r="DK2568" s="126"/>
      <c r="DL2568" s="126"/>
      <c r="DM2568" s="126"/>
      <c r="DN2568" s="126"/>
      <c r="DO2568" s="126"/>
      <c r="DP2568" s="126"/>
      <c r="DQ2568" s="126"/>
      <c r="DR2568" s="126"/>
      <c r="DS2568" s="126"/>
      <c r="DT2568" s="126"/>
      <c r="DU2568" s="126"/>
      <c r="DV2568" s="126"/>
      <c r="DW2568" s="126"/>
      <c r="DX2568" s="126"/>
      <c r="DY2568" s="126"/>
      <c r="DZ2568" s="126"/>
      <c r="EA2568" s="126"/>
      <c r="EB2568" s="126"/>
      <c r="EC2568" s="126"/>
      <c r="ED2568" s="126"/>
      <c r="EE2568" s="126"/>
      <c r="EF2568" s="126"/>
      <c r="EG2568" s="126"/>
      <c r="EH2568" s="126"/>
      <c r="EI2568" s="126"/>
      <c r="EJ2568" s="126"/>
      <c r="EK2568" s="126"/>
      <c r="EL2568" s="126"/>
      <c r="EM2568" s="126"/>
      <c r="EN2568" s="126"/>
      <c r="EO2568" s="126"/>
      <c r="EP2568" s="126"/>
      <c r="EQ2568" s="126"/>
      <c r="ER2568" s="126"/>
      <c r="ES2568" s="126"/>
      <c r="ET2568" s="126"/>
      <c r="EU2568" s="126"/>
      <c r="EV2568" s="126"/>
      <c r="EW2568" s="126"/>
      <c r="EX2568" s="126"/>
      <c r="EY2568" s="126"/>
      <c r="EZ2568" s="126"/>
      <c r="FA2568" s="126"/>
      <c r="FB2568" s="126"/>
      <c r="FC2568" s="126"/>
      <c r="FD2568" s="126"/>
      <c r="FE2568" s="126"/>
      <c r="FF2568" s="126"/>
      <c r="FG2568" s="126"/>
      <c r="FH2568" s="126"/>
      <c r="FI2568" s="126"/>
      <c r="FJ2568" s="126"/>
      <c r="FK2568" s="126"/>
      <c r="FL2568" s="126"/>
      <c r="FM2568" s="126"/>
      <c r="FN2568" s="126"/>
      <c r="FO2568" s="126"/>
      <c r="FP2568" s="126"/>
      <c r="FQ2568" s="126"/>
      <c r="FR2568" s="126"/>
      <c r="FS2568" s="126"/>
      <c r="FT2568" s="126"/>
      <c r="FU2568" s="126"/>
      <c r="FV2568" s="126"/>
      <c r="FW2568" s="126"/>
      <c r="FX2568" s="126"/>
      <c r="FY2568" s="126"/>
      <c r="FZ2568" s="126"/>
      <c r="GA2568" s="126"/>
      <c r="GB2568" s="126"/>
      <c r="GC2568" s="126"/>
      <c r="GD2568" s="126"/>
      <c r="GE2568" s="126"/>
      <c r="GF2568" s="126"/>
      <c r="GG2568" s="126"/>
      <c r="GH2568" s="126"/>
      <c r="GI2568" s="126"/>
      <c r="GJ2568" s="126"/>
      <c r="GK2568" s="126"/>
      <c r="GL2568" s="126"/>
      <c r="GM2568" s="126"/>
      <c r="GN2568" s="126"/>
      <c r="GO2568" s="126"/>
      <c r="GP2568" s="126"/>
      <c r="GQ2568" s="126"/>
      <c r="GR2568" s="126"/>
      <c r="GS2568" s="126"/>
      <c r="GT2568" s="126"/>
      <c r="GU2568" s="126"/>
      <c r="GV2568" s="126"/>
      <c r="GW2568" s="126"/>
      <c r="GX2568" s="126"/>
      <c r="GY2568" s="126"/>
      <c r="GZ2568" s="126"/>
      <c r="HA2568" s="126"/>
      <c r="HB2568" s="126"/>
      <c r="HC2568" s="126"/>
      <c r="HD2568" s="126"/>
      <c r="HE2568" s="126"/>
      <c r="HF2568" s="126"/>
      <c r="HG2568" s="126"/>
      <c r="HH2568" s="126"/>
      <c r="HI2568" s="126"/>
      <c r="HJ2568" s="126"/>
      <c r="HK2568" s="126"/>
      <c r="HL2568" s="126"/>
      <c r="HM2568" s="126"/>
      <c r="HN2568" s="126"/>
      <c r="HO2568" s="126"/>
      <c r="HP2568" s="126"/>
      <c r="HQ2568" s="126"/>
      <c r="HR2568" s="126"/>
      <c r="HS2568" s="126"/>
      <c r="HT2568" s="126"/>
      <c r="HU2568" s="126"/>
      <c r="HV2568" s="126"/>
      <c r="HW2568" s="126"/>
      <c r="HX2568" s="126"/>
      <c r="HY2568" s="126"/>
      <c r="HZ2568" s="126"/>
      <c r="IA2568" s="126"/>
      <c r="IB2568" s="126"/>
      <c r="IC2568" s="126"/>
      <c r="ID2568" s="126"/>
      <c r="IE2568" s="126"/>
      <c r="IF2568" s="126"/>
      <c r="IG2568" s="126"/>
      <c r="IH2568" s="126"/>
      <c r="II2568" s="126"/>
      <c r="IJ2568" s="126"/>
      <c r="IK2568" s="126"/>
      <c r="IL2568" s="126"/>
      <c r="IM2568" s="126"/>
      <c r="IN2568" s="126"/>
      <c r="IO2568" s="126"/>
      <c r="IP2568" s="126"/>
      <c r="IQ2568" s="126"/>
      <c r="IR2568" s="126"/>
      <c r="IS2568" s="126"/>
      <c r="IT2568" s="126"/>
      <c r="IU2568" s="126"/>
      <c r="IV2568" s="126"/>
    </row>
    <row r="2569" spans="1:256" s="76" customFormat="1" ht="12.75" customHeight="1">
      <c r="A2569" s="126"/>
      <c r="B2569" s="126"/>
      <c r="C2569" s="126"/>
      <c r="D2569" s="126"/>
      <c r="E2569" s="126"/>
      <c r="F2569" s="106" t="s">
        <v>31</v>
      </c>
      <c r="G2569" s="64">
        <f t="shared" si="583"/>
        <v>0</v>
      </c>
      <c r="H2569" s="64">
        <f t="shared" si="583"/>
        <v>0</v>
      </c>
      <c r="I2569" s="64">
        <v>0</v>
      </c>
      <c r="J2569" s="64">
        <v>0</v>
      </c>
      <c r="K2569" s="64">
        <v>0</v>
      </c>
      <c r="L2569" s="64">
        <v>0</v>
      </c>
      <c r="M2569" s="64">
        <v>0</v>
      </c>
      <c r="N2569" s="64">
        <v>0</v>
      </c>
      <c r="O2569" s="64">
        <v>0</v>
      </c>
      <c r="P2569" s="64">
        <v>0</v>
      </c>
      <c r="Q2569" s="126"/>
      <c r="R2569" s="78"/>
      <c r="S2569" s="78"/>
      <c r="T2569" s="78"/>
      <c r="U2569" s="78"/>
      <c r="V2569" s="78"/>
      <c r="W2569" s="78"/>
      <c r="X2569" s="78"/>
      <c r="Y2569" s="78"/>
      <c r="Z2569" s="134"/>
      <c r="AA2569" s="134"/>
      <c r="AB2569" s="134"/>
      <c r="AC2569" s="134"/>
      <c r="AD2569" s="134"/>
      <c r="AE2569" s="134"/>
      <c r="AF2569" s="134"/>
      <c r="AG2569" s="134"/>
      <c r="AH2569" s="134"/>
      <c r="AI2569" s="134"/>
      <c r="AJ2569" s="134"/>
      <c r="AK2569" s="134"/>
      <c r="AL2569" s="134"/>
      <c r="AM2569" s="134"/>
      <c r="AN2569" s="134"/>
      <c r="AO2569" s="134"/>
      <c r="AP2569" s="134"/>
      <c r="AQ2569" s="134"/>
      <c r="AR2569" s="134"/>
      <c r="AS2569" s="134"/>
      <c r="AT2569" s="134"/>
      <c r="AU2569" s="134"/>
      <c r="AV2569" s="134"/>
      <c r="AW2569" s="134"/>
      <c r="AX2569" s="134"/>
      <c r="AY2569" s="134"/>
      <c r="AZ2569" s="134"/>
      <c r="BA2569" s="134"/>
      <c r="BB2569" s="126"/>
      <c r="BC2569" s="126"/>
      <c r="BD2569" s="126"/>
      <c r="BE2569" s="126"/>
      <c r="BF2569" s="126"/>
      <c r="BG2569" s="126"/>
      <c r="BH2569" s="126"/>
      <c r="BI2569" s="126"/>
      <c r="BJ2569" s="126"/>
      <c r="BK2569" s="126"/>
      <c r="BL2569" s="126"/>
      <c r="BM2569" s="126"/>
      <c r="BN2569" s="126"/>
      <c r="BO2569" s="126"/>
      <c r="BP2569" s="126"/>
      <c r="BQ2569" s="126"/>
      <c r="BR2569" s="126"/>
      <c r="BS2569" s="126"/>
      <c r="BT2569" s="126"/>
      <c r="BU2569" s="126"/>
      <c r="BV2569" s="126"/>
      <c r="BW2569" s="126"/>
      <c r="BX2569" s="126"/>
      <c r="BY2569" s="126"/>
      <c r="BZ2569" s="126"/>
      <c r="CA2569" s="126"/>
      <c r="CB2569" s="126"/>
      <c r="CC2569" s="126"/>
      <c r="CD2569" s="126"/>
      <c r="CE2569" s="126"/>
      <c r="CF2569" s="126"/>
      <c r="CG2569" s="126"/>
      <c r="CH2569" s="126"/>
      <c r="CI2569" s="126"/>
      <c r="CJ2569" s="126"/>
      <c r="CK2569" s="126"/>
      <c r="CL2569" s="126"/>
      <c r="CM2569" s="126"/>
      <c r="CN2569" s="126"/>
      <c r="CO2569" s="126"/>
      <c r="CP2569" s="126"/>
      <c r="CQ2569" s="126"/>
      <c r="CR2569" s="126"/>
      <c r="CS2569" s="126"/>
      <c r="CT2569" s="126"/>
      <c r="CU2569" s="126"/>
      <c r="CV2569" s="126"/>
      <c r="CW2569" s="126"/>
      <c r="CX2569" s="126"/>
      <c r="CY2569" s="126"/>
      <c r="CZ2569" s="126"/>
      <c r="DA2569" s="126"/>
      <c r="DB2569" s="126"/>
      <c r="DC2569" s="126"/>
      <c r="DD2569" s="126"/>
      <c r="DE2569" s="126"/>
      <c r="DF2569" s="126"/>
      <c r="DG2569" s="126"/>
      <c r="DH2569" s="126"/>
      <c r="DI2569" s="126"/>
      <c r="DJ2569" s="126"/>
      <c r="DK2569" s="126"/>
      <c r="DL2569" s="126"/>
      <c r="DM2569" s="126"/>
      <c r="DN2569" s="126"/>
      <c r="DO2569" s="126"/>
      <c r="DP2569" s="126"/>
      <c r="DQ2569" s="126"/>
      <c r="DR2569" s="126"/>
      <c r="DS2569" s="126"/>
      <c r="DT2569" s="126"/>
      <c r="DU2569" s="126"/>
      <c r="DV2569" s="126"/>
      <c r="DW2569" s="126"/>
      <c r="DX2569" s="126"/>
      <c r="DY2569" s="126"/>
      <c r="DZ2569" s="126"/>
      <c r="EA2569" s="126"/>
      <c r="EB2569" s="126"/>
      <c r="EC2569" s="126"/>
      <c r="ED2569" s="126"/>
      <c r="EE2569" s="126"/>
      <c r="EF2569" s="126"/>
      <c r="EG2569" s="126"/>
      <c r="EH2569" s="126"/>
      <c r="EI2569" s="126"/>
      <c r="EJ2569" s="126"/>
      <c r="EK2569" s="126"/>
      <c r="EL2569" s="126"/>
      <c r="EM2569" s="126"/>
      <c r="EN2569" s="126"/>
      <c r="EO2569" s="126"/>
      <c r="EP2569" s="126"/>
      <c r="EQ2569" s="126"/>
      <c r="ER2569" s="126"/>
      <c r="ES2569" s="126"/>
      <c r="ET2569" s="126"/>
      <c r="EU2569" s="126"/>
      <c r="EV2569" s="126"/>
      <c r="EW2569" s="126"/>
      <c r="EX2569" s="126"/>
      <c r="EY2569" s="126"/>
      <c r="EZ2569" s="126"/>
      <c r="FA2569" s="126"/>
      <c r="FB2569" s="126"/>
      <c r="FC2569" s="126"/>
      <c r="FD2569" s="126"/>
      <c r="FE2569" s="126"/>
      <c r="FF2569" s="126"/>
      <c r="FG2569" s="126"/>
      <c r="FH2569" s="126"/>
      <c r="FI2569" s="126"/>
      <c r="FJ2569" s="126"/>
      <c r="FK2569" s="126"/>
      <c r="FL2569" s="126"/>
      <c r="FM2569" s="126"/>
      <c r="FN2569" s="126"/>
      <c r="FO2569" s="126"/>
      <c r="FP2569" s="126"/>
      <c r="FQ2569" s="126"/>
      <c r="FR2569" s="126"/>
      <c r="FS2569" s="126"/>
      <c r="FT2569" s="126"/>
      <c r="FU2569" s="126"/>
      <c r="FV2569" s="126"/>
      <c r="FW2569" s="126"/>
      <c r="FX2569" s="126"/>
      <c r="FY2569" s="126"/>
      <c r="FZ2569" s="126"/>
      <c r="GA2569" s="126"/>
      <c r="GB2569" s="126"/>
      <c r="GC2569" s="126"/>
      <c r="GD2569" s="126"/>
      <c r="GE2569" s="126"/>
      <c r="GF2569" s="126"/>
      <c r="GG2569" s="126"/>
      <c r="GH2569" s="126"/>
      <c r="GI2569" s="126"/>
      <c r="GJ2569" s="126"/>
      <c r="GK2569" s="126"/>
      <c r="GL2569" s="126"/>
      <c r="GM2569" s="126"/>
      <c r="GN2569" s="126"/>
      <c r="GO2569" s="126"/>
      <c r="GP2569" s="126"/>
      <c r="GQ2569" s="126"/>
      <c r="GR2569" s="126"/>
      <c r="GS2569" s="126"/>
      <c r="GT2569" s="126"/>
      <c r="GU2569" s="126"/>
      <c r="GV2569" s="126"/>
      <c r="GW2569" s="126"/>
      <c r="GX2569" s="126"/>
      <c r="GY2569" s="126"/>
      <c r="GZ2569" s="126"/>
      <c r="HA2569" s="126"/>
      <c r="HB2569" s="126"/>
      <c r="HC2569" s="126"/>
      <c r="HD2569" s="126"/>
      <c r="HE2569" s="126"/>
      <c r="HF2569" s="126"/>
      <c r="HG2569" s="126"/>
      <c r="HH2569" s="126"/>
      <c r="HI2569" s="126"/>
      <c r="HJ2569" s="126"/>
      <c r="HK2569" s="126"/>
      <c r="HL2569" s="126"/>
      <c r="HM2569" s="126"/>
      <c r="HN2569" s="126"/>
      <c r="HO2569" s="126"/>
      <c r="HP2569" s="126"/>
      <c r="HQ2569" s="126"/>
      <c r="HR2569" s="126"/>
      <c r="HS2569" s="126"/>
      <c r="HT2569" s="126"/>
      <c r="HU2569" s="126"/>
      <c r="HV2569" s="126"/>
      <c r="HW2569" s="126"/>
      <c r="HX2569" s="126"/>
      <c r="HY2569" s="126"/>
      <c r="HZ2569" s="126"/>
      <c r="IA2569" s="126"/>
      <c r="IB2569" s="126"/>
      <c r="IC2569" s="126"/>
      <c r="ID2569" s="126"/>
      <c r="IE2569" s="126"/>
      <c r="IF2569" s="126"/>
      <c r="IG2569" s="126"/>
      <c r="IH2569" s="126"/>
      <c r="II2569" s="126"/>
      <c r="IJ2569" s="126"/>
      <c r="IK2569" s="126"/>
      <c r="IL2569" s="126"/>
      <c r="IM2569" s="126"/>
      <c r="IN2569" s="126"/>
      <c r="IO2569" s="126"/>
      <c r="IP2569" s="126"/>
      <c r="IQ2569" s="126"/>
      <c r="IR2569" s="126"/>
      <c r="IS2569" s="126"/>
      <c r="IT2569" s="126"/>
      <c r="IU2569" s="126"/>
      <c r="IV2569" s="126"/>
    </row>
    <row r="2570" spans="1:256" s="76" customFormat="1" ht="12.75" customHeight="1">
      <c r="A2570" s="126"/>
      <c r="B2570" s="126"/>
      <c r="C2570" s="126"/>
      <c r="D2570" s="126"/>
      <c r="E2570" s="126"/>
      <c r="F2570" s="106" t="s">
        <v>268</v>
      </c>
      <c r="G2570" s="64">
        <v>0</v>
      </c>
      <c r="H2570" s="64">
        <v>0</v>
      </c>
      <c r="I2570" s="64">
        <v>0</v>
      </c>
      <c r="J2570" s="64">
        <v>0</v>
      </c>
      <c r="K2570" s="64">
        <v>0</v>
      </c>
      <c r="L2570" s="64">
        <v>0</v>
      </c>
      <c r="M2570" s="64">
        <v>0</v>
      </c>
      <c r="N2570" s="64">
        <v>0</v>
      </c>
      <c r="O2570" s="64">
        <v>0</v>
      </c>
      <c r="P2570" s="64">
        <v>0</v>
      </c>
      <c r="Q2570" s="126"/>
      <c r="R2570" s="78"/>
      <c r="S2570" s="78"/>
      <c r="T2570" s="78"/>
      <c r="U2570" s="78"/>
      <c r="V2570" s="78"/>
      <c r="W2570" s="78"/>
      <c r="X2570" s="78"/>
      <c r="Y2570" s="78"/>
      <c r="Z2570" s="90"/>
      <c r="AA2570" s="90"/>
      <c r="AB2570" s="90"/>
      <c r="AC2570" s="90"/>
      <c r="AD2570" s="90"/>
      <c r="AE2570" s="90"/>
      <c r="AF2570" s="90"/>
      <c r="AG2570" s="90"/>
      <c r="AH2570" s="90"/>
      <c r="AI2570" s="90"/>
      <c r="AJ2570" s="90"/>
      <c r="AK2570" s="90"/>
      <c r="AL2570" s="90"/>
      <c r="AM2570" s="90"/>
      <c r="AN2570" s="90"/>
      <c r="AO2570" s="90"/>
      <c r="AP2570" s="90"/>
      <c r="AQ2570" s="90"/>
      <c r="AR2570" s="90"/>
      <c r="AS2570" s="90"/>
      <c r="AT2570" s="90"/>
      <c r="AU2570" s="90"/>
      <c r="AV2570" s="90"/>
      <c r="AW2570" s="90"/>
      <c r="AX2570" s="90"/>
      <c r="AY2570" s="90"/>
      <c r="AZ2570" s="90"/>
      <c r="BA2570" s="90"/>
      <c r="BB2570" s="91"/>
      <c r="BC2570" s="91"/>
      <c r="BD2570" s="91"/>
      <c r="BE2570" s="91"/>
      <c r="BF2570" s="91"/>
      <c r="BG2570" s="91"/>
      <c r="BH2570" s="91"/>
      <c r="BI2570" s="91"/>
      <c r="BJ2570" s="91"/>
      <c r="BK2570" s="91"/>
      <c r="BL2570" s="91"/>
      <c r="BM2570" s="91"/>
      <c r="BN2570" s="91"/>
      <c r="BO2570" s="91"/>
      <c r="BP2570" s="91"/>
      <c r="BQ2570" s="91"/>
      <c r="BR2570" s="91"/>
      <c r="BS2570" s="91"/>
      <c r="BT2570" s="91"/>
      <c r="BU2570" s="91"/>
      <c r="BV2570" s="91"/>
      <c r="BW2570" s="91"/>
      <c r="BX2570" s="91"/>
      <c r="BY2570" s="91"/>
      <c r="BZ2570" s="91"/>
      <c r="CA2570" s="91"/>
      <c r="CB2570" s="91"/>
      <c r="CC2570" s="91"/>
      <c r="CD2570" s="91"/>
      <c r="CE2570" s="91"/>
      <c r="CF2570" s="91"/>
      <c r="CG2570" s="91"/>
      <c r="CH2570" s="91"/>
      <c r="CI2570" s="91"/>
      <c r="CJ2570" s="91"/>
      <c r="CK2570" s="91"/>
      <c r="CL2570" s="91"/>
      <c r="CM2570" s="91"/>
      <c r="CN2570" s="91"/>
      <c r="CO2570" s="91"/>
      <c r="CP2570" s="91"/>
      <c r="CQ2570" s="91"/>
      <c r="CR2570" s="91"/>
      <c r="CS2570" s="91"/>
      <c r="CT2570" s="91"/>
      <c r="CU2570" s="91"/>
      <c r="CV2570" s="91"/>
      <c r="CW2570" s="91"/>
      <c r="CX2570" s="91"/>
      <c r="CY2570" s="91"/>
      <c r="CZ2570" s="91"/>
      <c r="DA2570" s="91"/>
      <c r="DB2570" s="91"/>
      <c r="DC2570" s="91"/>
      <c r="DD2570" s="91"/>
      <c r="DE2570" s="91"/>
      <c r="DF2570" s="91"/>
      <c r="DG2570" s="91"/>
      <c r="DH2570" s="91"/>
      <c r="DI2570" s="91"/>
      <c r="DJ2570" s="91"/>
      <c r="DK2570" s="91"/>
      <c r="DL2570" s="91"/>
      <c r="DM2570" s="91"/>
      <c r="DN2570" s="91"/>
      <c r="DO2570" s="91"/>
      <c r="DP2570" s="91"/>
      <c r="DQ2570" s="91"/>
      <c r="DR2570" s="91"/>
      <c r="DS2570" s="91"/>
      <c r="DT2570" s="91"/>
      <c r="DU2570" s="91"/>
      <c r="DV2570" s="91"/>
      <c r="DW2570" s="91"/>
      <c r="DX2570" s="91"/>
      <c r="DY2570" s="91"/>
      <c r="DZ2570" s="91"/>
      <c r="EA2570" s="91"/>
      <c r="EB2570" s="91"/>
      <c r="EC2570" s="91"/>
      <c r="ED2570" s="91"/>
      <c r="EE2570" s="91"/>
      <c r="EF2570" s="91"/>
      <c r="EG2570" s="91"/>
      <c r="EH2570" s="91"/>
      <c r="EI2570" s="91"/>
      <c r="EJ2570" s="91"/>
      <c r="EK2570" s="91"/>
      <c r="EL2570" s="91"/>
      <c r="EM2570" s="91"/>
      <c r="EN2570" s="91"/>
      <c r="EO2570" s="91"/>
      <c r="EP2570" s="91"/>
      <c r="EQ2570" s="91"/>
      <c r="ER2570" s="91"/>
      <c r="ES2570" s="91"/>
      <c r="ET2570" s="91"/>
      <c r="EU2570" s="91"/>
      <c r="EV2570" s="91"/>
      <c r="EW2570" s="91"/>
      <c r="EX2570" s="91"/>
      <c r="EY2570" s="91"/>
      <c r="EZ2570" s="91"/>
      <c r="FA2570" s="91"/>
      <c r="FB2570" s="91"/>
      <c r="FC2570" s="91"/>
      <c r="FD2570" s="91"/>
      <c r="FE2570" s="91"/>
      <c r="FF2570" s="91"/>
      <c r="FG2570" s="91"/>
      <c r="FH2570" s="91"/>
      <c r="FI2570" s="91"/>
      <c r="FJ2570" s="91"/>
      <c r="FK2570" s="91"/>
      <c r="FL2570" s="91"/>
      <c r="FM2570" s="91"/>
      <c r="FN2570" s="91"/>
      <c r="FO2570" s="91"/>
      <c r="FP2570" s="91"/>
      <c r="FQ2570" s="91"/>
      <c r="FR2570" s="91"/>
      <c r="FS2570" s="91"/>
      <c r="FT2570" s="91"/>
      <c r="FU2570" s="91"/>
      <c r="FV2570" s="91"/>
      <c r="FW2570" s="91"/>
      <c r="FX2570" s="91"/>
      <c r="FY2570" s="91"/>
      <c r="FZ2570" s="91"/>
      <c r="GA2570" s="91"/>
      <c r="GB2570" s="91"/>
      <c r="GC2570" s="91"/>
      <c r="GD2570" s="91"/>
      <c r="GE2570" s="91"/>
      <c r="GF2570" s="91"/>
      <c r="GG2570" s="91"/>
      <c r="GH2570" s="91"/>
      <c r="GI2570" s="91"/>
      <c r="GJ2570" s="91"/>
      <c r="GK2570" s="91"/>
      <c r="GL2570" s="91"/>
      <c r="GM2570" s="91"/>
      <c r="GN2570" s="91"/>
      <c r="GO2570" s="91"/>
      <c r="GP2570" s="91"/>
      <c r="GQ2570" s="91"/>
      <c r="GR2570" s="91"/>
      <c r="GS2570" s="91"/>
      <c r="GT2570" s="91"/>
      <c r="GU2570" s="91"/>
      <c r="GV2570" s="91"/>
      <c r="GW2570" s="91"/>
      <c r="GX2570" s="91"/>
      <c r="GY2570" s="91"/>
      <c r="GZ2570" s="91"/>
      <c r="HA2570" s="91"/>
      <c r="HB2570" s="91"/>
      <c r="HC2570" s="91"/>
      <c r="HD2570" s="91"/>
      <c r="HE2570" s="91"/>
      <c r="HF2570" s="91"/>
      <c r="HG2570" s="91"/>
      <c r="HH2570" s="91"/>
      <c r="HI2570" s="91"/>
      <c r="HJ2570" s="91"/>
      <c r="HK2570" s="91"/>
      <c r="HL2570" s="91"/>
      <c r="HM2570" s="91"/>
      <c r="HN2570" s="91"/>
      <c r="HO2570" s="91"/>
      <c r="HP2570" s="91"/>
      <c r="HQ2570" s="91"/>
      <c r="HR2570" s="91"/>
      <c r="HS2570" s="91"/>
      <c r="HT2570" s="91"/>
      <c r="HU2570" s="91"/>
      <c r="HV2570" s="91"/>
      <c r="HW2570" s="91"/>
      <c r="HX2570" s="91"/>
      <c r="HY2570" s="91"/>
      <c r="HZ2570" s="91"/>
      <c r="IA2570" s="91"/>
      <c r="IB2570" s="91"/>
      <c r="IC2570" s="91"/>
      <c r="ID2570" s="91"/>
      <c r="IE2570" s="91"/>
      <c r="IF2570" s="91"/>
      <c r="IG2570" s="91"/>
      <c r="IH2570" s="91"/>
      <c r="II2570" s="91"/>
      <c r="IJ2570" s="91"/>
      <c r="IK2570" s="91"/>
      <c r="IL2570" s="91"/>
      <c r="IM2570" s="91"/>
      <c r="IN2570" s="91"/>
      <c r="IO2570" s="91"/>
      <c r="IP2570" s="91"/>
      <c r="IQ2570" s="91"/>
      <c r="IR2570" s="91"/>
      <c r="IS2570" s="91"/>
      <c r="IT2570" s="91"/>
      <c r="IU2570" s="91"/>
      <c r="IV2570" s="91"/>
    </row>
    <row r="2571" spans="1:256" s="76" customFormat="1" ht="12.75" customHeight="1">
      <c r="A2571" s="126"/>
      <c r="B2571" s="126"/>
      <c r="C2571" s="126"/>
      <c r="D2571" s="126"/>
      <c r="E2571" s="126"/>
      <c r="F2571" s="106" t="s">
        <v>275</v>
      </c>
      <c r="G2571" s="64">
        <f t="shared" ref="G2571:H2575" si="585">I2571+K2571+M2571+O2571</f>
        <v>1970</v>
      </c>
      <c r="H2571" s="64">
        <f t="shared" si="585"/>
        <v>0</v>
      </c>
      <c r="I2571" s="64">
        <f>I2487+I2499+I2523</f>
        <v>1970</v>
      </c>
      <c r="J2571" s="64">
        <f t="shared" ref="J2571:P2571" si="586">J2487+J2499+J2523</f>
        <v>0</v>
      </c>
      <c r="K2571" s="64">
        <f t="shared" si="586"/>
        <v>0</v>
      </c>
      <c r="L2571" s="64">
        <f t="shared" si="586"/>
        <v>0</v>
      </c>
      <c r="M2571" s="64">
        <f t="shared" si="586"/>
        <v>0</v>
      </c>
      <c r="N2571" s="64">
        <f t="shared" si="586"/>
        <v>0</v>
      </c>
      <c r="O2571" s="64">
        <f t="shared" si="586"/>
        <v>0</v>
      </c>
      <c r="P2571" s="64">
        <f t="shared" si="586"/>
        <v>0</v>
      </c>
      <c r="Q2571" s="126"/>
      <c r="R2571" s="78"/>
      <c r="S2571" s="77"/>
      <c r="T2571" s="65"/>
      <c r="U2571" s="65"/>
      <c r="V2571" s="65"/>
      <c r="W2571" s="75"/>
      <c r="X2571" s="75"/>
      <c r="Y2571" s="75"/>
      <c r="Z2571" s="75"/>
      <c r="AA2571" s="75"/>
      <c r="AB2571" s="75"/>
      <c r="AC2571" s="75"/>
      <c r="AD2571" s="75"/>
      <c r="AE2571" s="75"/>
      <c r="AF2571" s="75"/>
      <c r="AG2571" s="75"/>
      <c r="AH2571" s="75"/>
      <c r="AI2571" s="75"/>
      <c r="AJ2571" s="75"/>
      <c r="AK2571" s="75"/>
      <c r="AL2571" s="75"/>
      <c r="AM2571" s="75"/>
      <c r="AN2571" s="75"/>
      <c r="AO2571" s="75"/>
      <c r="AP2571" s="75"/>
      <c r="AQ2571" s="75"/>
      <c r="AR2571" s="75"/>
      <c r="AS2571" s="75"/>
      <c r="AT2571" s="75"/>
      <c r="AU2571" s="75"/>
      <c r="AV2571" s="75"/>
      <c r="AW2571" s="75"/>
      <c r="AX2571" s="75"/>
      <c r="AY2571" s="75"/>
      <c r="AZ2571" s="75"/>
      <c r="BA2571" s="75"/>
    </row>
    <row r="2572" spans="1:256" s="76" customFormat="1" ht="12.75" customHeight="1">
      <c r="A2572" s="126"/>
      <c r="B2572" s="126"/>
      <c r="C2572" s="126"/>
      <c r="D2572" s="126"/>
      <c r="E2572" s="126"/>
      <c r="F2572" s="106" t="s">
        <v>276</v>
      </c>
      <c r="G2572" s="64">
        <f t="shared" si="585"/>
        <v>0</v>
      </c>
      <c r="H2572" s="64">
        <f t="shared" si="585"/>
        <v>0</v>
      </c>
      <c r="I2572" s="64">
        <v>0</v>
      </c>
      <c r="J2572" s="64">
        <v>0</v>
      </c>
      <c r="K2572" s="64">
        <v>0</v>
      </c>
      <c r="L2572" s="64">
        <v>0</v>
      </c>
      <c r="M2572" s="64">
        <v>0</v>
      </c>
      <c r="N2572" s="64">
        <v>0</v>
      </c>
      <c r="O2572" s="64">
        <v>0</v>
      </c>
      <c r="P2572" s="64">
        <v>0</v>
      </c>
      <c r="Q2572" s="126"/>
      <c r="R2572" s="78"/>
      <c r="S2572" s="77"/>
      <c r="T2572" s="65"/>
      <c r="U2572" s="65"/>
      <c r="V2572" s="65"/>
      <c r="W2572" s="75"/>
      <c r="X2572" s="75"/>
      <c r="Y2572" s="75"/>
      <c r="Z2572" s="75"/>
      <c r="AA2572" s="75"/>
      <c r="AB2572" s="75"/>
      <c r="AC2572" s="75"/>
      <c r="AD2572" s="75"/>
      <c r="AE2572" s="75"/>
      <c r="AF2572" s="75"/>
      <c r="AG2572" s="75"/>
      <c r="AH2572" s="75"/>
      <c r="AI2572" s="75"/>
      <c r="AJ2572" s="75"/>
      <c r="AK2572" s="75"/>
      <c r="AL2572" s="75"/>
      <c r="AM2572" s="75"/>
      <c r="AN2572" s="75"/>
      <c r="AO2572" s="75"/>
      <c r="AP2572" s="75"/>
      <c r="AQ2572" s="75"/>
      <c r="AR2572" s="75"/>
      <c r="AS2572" s="75"/>
      <c r="AT2572" s="75"/>
      <c r="AU2572" s="75"/>
      <c r="AV2572" s="75"/>
      <c r="AW2572" s="75"/>
      <c r="AX2572" s="75"/>
      <c r="AY2572" s="75"/>
      <c r="AZ2572" s="75"/>
      <c r="BA2572" s="75"/>
    </row>
    <row r="2573" spans="1:256" s="76" customFormat="1" ht="12.75" customHeight="1">
      <c r="A2573" s="126"/>
      <c r="B2573" s="126"/>
      <c r="C2573" s="126"/>
      <c r="D2573" s="126"/>
      <c r="E2573" s="126"/>
      <c r="F2573" s="106" t="s">
        <v>277</v>
      </c>
      <c r="G2573" s="64">
        <f t="shared" si="585"/>
        <v>0</v>
      </c>
      <c r="H2573" s="64">
        <f t="shared" si="585"/>
        <v>0</v>
      </c>
      <c r="I2573" s="64">
        <v>0</v>
      </c>
      <c r="J2573" s="64">
        <v>0</v>
      </c>
      <c r="K2573" s="64">
        <v>0</v>
      </c>
      <c r="L2573" s="64">
        <v>0</v>
      </c>
      <c r="M2573" s="64">
        <v>0</v>
      </c>
      <c r="N2573" s="64">
        <v>0</v>
      </c>
      <c r="O2573" s="64">
        <v>0</v>
      </c>
      <c r="P2573" s="64">
        <v>0</v>
      </c>
      <c r="Q2573" s="126"/>
      <c r="R2573" s="78"/>
      <c r="S2573" s="77"/>
      <c r="T2573" s="65"/>
      <c r="U2573" s="65"/>
      <c r="V2573" s="65"/>
      <c r="W2573" s="75"/>
      <c r="X2573" s="75"/>
      <c r="Y2573" s="75"/>
      <c r="Z2573" s="75"/>
      <c r="AA2573" s="75"/>
      <c r="AB2573" s="75"/>
      <c r="AC2573" s="75"/>
      <c r="AD2573" s="75"/>
      <c r="AE2573" s="75"/>
      <c r="AF2573" s="75"/>
      <c r="AG2573" s="75"/>
      <c r="AH2573" s="75"/>
      <c r="AI2573" s="75"/>
      <c r="AJ2573" s="75"/>
      <c r="AK2573" s="75"/>
      <c r="AL2573" s="75"/>
      <c r="AM2573" s="75"/>
      <c r="AN2573" s="75"/>
      <c r="AO2573" s="75"/>
      <c r="AP2573" s="75"/>
      <c r="AQ2573" s="75"/>
      <c r="AR2573" s="75"/>
      <c r="AS2573" s="75"/>
      <c r="AT2573" s="75"/>
      <c r="AU2573" s="75"/>
      <c r="AV2573" s="75"/>
      <c r="AW2573" s="75"/>
      <c r="AX2573" s="75"/>
      <c r="AY2573" s="75"/>
      <c r="AZ2573" s="75"/>
      <c r="BA2573" s="75"/>
    </row>
    <row r="2574" spans="1:256" s="76" customFormat="1" ht="12.75" customHeight="1">
      <c r="A2574" s="126"/>
      <c r="B2574" s="126"/>
      <c r="C2574" s="126"/>
      <c r="D2574" s="126"/>
      <c r="E2574" s="126"/>
      <c r="F2574" s="106" t="s">
        <v>278</v>
      </c>
      <c r="G2574" s="64">
        <f t="shared" si="585"/>
        <v>0</v>
      </c>
      <c r="H2574" s="64">
        <f t="shared" si="585"/>
        <v>0</v>
      </c>
      <c r="I2574" s="64">
        <v>0</v>
      </c>
      <c r="J2574" s="64">
        <v>0</v>
      </c>
      <c r="K2574" s="64">
        <v>0</v>
      </c>
      <c r="L2574" s="64">
        <v>0</v>
      </c>
      <c r="M2574" s="64">
        <v>0</v>
      </c>
      <c r="N2574" s="64">
        <v>0</v>
      </c>
      <c r="O2574" s="64">
        <v>0</v>
      </c>
      <c r="P2574" s="64">
        <v>0</v>
      </c>
      <c r="Q2574" s="126"/>
      <c r="R2574" s="78"/>
      <c r="S2574" s="77"/>
      <c r="T2574" s="65"/>
      <c r="U2574" s="65"/>
      <c r="V2574" s="65"/>
      <c r="W2574" s="75"/>
      <c r="X2574" s="75"/>
      <c r="Y2574" s="75"/>
      <c r="Z2574" s="75"/>
      <c r="AA2574" s="75"/>
      <c r="AB2574" s="75"/>
      <c r="AC2574" s="75"/>
      <c r="AD2574" s="75"/>
      <c r="AE2574" s="75"/>
      <c r="AF2574" s="75"/>
      <c r="AG2574" s="75"/>
      <c r="AH2574" s="75"/>
      <c r="AI2574" s="75"/>
      <c r="AJ2574" s="75"/>
      <c r="AK2574" s="75"/>
      <c r="AL2574" s="75"/>
      <c r="AM2574" s="75"/>
      <c r="AN2574" s="75"/>
      <c r="AO2574" s="75"/>
      <c r="AP2574" s="75"/>
      <c r="AQ2574" s="75"/>
      <c r="AR2574" s="75"/>
      <c r="AS2574" s="75"/>
      <c r="AT2574" s="75"/>
      <c r="AU2574" s="75"/>
      <c r="AV2574" s="75"/>
      <c r="AW2574" s="75"/>
      <c r="AX2574" s="75"/>
      <c r="AY2574" s="75"/>
      <c r="AZ2574" s="75"/>
      <c r="BA2574" s="75"/>
    </row>
    <row r="2575" spans="1:256" s="76" customFormat="1" ht="12.75" customHeight="1">
      <c r="A2575" s="126"/>
      <c r="B2575" s="126"/>
      <c r="C2575" s="126"/>
      <c r="D2575" s="126"/>
      <c r="E2575" s="126"/>
      <c r="F2575" s="106" t="s">
        <v>279</v>
      </c>
      <c r="G2575" s="64">
        <f t="shared" si="585"/>
        <v>0</v>
      </c>
      <c r="H2575" s="64">
        <f t="shared" si="585"/>
        <v>0</v>
      </c>
      <c r="I2575" s="64">
        <v>0</v>
      </c>
      <c r="J2575" s="64">
        <v>0</v>
      </c>
      <c r="K2575" s="64">
        <v>0</v>
      </c>
      <c r="L2575" s="64">
        <v>0</v>
      </c>
      <c r="M2575" s="64">
        <v>0</v>
      </c>
      <c r="N2575" s="64">
        <v>0</v>
      </c>
      <c r="O2575" s="64">
        <v>0</v>
      </c>
      <c r="P2575" s="64">
        <v>0</v>
      </c>
      <c r="Q2575" s="126"/>
      <c r="R2575" s="78"/>
      <c r="S2575" s="77"/>
      <c r="T2575" s="65"/>
      <c r="U2575" s="65"/>
      <c r="V2575" s="65"/>
      <c r="W2575" s="75"/>
      <c r="X2575" s="75"/>
      <c r="Y2575" s="75"/>
      <c r="Z2575" s="75"/>
      <c r="AA2575" s="75"/>
      <c r="AB2575" s="75"/>
      <c r="AC2575" s="75"/>
      <c r="AD2575" s="75"/>
      <c r="AE2575" s="75"/>
      <c r="AF2575" s="75"/>
      <c r="AG2575" s="75"/>
      <c r="AH2575" s="75"/>
      <c r="AI2575" s="75"/>
      <c r="AJ2575" s="75"/>
      <c r="AK2575" s="75"/>
      <c r="AL2575" s="75"/>
      <c r="AM2575" s="75"/>
      <c r="AN2575" s="75"/>
      <c r="AO2575" s="75"/>
      <c r="AP2575" s="75"/>
      <c r="AQ2575" s="75"/>
      <c r="AR2575" s="75"/>
      <c r="AS2575" s="75"/>
      <c r="AT2575" s="75"/>
      <c r="AU2575" s="75"/>
      <c r="AV2575" s="75"/>
      <c r="AW2575" s="75"/>
      <c r="AX2575" s="75"/>
      <c r="AY2575" s="75"/>
      <c r="AZ2575" s="75"/>
      <c r="BA2575" s="75"/>
    </row>
    <row r="2576" spans="1:256" s="76" customFormat="1" ht="12.75" customHeight="1">
      <c r="A2576" s="126" t="s">
        <v>167</v>
      </c>
      <c r="B2576" s="126"/>
      <c r="C2576" s="126"/>
      <c r="D2576" s="126"/>
      <c r="E2576" s="126"/>
      <c r="F2576" s="106" t="s">
        <v>22</v>
      </c>
      <c r="G2576" s="64">
        <f>SUM(G2577:G2587)</f>
        <v>28797.200000000001</v>
      </c>
      <c r="H2576" s="64">
        <f t="shared" ref="H2576:P2576" si="587">SUM(H2577:H2587)</f>
        <v>10620.2</v>
      </c>
      <c r="I2576" s="64">
        <f t="shared" si="587"/>
        <v>28319.800000000003</v>
      </c>
      <c r="J2576" s="64">
        <f t="shared" si="587"/>
        <v>10620.2</v>
      </c>
      <c r="K2576" s="64">
        <f t="shared" si="587"/>
        <v>0</v>
      </c>
      <c r="L2576" s="64">
        <f t="shared" si="587"/>
        <v>0</v>
      </c>
      <c r="M2576" s="64">
        <f t="shared" si="587"/>
        <v>477.4</v>
      </c>
      <c r="N2576" s="64">
        <f t="shared" si="587"/>
        <v>0</v>
      </c>
      <c r="O2576" s="64">
        <f t="shared" si="587"/>
        <v>0</v>
      </c>
      <c r="P2576" s="64">
        <f t="shared" si="587"/>
        <v>0</v>
      </c>
      <c r="Q2576" s="126"/>
      <c r="R2576" s="78"/>
      <c r="S2576" s="78"/>
      <c r="T2576" s="78"/>
      <c r="U2576" s="78"/>
      <c r="V2576" s="134"/>
      <c r="W2576" s="134"/>
      <c r="X2576" s="134"/>
      <c r="Y2576" s="134"/>
      <c r="Z2576" s="134"/>
      <c r="AA2576" s="134"/>
      <c r="AB2576" s="134"/>
      <c r="AC2576" s="134"/>
      <c r="AD2576" s="134"/>
      <c r="AE2576" s="134"/>
      <c r="AF2576" s="134"/>
      <c r="AG2576" s="134"/>
      <c r="AH2576" s="134"/>
      <c r="AI2576" s="134"/>
      <c r="AJ2576" s="134"/>
      <c r="AK2576" s="134"/>
      <c r="AL2576" s="134"/>
      <c r="AM2576" s="134"/>
      <c r="AN2576" s="134"/>
      <c r="AO2576" s="134"/>
      <c r="AP2576" s="134"/>
      <c r="AQ2576" s="134"/>
      <c r="AR2576" s="134"/>
      <c r="AS2576" s="134"/>
      <c r="AT2576" s="134"/>
      <c r="AU2576" s="134"/>
      <c r="AV2576" s="134"/>
      <c r="AW2576" s="134"/>
      <c r="AX2576" s="134"/>
      <c r="AY2576" s="134"/>
      <c r="AZ2576" s="134"/>
      <c r="BA2576" s="134"/>
      <c r="BB2576" s="126"/>
      <c r="BC2576" s="126"/>
      <c r="BD2576" s="126"/>
      <c r="BE2576" s="126"/>
      <c r="BF2576" s="126"/>
      <c r="BG2576" s="126"/>
      <c r="BH2576" s="126"/>
      <c r="BI2576" s="126"/>
      <c r="BJ2576" s="126"/>
      <c r="BK2576" s="126"/>
      <c r="BL2576" s="126"/>
      <c r="BM2576" s="126"/>
      <c r="BN2576" s="126"/>
      <c r="BO2576" s="126"/>
      <c r="BP2576" s="126"/>
      <c r="BQ2576" s="126"/>
      <c r="BR2576" s="126"/>
      <c r="BS2576" s="126"/>
      <c r="BT2576" s="126"/>
      <c r="BU2576" s="126"/>
      <c r="BV2576" s="126"/>
      <c r="BW2576" s="126"/>
      <c r="BX2576" s="126"/>
      <c r="BY2576" s="126"/>
      <c r="BZ2576" s="126" t="s">
        <v>167</v>
      </c>
      <c r="CA2576" s="126"/>
      <c r="CB2576" s="126"/>
      <c r="CC2576" s="126"/>
      <c r="CD2576" s="126" t="s">
        <v>167</v>
      </c>
      <c r="CE2576" s="126"/>
      <c r="CF2576" s="126"/>
      <c r="CG2576" s="126"/>
      <c r="CH2576" s="126" t="s">
        <v>167</v>
      </c>
      <c r="CI2576" s="126"/>
      <c r="CJ2576" s="126"/>
      <c r="CK2576" s="126"/>
      <c r="CL2576" s="126" t="s">
        <v>167</v>
      </c>
      <c r="CM2576" s="126"/>
      <c r="CN2576" s="126"/>
      <c r="CO2576" s="126"/>
      <c r="CP2576" s="126" t="s">
        <v>167</v>
      </c>
      <c r="CQ2576" s="126"/>
      <c r="CR2576" s="126"/>
      <c r="CS2576" s="126"/>
      <c r="CT2576" s="126" t="s">
        <v>167</v>
      </c>
      <c r="CU2576" s="126"/>
      <c r="CV2576" s="126"/>
      <c r="CW2576" s="126"/>
      <c r="CX2576" s="126" t="s">
        <v>167</v>
      </c>
      <c r="CY2576" s="126"/>
      <c r="CZ2576" s="126"/>
      <c r="DA2576" s="126"/>
      <c r="DB2576" s="126" t="s">
        <v>167</v>
      </c>
      <c r="DC2576" s="126"/>
      <c r="DD2576" s="126"/>
      <c r="DE2576" s="126"/>
      <c r="DF2576" s="126" t="s">
        <v>167</v>
      </c>
      <c r="DG2576" s="126"/>
      <c r="DH2576" s="126"/>
      <c r="DI2576" s="126"/>
      <c r="DJ2576" s="126" t="s">
        <v>167</v>
      </c>
      <c r="DK2576" s="126"/>
      <c r="DL2576" s="126"/>
      <c r="DM2576" s="126"/>
      <c r="DN2576" s="126" t="s">
        <v>167</v>
      </c>
      <c r="DO2576" s="126"/>
      <c r="DP2576" s="126"/>
      <c r="DQ2576" s="126"/>
      <c r="DR2576" s="126" t="s">
        <v>167</v>
      </c>
      <c r="DS2576" s="126"/>
      <c r="DT2576" s="126"/>
      <c r="DU2576" s="126"/>
      <c r="DV2576" s="126" t="s">
        <v>167</v>
      </c>
      <c r="DW2576" s="126"/>
      <c r="DX2576" s="126"/>
      <c r="DY2576" s="126"/>
      <c r="DZ2576" s="126" t="s">
        <v>167</v>
      </c>
      <c r="EA2576" s="126"/>
      <c r="EB2576" s="126"/>
      <c r="EC2576" s="126"/>
      <c r="ED2576" s="126" t="s">
        <v>167</v>
      </c>
      <c r="EE2576" s="126"/>
      <c r="EF2576" s="126"/>
      <c r="EG2576" s="126"/>
      <c r="EH2576" s="126" t="s">
        <v>167</v>
      </c>
      <c r="EI2576" s="126"/>
      <c r="EJ2576" s="126"/>
      <c r="EK2576" s="126"/>
      <c r="EL2576" s="126" t="s">
        <v>167</v>
      </c>
      <c r="EM2576" s="126"/>
      <c r="EN2576" s="126"/>
      <c r="EO2576" s="126"/>
      <c r="EP2576" s="126" t="s">
        <v>167</v>
      </c>
      <c r="EQ2576" s="126"/>
      <c r="ER2576" s="126"/>
      <c r="ES2576" s="126"/>
      <c r="ET2576" s="126" t="s">
        <v>167</v>
      </c>
      <c r="EU2576" s="126"/>
      <c r="EV2576" s="126"/>
      <c r="EW2576" s="126"/>
      <c r="EX2576" s="126" t="s">
        <v>167</v>
      </c>
      <c r="EY2576" s="126"/>
      <c r="EZ2576" s="126"/>
      <c r="FA2576" s="126"/>
      <c r="FB2576" s="126" t="s">
        <v>167</v>
      </c>
      <c r="FC2576" s="126"/>
      <c r="FD2576" s="126"/>
      <c r="FE2576" s="126"/>
      <c r="FF2576" s="126" t="s">
        <v>167</v>
      </c>
      <c r="FG2576" s="126"/>
      <c r="FH2576" s="126"/>
      <c r="FI2576" s="126"/>
      <c r="FJ2576" s="126" t="s">
        <v>167</v>
      </c>
      <c r="FK2576" s="126"/>
      <c r="FL2576" s="126"/>
      <c r="FM2576" s="126"/>
      <c r="FN2576" s="126" t="s">
        <v>167</v>
      </c>
      <c r="FO2576" s="126"/>
      <c r="FP2576" s="126"/>
      <c r="FQ2576" s="126"/>
      <c r="FR2576" s="126" t="s">
        <v>167</v>
      </c>
      <c r="FS2576" s="126"/>
      <c r="FT2576" s="126"/>
      <c r="FU2576" s="126"/>
      <c r="FV2576" s="126" t="s">
        <v>167</v>
      </c>
      <c r="FW2576" s="126"/>
      <c r="FX2576" s="126"/>
      <c r="FY2576" s="126"/>
      <c r="FZ2576" s="126" t="s">
        <v>167</v>
      </c>
      <c r="GA2576" s="126"/>
      <c r="GB2576" s="126"/>
      <c r="GC2576" s="126"/>
      <c r="GD2576" s="126" t="s">
        <v>167</v>
      </c>
      <c r="GE2576" s="126"/>
      <c r="GF2576" s="126"/>
      <c r="GG2576" s="126"/>
      <c r="GH2576" s="126" t="s">
        <v>167</v>
      </c>
      <c r="GI2576" s="126"/>
      <c r="GJ2576" s="126"/>
      <c r="GK2576" s="126"/>
      <c r="GL2576" s="126" t="s">
        <v>167</v>
      </c>
      <c r="GM2576" s="126"/>
      <c r="GN2576" s="126"/>
      <c r="GO2576" s="126"/>
      <c r="GP2576" s="126" t="s">
        <v>167</v>
      </c>
      <c r="GQ2576" s="126"/>
      <c r="GR2576" s="126"/>
      <c r="GS2576" s="126"/>
      <c r="GT2576" s="126" t="s">
        <v>167</v>
      </c>
      <c r="GU2576" s="126"/>
      <c r="GV2576" s="126"/>
      <c r="GW2576" s="126"/>
      <c r="GX2576" s="126" t="s">
        <v>167</v>
      </c>
      <c r="GY2576" s="126"/>
      <c r="GZ2576" s="126"/>
      <c r="HA2576" s="126"/>
      <c r="HB2576" s="126" t="s">
        <v>167</v>
      </c>
      <c r="HC2576" s="126"/>
      <c r="HD2576" s="126"/>
      <c r="HE2576" s="126"/>
      <c r="HF2576" s="126" t="s">
        <v>167</v>
      </c>
      <c r="HG2576" s="126"/>
      <c r="HH2576" s="126"/>
      <c r="HI2576" s="126"/>
      <c r="HJ2576" s="126" t="s">
        <v>167</v>
      </c>
      <c r="HK2576" s="126"/>
      <c r="HL2576" s="126"/>
      <c r="HM2576" s="126"/>
      <c r="HN2576" s="126" t="s">
        <v>167</v>
      </c>
      <c r="HO2576" s="126"/>
      <c r="HP2576" s="126"/>
      <c r="HQ2576" s="126"/>
      <c r="HR2576" s="126" t="s">
        <v>167</v>
      </c>
      <c r="HS2576" s="126"/>
      <c r="HT2576" s="126"/>
      <c r="HU2576" s="126"/>
      <c r="HV2576" s="126" t="s">
        <v>167</v>
      </c>
      <c r="HW2576" s="126"/>
      <c r="HX2576" s="126"/>
      <c r="HY2576" s="126"/>
      <c r="HZ2576" s="126" t="s">
        <v>167</v>
      </c>
      <c r="IA2576" s="126"/>
      <c r="IB2576" s="126"/>
      <c r="IC2576" s="126"/>
      <c r="ID2576" s="126" t="s">
        <v>167</v>
      </c>
      <c r="IE2576" s="126"/>
      <c r="IF2576" s="126"/>
      <c r="IG2576" s="126"/>
      <c r="IH2576" s="126" t="s">
        <v>167</v>
      </c>
      <c r="II2576" s="126"/>
      <c r="IJ2576" s="126"/>
      <c r="IK2576" s="126"/>
      <c r="IL2576" s="126" t="s">
        <v>167</v>
      </c>
      <c r="IM2576" s="126"/>
      <c r="IN2576" s="126"/>
      <c r="IO2576" s="126"/>
      <c r="IP2576" s="126" t="s">
        <v>167</v>
      </c>
      <c r="IQ2576" s="126"/>
      <c r="IR2576" s="126"/>
      <c r="IS2576" s="126"/>
      <c r="IT2576" s="126" t="s">
        <v>167</v>
      </c>
      <c r="IU2576" s="126"/>
      <c r="IV2576" s="126"/>
    </row>
    <row r="2577" spans="1:256" s="76" customFormat="1" ht="12.75" customHeight="1">
      <c r="A2577" s="126"/>
      <c r="B2577" s="126"/>
      <c r="C2577" s="126"/>
      <c r="D2577" s="126"/>
      <c r="E2577" s="126"/>
      <c r="F2577" s="106" t="s">
        <v>25</v>
      </c>
      <c r="G2577" s="64">
        <f t="shared" ref="G2577:H2587" si="588">I2577+K2577+M2577+O2577</f>
        <v>10620.2</v>
      </c>
      <c r="H2577" s="64">
        <f t="shared" si="588"/>
        <v>10620.2</v>
      </c>
      <c r="I2577" s="64">
        <f t="shared" ref="I2577:J2582" si="589">I2553-I2565</f>
        <v>10620.2</v>
      </c>
      <c r="J2577" s="64">
        <f t="shared" si="589"/>
        <v>10620.2</v>
      </c>
      <c r="K2577" s="64">
        <f t="shared" ref="K2577:P2577" si="590">K2553-K2565</f>
        <v>0</v>
      </c>
      <c r="L2577" s="64">
        <f t="shared" si="590"/>
        <v>0</v>
      </c>
      <c r="M2577" s="64">
        <f t="shared" si="590"/>
        <v>0</v>
      </c>
      <c r="N2577" s="64">
        <f t="shared" si="590"/>
        <v>0</v>
      </c>
      <c r="O2577" s="64">
        <f t="shared" si="590"/>
        <v>0</v>
      </c>
      <c r="P2577" s="64">
        <f t="shared" si="590"/>
        <v>0</v>
      </c>
      <c r="Q2577" s="126"/>
      <c r="R2577" s="78"/>
      <c r="S2577" s="78"/>
      <c r="T2577" s="78"/>
      <c r="U2577" s="78"/>
      <c r="V2577" s="134"/>
      <c r="W2577" s="134"/>
      <c r="X2577" s="134"/>
      <c r="Y2577" s="134"/>
      <c r="Z2577" s="134"/>
      <c r="AA2577" s="134"/>
      <c r="AB2577" s="134"/>
      <c r="AC2577" s="134"/>
      <c r="AD2577" s="134"/>
      <c r="AE2577" s="134"/>
      <c r="AF2577" s="134"/>
      <c r="AG2577" s="134"/>
      <c r="AH2577" s="134"/>
      <c r="AI2577" s="134"/>
      <c r="AJ2577" s="134"/>
      <c r="AK2577" s="134"/>
      <c r="AL2577" s="134"/>
      <c r="AM2577" s="134"/>
      <c r="AN2577" s="134"/>
      <c r="AO2577" s="134"/>
      <c r="AP2577" s="134"/>
      <c r="AQ2577" s="134"/>
      <c r="AR2577" s="134"/>
      <c r="AS2577" s="134"/>
      <c r="AT2577" s="134"/>
      <c r="AU2577" s="134"/>
      <c r="AV2577" s="134"/>
      <c r="AW2577" s="134"/>
      <c r="AX2577" s="134"/>
      <c r="AY2577" s="134"/>
      <c r="AZ2577" s="134"/>
      <c r="BA2577" s="134"/>
      <c r="BB2577" s="126"/>
      <c r="BC2577" s="126"/>
      <c r="BD2577" s="126"/>
      <c r="BE2577" s="126"/>
      <c r="BF2577" s="126"/>
      <c r="BG2577" s="126"/>
      <c r="BH2577" s="126"/>
      <c r="BI2577" s="126"/>
      <c r="BJ2577" s="126"/>
      <c r="BK2577" s="126"/>
      <c r="BL2577" s="126"/>
      <c r="BM2577" s="126"/>
      <c r="BN2577" s="126"/>
      <c r="BO2577" s="126"/>
      <c r="BP2577" s="126"/>
      <c r="BQ2577" s="126"/>
      <c r="BR2577" s="126"/>
      <c r="BS2577" s="126"/>
      <c r="BT2577" s="126"/>
      <c r="BU2577" s="126"/>
      <c r="BV2577" s="126"/>
      <c r="BW2577" s="126"/>
      <c r="BX2577" s="126"/>
      <c r="BY2577" s="126"/>
      <c r="BZ2577" s="126"/>
      <c r="CA2577" s="126"/>
      <c r="CB2577" s="126"/>
      <c r="CC2577" s="126"/>
      <c r="CD2577" s="126"/>
      <c r="CE2577" s="126"/>
      <c r="CF2577" s="126"/>
      <c r="CG2577" s="126"/>
      <c r="CH2577" s="126"/>
      <c r="CI2577" s="126"/>
      <c r="CJ2577" s="126"/>
      <c r="CK2577" s="126"/>
      <c r="CL2577" s="126"/>
      <c r="CM2577" s="126"/>
      <c r="CN2577" s="126"/>
      <c r="CO2577" s="126"/>
      <c r="CP2577" s="126"/>
      <c r="CQ2577" s="126"/>
      <c r="CR2577" s="126"/>
      <c r="CS2577" s="126"/>
      <c r="CT2577" s="126"/>
      <c r="CU2577" s="126"/>
      <c r="CV2577" s="126"/>
      <c r="CW2577" s="126"/>
      <c r="CX2577" s="126"/>
      <c r="CY2577" s="126"/>
      <c r="CZ2577" s="126"/>
      <c r="DA2577" s="126"/>
      <c r="DB2577" s="126"/>
      <c r="DC2577" s="126"/>
      <c r="DD2577" s="126"/>
      <c r="DE2577" s="126"/>
      <c r="DF2577" s="126"/>
      <c r="DG2577" s="126"/>
      <c r="DH2577" s="126"/>
      <c r="DI2577" s="126"/>
      <c r="DJ2577" s="126"/>
      <c r="DK2577" s="126"/>
      <c r="DL2577" s="126"/>
      <c r="DM2577" s="126"/>
      <c r="DN2577" s="126"/>
      <c r="DO2577" s="126"/>
      <c r="DP2577" s="126"/>
      <c r="DQ2577" s="126"/>
      <c r="DR2577" s="126"/>
      <c r="DS2577" s="126"/>
      <c r="DT2577" s="126"/>
      <c r="DU2577" s="126"/>
      <c r="DV2577" s="126"/>
      <c r="DW2577" s="126"/>
      <c r="DX2577" s="126"/>
      <c r="DY2577" s="126"/>
      <c r="DZ2577" s="126"/>
      <c r="EA2577" s="126"/>
      <c r="EB2577" s="126"/>
      <c r="EC2577" s="126"/>
      <c r="ED2577" s="126"/>
      <c r="EE2577" s="126"/>
      <c r="EF2577" s="126"/>
      <c r="EG2577" s="126"/>
      <c r="EH2577" s="126"/>
      <c r="EI2577" s="126"/>
      <c r="EJ2577" s="126"/>
      <c r="EK2577" s="126"/>
      <c r="EL2577" s="126"/>
      <c r="EM2577" s="126"/>
      <c r="EN2577" s="126"/>
      <c r="EO2577" s="126"/>
      <c r="EP2577" s="126"/>
      <c r="EQ2577" s="126"/>
      <c r="ER2577" s="126"/>
      <c r="ES2577" s="126"/>
      <c r="ET2577" s="126"/>
      <c r="EU2577" s="126"/>
      <c r="EV2577" s="126"/>
      <c r="EW2577" s="126"/>
      <c r="EX2577" s="126"/>
      <c r="EY2577" s="126"/>
      <c r="EZ2577" s="126"/>
      <c r="FA2577" s="126"/>
      <c r="FB2577" s="126"/>
      <c r="FC2577" s="126"/>
      <c r="FD2577" s="126"/>
      <c r="FE2577" s="126"/>
      <c r="FF2577" s="126"/>
      <c r="FG2577" s="126"/>
      <c r="FH2577" s="126"/>
      <c r="FI2577" s="126"/>
      <c r="FJ2577" s="126"/>
      <c r="FK2577" s="126"/>
      <c r="FL2577" s="126"/>
      <c r="FM2577" s="126"/>
      <c r="FN2577" s="126"/>
      <c r="FO2577" s="126"/>
      <c r="FP2577" s="126"/>
      <c r="FQ2577" s="126"/>
      <c r="FR2577" s="126"/>
      <c r="FS2577" s="126"/>
      <c r="FT2577" s="126"/>
      <c r="FU2577" s="126"/>
      <c r="FV2577" s="126"/>
      <c r="FW2577" s="126"/>
      <c r="FX2577" s="126"/>
      <c r="FY2577" s="126"/>
      <c r="FZ2577" s="126"/>
      <c r="GA2577" s="126"/>
      <c r="GB2577" s="126"/>
      <c r="GC2577" s="126"/>
      <c r="GD2577" s="126"/>
      <c r="GE2577" s="126"/>
      <c r="GF2577" s="126"/>
      <c r="GG2577" s="126"/>
      <c r="GH2577" s="126"/>
      <c r="GI2577" s="126"/>
      <c r="GJ2577" s="126"/>
      <c r="GK2577" s="126"/>
      <c r="GL2577" s="126"/>
      <c r="GM2577" s="126"/>
      <c r="GN2577" s="126"/>
      <c r="GO2577" s="126"/>
      <c r="GP2577" s="126"/>
      <c r="GQ2577" s="126"/>
      <c r="GR2577" s="126"/>
      <c r="GS2577" s="126"/>
      <c r="GT2577" s="126"/>
      <c r="GU2577" s="126"/>
      <c r="GV2577" s="126"/>
      <c r="GW2577" s="126"/>
      <c r="GX2577" s="126"/>
      <c r="GY2577" s="126"/>
      <c r="GZ2577" s="126"/>
      <c r="HA2577" s="126"/>
      <c r="HB2577" s="126"/>
      <c r="HC2577" s="126"/>
      <c r="HD2577" s="126"/>
      <c r="HE2577" s="126"/>
      <c r="HF2577" s="126"/>
      <c r="HG2577" s="126"/>
      <c r="HH2577" s="126"/>
      <c r="HI2577" s="126"/>
      <c r="HJ2577" s="126"/>
      <c r="HK2577" s="126"/>
      <c r="HL2577" s="126"/>
      <c r="HM2577" s="126"/>
      <c r="HN2577" s="126"/>
      <c r="HO2577" s="126"/>
      <c r="HP2577" s="126"/>
      <c r="HQ2577" s="126"/>
      <c r="HR2577" s="126"/>
      <c r="HS2577" s="126"/>
      <c r="HT2577" s="126"/>
      <c r="HU2577" s="126"/>
      <c r="HV2577" s="126"/>
      <c r="HW2577" s="126"/>
      <c r="HX2577" s="126"/>
      <c r="HY2577" s="126"/>
      <c r="HZ2577" s="126"/>
      <c r="IA2577" s="126"/>
      <c r="IB2577" s="126"/>
      <c r="IC2577" s="126"/>
      <c r="ID2577" s="126"/>
      <c r="IE2577" s="126"/>
      <c r="IF2577" s="126"/>
      <c r="IG2577" s="126"/>
      <c r="IH2577" s="126"/>
      <c r="II2577" s="126"/>
      <c r="IJ2577" s="126"/>
      <c r="IK2577" s="126"/>
      <c r="IL2577" s="126"/>
      <c r="IM2577" s="126"/>
      <c r="IN2577" s="126"/>
      <c r="IO2577" s="126"/>
      <c r="IP2577" s="126"/>
      <c r="IQ2577" s="126"/>
      <c r="IR2577" s="126"/>
      <c r="IS2577" s="126"/>
      <c r="IT2577" s="126"/>
      <c r="IU2577" s="126"/>
      <c r="IV2577" s="126"/>
    </row>
    <row r="2578" spans="1:256" s="76" customFormat="1" ht="12.75" customHeight="1">
      <c r="A2578" s="126"/>
      <c r="B2578" s="126"/>
      <c r="C2578" s="126"/>
      <c r="D2578" s="126"/>
      <c r="E2578" s="126"/>
      <c r="F2578" s="106" t="s">
        <v>28</v>
      </c>
      <c r="G2578" s="64">
        <f t="shared" si="588"/>
        <v>0</v>
      </c>
      <c r="H2578" s="64">
        <f t="shared" si="588"/>
        <v>0</v>
      </c>
      <c r="I2578" s="64">
        <f t="shared" si="589"/>
        <v>0</v>
      </c>
      <c r="J2578" s="64">
        <f t="shared" si="589"/>
        <v>0</v>
      </c>
      <c r="K2578" s="64">
        <f t="shared" ref="K2578:P2582" si="591">K2554-K2566</f>
        <v>0</v>
      </c>
      <c r="L2578" s="64">
        <f t="shared" si="591"/>
        <v>0</v>
      </c>
      <c r="M2578" s="64">
        <f t="shared" si="591"/>
        <v>0</v>
      </c>
      <c r="N2578" s="64">
        <f t="shared" si="591"/>
        <v>0</v>
      </c>
      <c r="O2578" s="64">
        <f t="shared" si="591"/>
        <v>0</v>
      </c>
      <c r="P2578" s="64">
        <f t="shared" si="591"/>
        <v>0</v>
      </c>
      <c r="Q2578" s="126"/>
      <c r="R2578" s="78"/>
      <c r="S2578" s="78"/>
      <c r="T2578" s="78"/>
      <c r="U2578" s="78"/>
      <c r="V2578" s="134"/>
      <c r="W2578" s="134"/>
      <c r="X2578" s="134"/>
      <c r="Y2578" s="134"/>
      <c r="Z2578" s="134"/>
      <c r="AA2578" s="134"/>
      <c r="AB2578" s="134"/>
      <c r="AC2578" s="134"/>
      <c r="AD2578" s="134"/>
      <c r="AE2578" s="134"/>
      <c r="AF2578" s="134"/>
      <c r="AG2578" s="134"/>
      <c r="AH2578" s="134"/>
      <c r="AI2578" s="134"/>
      <c r="AJ2578" s="134"/>
      <c r="AK2578" s="134"/>
      <c r="AL2578" s="134"/>
      <c r="AM2578" s="134"/>
      <c r="AN2578" s="134"/>
      <c r="AO2578" s="134"/>
      <c r="AP2578" s="134"/>
      <c r="AQ2578" s="134"/>
      <c r="AR2578" s="134"/>
      <c r="AS2578" s="134"/>
      <c r="AT2578" s="134"/>
      <c r="AU2578" s="134"/>
      <c r="AV2578" s="134"/>
      <c r="AW2578" s="134"/>
      <c r="AX2578" s="134"/>
      <c r="AY2578" s="134"/>
      <c r="AZ2578" s="134"/>
      <c r="BA2578" s="134"/>
      <c r="BB2578" s="126"/>
      <c r="BC2578" s="126"/>
      <c r="BD2578" s="126"/>
      <c r="BE2578" s="126"/>
      <c r="BF2578" s="126"/>
      <c r="BG2578" s="126"/>
      <c r="BH2578" s="126"/>
      <c r="BI2578" s="126"/>
      <c r="BJ2578" s="126"/>
      <c r="BK2578" s="126"/>
      <c r="BL2578" s="126"/>
      <c r="BM2578" s="126"/>
      <c r="BN2578" s="126"/>
      <c r="BO2578" s="126"/>
      <c r="BP2578" s="126"/>
      <c r="BQ2578" s="126"/>
      <c r="BR2578" s="126"/>
      <c r="BS2578" s="126"/>
      <c r="BT2578" s="126"/>
      <c r="BU2578" s="126"/>
      <c r="BV2578" s="126"/>
      <c r="BW2578" s="126"/>
      <c r="BX2578" s="126"/>
      <c r="BY2578" s="126"/>
      <c r="BZ2578" s="126"/>
      <c r="CA2578" s="126"/>
      <c r="CB2578" s="126"/>
      <c r="CC2578" s="126"/>
      <c r="CD2578" s="126"/>
      <c r="CE2578" s="126"/>
      <c r="CF2578" s="126"/>
      <c r="CG2578" s="126"/>
      <c r="CH2578" s="126"/>
      <c r="CI2578" s="126"/>
      <c r="CJ2578" s="126"/>
      <c r="CK2578" s="126"/>
      <c r="CL2578" s="126"/>
      <c r="CM2578" s="126"/>
      <c r="CN2578" s="126"/>
      <c r="CO2578" s="126"/>
      <c r="CP2578" s="126"/>
      <c r="CQ2578" s="126"/>
      <c r="CR2578" s="126"/>
      <c r="CS2578" s="126"/>
      <c r="CT2578" s="126"/>
      <c r="CU2578" s="126"/>
      <c r="CV2578" s="126"/>
      <c r="CW2578" s="126"/>
      <c r="CX2578" s="126"/>
      <c r="CY2578" s="126"/>
      <c r="CZ2578" s="126"/>
      <c r="DA2578" s="126"/>
      <c r="DB2578" s="126"/>
      <c r="DC2578" s="126"/>
      <c r="DD2578" s="126"/>
      <c r="DE2578" s="126"/>
      <c r="DF2578" s="126"/>
      <c r="DG2578" s="126"/>
      <c r="DH2578" s="126"/>
      <c r="DI2578" s="126"/>
      <c r="DJ2578" s="126"/>
      <c r="DK2578" s="126"/>
      <c r="DL2578" s="126"/>
      <c r="DM2578" s="126"/>
      <c r="DN2578" s="126"/>
      <c r="DO2578" s="126"/>
      <c r="DP2578" s="126"/>
      <c r="DQ2578" s="126"/>
      <c r="DR2578" s="126"/>
      <c r="DS2578" s="126"/>
      <c r="DT2578" s="126"/>
      <c r="DU2578" s="126"/>
      <c r="DV2578" s="126"/>
      <c r="DW2578" s="126"/>
      <c r="DX2578" s="126"/>
      <c r="DY2578" s="126"/>
      <c r="DZ2578" s="126"/>
      <c r="EA2578" s="126"/>
      <c r="EB2578" s="126"/>
      <c r="EC2578" s="126"/>
      <c r="ED2578" s="126"/>
      <c r="EE2578" s="126"/>
      <c r="EF2578" s="126"/>
      <c r="EG2578" s="126"/>
      <c r="EH2578" s="126"/>
      <c r="EI2578" s="126"/>
      <c r="EJ2578" s="126"/>
      <c r="EK2578" s="126"/>
      <c r="EL2578" s="126"/>
      <c r="EM2578" s="126"/>
      <c r="EN2578" s="126"/>
      <c r="EO2578" s="126"/>
      <c r="EP2578" s="126"/>
      <c r="EQ2578" s="126"/>
      <c r="ER2578" s="126"/>
      <c r="ES2578" s="126"/>
      <c r="ET2578" s="126"/>
      <c r="EU2578" s="126"/>
      <c r="EV2578" s="126"/>
      <c r="EW2578" s="126"/>
      <c r="EX2578" s="126"/>
      <c r="EY2578" s="126"/>
      <c r="EZ2578" s="126"/>
      <c r="FA2578" s="126"/>
      <c r="FB2578" s="126"/>
      <c r="FC2578" s="126"/>
      <c r="FD2578" s="126"/>
      <c r="FE2578" s="126"/>
      <c r="FF2578" s="126"/>
      <c r="FG2578" s="126"/>
      <c r="FH2578" s="126"/>
      <c r="FI2578" s="126"/>
      <c r="FJ2578" s="126"/>
      <c r="FK2578" s="126"/>
      <c r="FL2578" s="126"/>
      <c r="FM2578" s="126"/>
      <c r="FN2578" s="126"/>
      <c r="FO2578" s="126"/>
      <c r="FP2578" s="126"/>
      <c r="FQ2578" s="126"/>
      <c r="FR2578" s="126"/>
      <c r="FS2578" s="126"/>
      <c r="FT2578" s="126"/>
      <c r="FU2578" s="126"/>
      <c r="FV2578" s="126"/>
      <c r="FW2578" s="126"/>
      <c r="FX2578" s="126"/>
      <c r="FY2578" s="126"/>
      <c r="FZ2578" s="126"/>
      <c r="GA2578" s="126"/>
      <c r="GB2578" s="126"/>
      <c r="GC2578" s="126"/>
      <c r="GD2578" s="126"/>
      <c r="GE2578" s="126"/>
      <c r="GF2578" s="126"/>
      <c r="GG2578" s="126"/>
      <c r="GH2578" s="126"/>
      <c r="GI2578" s="126"/>
      <c r="GJ2578" s="126"/>
      <c r="GK2578" s="126"/>
      <c r="GL2578" s="126"/>
      <c r="GM2578" s="126"/>
      <c r="GN2578" s="126"/>
      <c r="GO2578" s="126"/>
      <c r="GP2578" s="126"/>
      <c r="GQ2578" s="126"/>
      <c r="GR2578" s="126"/>
      <c r="GS2578" s="126"/>
      <c r="GT2578" s="126"/>
      <c r="GU2578" s="126"/>
      <c r="GV2578" s="126"/>
      <c r="GW2578" s="126"/>
      <c r="GX2578" s="126"/>
      <c r="GY2578" s="126"/>
      <c r="GZ2578" s="126"/>
      <c r="HA2578" s="126"/>
      <c r="HB2578" s="126"/>
      <c r="HC2578" s="126"/>
      <c r="HD2578" s="126"/>
      <c r="HE2578" s="126"/>
      <c r="HF2578" s="126"/>
      <c r="HG2578" s="126"/>
      <c r="HH2578" s="126"/>
      <c r="HI2578" s="126"/>
      <c r="HJ2578" s="126"/>
      <c r="HK2578" s="126"/>
      <c r="HL2578" s="126"/>
      <c r="HM2578" s="126"/>
      <c r="HN2578" s="126"/>
      <c r="HO2578" s="126"/>
      <c r="HP2578" s="126"/>
      <c r="HQ2578" s="126"/>
      <c r="HR2578" s="126"/>
      <c r="HS2578" s="126"/>
      <c r="HT2578" s="126"/>
      <c r="HU2578" s="126"/>
      <c r="HV2578" s="126"/>
      <c r="HW2578" s="126"/>
      <c r="HX2578" s="126"/>
      <c r="HY2578" s="126"/>
      <c r="HZ2578" s="126"/>
      <c r="IA2578" s="126"/>
      <c r="IB2578" s="126"/>
      <c r="IC2578" s="126"/>
      <c r="ID2578" s="126"/>
      <c r="IE2578" s="126"/>
      <c r="IF2578" s="126"/>
      <c r="IG2578" s="126"/>
      <c r="IH2578" s="126"/>
      <c r="II2578" s="126"/>
      <c r="IJ2578" s="126"/>
      <c r="IK2578" s="126"/>
      <c r="IL2578" s="126"/>
      <c r="IM2578" s="126"/>
      <c r="IN2578" s="126"/>
      <c r="IO2578" s="126"/>
      <c r="IP2578" s="126"/>
      <c r="IQ2578" s="126"/>
      <c r="IR2578" s="126"/>
      <c r="IS2578" s="126"/>
      <c r="IT2578" s="126"/>
      <c r="IU2578" s="126"/>
      <c r="IV2578" s="126"/>
    </row>
    <row r="2579" spans="1:256" s="76" customFormat="1" ht="12.75" customHeight="1">
      <c r="A2579" s="126"/>
      <c r="B2579" s="126"/>
      <c r="C2579" s="126"/>
      <c r="D2579" s="126"/>
      <c r="E2579" s="126"/>
      <c r="F2579" s="106" t="s">
        <v>29</v>
      </c>
      <c r="G2579" s="64">
        <f t="shared" si="588"/>
        <v>0</v>
      </c>
      <c r="H2579" s="64">
        <f t="shared" si="588"/>
        <v>0</v>
      </c>
      <c r="I2579" s="64">
        <f t="shared" si="589"/>
        <v>0</v>
      </c>
      <c r="J2579" s="64">
        <f t="shared" si="589"/>
        <v>0</v>
      </c>
      <c r="K2579" s="64">
        <f t="shared" si="591"/>
        <v>0</v>
      </c>
      <c r="L2579" s="64">
        <f t="shared" si="591"/>
        <v>0</v>
      </c>
      <c r="M2579" s="64">
        <f t="shared" si="591"/>
        <v>0</v>
      </c>
      <c r="N2579" s="64">
        <f t="shared" si="591"/>
        <v>0</v>
      </c>
      <c r="O2579" s="64">
        <f t="shared" si="591"/>
        <v>0</v>
      </c>
      <c r="P2579" s="64">
        <f t="shared" si="591"/>
        <v>0</v>
      </c>
      <c r="Q2579" s="126"/>
      <c r="R2579" s="78"/>
      <c r="S2579" s="78"/>
      <c r="T2579" s="78"/>
      <c r="U2579" s="78"/>
      <c r="V2579" s="134"/>
      <c r="W2579" s="134"/>
      <c r="X2579" s="134"/>
      <c r="Y2579" s="134"/>
      <c r="Z2579" s="134"/>
      <c r="AA2579" s="134"/>
      <c r="AB2579" s="134"/>
      <c r="AC2579" s="134"/>
      <c r="AD2579" s="134"/>
      <c r="AE2579" s="134"/>
      <c r="AF2579" s="134"/>
      <c r="AG2579" s="134"/>
      <c r="AH2579" s="134"/>
      <c r="AI2579" s="134"/>
      <c r="AJ2579" s="134"/>
      <c r="AK2579" s="134"/>
      <c r="AL2579" s="134"/>
      <c r="AM2579" s="134"/>
      <c r="AN2579" s="134"/>
      <c r="AO2579" s="134"/>
      <c r="AP2579" s="134"/>
      <c r="AQ2579" s="134"/>
      <c r="AR2579" s="134"/>
      <c r="AS2579" s="134"/>
      <c r="AT2579" s="134"/>
      <c r="AU2579" s="134"/>
      <c r="AV2579" s="134"/>
      <c r="AW2579" s="134"/>
      <c r="AX2579" s="134"/>
      <c r="AY2579" s="134"/>
      <c r="AZ2579" s="134"/>
      <c r="BA2579" s="134"/>
      <c r="BB2579" s="126"/>
      <c r="BC2579" s="126"/>
      <c r="BD2579" s="126"/>
      <c r="BE2579" s="126"/>
      <c r="BF2579" s="126"/>
      <c r="BG2579" s="126"/>
      <c r="BH2579" s="126"/>
      <c r="BI2579" s="126"/>
      <c r="BJ2579" s="126"/>
      <c r="BK2579" s="126"/>
      <c r="BL2579" s="126"/>
      <c r="BM2579" s="126"/>
      <c r="BN2579" s="126"/>
      <c r="BO2579" s="126"/>
      <c r="BP2579" s="126"/>
      <c r="BQ2579" s="126"/>
      <c r="BR2579" s="126"/>
      <c r="BS2579" s="126"/>
      <c r="BT2579" s="126"/>
      <c r="BU2579" s="126"/>
      <c r="BV2579" s="126"/>
      <c r="BW2579" s="126"/>
      <c r="BX2579" s="126"/>
      <c r="BY2579" s="126"/>
      <c r="BZ2579" s="126"/>
      <c r="CA2579" s="126"/>
      <c r="CB2579" s="126"/>
      <c r="CC2579" s="126"/>
      <c r="CD2579" s="126"/>
      <c r="CE2579" s="126"/>
      <c r="CF2579" s="126"/>
      <c r="CG2579" s="126"/>
      <c r="CH2579" s="126"/>
      <c r="CI2579" s="126"/>
      <c r="CJ2579" s="126"/>
      <c r="CK2579" s="126"/>
      <c r="CL2579" s="126"/>
      <c r="CM2579" s="126"/>
      <c r="CN2579" s="126"/>
      <c r="CO2579" s="126"/>
      <c r="CP2579" s="126"/>
      <c r="CQ2579" s="126"/>
      <c r="CR2579" s="126"/>
      <c r="CS2579" s="126"/>
      <c r="CT2579" s="126"/>
      <c r="CU2579" s="126"/>
      <c r="CV2579" s="126"/>
      <c r="CW2579" s="126"/>
      <c r="CX2579" s="126"/>
      <c r="CY2579" s="126"/>
      <c r="CZ2579" s="126"/>
      <c r="DA2579" s="126"/>
      <c r="DB2579" s="126"/>
      <c r="DC2579" s="126"/>
      <c r="DD2579" s="126"/>
      <c r="DE2579" s="126"/>
      <c r="DF2579" s="126"/>
      <c r="DG2579" s="126"/>
      <c r="DH2579" s="126"/>
      <c r="DI2579" s="126"/>
      <c r="DJ2579" s="126"/>
      <c r="DK2579" s="126"/>
      <c r="DL2579" s="126"/>
      <c r="DM2579" s="126"/>
      <c r="DN2579" s="126"/>
      <c r="DO2579" s="126"/>
      <c r="DP2579" s="126"/>
      <c r="DQ2579" s="126"/>
      <c r="DR2579" s="126"/>
      <c r="DS2579" s="126"/>
      <c r="DT2579" s="126"/>
      <c r="DU2579" s="126"/>
      <c r="DV2579" s="126"/>
      <c r="DW2579" s="126"/>
      <c r="DX2579" s="126"/>
      <c r="DY2579" s="126"/>
      <c r="DZ2579" s="126"/>
      <c r="EA2579" s="126"/>
      <c r="EB2579" s="126"/>
      <c r="EC2579" s="126"/>
      <c r="ED2579" s="126"/>
      <c r="EE2579" s="126"/>
      <c r="EF2579" s="126"/>
      <c r="EG2579" s="126"/>
      <c r="EH2579" s="126"/>
      <c r="EI2579" s="126"/>
      <c r="EJ2579" s="126"/>
      <c r="EK2579" s="126"/>
      <c r="EL2579" s="126"/>
      <c r="EM2579" s="126"/>
      <c r="EN2579" s="126"/>
      <c r="EO2579" s="126"/>
      <c r="EP2579" s="126"/>
      <c r="EQ2579" s="126"/>
      <c r="ER2579" s="126"/>
      <c r="ES2579" s="126"/>
      <c r="ET2579" s="126"/>
      <c r="EU2579" s="126"/>
      <c r="EV2579" s="126"/>
      <c r="EW2579" s="126"/>
      <c r="EX2579" s="126"/>
      <c r="EY2579" s="126"/>
      <c r="EZ2579" s="126"/>
      <c r="FA2579" s="126"/>
      <c r="FB2579" s="126"/>
      <c r="FC2579" s="126"/>
      <c r="FD2579" s="126"/>
      <c r="FE2579" s="126"/>
      <c r="FF2579" s="126"/>
      <c r="FG2579" s="126"/>
      <c r="FH2579" s="126"/>
      <c r="FI2579" s="126"/>
      <c r="FJ2579" s="126"/>
      <c r="FK2579" s="126"/>
      <c r="FL2579" s="126"/>
      <c r="FM2579" s="126"/>
      <c r="FN2579" s="126"/>
      <c r="FO2579" s="126"/>
      <c r="FP2579" s="126"/>
      <c r="FQ2579" s="126"/>
      <c r="FR2579" s="126"/>
      <c r="FS2579" s="126"/>
      <c r="FT2579" s="126"/>
      <c r="FU2579" s="126"/>
      <c r="FV2579" s="126"/>
      <c r="FW2579" s="126"/>
      <c r="FX2579" s="126"/>
      <c r="FY2579" s="126"/>
      <c r="FZ2579" s="126"/>
      <c r="GA2579" s="126"/>
      <c r="GB2579" s="126"/>
      <c r="GC2579" s="126"/>
      <c r="GD2579" s="126"/>
      <c r="GE2579" s="126"/>
      <c r="GF2579" s="126"/>
      <c r="GG2579" s="126"/>
      <c r="GH2579" s="126"/>
      <c r="GI2579" s="126"/>
      <c r="GJ2579" s="126"/>
      <c r="GK2579" s="126"/>
      <c r="GL2579" s="126"/>
      <c r="GM2579" s="126"/>
      <c r="GN2579" s="126"/>
      <c r="GO2579" s="126"/>
      <c r="GP2579" s="126"/>
      <c r="GQ2579" s="126"/>
      <c r="GR2579" s="126"/>
      <c r="GS2579" s="126"/>
      <c r="GT2579" s="126"/>
      <c r="GU2579" s="126"/>
      <c r="GV2579" s="126"/>
      <c r="GW2579" s="126"/>
      <c r="GX2579" s="126"/>
      <c r="GY2579" s="126"/>
      <c r="GZ2579" s="126"/>
      <c r="HA2579" s="126"/>
      <c r="HB2579" s="126"/>
      <c r="HC2579" s="126"/>
      <c r="HD2579" s="126"/>
      <c r="HE2579" s="126"/>
      <c r="HF2579" s="126"/>
      <c r="HG2579" s="126"/>
      <c r="HH2579" s="126"/>
      <c r="HI2579" s="126"/>
      <c r="HJ2579" s="126"/>
      <c r="HK2579" s="126"/>
      <c r="HL2579" s="126"/>
      <c r="HM2579" s="126"/>
      <c r="HN2579" s="126"/>
      <c r="HO2579" s="126"/>
      <c r="HP2579" s="126"/>
      <c r="HQ2579" s="126"/>
      <c r="HR2579" s="126"/>
      <c r="HS2579" s="126"/>
      <c r="HT2579" s="126"/>
      <c r="HU2579" s="126"/>
      <c r="HV2579" s="126"/>
      <c r="HW2579" s="126"/>
      <c r="HX2579" s="126"/>
      <c r="HY2579" s="126"/>
      <c r="HZ2579" s="126"/>
      <c r="IA2579" s="126"/>
      <c r="IB2579" s="126"/>
      <c r="IC2579" s="126"/>
      <c r="ID2579" s="126"/>
      <c r="IE2579" s="126"/>
      <c r="IF2579" s="126"/>
      <c r="IG2579" s="126"/>
      <c r="IH2579" s="126"/>
      <c r="II2579" s="126"/>
      <c r="IJ2579" s="126"/>
      <c r="IK2579" s="126"/>
      <c r="IL2579" s="126"/>
      <c r="IM2579" s="126"/>
      <c r="IN2579" s="126"/>
      <c r="IO2579" s="126"/>
      <c r="IP2579" s="126"/>
      <c r="IQ2579" s="126"/>
      <c r="IR2579" s="126"/>
      <c r="IS2579" s="126"/>
      <c r="IT2579" s="126"/>
      <c r="IU2579" s="126"/>
      <c r="IV2579" s="126"/>
    </row>
    <row r="2580" spans="1:256" s="76" customFormat="1" ht="12.75" customHeight="1">
      <c r="A2580" s="126"/>
      <c r="B2580" s="126"/>
      <c r="C2580" s="126"/>
      <c r="D2580" s="126"/>
      <c r="E2580" s="126"/>
      <c r="F2580" s="106" t="s">
        <v>30</v>
      </c>
      <c r="G2580" s="64">
        <f>I2580+K2580+M2580+O2580</f>
        <v>0</v>
      </c>
      <c r="H2580" s="64">
        <f t="shared" si="588"/>
        <v>0</v>
      </c>
      <c r="I2580" s="64">
        <f t="shared" si="589"/>
        <v>0</v>
      </c>
      <c r="J2580" s="64">
        <f t="shared" si="589"/>
        <v>0</v>
      </c>
      <c r="K2580" s="64">
        <f t="shared" si="591"/>
        <v>0</v>
      </c>
      <c r="L2580" s="64">
        <f t="shared" si="591"/>
        <v>0</v>
      </c>
      <c r="M2580" s="64">
        <f t="shared" si="591"/>
        <v>0</v>
      </c>
      <c r="N2580" s="64">
        <f t="shared" si="591"/>
        <v>0</v>
      </c>
      <c r="O2580" s="64">
        <f t="shared" si="591"/>
        <v>0</v>
      </c>
      <c r="P2580" s="64">
        <f t="shared" si="591"/>
        <v>0</v>
      </c>
      <c r="Q2580" s="126"/>
      <c r="R2580" s="78"/>
      <c r="S2580" s="78"/>
      <c r="T2580" s="78"/>
      <c r="U2580" s="78"/>
      <c r="V2580" s="134"/>
      <c r="W2580" s="134"/>
      <c r="X2580" s="134"/>
      <c r="Y2580" s="134"/>
      <c r="Z2580" s="134"/>
      <c r="AA2580" s="134"/>
      <c r="AB2580" s="134"/>
      <c r="AC2580" s="134"/>
      <c r="AD2580" s="134"/>
      <c r="AE2580" s="134"/>
      <c r="AF2580" s="134"/>
      <c r="AG2580" s="134"/>
      <c r="AH2580" s="134"/>
      <c r="AI2580" s="134"/>
      <c r="AJ2580" s="134"/>
      <c r="AK2580" s="134"/>
      <c r="AL2580" s="134"/>
      <c r="AM2580" s="134"/>
      <c r="AN2580" s="134"/>
      <c r="AO2580" s="134"/>
      <c r="AP2580" s="134"/>
      <c r="AQ2580" s="134"/>
      <c r="AR2580" s="134"/>
      <c r="AS2580" s="134"/>
      <c r="AT2580" s="134"/>
      <c r="AU2580" s="134"/>
      <c r="AV2580" s="134"/>
      <c r="AW2580" s="134"/>
      <c r="AX2580" s="134"/>
      <c r="AY2580" s="134"/>
      <c r="AZ2580" s="134"/>
      <c r="BA2580" s="134"/>
      <c r="BB2580" s="126"/>
      <c r="BC2580" s="126"/>
      <c r="BD2580" s="126"/>
      <c r="BE2580" s="126"/>
      <c r="BF2580" s="126"/>
      <c r="BG2580" s="126"/>
      <c r="BH2580" s="126"/>
      <c r="BI2580" s="126"/>
      <c r="BJ2580" s="126"/>
      <c r="BK2580" s="126"/>
      <c r="BL2580" s="126"/>
      <c r="BM2580" s="126"/>
      <c r="BN2580" s="126"/>
      <c r="BO2580" s="126"/>
      <c r="BP2580" s="126"/>
      <c r="BQ2580" s="126"/>
      <c r="BR2580" s="126"/>
      <c r="BS2580" s="126"/>
      <c r="BT2580" s="126"/>
      <c r="BU2580" s="126"/>
      <c r="BV2580" s="126"/>
      <c r="BW2580" s="126"/>
      <c r="BX2580" s="126"/>
      <c r="BY2580" s="126"/>
      <c r="BZ2580" s="126"/>
      <c r="CA2580" s="126"/>
      <c r="CB2580" s="126"/>
      <c r="CC2580" s="126"/>
      <c r="CD2580" s="126"/>
      <c r="CE2580" s="126"/>
      <c r="CF2580" s="126"/>
      <c r="CG2580" s="126"/>
      <c r="CH2580" s="126"/>
      <c r="CI2580" s="126"/>
      <c r="CJ2580" s="126"/>
      <c r="CK2580" s="126"/>
      <c r="CL2580" s="126"/>
      <c r="CM2580" s="126"/>
      <c r="CN2580" s="126"/>
      <c r="CO2580" s="126"/>
      <c r="CP2580" s="126"/>
      <c r="CQ2580" s="126"/>
      <c r="CR2580" s="126"/>
      <c r="CS2580" s="126"/>
      <c r="CT2580" s="126"/>
      <c r="CU2580" s="126"/>
      <c r="CV2580" s="126"/>
      <c r="CW2580" s="126"/>
      <c r="CX2580" s="126"/>
      <c r="CY2580" s="126"/>
      <c r="CZ2580" s="126"/>
      <c r="DA2580" s="126"/>
      <c r="DB2580" s="126"/>
      <c r="DC2580" s="126"/>
      <c r="DD2580" s="126"/>
      <c r="DE2580" s="126"/>
      <c r="DF2580" s="126"/>
      <c r="DG2580" s="126"/>
      <c r="DH2580" s="126"/>
      <c r="DI2580" s="126"/>
      <c r="DJ2580" s="126"/>
      <c r="DK2580" s="126"/>
      <c r="DL2580" s="126"/>
      <c r="DM2580" s="126"/>
      <c r="DN2580" s="126"/>
      <c r="DO2580" s="126"/>
      <c r="DP2580" s="126"/>
      <c r="DQ2580" s="126"/>
      <c r="DR2580" s="126"/>
      <c r="DS2580" s="126"/>
      <c r="DT2580" s="126"/>
      <c r="DU2580" s="126"/>
      <c r="DV2580" s="126"/>
      <c r="DW2580" s="126"/>
      <c r="DX2580" s="126"/>
      <c r="DY2580" s="126"/>
      <c r="DZ2580" s="126"/>
      <c r="EA2580" s="126"/>
      <c r="EB2580" s="126"/>
      <c r="EC2580" s="126"/>
      <c r="ED2580" s="126"/>
      <c r="EE2580" s="126"/>
      <c r="EF2580" s="126"/>
      <c r="EG2580" s="126"/>
      <c r="EH2580" s="126"/>
      <c r="EI2580" s="126"/>
      <c r="EJ2580" s="126"/>
      <c r="EK2580" s="126"/>
      <c r="EL2580" s="126"/>
      <c r="EM2580" s="126"/>
      <c r="EN2580" s="126"/>
      <c r="EO2580" s="126"/>
      <c r="EP2580" s="126"/>
      <c r="EQ2580" s="126"/>
      <c r="ER2580" s="126"/>
      <c r="ES2580" s="126"/>
      <c r="ET2580" s="126"/>
      <c r="EU2580" s="126"/>
      <c r="EV2580" s="126"/>
      <c r="EW2580" s="126"/>
      <c r="EX2580" s="126"/>
      <c r="EY2580" s="126"/>
      <c r="EZ2580" s="126"/>
      <c r="FA2580" s="126"/>
      <c r="FB2580" s="126"/>
      <c r="FC2580" s="126"/>
      <c r="FD2580" s="126"/>
      <c r="FE2580" s="126"/>
      <c r="FF2580" s="126"/>
      <c r="FG2580" s="126"/>
      <c r="FH2580" s="126"/>
      <c r="FI2580" s="126"/>
      <c r="FJ2580" s="126"/>
      <c r="FK2580" s="126"/>
      <c r="FL2580" s="126"/>
      <c r="FM2580" s="126"/>
      <c r="FN2580" s="126"/>
      <c r="FO2580" s="126"/>
      <c r="FP2580" s="126"/>
      <c r="FQ2580" s="126"/>
      <c r="FR2580" s="126"/>
      <c r="FS2580" s="126"/>
      <c r="FT2580" s="126"/>
      <c r="FU2580" s="126"/>
      <c r="FV2580" s="126"/>
      <c r="FW2580" s="126"/>
      <c r="FX2580" s="126"/>
      <c r="FY2580" s="126"/>
      <c r="FZ2580" s="126"/>
      <c r="GA2580" s="126"/>
      <c r="GB2580" s="126"/>
      <c r="GC2580" s="126"/>
      <c r="GD2580" s="126"/>
      <c r="GE2580" s="126"/>
      <c r="GF2580" s="126"/>
      <c r="GG2580" s="126"/>
      <c r="GH2580" s="126"/>
      <c r="GI2580" s="126"/>
      <c r="GJ2580" s="126"/>
      <c r="GK2580" s="126"/>
      <c r="GL2580" s="126"/>
      <c r="GM2580" s="126"/>
      <c r="GN2580" s="126"/>
      <c r="GO2580" s="126"/>
      <c r="GP2580" s="126"/>
      <c r="GQ2580" s="126"/>
      <c r="GR2580" s="126"/>
      <c r="GS2580" s="126"/>
      <c r="GT2580" s="126"/>
      <c r="GU2580" s="126"/>
      <c r="GV2580" s="126"/>
      <c r="GW2580" s="126"/>
      <c r="GX2580" s="126"/>
      <c r="GY2580" s="126"/>
      <c r="GZ2580" s="126"/>
      <c r="HA2580" s="126"/>
      <c r="HB2580" s="126"/>
      <c r="HC2580" s="126"/>
      <c r="HD2580" s="126"/>
      <c r="HE2580" s="126"/>
      <c r="HF2580" s="126"/>
      <c r="HG2580" s="126"/>
      <c r="HH2580" s="126"/>
      <c r="HI2580" s="126"/>
      <c r="HJ2580" s="126"/>
      <c r="HK2580" s="126"/>
      <c r="HL2580" s="126"/>
      <c r="HM2580" s="126"/>
      <c r="HN2580" s="126"/>
      <c r="HO2580" s="126"/>
      <c r="HP2580" s="126"/>
      <c r="HQ2580" s="126"/>
      <c r="HR2580" s="126"/>
      <c r="HS2580" s="126"/>
      <c r="HT2580" s="126"/>
      <c r="HU2580" s="126"/>
      <c r="HV2580" s="126"/>
      <c r="HW2580" s="126"/>
      <c r="HX2580" s="126"/>
      <c r="HY2580" s="126"/>
      <c r="HZ2580" s="126"/>
      <c r="IA2580" s="126"/>
      <c r="IB2580" s="126"/>
      <c r="IC2580" s="126"/>
      <c r="ID2580" s="126"/>
      <c r="IE2580" s="126"/>
      <c r="IF2580" s="126"/>
      <c r="IG2580" s="126"/>
      <c r="IH2580" s="126"/>
      <c r="II2580" s="126"/>
      <c r="IJ2580" s="126"/>
      <c r="IK2580" s="126"/>
      <c r="IL2580" s="126"/>
      <c r="IM2580" s="126"/>
      <c r="IN2580" s="126"/>
      <c r="IO2580" s="126"/>
      <c r="IP2580" s="126"/>
      <c r="IQ2580" s="126"/>
      <c r="IR2580" s="126"/>
      <c r="IS2580" s="126"/>
      <c r="IT2580" s="126"/>
      <c r="IU2580" s="126"/>
      <c r="IV2580" s="126"/>
    </row>
    <row r="2581" spans="1:256" s="76" customFormat="1" ht="12.75" customHeight="1">
      <c r="A2581" s="126"/>
      <c r="B2581" s="126"/>
      <c r="C2581" s="126"/>
      <c r="D2581" s="126"/>
      <c r="E2581" s="126"/>
      <c r="F2581" s="106" t="s">
        <v>31</v>
      </c>
      <c r="G2581" s="64">
        <f t="shared" si="588"/>
        <v>0</v>
      </c>
      <c r="H2581" s="64">
        <f t="shared" si="588"/>
        <v>0</v>
      </c>
      <c r="I2581" s="64">
        <f t="shared" si="589"/>
        <v>0</v>
      </c>
      <c r="J2581" s="64">
        <f t="shared" si="589"/>
        <v>0</v>
      </c>
      <c r="K2581" s="64">
        <f t="shared" si="591"/>
        <v>0</v>
      </c>
      <c r="L2581" s="64">
        <f t="shared" si="591"/>
        <v>0</v>
      </c>
      <c r="M2581" s="64">
        <f t="shared" si="591"/>
        <v>0</v>
      </c>
      <c r="N2581" s="64">
        <f t="shared" si="591"/>
        <v>0</v>
      </c>
      <c r="O2581" s="64">
        <f t="shared" si="591"/>
        <v>0</v>
      </c>
      <c r="P2581" s="64">
        <f t="shared" si="591"/>
        <v>0</v>
      </c>
      <c r="Q2581" s="126"/>
      <c r="R2581" s="78"/>
      <c r="S2581" s="78"/>
      <c r="T2581" s="78"/>
      <c r="U2581" s="78"/>
      <c r="V2581" s="134"/>
      <c r="W2581" s="134"/>
      <c r="X2581" s="134"/>
      <c r="Y2581" s="134"/>
      <c r="Z2581" s="134"/>
      <c r="AA2581" s="134"/>
      <c r="AB2581" s="134"/>
      <c r="AC2581" s="134"/>
      <c r="AD2581" s="134"/>
      <c r="AE2581" s="134"/>
      <c r="AF2581" s="134"/>
      <c r="AG2581" s="134"/>
      <c r="AH2581" s="134"/>
      <c r="AI2581" s="134"/>
      <c r="AJ2581" s="134"/>
      <c r="AK2581" s="134"/>
      <c r="AL2581" s="134"/>
      <c r="AM2581" s="134"/>
      <c r="AN2581" s="134"/>
      <c r="AO2581" s="134"/>
      <c r="AP2581" s="134"/>
      <c r="AQ2581" s="134"/>
      <c r="AR2581" s="134"/>
      <c r="AS2581" s="134"/>
      <c r="AT2581" s="134"/>
      <c r="AU2581" s="134"/>
      <c r="AV2581" s="134"/>
      <c r="AW2581" s="134"/>
      <c r="AX2581" s="134"/>
      <c r="AY2581" s="134"/>
      <c r="AZ2581" s="134"/>
      <c r="BA2581" s="134"/>
      <c r="BB2581" s="126"/>
      <c r="BC2581" s="126"/>
      <c r="BD2581" s="126"/>
      <c r="BE2581" s="126"/>
      <c r="BF2581" s="126"/>
      <c r="BG2581" s="126"/>
      <c r="BH2581" s="126"/>
      <c r="BI2581" s="126"/>
      <c r="BJ2581" s="126"/>
      <c r="BK2581" s="126"/>
      <c r="BL2581" s="126"/>
      <c r="BM2581" s="126"/>
      <c r="BN2581" s="126"/>
      <c r="BO2581" s="126"/>
      <c r="BP2581" s="126"/>
      <c r="BQ2581" s="126"/>
      <c r="BR2581" s="126"/>
      <c r="BS2581" s="126"/>
      <c r="BT2581" s="126"/>
      <c r="BU2581" s="126"/>
      <c r="BV2581" s="126"/>
      <c r="BW2581" s="126"/>
      <c r="BX2581" s="126"/>
      <c r="BY2581" s="126"/>
      <c r="BZ2581" s="126"/>
      <c r="CA2581" s="126"/>
      <c r="CB2581" s="126"/>
      <c r="CC2581" s="126"/>
      <c r="CD2581" s="126"/>
      <c r="CE2581" s="126"/>
      <c r="CF2581" s="126"/>
      <c r="CG2581" s="126"/>
      <c r="CH2581" s="126"/>
      <c r="CI2581" s="126"/>
      <c r="CJ2581" s="126"/>
      <c r="CK2581" s="126"/>
      <c r="CL2581" s="126"/>
      <c r="CM2581" s="126"/>
      <c r="CN2581" s="126"/>
      <c r="CO2581" s="126"/>
      <c r="CP2581" s="126"/>
      <c r="CQ2581" s="126"/>
      <c r="CR2581" s="126"/>
      <c r="CS2581" s="126"/>
      <c r="CT2581" s="126"/>
      <c r="CU2581" s="126"/>
      <c r="CV2581" s="126"/>
      <c r="CW2581" s="126"/>
      <c r="CX2581" s="126"/>
      <c r="CY2581" s="126"/>
      <c r="CZ2581" s="126"/>
      <c r="DA2581" s="126"/>
      <c r="DB2581" s="126"/>
      <c r="DC2581" s="126"/>
      <c r="DD2581" s="126"/>
      <c r="DE2581" s="126"/>
      <c r="DF2581" s="126"/>
      <c r="DG2581" s="126"/>
      <c r="DH2581" s="126"/>
      <c r="DI2581" s="126"/>
      <c r="DJ2581" s="126"/>
      <c r="DK2581" s="126"/>
      <c r="DL2581" s="126"/>
      <c r="DM2581" s="126"/>
      <c r="DN2581" s="126"/>
      <c r="DO2581" s="126"/>
      <c r="DP2581" s="126"/>
      <c r="DQ2581" s="126"/>
      <c r="DR2581" s="126"/>
      <c r="DS2581" s="126"/>
      <c r="DT2581" s="126"/>
      <c r="DU2581" s="126"/>
      <c r="DV2581" s="126"/>
      <c r="DW2581" s="126"/>
      <c r="DX2581" s="126"/>
      <c r="DY2581" s="126"/>
      <c r="DZ2581" s="126"/>
      <c r="EA2581" s="126"/>
      <c r="EB2581" s="126"/>
      <c r="EC2581" s="126"/>
      <c r="ED2581" s="126"/>
      <c r="EE2581" s="126"/>
      <c r="EF2581" s="126"/>
      <c r="EG2581" s="126"/>
      <c r="EH2581" s="126"/>
      <c r="EI2581" s="126"/>
      <c r="EJ2581" s="126"/>
      <c r="EK2581" s="126"/>
      <c r="EL2581" s="126"/>
      <c r="EM2581" s="126"/>
      <c r="EN2581" s="126"/>
      <c r="EO2581" s="126"/>
      <c r="EP2581" s="126"/>
      <c r="EQ2581" s="126"/>
      <c r="ER2581" s="126"/>
      <c r="ES2581" s="126"/>
      <c r="ET2581" s="126"/>
      <c r="EU2581" s="126"/>
      <c r="EV2581" s="126"/>
      <c r="EW2581" s="126"/>
      <c r="EX2581" s="126"/>
      <c r="EY2581" s="126"/>
      <c r="EZ2581" s="126"/>
      <c r="FA2581" s="126"/>
      <c r="FB2581" s="126"/>
      <c r="FC2581" s="126"/>
      <c r="FD2581" s="126"/>
      <c r="FE2581" s="126"/>
      <c r="FF2581" s="126"/>
      <c r="FG2581" s="126"/>
      <c r="FH2581" s="126"/>
      <c r="FI2581" s="126"/>
      <c r="FJ2581" s="126"/>
      <c r="FK2581" s="126"/>
      <c r="FL2581" s="126"/>
      <c r="FM2581" s="126"/>
      <c r="FN2581" s="126"/>
      <c r="FO2581" s="126"/>
      <c r="FP2581" s="126"/>
      <c r="FQ2581" s="126"/>
      <c r="FR2581" s="126"/>
      <c r="FS2581" s="126"/>
      <c r="FT2581" s="126"/>
      <c r="FU2581" s="126"/>
      <c r="FV2581" s="126"/>
      <c r="FW2581" s="126"/>
      <c r="FX2581" s="126"/>
      <c r="FY2581" s="126"/>
      <c r="FZ2581" s="126"/>
      <c r="GA2581" s="126"/>
      <c r="GB2581" s="126"/>
      <c r="GC2581" s="126"/>
      <c r="GD2581" s="126"/>
      <c r="GE2581" s="126"/>
      <c r="GF2581" s="126"/>
      <c r="GG2581" s="126"/>
      <c r="GH2581" s="126"/>
      <c r="GI2581" s="126"/>
      <c r="GJ2581" s="126"/>
      <c r="GK2581" s="126"/>
      <c r="GL2581" s="126"/>
      <c r="GM2581" s="126"/>
      <c r="GN2581" s="126"/>
      <c r="GO2581" s="126"/>
      <c r="GP2581" s="126"/>
      <c r="GQ2581" s="126"/>
      <c r="GR2581" s="126"/>
      <c r="GS2581" s="126"/>
      <c r="GT2581" s="126"/>
      <c r="GU2581" s="126"/>
      <c r="GV2581" s="126"/>
      <c r="GW2581" s="126"/>
      <c r="GX2581" s="126"/>
      <c r="GY2581" s="126"/>
      <c r="GZ2581" s="126"/>
      <c r="HA2581" s="126"/>
      <c r="HB2581" s="126"/>
      <c r="HC2581" s="126"/>
      <c r="HD2581" s="126"/>
      <c r="HE2581" s="126"/>
      <c r="HF2581" s="126"/>
      <c r="HG2581" s="126"/>
      <c r="HH2581" s="126"/>
      <c r="HI2581" s="126"/>
      <c r="HJ2581" s="126"/>
      <c r="HK2581" s="126"/>
      <c r="HL2581" s="126"/>
      <c r="HM2581" s="126"/>
      <c r="HN2581" s="126"/>
      <c r="HO2581" s="126"/>
      <c r="HP2581" s="126"/>
      <c r="HQ2581" s="126"/>
      <c r="HR2581" s="126"/>
      <c r="HS2581" s="126"/>
      <c r="HT2581" s="126"/>
      <c r="HU2581" s="126"/>
      <c r="HV2581" s="126"/>
      <c r="HW2581" s="126"/>
      <c r="HX2581" s="126"/>
      <c r="HY2581" s="126"/>
      <c r="HZ2581" s="126"/>
      <c r="IA2581" s="126"/>
      <c r="IB2581" s="126"/>
      <c r="IC2581" s="126"/>
      <c r="ID2581" s="126"/>
      <c r="IE2581" s="126"/>
      <c r="IF2581" s="126"/>
      <c r="IG2581" s="126"/>
      <c r="IH2581" s="126"/>
      <c r="II2581" s="126"/>
      <c r="IJ2581" s="126"/>
      <c r="IK2581" s="126"/>
      <c r="IL2581" s="126"/>
      <c r="IM2581" s="126"/>
      <c r="IN2581" s="126"/>
      <c r="IO2581" s="126"/>
      <c r="IP2581" s="126"/>
      <c r="IQ2581" s="126"/>
      <c r="IR2581" s="126"/>
      <c r="IS2581" s="126"/>
      <c r="IT2581" s="126"/>
      <c r="IU2581" s="126"/>
      <c r="IV2581" s="126"/>
    </row>
    <row r="2582" spans="1:256" s="76" customFormat="1" ht="12.75" customHeight="1">
      <c r="A2582" s="126"/>
      <c r="B2582" s="126"/>
      <c r="C2582" s="126"/>
      <c r="D2582" s="126"/>
      <c r="E2582" s="126"/>
      <c r="F2582" s="106" t="s">
        <v>268</v>
      </c>
      <c r="G2582" s="64">
        <f t="shared" si="588"/>
        <v>360.5</v>
      </c>
      <c r="H2582" s="64">
        <f t="shared" si="588"/>
        <v>0</v>
      </c>
      <c r="I2582" s="64">
        <f t="shared" si="589"/>
        <v>3.6</v>
      </c>
      <c r="J2582" s="64">
        <f t="shared" si="589"/>
        <v>0</v>
      </c>
      <c r="K2582" s="64">
        <f t="shared" si="591"/>
        <v>0</v>
      </c>
      <c r="L2582" s="64">
        <f t="shared" si="591"/>
        <v>0</v>
      </c>
      <c r="M2582" s="64">
        <f t="shared" si="591"/>
        <v>356.9</v>
      </c>
      <c r="N2582" s="64">
        <f t="shared" si="591"/>
        <v>0</v>
      </c>
      <c r="O2582" s="64">
        <f t="shared" si="591"/>
        <v>0</v>
      </c>
      <c r="P2582" s="64">
        <f t="shared" si="591"/>
        <v>0</v>
      </c>
      <c r="Q2582" s="126"/>
      <c r="R2582" s="78"/>
      <c r="S2582" s="78"/>
      <c r="T2582" s="78"/>
      <c r="U2582" s="78"/>
      <c r="V2582" s="90"/>
      <c r="W2582" s="90"/>
      <c r="X2582" s="90"/>
      <c r="Y2582" s="90"/>
      <c r="Z2582" s="90"/>
      <c r="AA2582" s="90"/>
      <c r="AB2582" s="90"/>
      <c r="AC2582" s="90"/>
      <c r="AD2582" s="90"/>
      <c r="AE2582" s="90"/>
      <c r="AF2582" s="90"/>
      <c r="AG2582" s="90"/>
      <c r="AH2582" s="90"/>
      <c r="AI2582" s="90"/>
      <c r="AJ2582" s="90"/>
      <c r="AK2582" s="90"/>
      <c r="AL2582" s="90"/>
      <c r="AM2582" s="90"/>
      <c r="AN2582" s="90"/>
      <c r="AO2582" s="90"/>
      <c r="AP2582" s="90"/>
      <c r="AQ2582" s="90"/>
      <c r="AR2582" s="90"/>
      <c r="AS2582" s="90"/>
      <c r="AT2582" s="90"/>
      <c r="AU2582" s="90"/>
      <c r="AV2582" s="90"/>
      <c r="AW2582" s="90"/>
      <c r="AX2582" s="90"/>
      <c r="AY2582" s="90"/>
      <c r="AZ2582" s="90"/>
      <c r="BA2582" s="90"/>
      <c r="BB2582" s="90"/>
      <c r="BC2582" s="90"/>
      <c r="BD2582" s="90"/>
      <c r="BE2582" s="90"/>
      <c r="BF2582" s="90"/>
      <c r="BG2582" s="90"/>
      <c r="BH2582" s="90"/>
      <c r="BI2582" s="90"/>
      <c r="BJ2582" s="90"/>
      <c r="BK2582" s="90"/>
      <c r="BL2582" s="90"/>
      <c r="BM2582" s="90"/>
      <c r="BN2582" s="90"/>
      <c r="BO2582" s="90"/>
      <c r="BP2582" s="90"/>
      <c r="BQ2582" s="90"/>
      <c r="BR2582" s="90"/>
      <c r="BS2582" s="90"/>
      <c r="BT2582" s="90"/>
      <c r="BU2582" s="90"/>
      <c r="BV2582" s="90"/>
      <c r="BW2582" s="90"/>
      <c r="BX2582" s="90"/>
      <c r="BY2582" s="90"/>
      <c r="BZ2582" s="90"/>
      <c r="CA2582" s="90"/>
      <c r="CB2582" s="90"/>
      <c r="CC2582" s="90"/>
      <c r="CD2582" s="90"/>
      <c r="CE2582" s="90"/>
      <c r="CF2582" s="90"/>
      <c r="CG2582" s="90"/>
      <c r="CH2582" s="90"/>
      <c r="CI2582" s="90"/>
      <c r="CJ2582" s="90"/>
      <c r="CK2582" s="90"/>
      <c r="CL2582" s="90"/>
      <c r="CM2582" s="90"/>
      <c r="CN2582" s="90"/>
      <c r="CO2582" s="90"/>
      <c r="CP2582" s="90"/>
      <c r="CQ2582" s="90"/>
      <c r="CR2582" s="90"/>
      <c r="CS2582" s="90"/>
      <c r="CT2582" s="90"/>
      <c r="CU2582" s="90"/>
      <c r="CV2582" s="90"/>
      <c r="CW2582" s="90"/>
      <c r="CX2582" s="90"/>
      <c r="CY2582" s="90"/>
      <c r="CZ2582" s="90"/>
      <c r="DA2582" s="90"/>
      <c r="DB2582" s="90"/>
      <c r="DC2582" s="90"/>
      <c r="DD2582" s="90"/>
      <c r="DE2582" s="90"/>
      <c r="DF2582" s="90"/>
      <c r="DG2582" s="90"/>
      <c r="DH2582" s="90"/>
      <c r="DI2582" s="90"/>
      <c r="DJ2582" s="90"/>
      <c r="DK2582" s="90"/>
      <c r="DL2582" s="90"/>
      <c r="DM2582" s="90"/>
      <c r="DN2582" s="90"/>
      <c r="DO2582" s="90"/>
      <c r="DP2582" s="90"/>
      <c r="DQ2582" s="90"/>
      <c r="DR2582" s="90"/>
      <c r="DS2582" s="90"/>
      <c r="DT2582" s="90"/>
      <c r="DU2582" s="90"/>
      <c r="DV2582" s="90"/>
      <c r="DW2582" s="90"/>
      <c r="DX2582" s="90"/>
      <c r="DY2582" s="90"/>
      <c r="DZ2582" s="90"/>
      <c r="EA2582" s="90"/>
      <c r="EB2582" s="90"/>
      <c r="EC2582" s="90"/>
      <c r="ED2582" s="90"/>
      <c r="EE2582" s="90"/>
      <c r="EF2582" s="90"/>
      <c r="EG2582" s="90"/>
      <c r="EH2582" s="90"/>
      <c r="EI2582" s="90"/>
      <c r="EJ2582" s="90"/>
      <c r="EK2582" s="90"/>
      <c r="EL2582" s="90"/>
      <c r="EM2582" s="90"/>
      <c r="EN2582" s="90"/>
      <c r="EO2582" s="90"/>
      <c r="EP2582" s="90"/>
      <c r="EQ2582" s="90"/>
      <c r="ER2582" s="90"/>
      <c r="ES2582" s="90"/>
      <c r="ET2582" s="90"/>
      <c r="EU2582" s="90"/>
      <c r="EV2582" s="90"/>
      <c r="EW2582" s="90"/>
      <c r="EX2582" s="90"/>
      <c r="EY2582" s="90"/>
      <c r="EZ2582" s="90"/>
      <c r="FA2582" s="90"/>
      <c r="FB2582" s="90"/>
      <c r="FC2582" s="90"/>
      <c r="FD2582" s="90"/>
      <c r="FE2582" s="90"/>
      <c r="FF2582" s="90"/>
      <c r="FG2582" s="90"/>
      <c r="FH2582" s="90"/>
      <c r="FI2582" s="90"/>
      <c r="FJ2582" s="90"/>
      <c r="FK2582" s="90"/>
      <c r="FL2582" s="90"/>
      <c r="FM2582" s="90"/>
      <c r="FN2582" s="90"/>
      <c r="FO2582" s="90"/>
      <c r="FP2582" s="90"/>
      <c r="FQ2582" s="90"/>
      <c r="FR2582" s="90"/>
      <c r="FS2582" s="90"/>
      <c r="FT2582" s="90"/>
      <c r="FU2582" s="90"/>
      <c r="FV2582" s="90"/>
      <c r="FW2582" s="90"/>
      <c r="FX2582" s="90"/>
      <c r="FY2582" s="90"/>
      <c r="FZ2582" s="90"/>
      <c r="GA2582" s="90"/>
      <c r="GB2582" s="90"/>
      <c r="GC2582" s="90"/>
      <c r="GD2582" s="90"/>
      <c r="GE2582" s="90"/>
      <c r="GF2582" s="90"/>
      <c r="GG2582" s="90"/>
      <c r="GH2582" s="90"/>
      <c r="GI2582" s="90"/>
      <c r="GJ2582" s="90"/>
      <c r="GK2582" s="90"/>
      <c r="GL2582" s="90"/>
      <c r="GM2582" s="90"/>
      <c r="GN2582" s="90"/>
      <c r="GO2582" s="90"/>
      <c r="GP2582" s="90"/>
      <c r="GQ2582" s="90"/>
      <c r="GR2582" s="90"/>
      <c r="GS2582" s="90"/>
      <c r="GT2582" s="90"/>
      <c r="GU2582" s="90"/>
      <c r="GV2582" s="90"/>
      <c r="GW2582" s="90"/>
      <c r="GX2582" s="90"/>
      <c r="GY2582" s="90"/>
      <c r="GZ2582" s="90"/>
      <c r="HA2582" s="90"/>
      <c r="HB2582" s="90"/>
      <c r="HC2582" s="90"/>
      <c r="HD2582" s="90"/>
      <c r="HE2582" s="90"/>
      <c r="HF2582" s="90"/>
      <c r="HG2582" s="90"/>
      <c r="HH2582" s="90"/>
      <c r="HI2582" s="90"/>
      <c r="HJ2582" s="90"/>
      <c r="HK2582" s="90"/>
      <c r="HL2582" s="90"/>
      <c r="HM2582" s="90"/>
      <c r="HN2582" s="90"/>
      <c r="HO2582" s="90"/>
      <c r="HP2582" s="90"/>
      <c r="HQ2582" s="90"/>
      <c r="HR2582" s="90"/>
      <c r="HS2582" s="90"/>
      <c r="HT2582" s="90"/>
      <c r="HU2582" s="90"/>
      <c r="HV2582" s="90"/>
      <c r="HW2582" s="90"/>
      <c r="HX2582" s="90"/>
      <c r="HY2582" s="90"/>
      <c r="HZ2582" s="90"/>
      <c r="IA2582" s="90"/>
      <c r="IB2582" s="90"/>
      <c r="IC2582" s="90"/>
      <c r="ID2582" s="90"/>
      <c r="IE2582" s="90"/>
      <c r="IF2582" s="90"/>
      <c r="IG2582" s="90"/>
      <c r="IH2582" s="90"/>
      <c r="II2582" s="90"/>
      <c r="IJ2582" s="90"/>
      <c r="IK2582" s="90"/>
      <c r="IL2582" s="90"/>
      <c r="IM2582" s="90"/>
      <c r="IN2582" s="90"/>
      <c r="IO2582" s="90"/>
      <c r="IP2582" s="90"/>
      <c r="IQ2582" s="90"/>
      <c r="IR2582" s="90"/>
      <c r="IS2582" s="90"/>
      <c r="IT2582" s="90"/>
      <c r="IU2582" s="90"/>
      <c r="IV2582" s="90"/>
    </row>
    <row r="2583" spans="1:256" s="76" customFormat="1" ht="12.75" customHeight="1">
      <c r="A2583" s="126"/>
      <c r="B2583" s="126"/>
      <c r="C2583" s="126"/>
      <c r="D2583" s="126"/>
      <c r="E2583" s="126"/>
      <c r="F2583" s="106" t="s">
        <v>275</v>
      </c>
      <c r="G2583" s="64">
        <f t="shared" si="588"/>
        <v>121.70000000000005</v>
      </c>
      <c r="H2583" s="64">
        <f t="shared" si="588"/>
        <v>0</v>
      </c>
      <c r="I2583" s="64">
        <f>I2559-I2571</f>
        <v>1.2000000000000455</v>
      </c>
      <c r="J2583" s="64">
        <f t="shared" ref="J2583:P2583" si="592">J2559-J2571</f>
        <v>0</v>
      </c>
      <c r="K2583" s="64">
        <f t="shared" si="592"/>
        <v>0</v>
      </c>
      <c r="L2583" s="64">
        <f t="shared" si="592"/>
        <v>0</v>
      </c>
      <c r="M2583" s="64">
        <f t="shared" si="592"/>
        <v>120.5</v>
      </c>
      <c r="N2583" s="64">
        <f t="shared" si="592"/>
        <v>0</v>
      </c>
      <c r="O2583" s="64">
        <f t="shared" si="592"/>
        <v>0</v>
      </c>
      <c r="P2583" s="64">
        <f t="shared" si="592"/>
        <v>0</v>
      </c>
      <c r="Q2583" s="126"/>
      <c r="R2583" s="78"/>
      <c r="S2583" s="77"/>
      <c r="T2583" s="65"/>
      <c r="U2583" s="65"/>
      <c r="V2583" s="65"/>
      <c r="W2583" s="75"/>
      <c r="X2583" s="75"/>
      <c r="Y2583" s="75"/>
      <c r="Z2583" s="75"/>
      <c r="AA2583" s="75"/>
      <c r="AB2583" s="75"/>
      <c r="AC2583" s="75"/>
      <c r="AD2583" s="75"/>
      <c r="AE2583" s="75"/>
      <c r="AF2583" s="75"/>
      <c r="AG2583" s="75"/>
      <c r="AH2583" s="75"/>
      <c r="AI2583" s="75"/>
      <c r="AJ2583" s="75"/>
      <c r="AK2583" s="75"/>
      <c r="AL2583" s="75"/>
      <c r="AM2583" s="75"/>
      <c r="AN2583" s="75"/>
      <c r="AO2583" s="75"/>
      <c r="AP2583" s="75"/>
      <c r="AQ2583" s="75"/>
      <c r="AR2583" s="75"/>
      <c r="AS2583" s="75"/>
      <c r="AT2583" s="75"/>
      <c r="AU2583" s="75"/>
      <c r="AV2583" s="75"/>
      <c r="AW2583" s="75"/>
      <c r="AX2583" s="75"/>
      <c r="AY2583" s="75"/>
      <c r="AZ2583" s="75"/>
      <c r="BA2583" s="75"/>
    </row>
    <row r="2584" spans="1:256" s="76" customFormat="1" ht="12.75" customHeight="1">
      <c r="A2584" s="126"/>
      <c r="B2584" s="126"/>
      <c r="C2584" s="126"/>
      <c r="D2584" s="126"/>
      <c r="E2584" s="126"/>
      <c r="F2584" s="106" t="s">
        <v>276</v>
      </c>
      <c r="G2584" s="64">
        <f t="shared" si="588"/>
        <v>17694.8</v>
      </c>
      <c r="H2584" s="64">
        <f t="shared" si="588"/>
        <v>0</v>
      </c>
      <c r="I2584" s="64">
        <f t="shared" ref="I2584:P2584" si="593">I2560-I2572</f>
        <v>17694.8</v>
      </c>
      <c r="J2584" s="64">
        <f t="shared" si="593"/>
        <v>0</v>
      </c>
      <c r="K2584" s="64">
        <f t="shared" si="593"/>
        <v>0</v>
      </c>
      <c r="L2584" s="64">
        <f t="shared" si="593"/>
        <v>0</v>
      </c>
      <c r="M2584" s="64">
        <f t="shared" si="593"/>
        <v>0</v>
      </c>
      <c r="N2584" s="64">
        <f t="shared" si="593"/>
        <v>0</v>
      </c>
      <c r="O2584" s="64">
        <f t="shared" si="593"/>
        <v>0</v>
      </c>
      <c r="P2584" s="64">
        <f t="shared" si="593"/>
        <v>0</v>
      </c>
      <c r="Q2584" s="126"/>
      <c r="R2584" s="78"/>
      <c r="S2584" s="77"/>
      <c r="T2584" s="65"/>
      <c r="U2584" s="65"/>
      <c r="V2584" s="65"/>
      <c r="W2584" s="75"/>
      <c r="X2584" s="75"/>
      <c r="Y2584" s="75"/>
      <c r="Z2584" s="75"/>
      <c r="AA2584" s="75"/>
      <c r="AB2584" s="75"/>
      <c r="AC2584" s="75"/>
      <c r="AD2584" s="75"/>
      <c r="AE2584" s="75"/>
      <c r="AF2584" s="75"/>
      <c r="AG2584" s="75"/>
      <c r="AH2584" s="75"/>
      <c r="AI2584" s="75"/>
      <c r="AJ2584" s="75"/>
      <c r="AK2584" s="75"/>
      <c r="AL2584" s="75"/>
      <c r="AM2584" s="75"/>
      <c r="AN2584" s="75"/>
      <c r="AO2584" s="75"/>
      <c r="AP2584" s="75"/>
      <c r="AQ2584" s="75"/>
      <c r="AR2584" s="75"/>
      <c r="AS2584" s="75"/>
      <c r="AT2584" s="75"/>
      <c r="AU2584" s="75"/>
      <c r="AV2584" s="75"/>
      <c r="AW2584" s="75"/>
      <c r="AX2584" s="75"/>
      <c r="AY2584" s="75"/>
      <c r="AZ2584" s="75"/>
      <c r="BA2584" s="75"/>
    </row>
    <row r="2585" spans="1:256" s="76" customFormat="1" ht="12.75" customHeight="1">
      <c r="A2585" s="126"/>
      <c r="B2585" s="126"/>
      <c r="C2585" s="126"/>
      <c r="D2585" s="126"/>
      <c r="E2585" s="126"/>
      <c r="F2585" s="106" t="s">
        <v>277</v>
      </c>
      <c r="G2585" s="64">
        <f t="shared" si="588"/>
        <v>0</v>
      </c>
      <c r="H2585" s="64">
        <f t="shared" si="588"/>
        <v>0</v>
      </c>
      <c r="I2585" s="64">
        <f t="shared" ref="I2585:P2585" si="594">I2561-I2573</f>
        <v>0</v>
      </c>
      <c r="J2585" s="64">
        <f t="shared" si="594"/>
        <v>0</v>
      </c>
      <c r="K2585" s="64">
        <f t="shared" si="594"/>
        <v>0</v>
      </c>
      <c r="L2585" s="64">
        <f t="shared" si="594"/>
        <v>0</v>
      </c>
      <c r="M2585" s="64">
        <f t="shared" si="594"/>
        <v>0</v>
      </c>
      <c r="N2585" s="64">
        <f t="shared" si="594"/>
        <v>0</v>
      </c>
      <c r="O2585" s="64">
        <f t="shared" si="594"/>
        <v>0</v>
      </c>
      <c r="P2585" s="64">
        <f t="shared" si="594"/>
        <v>0</v>
      </c>
      <c r="Q2585" s="126"/>
      <c r="R2585" s="78"/>
      <c r="S2585" s="77"/>
      <c r="T2585" s="65"/>
      <c r="U2585" s="65"/>
      <c r="V2585" s="65"/>
      <c r="W2585" s="75"/>
      <c r="X2585" s="75"/>
      <c r="Y2585" s="75"/>
      <c r="Z2585" s="75"/>
      <c r="AA2585" s="75"/>
      <c r="AB2585" s="75"/>
      <c r="AC2585" s="75"/>
      <c r="AD2585" s="75"/>
      <c r="AE2585" s="75"/>
      <c r="AF2585" s="75"/>
      <c r="AG2585" s="75"/>
      <c r="AH2585" s="75"/>
      <c r="AI2585" s="75"/>
      <c r="AJ2585" s="75"/>
      <c r="AK2585" s="75"/>
      <c r="AL2585" s="75"/>
      <c r="AM2585" s="75"/>
      <c r="AN2585" s="75"/>
      <c r="AO2585" s="75"/>
      <c r="AP2585" s="75"/>
      <c r="AQ2585" s="75"/>
      <c r="AR2585" s="75"/>
      <c r="AS2585" s="75"/>
      <c r="AT2585" s="75"/>
      <c r="AU2585" s="75"/>
      <c r="AV2585" s="75"/>
      <c r="AW2585" s="75"/>
      <c r="AX2585" s="75"/>
      <c r="AY2585" s="75"/>
      <c r="AZ2585" s="75"/>
      <c r="BA2585" s="75"/>
    </row>
    <row r="2586" spans="1:256" s="76" customFormat="1" ht="12.75" customHeight="1">
      <c r="A2586" s="126"/>
      <c r="B2586" s="126"/>
      <c r="C2586" s="126"/>
      <c r="D2586" s="126"/>
      <c r="E2586" s="126"/>
      <c r="F2586" s="106" t="s">
        <v>278</v>
      </c>
      <c r="G2586" s="64">
        <f t="shared" si="588"/>
        <v>0</v>
      </c>
      <c r="H2586" s="64">
        <f t="shared" si="588"/>
        <v>0</v>
      </c>
      <c r="I2586" s="64">
        <f t="shared" ref="I2586:P2586" si="595">I2562-I2574</f>
        <v>0</v>
      </c>
      <c r="J2586" s="64">
        <f t="shared" si="595"/>
        <v>0</v>
      </c>
      <c r="K2586" s="64">
        <f t="shared" si="595"/>
        <v>0</v>
      </c>
      <c r="L2586" s="64">
        <f t="shared" si="595"/>
        <v>0</v>
      </c>
      <c r="M2586" s="64">
        <f t="shared" si="595"/>
        <v>0</v>
      </c>
      <c r="N2586" s="64">
        <f t="shared" si="595"/>
        <v>0</v>
      </c>
      <c r="O2586" s="64">
        <f t="shared" si="595"/>
        <v>0</v>
      </c>
      <c r="P2586" s="64">
        <f t="shared" si="595"/>
        <v>0</v>
      </c>
      <c r="Q2586" s="126"/>
      <c r="R2586" s="78"/>
      <c r="S2586" s="77"/>
      <c r="T2586" s="65"/>
      <c r="U2586" s="65"/>
      <c r="V2586" s="65"/>
      <c r="W2586" s="75"/>
      <c r="X2586" s="75"/>
      <c r="Y2586" s="75"/>
      <c r="Z2586" s="75"/>
      <c r="AA2586" s="75"/>
      <c r="AB2586" s="75"/>
      <c r="AC2586" s="75"/>
      <c r="AD2586" s="75"/>
      <c r="AE2586" s="75"/>
      <c r="AF2586" s="75"/>
      <c r="AG2586" s="75"/>
      <c r="AH2586" s="75"/>
      <c r="AI2586" s="75"/>
      <c r="AJ2586" s="75"/>
      <c r="AK2586" s="75"/>
      <c r="AL2586" s="75"/>
      <c r="AM2586" s="75"/>
      <c r="AN2586" s="75"/>
      <c r="AO2586" s="75"/>
      <c r="AP2586" s="75"/>
      <c r="AQ2586" s="75"/>
      <c r="AR2586" s="75"/>
      <c r="AS2586" s="75"/>
      <c r="AT2586" s="75"/>
      <c r="AU2586" s="75"/>
      <c r="AV2586" s="75"/>
      <c r="AW2586" s="75"/>
      <c r="AX2586" s="75"/>
      <c r="AY2586" s="75"/>
      <c r="AZ2586" s="75"/>
      <c r="BA2586" s="75"/>
    </row>
    <row r="2587" spans="1:256" s="76" customFormat="1" ht="12.75" customHeight="1">
      <c r="A2587" s="126"/>
      <c r="B2587" s="126"/>
      <c r="C2587" s="126"/>
      <c r="D2587" s="126"/>
      <c r="E2587" s="126"/>
      <c r="F2587" s="106" t="s">
        <v>279</v>
      </c>
      <c r="G2587" s="64">
        <f t="shared" si="588"/>
        <v>0</v>
      </c>
      <c r="H2587" s="64">
        <f t="shared" si="588"/>
        <v>0</v>
      </c>
      <c r="I2587" s="64">
        <f t="shared" ref="I2587:P2587" si="596">I2563-I2575</f>
        <v>0</v>
      </c>
      <c r="J2587" s="64">
        <f t="shared" si="596"/>
        <v>0</v>
      </c>
      <c r="K2587" s="64">
        <f t="shared" si="596"/>
        <v>0</v>
      </c>
      <c r="L2587" s="64">
        <f t="shared" si="596"/>
        <v>0</v>
      </c>
      <c r="M2587" s="64">
        <f t="shared" si="596"/>
        <v>0</v>
      </c>
      <c r="N2587" s="64">
        <f t="shared" si="596"/>
        <v>0</v>
      </c>
      <c r="O2587" s="64">
        <f t="shared" si="596"/>
        <v>0</v>
      </c>
      <c r="P2587" s="64">
        <f t="shared" si="596"/>
        <v>0</v>
      </c>
      <c r="Q2587" s="126"/>
      <c r="R2587" s="78"/>
      <c r="S2587" s="77"/>
      <c r="T2587" s="65"/>
      <c r="U2587" s="65"/>
      <c r="V2587" s="65"/>
      <c r="W2587" s="75"/>
      <c r="X2587" s="75"/>
      <c r="Y2587" s="75"/>
      <c r="Z2587" s="75"/>
      <c r="AA2587" s="75"/>
      <c r="AB2587" s="75"/>
      <c r="AC2587" s="75"/>
      <c r="AD2587" s="75"/>
      <c r="AE2587" s="75"/>
      <c r="AF2587" s="75"/>
      <c r="AG2587" s="75"/>
      <c r="AH2587" s="75"/>
      <c r="AI2587" s="75"/>
      <c r="AJ2587" s="75"/>
      <c r="AK2587" s="75"/>
      <c r="AL2587" s="75"/>
      <c r="AM2587" s="75"/>
      <c r="AN2587" s="75"/>
      <c r="AO2587" s="75"/>
      <c r="AP2587" s="75"/>
      <c r="AQ2587" s="75"/>
      <c r="AR2587" s="75"/>
      <c r="AS2587" s="75"/>
      <c r="AT2587" s="75"/>
      <c r="AU2587" s="75"/>
      <c r="AV2587" s="75"/>
      <c r="AW2587" s="75"/>
      <c r="AX2587" s="75"/>
      <c r="AY2587" s="75"/>
      <c r="AZ2587" s="75"/>
      <c r="BA2587" s="75"/>
    </row>
    <row r="2588" spans="1:256" s="76" customFormat="1" ht="12.75" customHeight="1">
      <c r="A2588" s="126" t="s">
        <v>213</v>
      </c>
      <c r="B2588" s="126"/>
      <c r="C2588" s="126"/>
      <c r="D2588" s="126"/>
      <c r="E2588" s="126"/>
      <c r="F2588" s="106" t="s">
        <v>22</v>
      </c>
      <c r="G2588" s="64">
        <f>SUM(G2589:G2599)</f>
        <v>3337843.68</v>
      </c>
      <c r="H2588" s="64">
        <f t="shared" ref="H2588:P2588" si="597">SUM(H2589:H2599)</f>
        <v>845218.5</v>
      </c>
      <c r="I2588" s="64">
        <f t="shared" si="597"/>
        <v>3010598.48</v>
      </c>
      <c r="J2588" s="64">
        <f t="shared" si="597"/>
        <v>845218.5</v>
      </c>
      <c r="K2588" s="64">
        <f t="shared" si="597"/>
        <v>175200</v>
      </c>
      <c r="L2588" s="64">
        <f t="shared" si="597"/>
        <v>0</v>
      </c>
      <c r="M2588" s="64">
        <f t="shared" si="597"/>
        <v>93645.2</v>
      </c>
      <c r="N2588" s="64">
        <f t="shared" si="597"/>
        <v>0</v>
      </c>
      <c r="O2588" s="64">
        <f t="shared" si="597"/>
        <v>58400</v>
      </c>
      <c r="P2588" s="64">
        <f t="shared" si="597"/>
        <v>0</v>
      </c>
      <c r="Q2588" s="136"/>
      <c r="R2588" s="114"/>
      <c r="S2588" s="65"/>
      <c r="T2588" s="65"/>
      <c r="U2588" s="65"/>
      <c r="V2588" s="65"/>
      <c r="W2588" s="75"/>
      <c r="X2588" s="75"/>
      <c r="Y2588" s="75"/>
      <c r="Z2588" s="75"/>
      <c r="AA2588" s="75"/>
      <c r="AB2588" s="75"/>
      <c r="AC2588" s="75"/>
      <c r="AD2588" s="75"/>
      <c r="AE2588" s="75"/>
      <c r="AF2588" s="75"/>
      <c r="AG2588" s="75"/>
      <c r="AH2588" s="75"/>
      <c r="AI2588" s="75"/>
      <c r="AJ2588" s="75"/>
      <c r="AK2588" s="75"/>
      <c r="AL2588" s="75"/>
      <c r="AM2588" s="75"/>
      <c r="AN2588" s="75"/>
      <c r="AO2588" s="75"/>
      <c r="AP2588" s="75"/>
      <c r="AQ2588" s="75"/>
      <c r="AR2588" s="75"/>
      <c r="AS2588" s="75"/>
      <c r="AT2588" s="75"/>
      <c r="AU2588" s="75"/>
      <c r="AV2588" s="75"/>
      <c r="AW2588" s="75"/>
      <c r="AX2588" s="75"/>
      <c r="AY2588" s="75"/>
      <c r="AZ2588" s="75"/>
      <c r="BA2588" s="75"/>
    </row>
    <row r="2589" spans="1:256" s="76" customFormat="1" ht="12.75" customHeight="1">
      <c r="A2589" s="126"/>
      <c r="B2589" s="126"/>
      <c r="C2589" s="126"/>
      <c r="D2589" s="126"/>
      <c r="E2589" s="126"/>
      <c r="F2589" s="106" t="s">
        <v>25</v>
      </c>
      <c r="G2589" s="64">
        <f>I2589+K2589+M2589+O2589</f>
        <v>97615.500000000015</v>
      </c>
      <c r="H2589" s="64">
        <f>J2589+L2589+N2589+P2589</f>
        <v>97615.500000000015</v>
      </c>
      <c r="I2589" s="64">
        <f t="shared" ref="I2589:I2599" si="598">I2103+I2443+I2553</f>
        <v>97615.500000000015</v>
      </c>
      <c r="J2589" s="64">
        <f t="shared" ref="J2589:P2589" si="599">J2103+J2443+J2553</f>
        <v>97615.500000000015</v>
      </c>
      <c r="K2589" s="64">
        <f t="shared" si="599"/>
        <v>0</v>
      </c>
      <c r="L2589" s="64">
        <f t="shared" si="599"/>
        <v>0</v>
      </c>
      <c r="M2589" s="64">
        <f t="shared" si="599"/>
        <v>0</v>
      </c>
      <c r="N2589" s="64">
        <f t="shared" si="599"/>
        <v>0</v>
      </c>
      <c r="O2589" s="64">
        <f t="shared" si="599"/>
        <v>0</v>
      </c>
      <c r="P2589" s="64">
        <f t="shared" si="599"/>
        <v>0</v>
      </c>
      <c r="Q2589" s="136"/>
      <c r="R2589" s="114"/>
      <c r="S2589" s="65"/>
      <c r="T2589" s="65"/>
      <c r="U2589" s="65"/>
      <c r="V2589" s="65"/>
      <c r="W2589" s="75"/>
      <c r="X2589" s="75"/>
      <c r="Y2589" s="75"/>
      <c r="Z2589" s="75"/>
      <c r="AA2589" s="75"/>
      <c r="AB2589" s="75"/>
      <c r="AC2589" s="75"/>
      <c r="AD2589" s="75"/>
      <c r="AE2589" s="75"/>
      <c r="AF2589" s="75"/>
      <c r="AG2589" s="75"/>
      <c r="AH2589" s="75"/>
      <c r="AI2589" s="75"/>
      <c r="AJ2589" s="75"/>
      <c r="AK2589" s="75"/>
      <c r="AL2589" s="75"/>
      <c r="AM2589" s="75"/>
      <c r="AN2589" s="75"/>
      <c r="AO2589" s="75"/>
      <c r="AP2589" s="75"/>
      <c r="AQ2589" s="75"/>
      <c r="AR2589" s="75"/>
      <c r="AS2589" s="75"/>
      <c r="AT2589" s="75"/>
      <c r="AU2589" s="75"/>
      <c r="AV2589" s="75"/>
      <c r="AW2589" s="75"/>
      <c r="AX2589" s="75"/>
      <c r="AY2589" s="75"/>
      <c r="AZ2589" s="75"/>
      <c r="BA2589" s="75"/>
    </row>
    <row r="2590" spans="1:256" s="76" customFormat="1" ht="12.75" customHeight="1">
      <c r="A2590" s="126"/>
      <c r="B2590" s="126"/>
      <c r="C2590" s="126"/>
      <c r="D2590" s="126"/>
      <c r="E2590" s="126"/>
      <c r="F2590" s="106" t="s">
        <v>28</v>
      </c>
      <c r="G2590" s="64">
        <f t="shared" ref="G2590:G2623" si="600">I2590+K2590+M2590+O2590</f>
        <v>237342.7</v>
      </c>
      <c r="H2590" s="64">
        <f t="shared" ref="H2590:H2623" si="601">J2590+L2590+N2590+P2590</f>
        <v>237342.7</v>
      </c>
      <c r="I2590" s="64">
        <f t="shared" si="598"/>
        <v>237342.7</v>
      </c>
      <c r="J2590" s="64">
        <f t="shared" ref="J2590:P2599" si="602">J2104+J2444+J2554</f>
        <v>237342.7</v>
      </c>
      <c r="K2590" s="64">
        <f t="shared" si="602"/>
        <v>0</v>
      </c>
      <c r="L2590" s="64">
        <f t="shared" si="602"/>
        <v>0</v>
      </c>
      <c r="M2590" s="64">
        <f t="shared" si="602"/>
        <v>0</v>
      </c>
      <c r="N2590" s="64">
        <f t="shared" si="602"/>
        <v>0</v>
      </c>
      <c r="O2590" s="64">
        <f t="shared" si="602"/>
        <v>0</v>
      </c>
      <c r="P2590" s="64">
        <f t="shared" si="602"/>
        <v>0</v>
      </c>
      <c r="Q2590" s="136"/>
      <c r="R2590" s="114"/>
      <c r="S2590" s="79"/>
      <c r="T2590" s="65"/>
      <c r="U2590" s="65"/>
      <c r="V2590" s="65"/>
      <c r="W2590" s="75"/>
      <c r="X2590" s="75"/>
      <c r="Y2590" s="75"/>
      <c r="Z2590" s="75"/>
      <c r="AA2590" s="75"/>
      <c r="AB2590" s="75"/>
      <c r="AC2590" s="75"/>
      <c r="AD2590" s="75"/>
      <c r="AE2590" s="75"/>
      <c r="AF2590" s="75"/>
      <c r="AG2590" s="75"/>
      <c r="AH2590" s="75"/>
      <c r="AI2590" s="75"/>
      <c r="AJ2590" s="75"/>
      <c r="AK2590" s="75"/>
      <c r="AL2590" s="75"/>
      <c r="AM2590" s="75"/>
      <c r="AN2590" s="75"/>
      <c r="AO2590" s="75"/>
      <c r="AP2590" s="75"/>
      <c r="AQ2590" s="75"/>
      <c r="AR2590" s="75"/>
      <c r="AS2590" s="75"/>
      <c r="AT2590" s="75"/>
      <c r="AU2590" s="75"/>
      <c r="AV2590" s="75"/>
      <c r="AW2590" s="75"/>
      <c r="AX2590" s="75"/>
      <c r="AY2590" s="75"/>
      <c r="AZ2590" s="75"/>
      <c r="BA2590" s="75"/>
    </row>
    <row r="2591" spans="1:256" s="76" customFormat="1" ht="12.75" customHeight="1">
      <c r="A2591" s="126"/>
      <c r="B2591" s="126"/>
      <c r="C2591" s="126"/>
      <c r="D2591" s="126"/>
      <c r="E2591" s="126"/>
      <c r="F2591" s="106" t="s">
        <v>29</v>
      </c>
      <c r="G2591" s="64">
        <f t="shared" si="600"/>
        <v>208320.5</v>
      </c>
      <c r="H2591" s="64">
        <f t="shared" si="601"/>
        <v>208320.5</v>
      </c>
      <c r="I2591" s="64">
        <f t="shared" si="598"/>
        <v>208320.5</v>
      </c>
      <c r="J2591" s="64">
        <f t="shared" si="602"/>
        <v>208320.5</v>
      </c>
      <c r="K2591" s="64">
        <f t="shared" si="602"/>
        <v>0</v>
      </c>
      <c r="L2591" s="64">
        <f t="shared" si="602"/>
        <v>0</v>
      </c>
      <c r="M2591" s="64">
        <f t="shared" si="602"/>
        <v>0</v>
      </c>
      <c r="N2591" s="64">
        <f t="shared" si="602"/>
        <v>0</v>
      </c>
      <c r="O2591" s="64">
        <f t="shared" si="602"/>
        <v>0</v>
      </c>
      <c r="P2591" s="64">
        <f t="shared" si="602"/>
        <v>0</v>
      </c>
      <c r="Q2591" s="136"/>
      <c r="R2591" s="114"/>
      <c r="S2591" s="65"/>
      <c r="T2591" s="65"/>
      <c r="U2591" s="65"/>
      <c r="V2591" s="65"/>
      <c r="W2591" s="75"/>
      <c r="X2591" s="75"/>
      <c r="Y2591" s="75"/>
      <c r="Z2591" s="75"/>
      <c r="AA2591" s="75"/>
      <c r="AB2591" s="75"/>
      <c r="AC2591" s="75"/>
      <c r="AD2591" s="75"/>
      <c r="AE2591" s="75"/>
      <c r="AF2591" s="75"/>
      <c r="AG2591" s="75"/>
      <c r="AH2591" s="75"/>
      <c r="AI2591" s="75"/>
      <c r="AJ2591" s="75"/>
      <c r="AK2591" s="75"/>
      <c r="AL2591" s="75"/>
      <c r="AM2591" s="75"/>
      <c r="AN2591" s="75"/>
      <c r="AO2591" s="75"/>
      <c r="AP2591" s="75"/>
      <c r="AQ2591" s="75"/>
      <c r="AR2591" s="75"/>
      <c r="AS2591" s="75"/>
      <c r="AT2591" s="75"/>
      <c r="AU2591" s="75"/>
      <c r="AV2591" s="75"/>
      <c r="AW2591" s="75"/>
      <c r="AX2591" s="75"/>
      <c r="AY2591" s="75"/>
      <c r="AZ2591" s="75"/>
      <c r="BA2591" s="75"/>
    </row>
    <row r="2592" spans="1:256" s="76" customFormat="1" ht="12.75" customHeight="1">
      <c r="A2592" s="126"/>
      <c r="B2592" s="126"/>
      <c r="C2592" s="126"/>
      <c r="D2592" s="126"/>
      <c r="E2592" s="126"/>
      <c r="F2592" s="106" t="s">
        <v>30</v>
      </c>
      <c r="G2592" s="64">
        <f t="shared" si="600"/>
        <v>212675.3</v>
      </c>
      <c r="H2592" s="64">
        <f t="shared" si="601"/>
        <v>212675.3</v>
      </c>
      <c r="I2592" s="64">
        <f t="shared" si="598"/>
        <v>212675.3</v>
      </c>
      <c r="J2592" s="64">
        <f t="shared" si="602"/>
        <v>212675.3</v>
      </c>
      <c r="K2592" s="64">
        <f t="shared" si="602"/>
        <v>0</v>
      </c>
      <c r="L2592" s="64">
        <f t="shared" si="602"/>
        <v>0</v>
      </c>
      <c r="M2592" s="64">
        <f t="shared" si="602"/>
        <v>0</v>
      </c>
      <c r="N2592" s="64">
        <f t="shared" si="602"/>
        <v>0</v>
      </c>
      <c r="O2592" s="64">
        <f t="shared" si="602"/>
        <v>0</v>
      </c>
      <c r="P2592" s="64">
        <f t="shared" si="602"/>
        <v>0</v>
      </c>
      <c r="Q2592" s="136"/>
      <c r="R2592" s="114"/>
      <c r="S2592" s="79"/>
      <c r="T2592" s="65"/>
      <c r="U2592" s="65"/>
      <c r="V2592" s="65"/>
      <c r="W2592" s="75"/>
      <c r="X2592" s="75"/>
      <c r="Y2592" s="75"/>
      <c r="Z2592" s="75"/>
      <c r="AA2592" s="75"/>
      <c r="AB2592" s="75"/>
      <c r="AC2592" s="75"/>
      <c r="AD2592" s="75"/>
      <c r="AE2592" s="75"/>
      <c r="AF2592" s="75"/>
      <c r="AG2592" s="75"/>
      <c r="AH2592" s="75"/>
      <c r="AI2592" s="75"/>
      <c r="AJ2592" s="75"/>
      <c r="AK2592" s="75"/>
      <c r="AL2592" s="75"/>
      <c r="AM2592" s="75"/>
      <c r="AN2592" s="75"/>
      <c r="AO2592" s="75"/>
      <c r="AP2592" s="75"/>
      <c r="AQ2592" s="75"/>
      <c r="AR2592" s="75"/>
      <c r="AS2592" s="75"/>
      <c r="AT2592" s="75"/>
      <c r="AU2592" s="75"/>
      <c r="AV2592" s="75"/>
      <c r="AW2592" s="75"/>
      <c r="AX2592" s="75"/>
      <c r="AY2592" s="75"/>
      <c r="AZ2592" s="75"/>
      <c r="BA2592" s="75"/>
    </row>
    <row r="2593" spans="1:256" s="76" customFormat="1" ht="12.75" customHeight="1">
      <c r="A2593" s="126"/>
      <c r="B2593" s="126"/>
      <c r="C2593" s="126"/>
      <c r="D2593" s="126"/>
      <c r="E2593" s="126"/>
      <c r="F2593" s="106" t="s">
        <v>31</v>
      </c>
      <c r="G2593" s="64">
        <f t="shared" si="600"/>
        <v>260765</v>
      </c>
      <c r="H2593" s="64">
        <f t="shared" si="601"/>
        <v>64264.5</v>
      </c>
      <c r="I2593" s="64">
        <f t="shared" si="598"/>
        <v>260765</v>
      </c>
      <c r="J2593" s="64">
        <f t="shared" si="602"/>
        <v>64264.5</v>
      </c>
      <c r="K2593" s="64">
        <f t="shared" si="602"/>
        <v>0</v>
      </c>
      <c r="L2593" s="64">
        <f t="shared" si="602"/>
        <v>0</v>
      </c>
      <c r="M2593" s="64">
        <f t="shared" si="602"/>
        <v>0</v>
      </c>
      <c r="N2593" s="64">
        <f t="shared" si="602"/>
        <v>0</v>
      </c>
      <c r="O2593" s="64">
        <f t="shared" si="602"/>
        <v>0</v>
      </c>
      <c r="P2593" s="64">
        <f t="shared" si="602"/>
        <v>0</v>
      </c>
      <c r="Q2593" s="136"/>
      <c r="R2593" s="114"/>
      <c r="S2593" s="65"/>
      <c r="T2593" s="65"/>
      <c r="U2593" s="65"/>
      <c r="V2593" s="65"/>
      <c r="W2593" s="75"/>
      <c r="X2593" s="75"/>
      <c r="Y2593" s="75"/>
      <c r="Z2593" s="75"/>
      <c r="AA2593" s="75"/>
      <c r="AB2593" s="75"/>
      <c r="AC2593" s="75"/>
      <c r="AD2593" s="75"/>
      <c r="AE2593" s="75"/>
      <c r="AF2593" s="75"/>
      <c r="AG2593" s="75"/>
      <c r="AH2593" s="75"/>
      <c r="AI2593" s="75"/>
      <c r="AJ2593" s="75"/>
      <c r="AK2593" s="75"/>
      <c r="AL2593" s="75"/>
      <c r="AM2593" s="75"/>
      <c r="AN2593" s="75"/>
      <c r="AO2593" s="75"/>
      <c r="AP2593" s="75"/>
      <c r="AQ2593" s="75"/>
      <c r="AR2593" s="75"/>
      <c r="AS2593" s="75"/>
      <c r="AT2593" s="75"/>
      <c r="AU2593" s="75"/>
      <c r="AV2593" s="75"/>
      <c r="AW2593" s="75"/>
      <c r="AX2593" s="75"/>
      <c r="AY2593" s="75"/>
      <c r="AZ2593" s="75"/>
      <c r="BA2593" s="75"/>
    </row>
    <row r="2594" spans="1:256" s="76" customFormat="1" ht="12.75" customHeight="1">
      <c r="A2594" s="126"/>
      <c r="B2594" s="126"/>
      <c r="C2594" s="126"/>
      <c r="D2594" s="126"/>
      <c r="E2594" s="126"/>
      <c r="F2594" s="106" t="s">
        <v>268</v>
      </c>
      <c r="G2594" s="64">
        <f t="shared" si="600"/>
        <v>189311.43000000002</v>
      </c>
      <c r="H2594" s="64">
        <f t="shared" si="601"/>
        <v>25000</v>
      </c>
      <c r="I2594" s="64">
        <f t="shared" si="598"/>
        <v>169734.23</v>
      </c>
      <c r="J2594" s="64">
        <f t="shared" si="602"/>
        <v>25000</v>
      </c>
      <c r="K2594" s="64">
        <f t="shared" si="602"/>
        <v>0</v>
      </c>
      <c r="L2594" s="64">
        <f t="shared" si="602"/>
        <v>0</v>
      </c>
      <c r="M2594" s="64">
        <f t="shared" si="602"/>
        <v>19577.2</v>
      </c>
      <c r="N2594" s="64">
        <f t="shared" si="602"/>
        <v>0</v>
      </c>
      <c r="O2594" s="64">
        <f t="shared" si="602"/>
        <v>0</v>
      </c>
      <c r="P2594" s="64">
        <f t="shared" si="602"/>
        <v>0</v>
      </c>
      <c r="Q2594" s="136"/>
      <c r="R2594" s="114"/>
      <c r="S2594" s="65"/>
      <c r="T2594" s="65"/>
      <c r="U2594" s="65"/>
      <c r="V2594" s="65"/>
      <c r="W2594" s="75"/>
      <c r="X2594" s="75"/>
      <c r="Y2594" s="75"/>
      <c r="Z2594" s="75"/>
      <c r="AA2594" s="75"/>
      <c r="AB2594" s="75"/>
      <c r="AC2594" s="75"/>
      <c r="AD2594" s="75"/>
      <c r="AE2594" s="75"/>
      <c r="AF2594" s="75"/>
      <c r="AG2594" s="75"/>
      <c r="AH2594" s="75"/>
      <c r="AI2594" s="75"/>
      <c r="AJ2594" s="75"/>
      <c r="AK2594" s="75"/>
      <c r="AL2594" s="75"/>
      <c r="AM2594" s="75"/>
      <c r="AN2594" s="75"/>
      <c r="AO2594" s="75"/>
      <c r="AP2594" s="75"/>
      <c r="AQ2594" s="75"/>
      <c r="AR2594" s="75"/>
      <c r="AS2594" s="75"/>
      <c r="AT2594" s="75"/>
      <c r="AU2594" s="75"/>
      <c r="AV2594" s="75"/>
      <c r="AW2594" s="75"/>
      <c r="AX2594" s="75"/>
      <c r="AY2594" s="75"/>
      <c r="AZ2594" s="75"/>
      <c r="BA2594" s="75"/>
    </row>
    <row r="2595" spans="1:256" s="76" customFormat="1" ht="12.75" customHeight="1">
      <c r="A2595" s="126"/>
      <c r="B2595" s="126"/>
      <c r="C2595" s="126"/>
      <c r="D2595" s="126"/>
      <c r="E2595" s="126"/>
      <c r="F2595" s="106" t="s">
        <v>275</v>
      </c>
      <c r="G2595" s="64">
        <f t="shared" si="600"/>
        <v>254511.1</v>
      </c>
      <c r="H2595" s="64">
        <f t="shared" si="601"/>
        <v>0</v>
      </c>
      <c r="I2595" s="64">
        <f t="shared" si="598"/>
        <v>239877.6</v>
      </c>
      <c r="J2595" s="64">
        <f t="shared" si="602"/>
        <v>0</v>
      </c>
      <c r="K2595" s="64">
        <f t="shared" si="602"/>
        <v>0</v>
      </c>
      <c r="L2595" s="64">
        <f t="shared" si="602"/>
        <v>0</v>
      </c>
      <c r="M2595" s="64">
        <f t="shared" si="602"/>
        <v>14633.5</v>
      </c>
      <c r="N2595" s="64">
        <f t="shared" si="602"/>
        <v>0</v>
      </c>
      <c r="O2595" s="64">
        <f t="shared" si="602"/>
        <v>0</v>
      </c>
      <c r="P2595" s="64">
        <f t="shared" si="602"/>
        <v>0</v>
      </c>
      <c r="Q2595" s="136"/>
      <c r="R2595" s="114"/>
      <c r="S2595" s="77"/>
      <c r="T2595" s="65"/>
      <c r="U2595" s="65"/>
      <c r="V2595" s="65"/>
      <c r="W2595" s="75"/>
      <c r="X2595" s="75"/>
      <c r="Y2595" s="75"/>
      <c r="Z2595" s="75"/>
      <c r="AA2595" s="75"/>
      <c r="AB2595" s="75"/>
      <c r="AC2595" s="75"/>
      <c r="AD2595" s="75"/>
      <c r="AE2595" s="75"/>
      <c r="AF2595" s="75"/>
      <c r="AG2595" s="75"/>
      <c r="AH2595" s="75"/>
      <c r="AI2595" s="75"/>
      <c r="AJ2595" s="75"/>
      <c r="AK2595" s="75"/>
      <c r="AL2595" s="75"/>
      <c r="AM2595" s="75"/>
      <c r="AN2595" s="75"/>
      <c r="AO2595" s="75"/>
      <c r="AP2595" s="75"/>
      <c r="AQ2595" s="75"/>
      <c r="AR2595" s="75"/>
      <c r="AS2595" s="75"/>
      <c r="AT2595" s="75"/>
      <c r="AU2595" s="75"/>
      <c r="AV2595" s="75"/>
      <c r="AW2595" s="75"/>
      <c r="AX2595" s="75"/>
      <c r="AY2595" s="75"/>
      <c r="AZ2595" s="75"/>
      <c r="BA2595" s="75"/>
    </row>
    <row r="2596" spans="1:256" s="76" customFormat="1" ht="12.75" customHeight="1">
      <c r="A2596" s="126"/>
      <c r="B2596" s="126"/>
      <c r="C2596" s="126"/>
      <c r="D2596" s="126"/>
      <c r="E2596" s="126"/>
      <c r="F2596" s="106" t="s">
        <v>276</v>
      </c>
      <c r="G2596" s="64">
        <f t="shared" si="600"/>
        <v>1353190.35</v>
      </c>
      <c r="H2596" s="64">
        <f t="shared" si="601"/>
        <v>0</v>
      </c>
      <c r="I2596" s="64">
        <f t="shared" si="598"/>
        <v>1207219.55</v>
      </c>
      <c r="J2596" s="64">
        <f t="shared" si="602"/>
        <v>0</v>
      </c>
      <c r="K2596" s="64">
        <f t="shared" si="602"/>
        <v>87600</v>
      </c>
      <c r="L2596" s="64">
        <f t="shared" si="602"/>
        <v>0</v>
      </c>
      <c r="M2596" s="64">
        <f t="shared" si="602"/>
        <v>29170.799999999999</v>
      </c>
      <c r="N2596" s="64">
        <f t="shared" si="602"/>
        <v>0</v>
      </c>
      <c r="O2596" s="64">
        <f t="shared" si="602"/>
        <v>29200</v>
      </c>
      <c r="P2596" s="64">
        <f t="shared" si="602"/>
        <v>0</v>
      </c>
      <c r="Q2596" s="136"/>
      <c r="R2596" s="114"/>
      <c r="S2596" s="77"/>
      <c r="T2596" s="65"/>
      <c r="U2596" s="65"/>
      <c r="V2596" s="65"/>
      <c r="W2596" s="75"/>
      <c r="X2596" s="75"/>
      <c r="Y2596" s="75"/>
      <c r="Z2596" s="75"/>
      <c r="AA2596" s="75"/>
      <c r="AB2596" s="75"/>
      <c r="AC2596" s="75"/>
      <c r="AD2596" s="75"/>
      <c r="AE2596" s="75"/>
      <c r="AF2596" s="75"/>
      <c r="AG2596" s="75"/>
      <c r="AH2596" s="75"/>
      <c r="AI2596" s="75"/>
      <c r="AJ2596" s="75"/>
      <c r="AK2596" s="75"/>
      <c r="AL2596" s="75"/>
      <c r="AM2596" s="75"/>
      <c r="AN2596" s="75"/>
      <c r="AO2596" s="75"/>
      <c r="AP2596" s="75"/>
      <c r="AQ2596" s="75"/>
      <c r="AR2596" s="75"/>
      <c r="AS2596" s="75"/>
      <c r="AT2596" s="75"/>
      <c r="AU2596" s="75"/>
      <c r="AV2596" s="75"/>
      <c r="AW2596" s="75"/>
      <c r="AX2596" s="75"/>
      <c r="AY2596" s="75"/>
      <c r="AZ2596" s="75"/>
      <c r="BA2596" s="75"/>
    </row>
    <row r="2597" spans="1:256" s="76" customFormat="1" ht="12.75" customHeight="1">
      <c r="A2597" s="126"/>
      <c r="B2597" s="126"/>
      <c r="C2597" s="126"/>
      <c r="D2597" s="126"/>
      <c r="E2597" s="126"/>
      <c r="F2597" s="106" t="s">
        <v>277</v>
      </c>
      <c r="G2597" s="64">
        <f t="shared" si="600"/>
        <v>280765.60000000003</v>
      </c>
      <c r="H2597" s="64">
        <f t="shared" si="601"/>
        <v>0</v>
      </c>
      <c r="I2597" s="64">
        <f t="shared" si="598"/>
        <v>133701.90000000002</v>
      </c>
      <c r="J2597" s="64">
        <f t="shared" si="602"/>
        <v>0</v>
      </c>
      <c r="K2597" s="64">
        <f t="shared" si="602"/>
        <v>87600</v>
      </c>
      <c r="L2597" s="64">
        <f t="shared" si="602"/>
        <v>0</v>
      </c>
      <c r="M2597" s="64">
        <f t="shared" si="602"/>
        <v>30263.7</v>
      </c>
      <c r="N2597" s="64">
        <f t="shared" si="602"/>
        <v>0</v>
      </c>
      <c r="O2597" s="64">
        <f t="shared" si="602"/>
        <v>29200</v>
      </c>
      <c r="P2597" s="64">
        <f t="shared" si="602"/>
        <v>0</v>
      </c>
      <c r="Q2597" s="136"/>
      <c r="R2597" s="114"/>
      <c r="S2597" s="77"/>
      <c r="T2597" s="65"/>
      <c r="U2597" s="65"/>
      <c r="V2597" s="65"/>
      <c r="W2597" s="75"/>
      <c r="X2597" s="75"/>
      <c r="Y2597" s="75"/>
      <c r="Z2597" s="75"/>
      <c r="AA2597" s="75"/>
      <c r="AB2597" s="75"/>
      <c r="AC2597" s="75"/>
      <c r="AD2597" s="75"/>
      <c r="AE2597" s="75"/>
      <c r="AF2597" s="75"/>
      <c r="AG2597" s="75"/>
      <c r="AH2597" s="75"/>
      <c r="AI2597" s="75"/>
      <c r="AJ2597" s="75"/>
      <c r="AK2597" s="75"/>
      <c r="AL2597" s="75"/>
      <c r="AM2597" s="75"/>
      <c r="AN2597" s="75"/>
      <c r="AO2597" s="75"/>
      <c r="AP2597" s="75"/>
      <c r="AQ2597" s="75"/>
      <c r="AR2597" s="75"/>
      <c r="AS2597" s="75"/>
      <c r="AT2597" s="75"/>
      <c r="AU2597" s="75"/>
      <c r="AV2597" s="75"/>
      <c r="AW2597" s="75"/>
      <c r="AX2597" s="75"/>
      <c r="AY2597" s="75"/>
      <c r="AZ2597" s="75"/>
      <c r="BA2597" s="75"/>
    </row>
    <row r="2598" spans="1:256" s="76" customFormat="1" ht="12.75" customHeight="1">
      <c r="A2598" s="126"/>
      <c r="B2598" s="126"/>
      <c r="C2598" s="126"/>
      <c r="D2598" s="126"/>
      <c r="E2598" s="126"/>
      <c r="F2598" s="106" t="s">
        <v>278</v>
      </c>
      <c r="G2598" s="64">
        <f t="shared" si="600"/>
        <v>199281.6</v>
      </c>
      <c r="H2598" s="64">
        <f t="shared" si="601"/>
        <v>0</v>
      </c>
      <c r="I2598" s="64">
        <f t="shared" si="598"/>
        <v>199281.6</v>
      </c>
      <c r="J2598" s="64">
        <f t="shared" si="602"/>
        <v>0</v>
      </c>
      <c r="K2598" s="64">
        <f t="shared" si="602"/>
        <v>0</v>
      </c>
      <c r="L2598" s="64">
        <f t="shared" si="602"/>
        <v>0</v>
      </c>
      <c r="M2598" s="64">
        <f t="shared" si="602"/>
        <v>0</v>
      </c>
      <c r="N2598" s="64">
        <f t="shared" si="602"/>
        <v>0</v>
      </c>
      <c r="O2598" s="64">
        <f t="shared" si="602"/>
        <v>0</v>
      </c>
      <c r="P2598" s="64">
        <f t="shared" si="602"/>
        <v>0</v>
      </c>
      <c r="Q2598" s="136"/>
      <c r="R2598" s="114"/>
      <c r="S2598" s="77"/>
      <c r="T2598" s="65"/>
      <c r="U2598" s="65"/>
      <c r="V2598" s="65"/>
      <c r="W2598" s="75"/>
      <c r="X2598" s="75"/>
      <c r="Y2598" s="75"/>
      <c r="Z2598" s="75"/>
      <c r="AA2598" s="75"/>
      <c r="AB2598" s="75"/>
      <c r="AC2598" s="75"/>
      <c r="AD2598" s="75"/>
      <c r="AE2598" s="75"/>
      <c r="AF2598" s="75"/>
      <c r="AG2598" s="75"/>
      <c r="AH2598" s="75"/>
      <c r="AI2598" s="75"/>
      <c r="AJ2598" s="75"/>
      <c r="AK2598" s="75"/>
      <c r="AL2598" s="75"/>
      <c r="AM2598" s="75"/>
      <c r="AN2598" s="75"/>
      <c r="AO2598" s="75"/>
      <c r="AP2598" s="75"/>
      <c r="AQ2598" s="75"/>
      <c r="AR2598" s="75"/>
      <c r="AS2598" s="75"/>
      <c r="AT2598" s="75"/>
      <c r="AU2598" s="75"/>
      <c r="AV2598" s="75"/>
      <c r="AW2598" s="75"/>
      <c r="AX2598" s="75"/>
      <c r="AY2598" s="75"/>
      <c r="AZ2598" s="75"/>
      <c r="BA2598" s="75"/>
    </row>
    <row r="2599" spans="1:256" s="76" customFormat="1" ht="12.75" customHeight="1">
      <c r="A2599" s="126"/>
      <c r="B2599" s="126"/>
      <c r="C2599" s="126"/>
      <c r="D2599" s="126"/>
      <c r="E2599" s="126"/>
      <c r="F2599" s="106" t="s">
        <v>279</v>
      </c>
      <c r="G2599" s="64">
        <f t="shared" si="600"/>
        <v>44064.6</v>
      </c>
      <c r="H2599" s="64">
        <f t="shared" si="601"/>
        <v>0</v>
      </c>
      <c r="I2599" s="64">
        <f t="shared" si="598"/>
        <v>44064.6</v>
      </c>
      <c r="J2599" s="64">
        <f t="shared" si="602"/>
        <v>0</v>
      </c>
      <c r="K2599" s="64">
        <f t="shared" si="602"/>
        <v>0</v>
      </c>
      <c r="L2599" s="64">
        <f t="shared" si="602"/>
        <v>0</v>
      </c>
      <c r="M2599" s="64">
        <f t="shared" si="602"/>
        <v>0</v>
      </c>
      <c r="N2599" s="64">
        <f t="shared" si="602"/>
        <v>0</v>
      </c>
      <c r="O2599" s="64">
        <f t="shared" si="602"/>
        <v>0</v>
      </c>
      <c r="P2599" s="64">
        <f t="shared" si="602"/>
        <v>0</v>
      </c>
      <c r="Q2599" s="136"/>
      <c r="R2599" s="114"/>
      <c r="S2599" s="77"/>
      <c r="T2599" s="65"/>
      <c r="U2599" s="65"/>
      <c r="V2599" s="65"/>
      <c r="W2599" s="75"/>
      <c r="X2599" s="75"/>
      <c r="Y2599" s="75"/>
      <c r="Z2599" s="75"/>
      <c r="AA2599" s="75"/>
      <c r="AB2599" s="75"/>
      <c r="AC2599" s="75"/>
      <c r="AD2599" s="75"/>
      <c r="AE2599" s="75"/>
      <c r="AF2599" s="75"/>
      <c r="AG2599" s="75"/>
      <c r="AH2599" s="75"/>
      <c r="AI2599" s="75"/>
      <c r="AJ2599" s="75"/>
      <c r="AK2599" s="75"/>
      <c r="AL2599" s="75"/>
      <c r="AM2599" s="75"/>
      <c r="AN2599" s="75"/>
      <c r="AO2599" s="75"/>
      <c r="AP2599" s="75"/>
      <c r="AQ2599" s="75"/>
      <c r="AR2599" s="75"/>
      <c r="AS2599" s="75"/>
      <c r="AT2599" s="75"/>
      <c r="AU2599" s="75"/>
      <c r="AV2599" s="75"/>
      <c r="AW2599" s="75"/>
      <c r="AX2599" s="75"/>
      <c r="AY2599" s="75"/>
      <c r="AZ2599" s="75"/>
      <c r="BA2599" s="75"/>
    </row>
    <row r="2600" spans="1:256" s="76" customFormat="1" ht="12.75" customHeight="1">
      <c r="A2600" s="126" t="s">
        <v>166</v>
      </c>
      <c r="B2600" s="126"/>
      <c r="C2600" s="126"/>
      <c r="D2600" s="126"/>
      <c r="E2600" s="126"/>
      <c r="F2600" s="106" t="s">
        <v>22</v>
      </c>
      <c r="G2600" s="64">
        <f>SUM(G2601:G2611)</f>
        <v>298002.45</v>
      </c>
      <c r="H2600" s="64">
        <f t="shared" ref="H2600:P2600" si="603">SUM(H2601:H2611)</f>
        <v>41647.5</v>
      </c>
      <c r="I2600" s="64">
        <f t="shared" si="603"/>
        <v>296909.55</v>
      </c>
      <c r="J2600" s="64">
        <f t="shared" si="603"/>
        <v>41647.5</v>
      </c>
      <c r="K2600" s="64">
        <f t="shared" si="603"/>
        <v>0</v>
      </c>
      <c r="L2600" s="64">
        <f t="shared" si="603"/>
        <v>0</v>
      </c>
      <c r="M2600" s="64">
        <f t="shared" si="603"/>
        <v>1092.9000000000001</v>
      </c>
      <c r="N2600" s="64">
        <f t="shared" si="603"/>
        <v>0</v>
      </c>
      <c r="O2600" s="64">
        <f t="shared" si="603"/>
        <v>0</v>
      </c>
      <c r="P2600" s="64">
        <f t="shared" si="603"/>
        <v>0</v>
      </c>
      <c r="Q2600" s="126"/>
      <c r="R2600" s="78"/>
      <c r="S2600" s="78"/>
      <c r="T2600" s="78"/>
      <c r="U2600" s="78"/>
      <c r="V2600" s="78"/>
      <c r="W2600" s="78"/>
      <c r="X2600" s="78"/>
      <c r="Y2600" s="78"/>
      <c r="Z2600" s="134"/>
      <c r="AA2600" s="134"/>
      <c r="AB2600" s="134"/>
      <c r="AC2600" s="134"/>
      <c r="AD2600" s="134"/>
      <c r="AE2600" s="134"/>
      <c r="AF2600" s="134"/>
      <c r="AG2600" s="134"/>
      <c r="AH2600" s="134"/>
      <c r="AI2600" s="134"/>
      <c r="AJ2600" s="134"/>
      <c r="AK2600" s="134"/>
      <c r="AL2600" s="134"/>
      <c r="AM2600" s="134"/>
      <c r="AN2600" s="134"/>
      <c r="AO2600" s="134"/>
      <c r="AP2600" s="134"/>
      <c r="AQ2600" s="134"/>
      <c r="AR2600" s="134"/>
      <c r="AS2600" s="134"/>
      <c r="AT2600" s="134"/>
      <c r="AU2600" s="134"/>
      <c r="AV2600" s="134"/>
      <c r="AW2600" s="134"/>
      <c r="AX2600" s="134"/>
      <c r="AY2600" s="134"/>
      <c r="AZ2600" s="134"/>
      <c r="BA2600" s="134"/>
      <c r="BB2600" s="126"/>
      <c r="BC2600" s="126"/>
      <c r="BD2600" s="126"/>
      <c r="BE2600" s="126"/>
      <c r="BF2600" s="126"/>
      <c r="BG2600" s="126"/>
      <c r="BH2600" s="126"/>
      <c r="BI2600" s="126"/>
      <c r="BJ2600" s="126"/>
      <c r="BK2600" s="126"/>
      <c r="BL2600" s="126"/>
      <c r="BM2600" s="126"/>
      <c r="BN2600" s="126"/>
      <c r="BO2600" s="126"/>
      <c r="BP2600" s="126"/>
      <c r="BQ2600" s="126"/>
      <c r="BR2600" s="126"/>
      <c r="BS2600" s="126"/>
      <c r="BT2600" s="126"/>
      <c r="BU2600" s="126"/>
      <c r="BV2600" s="126"/>
      <c r="BW2600" s="126"/>
      <c r="BX2600" s="126"/>
      <c r="BY2600" s="126"/>
      <c r="BZ2600" s="126" t="s">
        <v>166</v>
      </c>
      <c r="CA2600" s="126"/>
      <c r="CB2600" s="126"/>
      <c r="CC2600" s="126"/>
      <c r="CD2600" s="126" t="s">
        <v>166</v>
      </c>
      <c r="CE2600" s="126"/>
      <c r="CF2600" s="126"/>
      <c r="CG2600" s="126"/>
      <c r="CH2600" s="126" t="s">
        <v>166</v>
      </c>
      <c r="CI2600" s="126"/>
      <c r="CJ2600" s="126"/>
      <c r="CK2600" s="126"/>
      <c r="CL2600" s="126" t="s">
        <v>166</v>
      </c>
      <c r="CM2600" s="126"/>
      <c r="CN2600" s="126"/>
      <c r="CO2600" s="126"/>
      <c r="CP2600" s="126" t="s">
        <v>166</v>
      </c>
      <c r="CQ2600" s="126"/>
      <c r="CR2600" s="126"/>
      <c r="CS2600" s="126"/>
      <c r="CT2600" s="126" t="s">
        <v>166</v>
      </c>
      <c r="CU2600" s="126"/>
      <c r="CV2600" s="126"/>
      <c r="CW2600" s="126"/>
      <c r="CX2600" s="126" t="s">
        <v>166</v>
      </c>
      <c r="CY2600" s="126"/>
      <c r="CZ2600" s="126"/>
      <c r="DA2600" s="126"/>
      <c r="DB2600" s="126" t="s">
        <v>166</v>
      </c>
      <c r="DC2600" s="126"/>
      <c r="DD2600" s="126"/>
      <c r="DE2600" s="126"/>
      <c r="DF2600" s="126" t="s">
        <v>166</v>
      </c>
      <c r="DG2600" s="126"/>
      <c r="DH2600" s="126"/>
      <c r="DI2600" s="126"/>
      <c r="DJ2600" s="126" t="s">
        <v>166</v>
      </c>
      <c r="DK2600" s="126"/>
      <c r="DL2600" s="126"/>
      <c r="DM2600" s="126"/>
      <c r="DN2600" s="126" t="s">
        <v>166</v>
      </c>
      <c r="DO2600" s="126"/>
      <c r="DP2600" s="126"/>
      <c r="DQ2600" s="126"/>
      <c r="DR2600" s="126" t="s">
        <v>166</v>
      </c>
      <c r="DS2600" s="126"/>
      <c r="DT2600" s="126"/>
      <c r="DU2600" s="126"/>
      <c r="DV2600" s="126" t="s">
        <v>166</v>
      </c>
      <c r="DW2600" s="126"/>
      <c r="DX2600" s="126"/>
      <c r="DY2600" s="126"/>
      <c r="DZ2600" s="126" t="s">
        <v>166</v>
      </c>
      <c r="EA2600" s="126"/>
      <c r="EB2600" s="126"/>
      <c r="EC2600" s="126"/>
      <c r="ED2600" s="126" t="s">
        <v>166</v>
      </c>
      <c r="EE2600" s="126"/>
      <c r="EF2600" s="126"/>
      <c r="EG2600" s="126"/>
      <c r="EH2600" s="126" t="s">
        <v>166</v>
      </c>
      <c r="EI2600" s="126"/>
      <c r="EJ2600" s="126"/>
      <c r="EK2600" s="126"/>
      <c r="EL2600" s="126" t="s">
        <v>166</v>
      </c>
      <c r="EM2600" s="126"/>
      <c r="EN2600" s="126"/>
      <c r="EO2600" s="126"/>
      <c r="EP2600" s="126" t="s">
        <v>166</v>
      </c>
      <c r="EQ2600" s="126"/>
      <c r="ER2600" s="126"/>
      <c r="ES2600" s="126"/>
      <c r="ET2600" s="126" t="s">
        <v>166</v>
      </c>
      <c r="EU2600" s="126"/>
      <c r="EV2600" s="126"/>
      <c r="EW2600" s="126"/>
      <c r="EX2600" s="126" t="s">
        <v>166</v>
      </c>
      <c r="EY2600" s="126"/>
      <c r="EZ2600" s="126"/>
      <c r="FA2600" s="126"/>
      <c r="FB2600" s="126" t="s">
        <v>166</v>
      </c>
      <c r="FC2600" s="126"/>
      <c r="FD2600" s="126"/>
      <c r="FE2600" s="126"/>
      <c r="FF2600" s="126" t="s">
        <v>166</v>
      </c>
      <c r="FG2600" s="126"/>
      <c r="FH2600" s="126"/>
      <c r="FI2600" s="126"/>
      <c r="FJ2600" s="126" t="s">
        <v>166</v>
      </c>
      <c r="FK2600" s="126"/>
      <c r="FL2600" s="126"/>
      <c r="FM2600" s="126"/>
      <c r="FN2600" s="126" t="s">
        <v>166</v>
      </c>
      <c r="FO2600" s="126"/>
      <c r="FP2600" s="126"/>
      <c r="FQ2600" s="126"/>
      <c r="FR2600" s="126" t="s">
        <v>166</v>
      </c>
      <c r="FS2600" s="126"/>
      <c r="FT2600" s="126"/>
      <c r="FU2600" s="126"/>
      <c r="FV2600" s="126" t="s">
        <v>166</v>
      </c>
      <c r="FW2600" s="126"/>
      <c r="FX2600" s="126"/>
      <c r="FY2600" s="126"/>
      <c r="FZ2600" s="126" t="s">
        <v>166</v>
      </c>
      <c r="GA2600" s="126"/>
      <c r="GB2600" s="126"/>
      <c r="GC2600" s="126"/>
      <c r="GD2600" s="126" t="s">
        <v>166</v>
      </c>
      <c r="GE2600" s="126"/>
      <c r="GF2600" s="126"/>
      <c r="GG2600" s="126"/>
      <c r="GH2600" s="126" t="s">
        <v>166</v>
      </c>
      <c r="GI2600" s="126"/>
      <c r="GJ2600" s="126"/>
      <c r="GK2600" s="126"/>
      <c r="GL2600" s="126" t="s">
        <v>166</v>
      </c>
      <c r="GM2600" s="126"/>
      <c r="GN2600" s="126"/>
      <c r="GO2600" s="126"/>
      <c r="GP2600" s="126" t="s">
        <v>166</v>
      </c>
      <c r="GQ2600" s="126"/>
      <c r="GR2600" s="126"/>
      <c r="GS2600" s="126"/>
      <c r="GT2600" s="126" t="s">
        <v>166</v>
      </c>
      <c r="GU2600" s="126"/>
      <c r="GV2600" s="126"/>
      <c r="GW2600" s="126"/>
      <c r="GX2600" s="126" t="s">
        <v>166</v>
      </c>
      <c r="GY2600" s="126"/>
      <c r="GZ2600" s="126"/>
      <c r="HA2600" s="126"/>
      <c r="HB2600" s="126" t="s">
        <v>166</v>
      </c>
      <c r="HC2600" s="126"/>
      <c r="HD2600" s="126"/>
      <c r="HE2600" s="126"/>
      <c r="HF2600" s="126" t="s">
        <v>166</v>
      </c>
      <c r="HG2600" s="126"/>
      <c r="HH2600" s="126"/>
      <c r="HI2600" s="126"/>
      <c r="HJ2600" s="126" t="s">
        <v>166</v>
      </c>
      <c r="HK2600" s="126"/>
      <c r="HL2600" s="126"/>
      <c r="HM2600" s="126"/>
      <c r="HN2600" s="126" t="s">
        <v>166</v>
      </c>
      <c r="HO2600" s="126"/>
      <c r="HP2600" s="126"/>
      <c r="HQ2600" s="126"/>
      <c r="HR2600" s="126" t="s">
        <v>166</v>
      </c>
      <c r="HS2600" s="126"/>
      <c r="HT2600" s="126"/>
      <c r="HU2600" s="126"/>
      <c r="HV2600" s="126" t="s">
        <v>166</v>
      </c>
      <c r="HW2600" s="126"/>
      <c r="HX2600" s="126"/>
      <c r="HY2600" s="126"/>
      <c r="HZ2600" s="126" t="s">
        <v>166</v>
      </c>
      <c r="IA2600" s="126"/>
      <c r="IB2600" s="126"/>
      <c r="IC2600" s="126"/>
      <c r="ID2600" s="126" t="s">
        <v>166</v>
      </c>
      <c r="IE2600" s="126"/>
      <c r="IF2600" s="126"/>
      <c r="IG2600" s="126"/>
      <c r="IH2600" s="126" t="s">
        <v>166</v>
      </c>
      <c r="II2600" s="126"/>
      <c r="IJ2600" s="126"/>
      <c r="IK2600" s="126"/>
      <c r="IL2600" s="126" t="s">
        <v>166</v>
      </c>
      <c r="IM2600" s="126"/>
      <c r="IN2600" s="126"/>
      <c r="IO2600" s="126"/>
      <c r="IP2600" s="126" t="s">
        <v>166</v>
      </c>
      <c r="IQ2600" s="126"/>
      <c r="IR2600" s="126"/>
      <c r="IS2600" s="126"/>
      <c r="IT2600" s="126" t="s">
        <v>166</v>
      </c>
      <c r="IU2600" s="126"/>
      <c r="IV2600" s="126"/>
    </row>
    <row r="2601" spans="1:256" s="76" customFormat="1" ht="12.75" customHeight="1">
      <c r="A2601" s="126"/>
      <c r="B2601" s="126"/>
      <c r="C2601" s="126"/>
      <c r="D2601" s="126"/>
      <c r="E2601" s="126"/>
      <c r="F2601" s="106" t="s">
        <v>25</v>
      </c>
      <c r="G2601" s="64">
        <f t="shared" si="600"/>
        <v>17981.5</v>
      </c>
      <c r="H2601" s="64">
        <f t="shared" si="601"/>
        <v>17981.5</v>
      </c>
      <c r="I2601" s="64">
        <f>I2115+I2455+I2565</f>
        <v>17981.5</v>
      </c>
      <c r="J2601" s="64">
        <f t="shared" ref="I2601:P2604" si="604">J2115+J2455+J2565</f>
        <v>17981.5</v>
      </c>
      <c r="K2601" s="64">
        <f t="shared" si="604"/>
        <v>0</v>
      </c>
      <c r="L2601" s="64">
        <f t="shared" si="604"/>
        <v>0</v>
      </c>
      <c r="M2601" s="64">
        <f t="shared" si="604"/>
        <v>0</v>
      </c>
      <c r="N2601" s="64">
        <f t="shared" si="604"/>
        <v>0</v>
      </c>
      <c r="O2601" s="64">
        <f t="shared" si="604"/>
        <v>0</v>
      </c>
      <c r="P2601" s="64">
        <f t="shared" si="604"/>
        <v>0</v>
      </c>
      <c r="Q2601" s="126"/>
      <c r="R2601" s="78"/>
      <c r="S2601" s="78"/>
      <c r="T2601" s="78"/>
      <c r="U2601" s="78"/>
      <c r="V2601" s="78"/>
      <c r="W2601" s="78"/>
      <c r="X2601" s="78"/>
      <c r="Y2601" s="78"/>
      <c r="Z2601" s="134"/>
      <c r="AA2601" s="134"/>
      <c r="AB2601" s="134"/>
      <c r="AC2601" s="134"/>
      <c r="AD2601" s="134"/>
      <c r="AE2601" s="134"/>
      <c r="AF2601" s="134"/>
      <c r="AG2601" s="134"/>
      <c r="AH2601" s="134"/>
      <c r="AI2601" s="134"/>
      <c r="AJ2601" s="134"/>
      <c r="AK2601" s="134"/>
      <c r="AL2601" s="134"/>
      <c r="AM2601" s="134"/>
      <c r="AN2601" s="134"/>
      <c r="AO2601" s="134"/>
      <c r="AP2601" s="134"/>
      <c r="AQ2601" s="134"/>
      <c r="AR2601" s="134"/>
      <c r="AS2601" s="134"/>
      <c r="AT2601" s="134"/>
      <c r="AU2601" s="134"/>
      <c r="AV2601" s="134"/>
      <c r="AW2601" s="134"/>
      <c r="AX2601" s="134"/>
      <c r="AY2601" s="134"/>
      <c r="AZ2601" s="134"/>
      <c r="BA2601" s="134"/>
      <c r="BB2601" s="126"/>
      <c r="BC2601" s="126"/>
      <c r="BD2601" s="126"/>
      <c r="BE2601" s="126"/>
      <c r="BF2601" s="126"/>
      <c r="BG2601" s="126"/>
      <c r="BH2601" s="126"/>
      <c r="BI2601" s="126"/>
      <c r="BJ2601" s="126"/>
      <c r="BK2601" s="126"/>
      <c r="BL2601" s="126"/>
      <c r="BM2601" s="126"/>
      <c r="BN2601" s="126"/>
      <c r="BO2601" s="126"/>
      <c r="BP2601" s="126"/>
      <c r="BQ2601" s="126"/>
      <c r="BR2601" s="126"/>
      <c r="BS2601" s="126"/>
      <c r="BT2601" s="126"/>
      <c r="BU2601" s="126"/>
      <c r="BV2601" s="126"/>
      <c r="BW2601" s="126"/>
      <c r="BX2601" s="126"/>
      <c r="BY2601" s="126"/>
      <c r="BZ2601" s="126"/>
      <c r="CA2601" s="126"/>
      <c r="CB2601" s="126"/>
      <c r="CC2601" s="126"/>
      <c r="CD2601" s="126"/>
      <c r="CE2601" s="126"/>
      <c r="CF2601" s="126"/>
      <c r="CG2601" s="126"/>
      <c r="CH2601" s="126"/>
      <c r="CI2601" s="126"/>
      <c r="CJ2601" s="126"/>
      <c r="CK2601" s="126"/>
      <c r="CL2601" s="126"/>
      <c r="CM2601" s="126"/>
      <c r="CN2601" s="126"/>
      <c r="CO2601" s="126"/>
      <c r="CP2601" s="126"/>
      <c r="CQ2601" s="126"/>
      <c r="CR2601" s="126"/>
      <c r="CS2601" s="126"/>
      <c r="CT2601" s="126"/>
      <c r="CU2601" s="126"/>
      <c r="CV2601" s="126"/>
      <c r="CW2601" s="126"/>
      <c r="CX2601" s="126"/>
      <c r="CY2601" s="126"/>
      <c r="CZ2601" s="126"/>
      <c r="DA2601" s="126"/>
      <c r="DB2601" s="126"/>
      <c r="DC2601" s="126"/>
      <c r="DD2601" s="126"/>
      <c r="DE2601" s="126"/>
      <c r="DF2601" s="126"/>
      <c r="DG2601" s="126"/>
      <c r="DH2601" s="126"/>
      <c r="DI2601" s="126"/>
      <c r="DJ2601" s="126"/>
      <c r="DK2601" s="126"/>
      <c r="DL2601" s="126"/>
      <c r="DM2601" s="126"/>
      <c r="DN2601" s="126"/>
      <c r="DO2601" s="126"/>
      <c r="DP2601" s="126"/>
      <c r="DQ2601" s="126"/>
      <c r="DR2601" s="126"/>
      <c r="DS2601" s="126"/>
      <c r="DT2601" s="126"/>
      <c r="DU2601" s="126"/>
      <c r="DV2601" s="126"/>
      <c r="DW2601" s="126"/>
      <c r="DX2601" s="126"/>
      <c r="DY2601" s="126"/>
      <c r="DZ2601" s="126"/>
      <c r="EA2601" s="126"/>
      <c r="EB2601" s="126"/>
      <c r="EC2601" s="126"/>
      <c r="ED2601" s="126"/>
      <c r="EE2601" s="126"/>
      <c r="EF2601" s="126"/>
      <c r="EG2601" s="126"/>
      <c r="EH2601" s="126"/>
      <c r="EI2601" s="126"/>
      <c r="EJ2601" s="126"/>
      <c r="EK2601" s="126"/>
      <c r="EL2601" s="126"/>
      <c r="EM2601" s="126"/>
      <c r="EN2601" s="126"/>
      <c r="EO2601" s="126"/>
      <c r="EP2601" s="126"/>
      <c r="EQ2601" s="126"/>
      <c r="ER2601" s="126"/>
      <c r="ES2601" s="126"/>
      <c r="ET2601" s="126"/>
      <c r="EU2601" s="126"/>
      <c r="EV2601" s="126"/>
      <c r="EW2601" s="126"/>
      <c r="EX2601" s="126"/>
      <c r="EY2601" s="126"/>
      <c r="EZ2601" s="126"/>
      <c r="FA2601" s="126"/>
      <c r="FB2601" s="126"/>
      <c r="FC2601" s="126"/>
      <c r="FD2601" s="126"/>
      <c r="FE2601" s="126"/>
      <c r="FF2601" s="126"/>
      <c r="FG2601" s="126"/>
      <c r="FH2601" s="126"/>
      <c r="FI2601" s="126"/>
      <c r="FJ2601" s="126"/>
      <c r="FK2601" s="126"/>
      <c r="FL2601" s="126"/>
      <c r="FM2601" s="126"/>
      <c r="FN2601" s="126"/>
      <c r="FO2601" s="126"/>
      <c r="FP2601" s="126"/>
      <c r="FQ2601" s="126"/>
      <c r="FR2601" s="126"/>
      <c r="FS2601" s="126"/>
      <c r="FT2601" s="126"/>
      <c r="FU2601" s="126"/>
      <c r="FV2601" s="126"/>
      <c r="FW2601" s="126"/>
      <c r="FX2601" s="126"/>
      <c r="FY2601" s="126"/>
      <c r="FZ2601" s="126"/>
      <c r="GA2601" s="126"/>
      <c r="GB2601" s="126"/>
      <c r="GC2601" s="126"/>
      <c r="GD2601" s="126"/>
      <c r="GE2601" s="126"/>
      <c r="GF2601" s="126"/>
      <c r="GG2601" s="126"/>
      <c r="GH2601" s="126"/>
      <c r="GI2601" s="126"/>
      <c r="GJ2601" s="126"/>
      <c r="GK2601" s="126"/>
      <c r="GL2601" s="126"/>
      <c r="GM2601" s="126"/>
      <c r="GN2601" s="126"/>
      <c r="GO2601" s="126"/>
      <c r="GP2601" s="126"/>
      <c r="GQ2601" s="126"/>
      <c r="GR2601" s="126"/>
      <c r="GS2601" s="126"/>
      <c r="GT2601" s="126"/>
      <c r="GU2601" s="126"/>
      <c r="GV2601" s="126"/>
      <c r="GW2601" s="126"/>
      <c r="GX2601" s="126"/>
      <c r="GY2601" s="126"/>
      <c r="GZ2601" s="126"/>
      <c r="HA2601" s="126"/>
      <c r="HB2601" s="126"/>
      <c r="HC2601" s="126"/>
      <c r="HD2601" s="126"/>
      <c r="HE2601" s="126"/>
      <c r="HF2601" s="126"/>
      <c r="HG2601" s="126"/>
      <c r="HH2601" s="126"/>
      <c r="HI2601" s="126"/>
      <c r="HJ2601" s="126"/>
      <c r="HK2601" s="126"/>
      <c r="HL2601" s="126"/>
      <c r="HM2601" s="126"/>
      <c r="HN2601" s="126"/>
      <c r="HO2601" s="126"/>
      <c r="HP2601" s="126"/>
      <c r="HQ2601" s="126"/>
      <c r="HR2601" s="126"/>
      <c r="HS2601" s="126"/>
      <c r="HT2601" s="126"/>
      <c r="HU2601" s="126"/>
      <c r="HV2601" s="126"/>
      <c r="HW2601" s="126"/>
      <c r="HX2601" s="126"/>
      <c r="HY2601" s="126"/>
      <c r="HZ2601" s="126"/>
      <c r="IA2601" s="126"/>
      <c r="IB2601" s="126"/>
      <c r="IC2601" s="126"/>
      <c r="ID2601" s="126"/>
      <c r="IE2601" s="126"/>
      <c r="IF2601" s="126"/>
      <c r="IG2601" s="126"/>
      <c r="IH2601" s="126"/>
      <c r="II2601" s="126"/>
      <c r="IJ2601" s="126"/>
      <c r="IK2601" s="126"/>
      <c r="IL2601" s="126"/>
      <c r="IM2601" s="126"/>
      <c r="IN2601" s="126"/>
      <c r="IO2601" s="126"/>
      <c r="IP2601" s="126"/>
      <c r="IQ2601" s="126"/>
      <c r="IR2601" s="126"/>
      <c r="IS2601" s="126"/>
      <c r="IT2601" s="126"/>
      <c r="IU2601" s="126"/>
      <c r="IV2601" s="126"/>
    </row>
    <row r="2602" spans="1:256" s="76" customFormat="1" ht="12.75" customHeight="1">
      <c r="A2602" s="126"/>
      <c r="B2602" s="126"/>
      <c r="C2602" s="126"/>
      <c r="D2602" s="126"/>
      <c r="E2602" s="126"/>
      <c r="F2602" s="106" t="s">
        <v>28</v>
      </c>
      <c r="G2602" s="64">
        <f t="shared" si="600"/>
        <v>7802.6</v>
      </c>
      <c r="H2602" s="64">
        <f t="shared" si="601"/>
        <v>7802.6</v>
      </c>
      <c r="I2602" s="64">
        <f t="shared" si="604"/>
        <v>7802.6</v>
      </c>
      <c r="J2602" s="64">
        <f t="shared" si="604"/>
        <v>7802.6</v>
      </c>
      <c r="K2602" s="64">
        <f t="shared" si="604"/>
        <v>0</v>
      </c>
      <c r="L2602" s="64">
        <f t="shared" si="604"/>
        <v>0</v>
      </c>
      <c r="M2602" s="64">
        <f t="shared" si="604"/>
        <v>0</v>
      </c>
      <c r="N2602" s="64">
        <f t="shared" si="604"/>
        <v>0</v>
      </c>
      <c r="O2602" s="64">
        <f t="shared" si="604"/>
        <v>0</v>
      </c>
      <c r="P2602" s="64">
        <f t="shared" si="604"/>
        <v>0</v>
      </c>
      <c r="Q2602" s="126"/>
      <c r="R2602" s="78"/>
      <c r="S2602" s="78"/>
      <c r="T2602" s="78"/>
      <c r="U2602" s="78"/>
      <c r="V2602" s="78"/>
      <c r="W2602" s="78"/>
      <c r="X2602" s="78"/>
      <c r="Y2602" s="78"/>
      <c r="Z2602" s="134"/>
      <c r="AA2602" s="134"/>
      <c r="AB2602" s="134"/>
      <c r="AC2602" s="134"/>
      <c r="AD2602" s="134"/>
      <c r="AE2602" s="134"/>
      <c r="AF2602" s="134"/>
      <c r="AG2602" s="134"/>
      <c r="AH2602" s="134"/>
      <c r="AI2602" s="134"/>
      <c r="AJ2602" s="134"/>
      <c r="AK2602" s="134"/>
      <c r="AL2602" s="134"/>
      <c r="AM2602" s="134"/>
      <c r="AN2602" s="134"/>
      <c r="AO2602" s="134"/>
      <c r="AP2602" s="134"/>
      <c r="AQ2602" s="134"/>
      <c r="AR2602" s="134"/>
      <c r="AS2602" s="134"/>
      <c r="AT2602" s="134"/>
      <c r="AU2602" s="134"/>
      <c r="AV2602" s="134"/>
      <c r="AW2602" s="134"/>
      <c r="AX2602" s="134"/>
      <c r="AY2602" s="134"/>
      <c r="AZ2602" s="134"/>
      <c r="BA2602" s="134"/>
      <c r="BB2602" s="126"/>
      <c r="BC2602" s="126"/>
      <c r="BD2602" s="126"/>
      <c r="BE2602" s="126"/>
      <c r="BF2602" s="126"/>
      <c r="BG2602" s="126"/>
      <c r="BH2602" s="126"/>
      <c r="BI2602" s="126"/>
      <c r="BJ2602" s="126"/>
      <c r="BK2602" s="126"/>
      <c r="BL2602" s="126"/>
      <c r="BM2602" s="126"/>
      <c r="BN2602" s="126"/>
      <c r="BO2602" s="126"/>
      <c r="BP2602" s="126"/>
      <c r="BQ2602" s="126"/>
      <c r="BR2602" s="126"/>
      <c r="BS2602" s="126"/>
      <c r="BT2602" s="126"/>
      <c r="BU2602" s="126"/>
      <c r="BV2602" s="126"/>
      <c r="BW2602" s="126"/>
      <c r="BX2602" s="126"/>
      <c r="BY2602" s="126"/>
      <c r="BZ2602" s="126"/>
      <c r="CA2602" s="126"/>
      <c r="CB2602" s="126"/>
      <c r="CC2602" s="126"/>
      <c r="CD2602" s="126"/>
      <c r="CE2602" s="126"/>
      <c r="CF2602" s="126"/>
      <c r="CG2602" s="126"/>
      <c r="CH2602" s="126"/>
      <c r="CI2602" s="126"/>
      <c r="CJ2602" s="126"/>
      <c r="CK2602" s="126"/>
      <c r="CL2602" s="126"/>
      <c r="CM2602" s="126"/>
      <c r="CN2602" s="126"/>
      <c r="CO2602" s="126"/>
      <c r="CP2602" s="126"/>
      <c r="CQ2602" s="126"/>
      <c r="CR2602" s="126"/>
      <c r="CS2602" s="126"/>
      <c r="CT2602" s="126"/>
      <c r="CU2602" s="126"/>
      <c r="CV2602" s="126"/>
      <c r="CW2602" s="126"/>
      <c r="CX2602" s="126"/>
      <c r="CY2602" s="126"/>
      <c r="CZ2602" s="126"/>
      <c r="DA2602" s="126"/>
      <c r="DB2602" s="126"/>
      <c r="DC2602" s="126"/>
      <c r="DD2602" s="126"/>
      <c r="DE2602" s="126"/>
      <c r="DF2602" s="126"/>
      <c r="DG2602" s="126"/>
      <c r="DH2602" s="126"/>
      <c r="DI2602" s="126"/>
      <c r="DJ2602" s="126"/>
      <c r="DK2602" s="126"/>
      <c r="DL2602" s="126"/>
      <c r="DM2602" s="126"/>
      <c r="DN2602" s="126"/>
      <c r="DO2602" s="126"/>
      <c r="DP2602" s="126"/>
      <c r="DQ2602" s="126"/>
      <c r="DR2602" s="126"/>
      <c r="DS2602" s="126"/>
      <c r="DT2602" s="126"/>
      <c r="DU2602" s="126"/>
      <c r="DV2602" s="126"/>
      <c r="DW2602" s="126"/>
      <c r="DX2602" s="126"/>
      <c r="DY2602" s="126"/>
      <c r="DZ2602" s="126"/>
      <c r="EA2602" s="126"/>
      <c r="EB2602" s="126"/>
      <c r="EC2602" s="126"/>
      <c r="ED2602" s="126"/>
      <c r="EE2602" s="126"/>
      <c r="EF2602" s="126"/>
      <c r="EG2602" s="126"/>
      <c r="EH2602" s="126"/>
      <c r="EI2602" s="126"/>
      <c r="EJ2602" s="126"/>
      <c r="EK2602" s="126"/>
      <c r="EL2602" s="126"/>
      <c r="EM2602" s="126"/>
      <c r="EN2602" s="126"/>
      <c r="EO2602" s="126"/>
      <c r="EP2602" s="126"/>
      <c r="EQ2602" s="126"/>
      <c r="ER2602" s="126"/>
      <c r="ES2602" s="126"/>
      <c r="ET2602" s="126"/>
      <c r="EU2602" s="126"/>
      <c r="EV2602" s="126"/>
      <c r="EW2602" s="126"/>
      <c r="EX2602" s="126"/>
      <c r="EY2602" s="126"/>
      <c r="EZ2602" s="126"/>
      <c r="FA2602" s="126"/>
      <c r="FB2602" s="126"/>
      <c r="FC2602" s="126"/>
      <c r="FD2602" s="126"/>
      <c r="FE2602" s="126"/>
      <c r="FF2602" s="126"/>
      <c r="FG2602" s="126"/>
      <c r="FH2602" s="126"/>
      <c r="FI2602" s="126"/>
      <c r="FJ2602" s="126"/>
      <c r="FK2602" s="126"/>
      <c r="FL2602" s="126"/>
      <c r="FM2602" s="126"/>
      <c r="FN2602" s="126"/>
      <c r="FO2602" s="126"/>
      <c r="FP2602" s="126"/>
      <c r="FQ2602" s="126"/>
      <c r="FR2602" s="126"/>
      <c r="FS2602" s="126"/>
      <c r="FT2602" s="126"/>
      <c r="FU2602" s="126"/>
      <c r="FV2602" s="126"/>
      <c r="FW2602" s="126"/>
      <c r="FX2602" s="126"/>
      <c r="FY2602" s="126"/>
      <c r="FZ2602" s="126"/>
      <c r="GA2602" s="126"/>
      <c r="GB2602" s="126"/>
      <c r="GC2602" s="126"/>
      <c r="GD2602" s="126"/>
      <c r="GE2602" s="126"/>
      <c r="GF2602" s="126"/>
      <c r="GG2602" s="126"/>
      <c r="GH2602" s="126"/>
      <c r="GI2602" s="126"/>
      <c r="GJ2602" s="126"/>
      <c r="GK2602" s="126"/>
      <c r="GL2602" s="126"/>
      <c r="GM2602" s="126"/>
      <c r="GN2602" s="126"/>
      <c r="GO2602" s="126"/>
      <c r="GP2602" s="126"/>
      <c r="GQ2602" s="126"/>
      <c r="GR2602" s="126"/>
      <c r="GS2602" s="126"/>
      <c r="GT2602" s="126"/>
      <c r="GU2602" s="126"/>
      <c r="GV2602" s="126"/>
      <c r="GW2602" s="126"/>
      <c r="GX2602" s="126"/>
      <c r="GY2602" s="126"/>
      <c r="GZ2602" s="126"/>
      <c r="HA2602" s="126"/>
      <c r="HB2602" s="126"/>
      <c r="HC2602" s="126"/>
      <c r="HD2602" s="126"/>
      <c r="HE2602" s="126"/>
      <c r="HF2602" s="126"/>
      <c r="HG2602" s="126"/>
      <c r="HH2602" s="126"/>
      <c r="HI2602" s="126"/>
      <c r="HJ2602" s="126"/>
      <c r="HK2602" s="126"/>
      <c r="HL2602" s="126"/>
      <c r="HM2602" s="126"/>
      <c r="HN2602" s="126"/>
      <c r="HO2602" s="126"/>
      <c r="HP2602" s="126"/>
      <c r="HQ2602" s="126"/>
      <c r="HR2602" s="126"/>
      <c r="HS2602" s="126"/>
      <c r="HT2602" s="126"/>
      <c r="HU2602" s="126"/>
      <c r="HV2602" s="126"/>
      <c r="HW2602" s="126"/>
      <c r="HX2602" s="126"/>
      <c r="HY2602" s="126"/>
      <c r="HZ2602" s="126"/>
      <c r="IA2602" s="126"/>
      <c r="IB2602" s="126"/>
      <c r="IC2602" s="126"/>
      <c r="ID2602" s="126"/>
      <c r="IE2602" s="126"/>
      <c r="IF2602" s="126"/>
      <c r="IG2602" s="126"/>
      <c r="IH2602" s="126"/>
      <c r="II2602" s="126"/>
      <c r="IJ2602" s="126"/>
      <c r="IK2602" s="126"/>
      <c r="IL2602" s="126"/>
      <c r="IM2602" s="126"/>
      <c r="IN2602" s="126"/>
      <c r="IO2602" s="126"/>
      <c r="IP2602" s="126"/>
      <c r="IQ2602" s="126"/>
      <c r="IR2602" s="126"/>
      <c r="IS2602" s="126"/>
      <c r="IT2602" s="126"/>
      <c r="IU2602" s="126"/>
      <c r="IV2602" s="126"/>
    </row>
    <row r="2603" spans="1:256" s="76" customFormat="1" ht="12.75" customHeight="1">
      <c r="A2603" s="126"/>
      <c r="B2603" s="126"/>
      <c r="C2603" s="126"/>
      <c r="D2603" s="126"/>
      <c r="E2603" s="126"/>
      <c r="F2603" s="106" t="s">
        <v>29</v>
      </c>
      <c r="G2603" s="64">
        <f t="shared" si="600"/>
        <v>13113.4</v>
      </c>
      <c r="H2603" s="64">
        <f t="shared" si="601"/>
        <v>13113.4</v>
      </c>
      <c r="I2603" s="64">
        <f t="shared" si="604"/>
        <v>13113.4</v>
      </c>
      <c r="J2603" s="64">
        <f t="shared" si="604"/>
        <v>13113.4</v>
      </c>
      <c r="K2603" s="64">
        <f t="shared" si="604"/>
        <v>0</v>
      </c>
      <c r="L2603" s="64">
        <f t="shared" si="604"/>
        <v>0</v>
      </c>
      <c r="M2603" s="64">
        <f t="shared" si="604"/>
        <v>0</v>
      </c>
      <c r="N2603" s="64">
        <f t="shared" si="604"/>
        <v>0</v>
      </c>
      <c r="O2603" s="64">
        <f t="shared" si="604"/>
        <v>0</v>
      </c>
      <c r="P2603" s="64">
        <f t="shared" si="604"/>
        <v>0</v>
      </c>
      <c r="Q2603" s="126"/>
      <c r="R2603" s="78"/>
      <c r="S2603" s="78"/>
      <c r="T2603" s="78"/>
      <c r="U2603" s="78"/>
      <c r="V2603" s="78"/>
      <c r="W2603" s="78"/>
      <c r="X2603" s="78"/>
      <c r="Y2603" s="78"/>
      <c r="Z2603" s="134"/>
      <c r="AA2603" s="134"/>
      <c r="AB2603" s="134"/>
      <c r="AC2603" s="134"/>
      <c r="AD2603" s="134"/>
      <c r="AE2603" s="134"/>
      <c r="AF2603" s="134"/>
      <c r="AG2603" s="134"/>
      <c r="AH2603" s="134"/>
      <c r="AI2603" s="134"/>
      <c r="AJ2603" s="134"/>
      <c r="AK2603" s="134"/>
      <c r="AL2603" s="134"/>
      <c r="AM2603" s="134"/>
      <c r="AN2603" s="134"/>
      <c r="AO2603" s="134"/>
      <c r="AP2603" s="134"/>
      <c r="AQ2603" s="134"/>
      <c r="AR2603" s="134"/>
      <c r="AS2603" s="134"/>
      <c r="AT2603" s="134"/>
      <c r="AU2603" s="134"/>
      <c r="AV2603" s="134"/>
      <c r="AW2603" s="134"/>
      <c r="AX2603" s="134"/>
      <c r="AY2603" s="134"/>
      <c r="AZ2603" s="134"/>
      <c r="BA2603" s="134"/>
      <c r="BB2603" s="126"/>
      <c r="BC2603" s="126"/>
      <c r="BD2603" s="126"/>
      <c r="BE2603" s="126"/>
      <c r="BF2603" s="126"/>
      <c r="BG2603" s="126"/>
      <c r="BH2603" s="126"/>
      <c r="BI2603" s="126"/>
      <c r="BJ2603" s="126"/>
      <c r="BK2603" s="126"/>
      <c r="BL2603" s="126"/>
      <c r="BM2603" s="126"/>
      <c r="BN2603" s="126"/>
      <c r="BO2603" s="126"/>
      <c r="BP2603" s="126"/>
      <c r="BQ2603" s="126"/>
      <c r="BR2603" s="126"/>
      <c r="BS2603" s="126"/>
      <c r="BT2603" s="126"/>
      <c r="BU2603" s="126"/>
      <c r="BV2603" s="126"/>
      <c r="BW2603" s="126"/>
      <c r="BX2603" s="126"/>
      <c r="BY2603" s="126"/>
      <c r="BZ2603" s="126"/>
      <c r="CA2603" s="126"/>
      <c r="CB2603" s="126"/>
      <c r="CC2603" s="126"/>
      <c r="CD2603" s="126"/>
      <c r="CE2603" s="126"/>
      <c r="CF2603" s="126"/>
      <c r="CG2603" s="126"/>
      <c r="CH2603" s="126"/>
      <c r="CI2603" s="126"/>
      <c r="CJ2603" s="126"/>
      <c r="CK2603" s="126"/>
      <c r="CL2603" s="126"/>
      <c r="CM2603" s="126"/>
      <c r="CN2603" s="126"/>
      <c r="CO2603" s="126"/>
      <c r="CP2603" s="126"/>
      <c r="CQ2603" s="126"/>
      <c r="CR2603" s="126"/>
      <c r="CS2603" s="126"/>
      <c r="CT2603" s="126"/>
      <c r="CU2603" s="126"/>
      <c r="CV2603" s="126"/>
      <c r="CW2603" s="126"/>
      <c r="CX2603" s="126"/>
      <c r="CY2603" s="126"/>
      <c r="CZ2603" s="126"/>
      <c r="DA2603" s="126"/>
      <c r="DB2603" s="126"/>
      <c r="DC2603" s="126"/>
      <c r="DD2603" s="126"/>
      <c r="DE2603" s="126"/>
      <c r="DF2603" s="126"/>
      <c r="DG2603" s="126"/>
      <c r="DH2603" s="126"/>
      <c r="DI2603" s="126"/>
      <c r="DJ2603" s="126"/>
      <c r="DK2603" s="126"/>
      <c r="DL2603" s="126"/>
      <c r="DM2603" s="126"/>
      <c r="DN2603" s="126"/>
      <c r="DO2603" s="126"/>
      <c r="DP2603" s="126"/>
      <c r="DQ2603" s="126"/>
      <c r="DR2603" s="126"/>
      <c r="DS2603" s="126"/>
      <c r="DT2603" s="126"/>
      <c r="DU2603" s="126"/>
      <c r="DV2603" s="126"/>
      <c r="DW2603" s="126"/>
      <c r="DX2603" s="126"/>
      <c r="DY2603" s="126"/>
      <c r="DZ2603" s="126"/>
      <c r="EA2603" s="126"/>
      <c r="EB2603" s="126"/>
      <c r="EC2603" s="126"/>
      <c r="ED2603" s="126"/>
      <c r="EE2603" s="126"/>
      <c r="EF2603" s="126"/>
      <c r="EG2603" s="126"/>
      <c r="EH2603" s="126"/>
      <c r="EI2603" s="126"/>
      <c r="EJ2603" s="126"/>
      <c r="EK2603" s="126"/>
      <c r="EL2603" s="126"/>
      <c r="EM2603" s="126"/>
      <c r="EN2603" s="126"/>
      <c r="EO2603" s="126"/>
      <c r="EP2603" s="126"/>
      <c r="EQ2603" s="126"/>
      <c r="ER2603" s="126"/>
      <c r="ES2603" s="126"/>
      <c r="ET2603" s="126"/>
      <c r="EU2603" s="126"/>
      <c r="EV2603" s="126"/>
      <c r="EW2603" s="126"/>
      <c r="EX2603" s="126"/>
      <c r="EY2603" s="126"/>
      <c r="EZ2603" s="126"/>
      <c r="FA2603" s="126"/>
      <c r="FB2603" s="126"/>
      <c r="FC2603" s="126"/>
      <c r="FD2603" s="126"/>
      <c r="FE2603" s="126"/>
      <c r="FF2603" s="126"/>
      <c r="FG2603" s="126"/>
      <c r="FH2603" s="126"/>
      <c r="FI2603" s="126"/>
      <c r="FJ2603" s="126"/>
      <c r="FK2603" s="126"/>
      <c r="FL2603" s="126"/>
      <c r="FM2603" s="126"/>
      <c r="FN2603" s="126"/>
      <c r="FO2603" s="126"/>
      <c r="FP2603" s="126"/>
      <c r="FQ2603" s="126"/>
      <c r="FR2603" s="126"/>
      <c r="FS2603" s="126"/>
      <c r="FT2603" s="126"/>
      <c r="FU2603" s="126"/>
      <c r="FV2603" s="126"/>
      <c r="FW2603" s="126"/>
      <c r="FX2603" s="126"/>
      <c r="FY2603" s="126"/>
      <c r="FZ2603" s="126"/>
      <c r="GA2603" s="126"/>
      <c r="GB2603" s="126"/>
      <c r="GC2603" s="126"/>
      <c r="GD2603" s="126"/>
      <c r="GE2603" s="126"/>
      <c r="GF2603" s="126"/>
      <c r="GG2603" s="126"/>
      <c r="GH2603" s="126"/>
      <c r="GI2603" s="126"/>
      <c r="GJ2603" s="126"/>
      <c r="GK2603" s="126"/>
      <c r="GL2603" s="126"/>
      <c r="GM2603" s="126"/>
      <c r="GN2603" s="126"/>
      <c r="GO2603" s="126"/>
      <c r="GP2603" s="126"/>
      <c r="GQ2603" s="126"/>
      <c r="GR2603" s="126"/>
      <c r="GS2603" s="126"/>
      <c r="GT2603" s="126"/>
      <c r="GU2603" s="126"/>
      <c r="GV2603" s="126"/>
      <c r="GW2603" s="126"/>
      <c r="GX2603" s="126"/>
      <c r="GY2603" s="126"/>
      <c r="GZ2603" s="126"/>
      <c r="HA2603" s="126"/>
      <c r="HB2603" s="126"/>
      <c r="HC2603" s="126"/>
      <c r="HD2603" s="126"/>
      <c r="HE2603" s="126"/>
      <c r="HF2603" s="126"/>
      <c r="HG2603" s="126"/>
      <c r="HH2603" s="126"/>
      <c r="HI2603" s="126"/>
      <c r="HJ2603" s="126"/>
      <c r="HK2603" s="126"/>
      <c r="HL2603" s="126"/>
      <c r="HM2603" s="126"/>
      <c r="HN2603" s="126"/>
      <c r="HO2603" s="126"/>
      <c r="HP2603" s="126"/>
      <c r="HQ2603" s="126"/>
      <c r="HR2603" s="126"/>
      <c r="HS2603" s="126"/>
      <c r="HT2603" s="126"/>
      <c r="HU2603" s="126"/>
      <c r="HV2603" s="126"/>
      <c r="HW2603" s="126"/>
      <c r="HX2603" s="126"/>
      <c r="HY2603" s="126"/>
      <c r="HZ2603" s="126"/>
      <c r="IA2603" s="126"/>
      <c r="IB2603" s="126"/>
      <c r="IC2603" s="126"/>
      <c r="ID2603" s="126"/>
      <c r="IE2603" s="126"/>
      <c r="IF2603" s="126"/>
      <c r="IG2603" s="126"/>
      <c r="IH2603" s="126"/>
      <c r="II2603" s="126"/>
      <c r="IJ2603" s="126"/>
      <c r="IK2603" s="126"/>
      <c r="IL2603" s="126"/>
      <c r="IM2603" s="126"/>
      <c r="IN2603" s="126"/>
      <c r="IO2603" s="126"/>
      <c r="IP2603" s="126"/>
      <c r="IQ2603" s="126"/>
      <c r="IR2603" s="126"/>
      <c r="IS2603" s="126"/>
      <c r="IT2603" s="126"/>
      <c r="IU2603" s="126"/>
      <c r="IV2603" s="126"/>
    </row>
    <row r="2604" spans="1:256" s="76" customFormat="1" ht="12.75" customHeight="1">
      <c r="A2604" s="126"/>
      <c r="B2604" s="126"/>
      <c r="C2604" s="126"/>
      <c r="D2604" s="126"/>
      <c r="E2604" s="126"/>
      <c r="F2604" s="106" t="s">
        <v>30</v>
      </c>
      <c r="G2604" s="64">
        <f t="shared" si="600"/>
        <v>2750</v>
      </c>
      <c r="H2604" s="64">
        <f t="shared" si="601"/>
        <v>2750</v>
      </c>
      <c r="I2604" s="64">
        <f t="shared" si="604"/>
        <v>2750</v>
      </c>
      <c r="J2604" s="64">
        <f t="shared" si="604"/>
        <v>2750</v>
      </c>
      <c r="K2604" s="64">
        <f t="shared" si="604"/>
        <v>0</v>
      </c>
      <c r="L2604" s="64">
        <f t="shared" si="604"/>
        <v>0</v>
      </c>
      <c r="M2604" s="64">
        <f t="shared" si="604"/>
        <v>0</v>
      </c>
      <c r="N2604" s="64">
        <f t="shared" si="604"/>
        <v>0</v>
      </c>
      <c r="O2604" s="64">
        <f t="shared" si="604"/>
        <v>0</v>
      </c>
      <c r="P2604" s="64">
        <f t="shared" si="604"/>
        <v>0</v>
      </c>
      <c r="Q2604" s="126"/>
      <c r="R2604" s="78"/>
      <c r="S2604" s="78"/>
      <c r="T2604" s="78"/>
      <c r="U2604" s="78"/>
      <c r="V2604" s="78"/>
      <c r="W2604" s="78"/>
      <c r="X2604" s="78"/>
      <c r="Y2604" s="78"/>
      <c r="Z2604" s="134"/>
      <c r="AA2604" s="134"/>
      <c r="AB2604" s="134"/>
      <c r="AC2604" s="134"/>
      <c r="AD2604" s="134"/>
      <c r="AE2604" s="134"/>
      <c r="AF2604" s="134"/>
      <c r="AG2604" s="134"/>
      <c r="AH2604" s="134"/>
      <c r="AI2604" s="134"/>
      <c r="AJ2604" s="134"/>
      <c r="AK2604" s="134"/>
      <c r="AL2604" s="134"/>
      <c r="AM2604" s="134"/>
      <c r="AN2604" s="134"/>
      <c r="AO2604" s="134"/>
      <c r="AP2604" s="134"/>
      <c r="AQ2604" s="134"/>
      <c r="AR2604" s="134"/>
      <c r="AS2604" s="134"/>
      <c r="AT2604" s="134"/>
      <c r="AU2604" s="134"/>
      <c r="AV2604" s="134"/>
      <c r="AW2604" s="134"/>
      <c r="AX2604" s="134"/>
      <c r="AY2604" s="134"/>
      <c r="AZ2604" s="134"/>
      <c r="BA2604" s="134"/>
      <c r="BB2604" s="126"/>
      <c r="BC2604" s="126"/>
      <c r="BD2604" s="126"/>
      <c r="BE2604" s="126"/>
      <c r="BF2604" s="126"/>
      <c r="BG2604" s="126"/>
      <c r="BH2604" s="126"/>
      <c r="BI2604" s="126"/>
      <c r="BJ2604" s="126"/>
      <c r="BK2604" s="126"/>
      <c r="BL2604" s="126"/>
      <c r="BM2604" s="126"/>
      <c r="BN2604" s="126"/>
      <c r="BO2604" s="126"/>
      <c r="BP2604" s="126"/>
      <c r="BQ2604" s="126"/>
      <c r="BR2604" s="126"/>
      <c r="BS2604" s="126"/>
      <c r="BT2604" s="126"/>
      <c r="BU2604" s="126"/>
      <c r="BV2604" s="126"/>
      <c r="BW2604" s="126"/>
      <c r="BX2604" s="126"/>
      <c r="BY2604" s="126"/>
      <c r="BZ2604" s="126"/>
      <c r="CA2604" s="126"/>
      <c r="CB2604" s="126"/>
      <c r="CC2604" s="126"/>
      <c r="CD2604" s="126"/>
      <c r="CE2604" s="126"/>
      <c r="CF2604" s="126"/>
      <c r="CG2604" s="126"/>
      <c r="CH2604" s="126"/>
      <c r="CI2604" s="126"/>
      <c r="CJ2604" s="126"/>
      <c r="CK2604" s="126"/>
      <c r="CL2604" s="126"/>
      <c r="CM2604" s="126"/>
      <c r="CN2604" s="126"/>
      <c r="CO2604" s="126"/>
      <c r="CP2604" s="126"/>
      <c r="CQ2604" s="126"/>
      <c r="CR2604" s="126"/>
      <c r="CS2604" s="126"/>
      <c r="CT2604" s="126"/>
      <c r="CU2604" s="126"/>
      <c r="CV2604" s="126"/>
      <c r="CW2604" s="126"/>
      <c r="CX2604" s="126"/>
      <c r="CY2604" s="126"/>
      <c r="CZ2604" s="126"/>
      <c r="DA2604" s="126"/>
      <c r="DB2604" s="126"/>
      <c r="DC2604" s="126"/>
      <c r="DD2604" s="126"/>
      <c r="DE2604" s="126"/>
      <c r="DF2604" s="126"/>
      <c r="DG2604" s="126"/>
      <c r="DH2604" s="126"/>
      <c r="DI2604" s="126"/>
      <c r="DJ2604" s="126"/>
      <c r="DK2604" s="126"/>
      <c r="DL2604" s="126"/>
      <c r="DM2604" s="126"/>
      <c r="DN2604" s="126"/>
      <c r="DO2604" s="126"/>
      <c r="DP2604" s="126"/>
      <c r="DQ2604" s="126"/>
      <c r="DR2604" s="126"/>
      <c r="DS2604" s="126"/>
      <c r="DT2604" s="126"/>
      <c r="DU2604" s="126"/>
      <c r="DV2604" s="126"/>
      <c r="DW2604" s="126"/>
      <c r="DX2604" s="126"/>
      <c r="DY2604" s="126"/>
      <c r="DZ2604" s="126"/>
      <c r="EA2604" s="126"/>
      <c r="EB2604" s="126"/>
      <c r="EC2604" s="126"/>
      <c r="ED2604" s="126"/>
      <c r="EE2604" s="126"/>
      <c r="EF2604" s="126"/>
      <c r="EG2604" s="126"/>
      <c r="EH2604" s="126"/>
      <c r="EI2604" s="126"/>
      <c r="EJ2604" s="126"/>
      <c r="EK2604" s="126"/>
      <c r="EL2604" s="126"/>
      <c r="EM2604" s="126"/>
      <c r="EN2604" s="126"/>
      <c r="EO2604" s="126"/>
      <c r="EP2604" s="126"/>
      <c r="EQ2604" s="126"/>
      <c r="ER2604" s="126"/>
      <c r="ES2604" s="126"/>
      <c r="ET2604" s="126"/>
      <c r="EU2604" s="126"/>
      <c r="EV2604" s="126"/>
      <c r="EW2604" s="126"/>
      <c r="EX2604" s="126"/>
      <c r="EY2604" s="126"/>
      <c r="EZ2604" s="126"/>
      <c r="FA2604" s="126"/>
      <c r="FB2604" s="126"/>
      <c r="FC2604" s="126"/>
      <c r="FD2604" s="126"/>
      <c r="FE2604" s="126"/>
      <c r="FF2604" s="126"/>
      <c r="FG2604" s="126"/>
      <c r="FH2604" s="126"/>
      <c r="FI2604" s="126"/>
      <c r="FJ2604" s="126"/>
      <c r="FK2604" s="126"/>
      <c r="FL2604" s="126"/>
      <c r="FM2604" s="126"/>
      <c r="FN2604" s="126"/>
      <c r="FO2604" s="126"/>
      <c r="FP2604" s="126"/>
      <c r="FQ2604" s="126"/>
      <c r="FR2604" s="126"/>
      <c r="FS2604" s="126"/>
      <c r="FT2604" s="126"/>
      <c r="FU2604" s="126"/>
      <c r="FV2604" s="126"/>
      <c r="FW2604" s="126"/>
      <c r="FX2604" s="126"/>
      <c r="FY2604" s="126"/>
      <c r="FZ2604" s="126"/>
      <c r="GA2604" s="126"/>
      <c r="GB2604" s="126"/>
      <c r="GC2604" s="126"/>
      <c r="GD2604" s="126"/>
      <c r="GE2604" s="126"/>
      <c r="GF2604" s="126"/>
      <c r="GG2604" s="126"/>
      <c r="GH2604" s="126"/>
      <c r="GI2604" s="126"/>
      <c r="GJ2604" s="126"/>
      <c r="GK2604" s="126"/>
      <c r="GL2604" s="126"/>
      <c r="GM2604" s="126"/>
      <c r="GN2604" s="126"/>
      <c r="GO2604" s="126"/>
      <c r="GP2604" s="126"/>
      <c r="GQ2604" s="126"/>
      <c r="GR2604" s="126"/>
      <c r="GS2604" s="126"/>
      <c r="GT2604" s="126"/>
      <c r="GU2604" s="126"/>
      <c r="GV2604" s="126"/>
      <c r="GW2604" s="126"/>
      <c r="GX2604" s="126"/>
      <c r="GY2604" s="126"/>
      <c r="GZ2604" s="126"/>
      <c r="HA2604" s="126"/>
      <c r="HB2604" s="126"/>
      <c r="HC2604" s="126"/>
      <c r="HD2604" s="126"/>
      <c r="HE2604" s="126"/>
      <c r="HF2604" s="126"/>
      <c r="HG2604" s="126"/>
      <c r="HH2604" s="126"/>
      <c r="HI2604" s="126"/>
      <c r="HJ2604" s="126"/>
      <c r="HK2604" s="126"/>
      <c r="HL2604" s="126"/>
      <c r="HM2604" s="126"/>
      <c r="HN2604" s="126"/>
      <c r="HO2604" s="126"/>
      <c r="HP2604" s="126"/>
      <c r="HQ2604" s="126"/>
      <c r="HR2604" s="126"/>
      <c r="HS2604" s="126"/>
      <c r="HT2604" s="126"/>
      <c r="HU2604" s="126"/>
      <c r="HV2604" s="126"/>
      <c r="HW2604" s="126"/>
      <c r="HX2604" s="126"/>
      <c r="HY2604" s="126"/>
      <c r="HZ2604" s="126"/>
      <c r="IA2604" s="126"/>
      <c r="IB2604" s="126"/>
      <c r="IC2604" s="126"/>
      <c r="ID2604" s="126"/>
      <c r="IE2604" s="126"/>
      <c r="IF2604" s="126"/>
      <c r="IG2604" s="126"/>
      <c r="IH2604" s="126"/>
      <c r="II2604" s="126"/>
      <c r="IJ2604" s="126"/>
      <c r="IK2604" s="126"/>
      <c r="IL2604" s="126"/>
      <c r="IM2604" s="126"/>
      <c r="IN2604" s="126"/>
      <c r="IO2604" s="126"/>
      <c r="IP2604" s="126"/>
      <c r="IQ2604" s="126"/>
      <c r="IR2604" s="126"/>
      <c r="IS2604" s="126"/>
      <c r="IT2604" s="126"/>
      <c r="IU2604" s="126"/>
      <c r="IV2604" s="126"/>
    </row>
    <row r="2605" spans="1:256" s="76" customFormat="1" ht="12.75" customHeight="1">
      <c r="A2605" s="126"/>
      <c r="B2605" s="126"/>
      <c r="C2605" s="126"/>
      <c r="D2605" s="126"/>
      <c r="E2605" s="126"/>
      <c r="F2605" s="106" t="s">
        <v>31</v>
      </c>
      <c r="G2605" s="64">
        <f t="shared" si="600"/>
        <v>7367</v>
      </c>
      <c r="H2605" s="64">
        <f t="shared" si="601"/>
        <v>0</v>
      </c>
      <c r="I2605" s="64">
        <f t="shared" ref="I2605:I2611" si="605">I2119+I2459+I2569</f>
        <v>7367</v>
      </c>
      <c r="J2605" s="64">
        <f t="shared" ref="J2605:P2605" si="606">J2119+J2459+J2569</f>
        <v>0</v>
      </c>
      <c r="K2605" s="64">
        <f t="shared" si="606"/>
        <v>0</v>
      </c>
      <c r="L2605" s="64">
        <f t="shared" si="606"/>
        <v>0</v>
      </c>
      <c r="M2605" s="64">
        <f t="shared" si="606"/>
        <v>0</v>
      </c>
      <c r="N2605" s="64">
        <f t="shared" si="606"/>
        <v>0</v>
      </c>
      <c r="O2605" s="64">
        <f t="shared" si="606"/>
        <v>0</v>
      </c>
      <c r="P2605" s="64">
        <f t="shared" si="606"/>
        <v>0</v>
      </c>
      <c r="Q2605" s="126"/>
      <c r="R2605" s="78"/>
      <c r="S2605" s="78"/>
      <c r="T2605" s="78"/>
      <c r="U2605" s="78"/>
      <c r="V2605" s="78"/>
      <c r="W2605" s="78"/>
      <c r="X2605" s="78"/>
      <c r="Y2605" s="78"/>
      <c r="Z2605" s="134"/>
      <c r="AA2605" s="134"/>
      <c r="AB2605" s="134"/>
      <c r="AC2605" s="134"/>
      <c r="AD2605" s="134"/>
      <c r="AE2605" s="134"/>
      <c r="AF2605" s="134"/>
      <c r="AG2605" s="134"/>
      <c r="AH2605" s="134"/>
      <c r="AI2605" s="134"/>
      <c r="AJ2605" s="134"/>
      <c r="AK2605" s="134"/>
      <c r="AL2605" s="134"/>
      <c r="AM2605" s="134"/>
      <c r="AN2605" s="134"/>
      <c r="AO2605" s="134"/>
      <c r="AP2605" s="134"/>
      <c r="AQ2605" s="134"/>
      <c r="AR2605" s="134"/>
      <c r="AS2605" s="134"/>
      <c r="AT2605" s="134"/>
      <c r="AU2605" s="134"/>
      <c r="AV2605" s="134"/>
      <c r="AW2605" s="134"/>
      <c r="AX2605" s="134"/>
      <c r="AY2605" s="134"/>
      <c r="AZ2605" s="134"/>
      <c r="BA2605" s="134"/>
      <c r="BB2605" s="126"/>
      <c r="BC2605" s="126"/>
      <c r="BD2605" s="126"/>
      <c r="BE2605" s="126"/>
      <c r="BF2605" s="126"/>
      <c r="BG2605" s="126"/>
      <c r="BH2605" s="126"/>
      <c r="BI2605" s="126"/>
      <c r="BJ2605" s="126"/>
      <c r="BK2605" s="126"/>
      <c r="BL2605" s="126"/>
      <c r="BM2605" s="126"/>
      <c r="BN2605" s="126"/>
      <c r="BO2605" s="126"/>
      <c r="BP2605" s="126"/>
      <c r="BQ2605" s="126"/>
      <c r="BR2605" s="126"/>
      <c r="BS2605" s="126"/>
      <c r="BT2605" s="126"/>
      <c r="BU2605" s="126"/>
      <c r="BV2605" s="126"/>
      <c r="BW2605" s="126"/>
      <c r="BX2605" s="126"/>
      <c r="BY2605" s="126"/>
      <c r="BZ2605" s="126"/>
      <c r="CA2605" s="126"/>
      <c r="CB2605" s="126"/>
      <c r="CC2605" s="126"/>
      <c r="CD2605" s="126"/>
      <c r="CE2605" s="126"/>
      <c r="CF2605" s="126"/>
      <c r="CG2605" s="126"/>
      <c r="CH2605" s="126"/>
      <c r="CI2605" s="126"/>
      <c r="CJ2605" s="126"/>
      <c r="CK2605" s="126"/>
      <c r="CL2605" s="126"/>
      <c r="CM2605" s="126"/>
      <c r="CN2605" s="126"/>
      <c r="CO2605" s="126"/>
      <c r="CP2605" s="126"/>
      <c r="CQ2605" s="126"/>
      <c r="CR2605" s="126"/>
      <c r="CS2605" s="126"/>
      <c r="CT2605" s="126"/>
      <c r="CU2605" s="126"/>
      <c r="CV2605" s="126"/>
      <c r="CW2605" s="126"/>
      <c r="CX2605" s="126"/>
      <c r="CY2605" s="126"/>
      <c r="CZ2605" s="126"/>
      <c r="DA2605" s="126"/>
      <c r="DB2605" s="126"/>
      <c r="DC2605" s="126"/>
      <c r="DD2605" s="126"/>
      <c r="DE2605" s="126"/>
      <c r="DF2605" s="126"/>
      <c r="DG2605" s="126"/>
      <c r="DH2605" s="126"/>
      <c r="DI2605" s="126"/>
      <c r="DJ2605" s="126"/>
      <c r="DK2605" s="126"/>
      <c r="DL2605" s="126"/>
      <c r="DM2605" s="126"/>
      <c r="DN2605" s="126"/>
      <c r="DO2605" s="126"/>
      <c r="DP2605" s="126"/>
      <c r="DQ2605" s="126"/>
      <c r="DR2605" s="126"/>
      <c r="DS2605" s="126"/>
      <c r="DT2605" s="126"/>
      <c r="DU2605" s="126"/>
      <c r="DV2605" s="126"/>
      <c r="DW2605" s="126"/>
      <c r="DX2605" s="126"/>
      <c r="DY2605" s="126"/>
      <c r="DZ2605" s="126"/>
      <c r="EA2605" s="126"/>
      <c r="EB2605" s="126"/>
      <c r="EC2605" s="126"/>
      <c r="ED2605" s="126"/>
      <c r="EE2605" s="126"/>
      <c r="EF2605" s="126"/>
      <c r="EG2605" s="126"/>
      <c r="EH2605" s="126"/>
      <c r="EI2605" s="126"/>
      <c r="EJ2605" s="126"/>
      <c r="EK2605" s="126"/>
      <c r="EL2605" s="126"/>
      <c r="EM2605" s="126"/>
      <c r="EN2605" s="126"/>
      <c r="EO2605" s="126"/>
      <c r="EP2605" s="126"/>
      <c r="EQ2605" s="126"/>
      <c r="ER2605" s="126"/>
      <c r="ES2605" s="126"/>
      <c r="ET2605" s="126"/>
      <c r="EU2605" s="126"/>
      <c r="EV2605" s="126"/>
      <c r="EW2605" s="126"/>
      <c r="EX2605" s="126"/>
      <c r="EY2605" s="126"/>
      <c r="EZ2605" s="126"/>
      <c r="FA2605" s="126"/>
      <c r="FB2605" s="126"/>
      <c r="FC2605" s="126"/>
      <c r="FD2605" s="126"/>
      <c r="FE2605" s="126"/>
      <c r="FF2605" s="126"/>
      <c r="FG2605" s="126"/>
      <c r="FH2605" s="126"/>
      <c r="FI2605" s="126"/>
      <c r="FJ2605" s="126"/>
      <c r="FK2605" s="126"/>
      <c r="FL2605" s="126"/>
      <c r="FM2605" s="126"/>
      <c r="FN2605" s="126"/>
      <c r="FO2605" s="126"/>
      <c r="FP2605" s="126"/>
      <c r="FQ2605" s="126"/>
      <c r="FR2605" s="126"/>
      <c r="FS2605" s="126"/>
      <c r="FT2605" s="126"/>
      <c r="FU2605" s="126"/>
      <c r="FV2605" s="126"/>
      <c r="FW2605" s="126"/>
      <c r="FX2605" s="126"/>
      <c r="FY2605" s="126"/>
      <c r="FZ2605" s="126"/>
      <c r="GA2605" s="126"/>
      <c r="GB2605" s="126"/>
      <c r="GC2605" s="126"/>
      <c r="GD2605" s="126"/>
      <c r="GE2605" s="126"/>
      <c r="GF2605" s="126"/>
      <c r="GG2605" s="126"/>
      <c r="GH2605" s="126"/>
      <c r="GI2605" s="126"/>
      <c r="GJ2605" s="126"/>
      <c r="GK2605" s="126"/>
      <c r="GL2605" s="126"/>
      <c r="GM2605" s="126"/>
      <c r="GN2605" s="126"/>
      <c r="GO2605" s="126"/>
      <c r="GP2605" s="126"/>
      <c r="GQ2605" s="126"/>
      <c r="GR2605" s="126"/>
      <c r="GS2605" s="126"/>
      <c r="GT2605" s="126"/>
      <c r="GU2605" s="126"/>
      <c r="GV2605" s="126"/>
      <c r="GW2605" s="126"/>
      <c r="GX2605" s="126"/>
      <c r="GY2605" s="126"/>
      <c r="GZ2605" s="126"/>
      <c r="HA2605" s="126"/>
      <c r="HB2605" s="126"/>
      <c r="HC2605" s="126"/>
      <c r="HD2605" s="126"/>
      <c r="HE2605" s="126"/>
      <c r="HF2605" s="126"/>
      <c r="HG2605" s="126"/>
      <c r="HH2605" s="126"/>
      <c r="HI2605" s="126"/>
      <c r="HJ2605" s="126"/>
      <c r="HK2605" s="126"/>
      <c r="HL2605" s="126"/>
      <c r="HM2605" s="126"/>
      <c r="HN2605" s="126"/>
      <c r="HO2605" s="126"/>
      <c r="HP2605" s="126"/>
      <c r="HQ2605" s="126"/>
      <c r="HR2605" s="126"/>
      <c r="HS2605" s="126"/>
      <c r="HT2605" s="126"/>
      <c r="HU2605" s="126"/>
      <c r="HV2605" s="126"/>
      <c r="HW2605" s="126"/>
      <c r="HX2605" s="126"/>
      <c r="HY2605" s="126"/>
      <c r="HZ2605" s="126"/>
      <c r="IA2605" s="126"/>
      <c r="IB2605" s="126"/>
      <c r="IC2605" s="126"/>
      <c r="ID2605" s="126"/>
      <c r="IE2605" s="126"/>
      <c r="IF2605" s="126"/>
      <c r="IG2605" s="126"/>
      <c r="IH2605" s="126"/>
      <c r="II2605" s="126"/>
      <c r="IJ2605" s="126"/>
      <c r="IK2605" s="126"/>
      <c r="IL2605" s="126"/>
      <c r="IM2605" s="126"/>
      <c r="IN2605" s="126"/>
      <c r="IO2605" s="126"/>
      <c r="IP2605" s="126"/>
      <c r="IQ2605" s="126"/>
      <c r="IR2605" s="126"/>
      <c r="IS2605" s="126"/>
      <c r="IT2605" s="126"/>
      <c r="IU2605" s="126"/>
      <c r="IV2605" s="126"/>
    </row>
    <row r="2606" spans="1:256" s="76" customFormat="1" ht="12.75" customHeight="1">
      <c r="A2606" s="126"/>
      <c r="B2606" s="126"/>
      <c r="C2606" s="126"/>
      <c r="D2606" s="126"/>
      <c r="E2606" s="126"/>
      <c r="F2606" s="106" t="s">
        <v>268</v>
      </c>
      <c r="G2606" s="64">
        <f t="shared" si="600"/>
        <v>0</v>
      </c>
      <c r="H2606" s="64">
        <f t="shared" si="601"/>
        <v>0</v>
      </c>
      <c r="I2606" s="64">
        <f t="shared" si="605"/>
        <v>0</v>
      </c>
      <c r="J2606" s="64">
        <f t="shared" ref="J2606:P2611" si="607">J2120+J2460+J2570</f>
        <v>0</v>
      </c>
      <c r="K2606" s="64">
        <f t="shared" si="607"/>
        <v>0</v>
      </c>
      <c r="L2606" s="64">
        <f t="shared" si="607"/>
        <v>0</v>
      </c>
      <c r="M2606" s="64">
        <f t="shared" si="607"/>
        <v>0</v>
      </c>
      <c r="N2606" s="64">
        <f t="shared" si="607"/>
        <v>0</v>
      </c>
      <c r="O2606" s="64">
        <f t="shared" si="607"/>
        <v>0</v>
      </c>
      <c r="P2606" s="64">
        <f t="shared" si="607"/>
        <v>0</v>
      </c>
      <c r="Q2606" s="126"/>
      <c r="R2606" s="78"/>
      <c r="S2606" s="78"/>
      <c r="T2606" s="78"/>
      <c r="U2606" s="78"/>
      <c r="V2606" s="78"/>
      <c r="W2606" s="78"/>
      <c r="X2606" s="78"/>
      <c r="Y2606" s="78"/>
      <c r="Z2606" s="90"/>
      <c r="AA2606" s="90"/>
      <c r="AB2606" s="90"/>
      <c r="AC2606" s="90"/>
      <c r="AD2606" s="90"/>
      <c r="AE2606" s="90"/>
      <c r="AF2606" s="90"/>
      <c r="AG2606" s="90"/>
      <c r="AH2606" s="90"/>
      <c r="AI2606" s="90"/>
      <c r="AJ2606" s="90"/>
      <c r="AK2606" s="90"/>
      <c r="AL2606" s="90"/>
      <c r="AM2606" s="90"/>
      <c r="AN2606" s="90"/>
      <c r="AO2606" s="90"/>
      <c r="AP2606" s="90"/>
      <c r="AQ2606" s="90"/>
      <c r="AR2606" s="90"/>
      <c r="AS2606" s="90"/>
      <c r="AT2606" s="90"/>
      <c r="AU2606" s="90"/>
      <c r="AV2606" s="90"/>
      <c r="AW2606" s="90"/>
      <c r="AX2606" s="90"/>
      <c r="AY2606" s="90"/>
      <c r="AZ2606" s="90"/>
      <c r="BA2606" s="90"/>
      <c r="BB2606" s="91"/>
      <c r="BC2606" s="91"/>
      <c r="BD2606" s="91"/>
      <c r="BE2606" s="91"/>
      <c r="BF2606" s="91"/>
      <c r="BG2606" s="91"/>
      <c r="BH2606" s="91"/>
      <c r="BI2606" s="91"/>
      <c r="BJ2606" s="91"/>
      <c r="BK2606" s="91"/>
      <c r="BL2606" s="91"/>
      <c r="BM2606" s="91"/>
      <c r="BN2606" s="91"/>
      <c r="BO2606" s="91"/>
      <c r="BP2606" s="91"/>
      <c r="BQ2606" s="91"/>
      <c r="BR2606" s="91"/>
      <c r="BS2606" s="91"/>
      <c r="BT2606" s="91"/>
      <c r="BU2606" s="91"/>
      <c r="BV2606" s="91"/>
      <c r="BW2606" s="91"/>
      <c r="BX2606" s="91"/>
      <c r="BY2606" s="91"/>
      <c r="BZ2606" s="91"/>
      <c r="CA2606" s="91"/>
      <c r="CB2606" s="91"/>
      <c r="CC2606" s="91"/>
      <c r="CD2606" s="91"/>
      <c r="CE2606" s="91"/>
      <c r="CF2606" s="91"/>
      <c r="CG2606" s="91"/>
      <c r="CH2606" s="91"/>
      <c r="CI2606" s="91"/>
      <c r="CJ2606" s="91"/>
      <c r="CK2606" s="91"/>
      <c r="CL2606" s="91"/>
      <c r="CM2606" s="91"/>
      <c r="CN2606" s="91"/>
      <c r="CO2606" s="91"/>
      <c r="CP2606" s="91"/>
      <c r="CQ2606" s="91"/>
      <c r="CR2606" s="91"/>
      <c r="CS2606" s="91"/>
      <c r="CT2606" s="91"/>
      <c r="CU2606" s="91"/>
      <c r="CV2606" s="91"/>
      <c r="CW2606" s="91"/>
      <c r="CX2606" s="91"/>
      <c r="CY2606" s="91"/>
      <c r="CZ2606" s="91"/>
      <c r="DA2606" s="91"/>
      <c r="DB2606" s="91"/>
      <c r="DC2606" s="91"/>
      <c r="DD2606" s="91"/>
      <c r="DE2606" s="91"/>
      <c r="DF2606" s="91"/>
      <c r="DG2606" s="91"/>
      <c r="DH2606" s="91"/>
      <c r="DI2606" s="91"/>
      <c r="DJ2606" s="91"/>
      <c r="DK2606" s="91"/>
      <c r="DL2606" s="91"/>
      <c r="DM2606" s="91"/>
      <c r="DN2606" s="91"/>
      <c r="DO2606" s="91"/>
      <c r="DP2606" s="91"/>
      <c r="DQ2606" s="91"/>
      <c r="DR2606" s="91"/>
      <c r="DS2606" s="91"/>
      <c r="DT2606" s="91"/>
      <c r="DU2606" s="91"/>
      <c r="DV2606" s="91"/>
      <c r="DW2606" s="91"/>
      <c r="DX2606" s="91"/>
      <c r="DY2606" s="91"/>
      <c r="DZ2606" s="91"/>
      <c r="EA2606" s="91"/>
      <c r="EB2606" s="91"/>
      <c r="EC2606" s="91"/>
      <c r="ED2606" s="91"/>
      <c r="EE2606" s="91"/>
      <c r="EF2606" s="91"/>
      <c r="EG2606" s="91"/>
      <c r="EH2606" s="91"/>
      <c r="EI2606" s="91"/>
      <c r="EJ2606" s="91"/>
      <c r="EK2606" s="91"/>
      <c r="EL2606" s="91"/>
      <c r="EM2606" s="91"/>
      <c r="EN2606" s="91"/>
      <c r="EO2606" s="91"/>
      <c r="EP2606" s="91"/>
      <c r="EQ2606" s="91"/>
      <c r="ER2606" s="91"/>
      <c r="ES2606" s="91"/>
      <c r="ET2606" s="91"/>
      <c r="EU2606" s="91"/>
      <c r="EV2606" s="91"/>
      <c r="EW2606" s="91"/>
      <c r="EX2606" s="91"/>
      <c r="EY2606" s="91"/>
      <c r="EZ2606" s="91"/>
      <c r="FA2606" s="91"/>
      <c r="FB2606" s="91"/>
      <c r="FC2606" s="91"/>
      <c r="FD2606" s="91"/>
      <c r="FE2606" s="91"/>
      <c r="FF2606" s="91"/>
      <c r="FG2606" s="91"/>
      <c r="FH2606" s="91"/>
      <c r="FI2606" s="91"/>
      <c r="FJ2606" s="91"/>
      <c r="FK2606" s="91"/>
      <c r="FL2606" s="91"/>
      <c r="FM2606" s="91"/>
      <c r="FN2606" s="91"/>
      <c r="FO2606" s="91"/>
      <c r="FP2606" s="91"/>
      <c r="FQ2606" s="91"/>
      <c r="FR2606" s="91"/>
      <c r="FS2606" s="91"/>
      <c r="FT2606" s="91"/>
      <c r="FU2606" s="91"/>
      <c r="FV2606" s="91"/>
      <c r="FW2606" s="91"/>
      <c r="FX2606" s="91"/>
      <c r="FY2606" s="91"/>
      <c r="FZ2606" s="91"/>
      <c r="GA2606" s="91"/>
      <c r="GB2606" s="91"/>
      <c r="GC2606" s="91"/>
      <c r="GD2606" s="91"/>
      <c r="GE2606" s="91"/>
      <c r="GF2606" s="91"/>
      <c r="GG2606" s="91"/>
      <c r="GH2606" s="91"/>
      <c r="GI2606" s="91"/>
      <c r="GJ2606" s="91"/>
      <c r="GK2606" s="91"/>
      <c r="GL2606" s="91"/>
      <c r="GM2606" s="91"/>
      <c r="GN2606" s="91"/>
      <c r="GO2606" s="91"/>
      <c r="GP2606" s="91"/>
      <c r="GQ2606" s="91"/>
      <c r="GR2606" s="91"/>
      <c r="GS2606" s="91"/>
      <c r="GT2606" s="91"/>
      <c r="GU2606" s="91"/>
      <c r="GV2606" s="91"/>
      <c r="GW2606" s="91"/>
      <c r="GX2606" s="91"/>
      <c r="GY2606" s="91"/>
      <c r="GZ2606" s="91"/>
      <c r="HA2606" s="91"/>
      <c r="HB2606" s="91"/>
      <c r="HC2606" s="91"/>
      <c r="HD2606" s="91"/>
      <c r="HE2606" s="91"/>
      <c r="HF2606" s="91"/>
      <c r="HG2606" s="91"/>
      <c r="HH2606" s="91"/>
      <c r="HI2606" s="91"/>
      <c r="HJ2606" s="91"/>
      <c r="HK2606" s="91"/>
      <c r="HL2606" s="91"/>
      <c r="HM2606" s="91"/>
      <c r="HN2606" s="91"/>
      <c r="HO2606" s="91"/>
      <c r="HP2606" s="91"/>
      <c r="HQ2606" s="91"/>
      <c r="HR2606" s="91"/>
      <c r="HS2606" s="91"/>
      <c r="HT2606" s="91"/>
      <c r="HU2606" s="91"/>
      <c r="HV2606" s="91"/>
      <c r="HW2606" s="91"/>
      <c r="HX2606" s="91"/>
      <c r="HY2606" s="91"/>
      <c r="HZ2606" s="91"/>
      <c r="IA2606" s="91"/>
      <c r="IB2606" s="91"/>
      <c r="IC2606" s="91"/>
      <c r="ID2606" s="91"/>
      <c r="IE2606" s="91"/>
      <c r="IF2606" s="91"/>
      <c r="IG2606" s="91"/>
      <c r="IH2606" s="91"/>
      <c r="II2606" s="91"/>
      <c r="IJ2606" s="91"/>
      <c r="IK2606" s="91"/>
      <c r="IL2606" s="91"/>
      <c r="IM2606" s="91"/>
      <c r="IN2606" s="91"/>
      <c r="IO2606" s="91"/>
      <c r="IP2606" s="91"/>
      <c r="IQ2606" s="91"/>
      <c r="IR2606" s="91"/>
      <c r="IS2606" s="91"/>
      <c r="IT2606" s="91"/>
      <c r="IU2606" s="91"/>
      <c r="IV2606" s="91"/>
    </row>
    <row r="2607" spans="1:256" s="76" customFormat="1" ht="12.75" customHeight="1">
      <c r="A2607" s="126"/>
      <c r="B2607" s="126"/>
      <c r="C2607" s="126"/>
      <c r="D2607" s="126"/>
      <c r="E2607" s="126"/>
      <c r="F2607" s="106" t="s">
        <v>275</v>
      </c>
      <c r="G2607" s="64">
        <f t="shared" ref="G2607:H2611" si="608">I2607+K2607+M2607+O2607</f>
        <v>213021.2</v>
      </c>
      <c r="H2607" s="64">
        <f t="shared" si="608"/>
        <v>0</v>
      </c>
      <c r="I2607" s="64">
        <f t="shared" si="605"/>
        <v>213021.2</v>
      </c>
      <c r="J2607" s="64">
        <f t="shared" si="607"/>
        <v>0</v>
      </c>
      <c r="K2607" s="64">
        <f t="shared" si="607"/>
        <v>0</v>
      </c>
      <c r="L2607" s="64">
        <f t="shared" si="607"/>
        <v>0</v>
      </c>
      <c r="M2607" s="64">
        <f t="shared" si="607"/>
        <v>0</v>
      </c>
      <c r="N2607" s="64">
        <f t="shared" si="607"/>
        <v>0</v>
      </c>
      <c r="O2607" s="64">
        <f t="shared" si="607"/>
        <v>0</v>
      </c>
      <c r="P2607" s="64">
        <f t="shared" si="607"/>
        <v>0</v>
      </c>
      <c r="Q2607" s="126"/>
      <c r="R2607" s="78"/>
      <c r="S2607" s="77"/>
      <c r="T2607" s="65"/>
      <c r="U2607" s="65"/>
      <c r="V2607" s="65"/>
      <c r="W2607" s="75"/>
      <c r="X2607" s="75"/>
      <c r="Y2607" s="75"/>
      <c r="Z2607" s="75"/>
      <c r="AA2607" s="75"/>
      <c r="AB2607" s="75"/>
      <c r="AC2607" s="75"/>
      <c r="AD2607" s="75"/>
      <c r="AE2607" s="75"/>
      <c r="AF2607" s="75"/>
      <c r="AG2607" s="75"/>
      <c r="AH2607" s="75"/>
      <c r="AI2607" s="75"/>
      <c r="AJ2607" s="75"/>
      <c r="AK2607" s="75"/>
      <c r="AL2607" s="75"/>
      <c r="AM2607" s="75"/>
      <c r="AN2607" s="75"/>
      <c r="AO2607" s="75"/>
      <c r="AP2607" s="75"/>
      <c r="AQ2607" s="75"/>
      <c r="AR2607" s="75"/>
      <c r="AS2607" s="75"/>
      <c r="AT2607" s="75"/>
      <c r="AU2607" s="75"/>
      <c r="AV2607" s="75"/>
      <c r="AW2607" s="75"/>
      <c r="AX2607" s="75"/>
      <c r="AY2607" s="75"/>
      <c r="AZ2607" s="75"/>
      <c r="BA2607" s="75"/>
    </row>
    <row r="2608" spans="1:256" s="76" customFormat="1" ht="12.75" customHeight="1">
      <c r="A2608" s="126"/>
      <c r="B2608" s="126"/>
      <c r="C2608" s="126"/>
      <c r="D2608" s="126"/>
      <c r="E2608" s="126"/>
      <c r="F2608" s="106" t="s">
        <v>276</v>
      </c>
      <c r="G2608" s="64">
        <f t="shared" si="608"/>
        <v>10461.650000000001</v>
      </c>
      <c r="H2608" s="64">
        <f t="shared" si="608"/>
        <v>0</v>
      </c>
      <c r="I2608" s="64">
        <f t="shared" si="605"/>
        <v>10461.650000000001</v>
      </c>
      <c r="J2608" s="64">
        <f t="shared" si="607"/>
        <v>0</v>
      </c>
      <c r="K2608" s="64">
        <f t="shared" si="607"/>
        <v>0</v>
      </c>
      <c r="L2608" s="64">
        <f t="shared" si="607"/>
        <v>0</v>
      </c>
      <c r="M2608" s="64">
        <f t="shared" si="607"/>
        <v>0</v>
      </c>
      <c r="N2608" s="64">
        <f t="shared" si="607"/>
        <v>0</v>
      </c>
      <c r="O2608" s="64">
        <f t="shared" si="607"/>
        <v>0</v>
      </c>
      <c r="P2608" s="64">
        <f t="shared" si="607"/>
        <v>0</v>
      </c>
      <c r="Q2608" s="126"/>
      <c r="R2608" s="78"/>
      <c r="S2608" s="77"/>
      <c r="T2608" s="65"/>
      <c r="U2608" s="65"/>
      <c r="V2608" s="65"/>
      <c r="W2608" s="75"/>
      <c r="X2608" s="75"/>
      <c r="Y2608" s="75"/>
      <c r="Z2608" s="75"/>
      <c r="AA2608" s="75"/>
      <c r="AB2608" s="75"/>
      <c r="AC2608" s="75"/>
      <c r="AD2608" s="75"/>
      <c r="AE2608" s="75"/>
      <c r="AF2608" s="75"/>
      <c r="AG2608" s="75"/>
      <c r="AH2608" s="75"/>
      <c r="AI2608" s="75"/>
      <c r="AJ2608" s="75"/>
      <c r="AK2608" s="75"/>
      <c r="AL2608" s="75"/>
      <c r="AM2608" s="75"/>
      <c r="AN2608" s="75"/>
      <c r="AO2608" s="75"/>
      <c r="AP2608" s="75"/>
      <c r="AQ2608" s="75"/>
      <c r="AR2608" s="75"/>
      <c r="AS2608" s="75"/>
      <c r="AT2608" s="75"/>
      <c r="AU2608" s="75"/>
      <c r="AV2608" s="75"/>
      <c r="AW2608" s="75"/>
      <c r="AX2608" s="75"/>
      <c r="AY2608" s="75"/>
      <c r="AZ2608" s="75"/>
      <c r="BA2608" s="75"/>
    </row>
    <row r="2609" spans="1:256" s="76" customFormat="1" ht="12.75" customHeight="1">
      <c r="A2609" s="126"/>
      <c r="B2609" s="126"/>
      <c r="C2609" s="126"/>
      <c r="D2609" s="126"/>
      <c r="E2609" s="126"/>
      <c r="F2609" s="106" t="s">
        <v>277</v>
      </c>
      <c r="G2609" s="64">
        <f t="shared" si="608"/>
        <v>21238.5</v>
      </c>
      <c r="H2609" s="64">
        <f t="shared" si="608"/>
        <v>0</v>
      </c>
      <c r="I2609" s="64">
        <f t="shared" si="605"/>
        <v>20145.599999999999</v>
      </c>
      <c r="J2609" s="64">
        <f t="shared" si="607"/>
        <v>0</v>
      </c>
      <c r="K2609" s="64">
        <f>K2123+K2463+K2573</f>
        <v>0</v>
      </c>
      <c r="L2609" s="64">
        <f t="shared" si="607"/>
        <v>0</v>
      </c>
      <c r="M2609" s="64">
        <f t="shared" si="607"/>
        <v>1092.9000000000001</v>
      </c>
      <c r="N2609" s="64">
        <f t="shared" si="607"/>
        <v>0</v>
      </c>
      <c r="O2609" s="64">
        <f t="shared" si="607"/>
        <v>0</v>
      </c>
      <c r="P2609" s="64">
        <f t="shared" si="607"/>
        <v>0</v>
      </c>
      <c r="Q2609" s="126"/>
      <c r="R2609" s="78"/>
      <c r="S2609" s="77"/>
      <c r="T2609" s="65"/>
      <c r="U2609" s="65"/>
      <c r="V2609" s="65"/>
      <c r="W2609" s="75"/>
      <c r="X2609" s="75"/>
      <c r="Y2609" s="75"/>
      <c r="Z2609" s="75"/>
      <c r="AA2609" s="75"/>
      <c r="AB2609" s="75"/>
      <c r="AC2609" s="75"/>
      <c r="AD2609" s="75"/>
      <c r="AE2609" s="75"/>
      <c r="AF2609" s="75"/>
      <c r="AG2609" s="75"/>
      <c r="AH2609" s="75"/>
      <c r="AI2609" s="75"/>
      <c r="AJ2609" s="75"/>
      <c r="AK2609" s="75"/>
      <c r="AL2609" s="75"/>
      <c r="AM2609" s="75"/>
      <c r="AN2609" s="75"/>
      <c r="AO2609" s="75"/>
      <c r="AP2609" s="75"/>
      <c r="AQ2609" s="75"/>
      <c r="AR2609" s="75"/>
      <c r="AS2609" s="75"/>
      <c r="AT2609" s="75"/>
      <c r="AU2609" s="75"/>
      <c r="AV2609" s="75"/>
      <c r="AW2609" s="75"/>
      <c r="AX2609" s="75"/>
      <c r="AY2609" s="75"/>
      <c r="AZ2609" s="75"/>
      <c r="BA2609" s="75"/>
    </row>
    <row r="2610" spans="1:256" s="76" customFormat="1" ht="12.75" customHeight="1">
      <c r="A2610" s="126"/>
      <c r="B2610" s="126"/>
      <c r="C2610" s="126"/>
      <c r="D2610" s="126"/>
      <c r="E2610" s="126"/>
      <c r="F2610" s="106" t="s">
        <v>278</v>
      </c>
      <c r="G2610" s="64">
        <f t="shared" si="608"/>
        <v>4266.6000000000004</v>
      </c>
      <c r="H2610" s="64">
        <f t="shared" si="608"/>
        <v>0</v>
      </c>
      <c r="I2610" s="64">
        <f t="shared" si="605"/>
        <v>4266.6000000000004</v>
      </c>
      <c r="J2610" s="64">
        <f t="shared" si="607"/>
        <v>0</v>
      </c>
      <c r="K2610" s="64">
        <f t="shared" si="607"/>
        <v>0</v>
      </c>
      <c r="L2610" s="64">
        <f t="shared" si="607"/>
        <v>0</v>
      </c>
      <c r="M2610" s="64">
        <f t="shared" si="607"/>
        <v>0</v>
      </c>
      <c r="N2610" s="64">
        <f t="shared" si="607"/>
        <v>0</v>
      </c>
      <c r="O2610" s="64">
        <f t="shared" si="607"/>
        <v>0</v>
      </c>
      <c r="P2610" s="64">
        <f t="shared" si="607"/>
        <v>0</v>
      </c>
      <c r="Q2610" s="126"/>
      <c r="R2610" s="78"/>
      <c r="S2610" s="77"/>
      <c r="T2610" s="65"/>
      <c r="U2610" s="65"/>
      <c r="V2610" s="65"/>
      <c r="W2610" s="75"/>
      <c r="X2610" s="75"/>
      <c r="Y2610" s="75"/>
      <c r="Z2610" s="75"/>
      <c r="AA2610" s="75"/>
      <c r="AB2610" s="75"/>
      <c r="AC2610" s="75"/>
      <c r="AD2610" s="75"/>
      <c r="AE2610" s="75"/>
      <c r="AF2610" s="75"/>
      <c r="AG2610" s="75"/>
      <c r="AH2610" s="75"/>
      <c r="AI2610" s="75"/>
      <c r="AJ2610" s="75"/>
      <c r="AK2610" s="75"/>
      <c r="AL2610" s="75"/>
      <c r="AM2610" s="75"/>
      <c r="AN2610" s="75"/>
      <c r="AO2610" s="75"/>
      <c r="AP2610" s="75"/>
      <c r="AQ2610" s="75"/>
      <c r="AR2610" s="75"/>
      <c r="AS2610" s="75"/>
      <c r="AT2610" s="75"/>
      <c r="AU2610" s="75"/>
      <c r="AV2610" s="75"/>
      <c r="AW2610" s="75"/>
      <c r="AX2610" s="75"/>
      <c r="AY2610" s="75"/>
      <c r="AZ2610" s="75"/>
      <c r="BA2610" s="75"/>
    </row>
    <row r="2611" spans="1:256" s="76" customFormat="1" ht="12.75" customHeight="1">
      <c r="A2611" s="126"/>
      <c r="B2611" s="126"/>
      <c r="C2611" s="126"/>
      <c r="D2611" s="126"/>
      <c r="E2611" s="126"/>
      <c r="F2611" s="106" t="s">
        <v>279</v>
      </c>
      <c r="G2611" s="64">
        <f t="shared" si="608"/>
        <v>0</v>
      </c>
      <c r="H2611" s="64">
        <f t="shared" si="608"/>
        <v>0</v>
      </c>
      <c r="I2611" s="64">
        <f t="shared" si="605"/>
        <v>0</v>
      </c>
      <c r="J2611" s="64">
        <f t="shared" si="607"/>
        <v>0</v>
      </c>
      <c r="K2611" s="64">
        <f t="shared" si="607"/>
        <v>0</v>
      </c>
      <c r="L2611" s="64">
        <f t="shared" si="607"/>
        <v>0</v>
      </c>
      <c r="M2611" s="64">
        <f t="shared" si="607"/>
        <v>0</v>
      </c>
      <c r="N2611" s="64">
        <f t="shared" si="607"/>
        <v>0</v>
      </c>
      <c r="O2611" s="64">
        <f t="shared" si="607"/>
        <v>0</v>
      </c>
      <c r="P2611" s="64">
        <f t="shared" si="607"/>
        <v>0</v>
      </c>
      <c r="Q2611" s="126"/>
      <c r="R2611" s="78"/>
      <c r="S2611" s="77"/>
      <c r="T2611" s="65"/>
      <c r="U2611" s="65"/>
      <c r="V2611" s="65"/>
      <c r="W2611" s="75"/>
      <c r="X2611" s="75"/>
      <c r="Y2611" s="75"/>
      <c r="Z2611" s="75"/>
      <c r="AA2611" s="75"/>
      <c r="AB2611" s="75"/>
      <c r="AC2611" s="75"/>
      <c r="AD2611" s="75"/>
      <c r="AE2611" s="75"/>
      <c r="AF2611" s="75"/>
      <c r="AG2611" s="75"/>
      <c r="AH2611" s="75"/>
      <c r="AI2611" s="75"/>
      <c r="AJ2611" s="75"/>
      <c r="AK2611" s="75"/>
      <c r="AL2611" s="75"/>
      <c r="AM2611" s="75"/>
      <c r="AN2611" s="75"/>
      <c r="AO2611" s="75"/>
      <c r="AP2611" s="75"/>
      <c r="AQ2611" s="75"/>
      <c r="AR2611" s="75"/>
      <c r="AS2611" s="75"/>
      <c r="AT2611" s="75"/>
      <c r="AU2611" s="75"/>
      <c r="AV2611" s="75"/>
      <c r="AW2611" s="75"/>
      <c r="AX2611" s="75"/>
      <c r="AY2611" s="75"/>
      <c r="AZ2611" s="75"/>
      <c r="BA2611" s="75"/>
    </row>
    <row r="2612" spans="1:256" s="76" customFormat="1" ht="12.75" customHeight="1">
      <c r="A2612" s="126" t="s">
        <v>167</v>
      </c>
      <c r="B2612" s="126"/>
      <c r="C2612" s="126"/>
      <c r="D2612" s="126"/>
      <c r="E2612" s="126"/>
      <c r="F2612" s="106" t="s">
        <v>22</v>
      </c>
      <c r="G2612" s="64">
        <f>SUM(G2613:G2623)</f>
        <v>3039841.2300000004</v>
      </c>
      <c r="H2612" s="64">
        <f t="shared" ref="H2612:P2612" si="609">SUM(H2613:H2623)</f>
        <v>803571</v>
      </c>
      <c r="I2612" s="64">
        <f t="shared" si="609"/>
        <v>2713688.93</v>
      </c>
      <c r="J2612" s="64">
        <f t="shared" si="609"/>
        <v>803571</v>
      </c>
      <c r="K2612" s="64">
        <f t="shared" si="609"/>
        <v>175200</v>
      </c>
      <c r="L2612" s="64">
        <f t="shared" si="609"/>
        <v>0</v>
      </c>
      <c r="M2612" s="64">
        <f t="shared" si="609"/>
        <v>92552.3</v>
      </c>
      <c r="N2612" s="64">
        <f t="shared" si="609"/>
        <v>0</v>
      </c>
      <c r="O2612" s="64">
        <f t="shared" si="609"/>
        <v>58400</v>
      </c>
      <c r="P2612" s="64">
        <f t="shared" si="609"/>
        <v>0</v>
      </c>
      <c r="Q2612" s="126"/>
      <c r="R2612" s="78"/>
      <c r="S2612" s="78"/>
      <c r="T2612" s="78"/>
      <c r="U2612" s="78"/>
      <c r="V2612" s="134"/>
      <c r="W2612" s="134"/>
      <c r="X2612" s="134"/>
      <c r="Y2612" s="134"/>
      <c r="Z2612" s="134"/>
      <c r="AA2612" s="134"/>
      <c r="AB2612" s="134"/>
      <c r="AC2612" s="134"/>
      <c r="AD2612" s="134"/>
      <c r="AE2612" s="134"/>
      <c r="AF2612" s="134"/>
      <c r="AG2612" s="134"/>
      <c r="AH2612" s="134"/>
      <c r="AI2612" s="134"/>
      <c r="AJ2612" s="134"/>
      <c r="AK2612" s="134"/>
      <c r="AL2612" s="134"/>
      <c r="AM2612" s="134"/>
      <c r="AN2612" s="134"/>
      <c r="AO2612" s="134"/>
      <c r="AP2612" s="134"/>
      <c r="AQ2612" s="134"/>
      <c r="AR2612" s="134"/>
      <c r="AS2612" s="134"/>
      <c r="AT2612" s="134"/>
      <c r="AU2612" s="134"/>
      <c r="AV2612" s="134"/>
      <c r="AW2612" s="134"/>
      <c r="AX2612" s="134"/>
      <c r="AY2612" s="134"/>
      <c r="AZ2612" s="134"/>
      <c r="BA2612" s="134"/>
      <c r="BB2612" s="126"/>
      <c r="BC2612" s="126"/>
      <c r="BD2612" s="126"/>
      <c r="BE2612" s="126"/>
      <c r="BF2612" s="126"/>
      <c r="BG2612" s="126"/>
      <c r="BH2612" s="126"/>
      <c r="BI2612" s="126"/>
      <c r="BJ2612" s="126"/>
      <c r="BK2612" s="126"/>
      <c r="BL2612" s="126"/>
      <c r="BM2612" s="126"/>
      <c r="BN2612" s="126"/>
      <c r="BO2612" s="126"/>
      <c r="BP2612" s="126"/>
      <c r="BQ2612" s="126"/>
      <c r="BR2612" s="126"/>
      <c r="BS2612" s="126"/>
      <c r="BT2612" s="126"/>
      <c r="BU2612" s="126"/>
      <c r="BV2612" s="126"/>
      <c r="BW2612" s="126"/>
      <c r="BX2612" s="126"/>
      <c r="BY2612" s="126"/>
      <c r="BZ2612" s="126" t="s">
        <v>167</v>
      </c>
      <c r="CA2612" s="126"/>
      <c r="CB2612" s="126"/>
      <c r="CC2612" s="126"/>
      <c r="CD2612" s="126" t="s">
        <v>167</v>
      </c>
      <c r="CE2612" s="126"/>
      <c r="CF2612" s="126"/>
      <c r="CG2612" s="126"/>
      <c r="CH2612" s="126" t="s">
        <v>167</v>
      </c>
      <c r="CI2612" s="126"/>
      <c r="CJ2612" s="126"/>
      <c r="CK2612" s="126"/>
      <c r="CL2612" s="126" t="s">
        <v>167</v>
      </c>
      <c r="CM2612" s="126"/>
      <c r="CN2612" s="126"/>
      <c r="CO2612" s="126"/>
      <c r="CP2612" s="126" t="s">
        <v>167</v>
      </c>
      <c r="CQ2612" s="126"/>
      <c r="CR2612" s="126"/>
      <c r="CS2612" s="126"/>
      <c r="CT2612" s="126" t="s">
        <v>167</v>
      </c>
      <c r="CU2612" s="126"/>
      <c r="CV2612" s="126"/>
      <c r="CW2612" s="126"/>
      <c r="CX2612" s="126" t="s">
        <v>167</v>
      </c>
      <c r="CY2612" s="126"/>
      <c r="CZ2612" s="126"/>
      <c r="DA2612" s="126"/>
      <c r="DB2612" s="126" t="s">
        <v>167</v>
      </c>
      <c r="DC2612" s="126"/>
      <c r="DD2612" s="126"/>
      <c r="DE2612" s="126"/>
      <c r="DF2612" s="126" t="s">
        <v>167</v>
      </c>
      <c r="DG2612" s="126"/>
      <c r="DH2612" s="126"/>
      <c r="DI2612" s="126"/>
      <c r="DJ2612" s="126" t="s">
        <v>167</v>
      </c>
      <c r="DK2612" s="126"/>
      <c r="DL2612" s="126"/>
      <c r="DM2612" s="126"/>
      <c r="DN2612" s="126" t="s">
        <v>167</v>
      </c>
      <c r="DO2612" s="126"/>
      <c r="DP2612" s="126"/>
      <c r="DQ2612" s="126"/>
      <c r="DR2612" s="126" t="s">
        <v>167</v>
      </c>
      <c r="DS2612" s="126"/>
      <c r="DT2612" s="126"/>
      <c r="DU2612" s="126"/>
      <c r="DV2612" s="126" t="s">
        <v>167</v>
      </c>
      <c r="DW2612" s="126"/>
      <c r="DX2612" s="126"/>
      <c r="DY2612" s="126"/>
      <c r="DZ2612" s="126" t="s">
        <v>167</v>
      </c>
      <c r="EA2612" s="126"/>
      <c r="EB2612" s="126"/>
      <c r="EC2612" s="126"/>
      <c r="ED2612" s="126" t="s">
        <v>167</v>
      </c>
      <c r="EE2612" s="126"/>
      <c r="EF2612" s="126"/>
      <c r="EG2612" s="126"/>
      <c r="EH2612" s="126" t="s">
        <v>167</v>
      </c>
      <c r="EI2612" s="126"/>
      <c r="EJ2612" s="126"/>
      <c r="EK2612" s="126"/>
      <c r="EL2612" s="126" t="s">
        <v>167</v>
      </c>
      <c r="EM2612" s="126"/>
      <c r="EN2612" s="126"/>
      <c r="EO2612" s="126"/>
      <c r="EP2612" s="126" t="s">
        <v>167</v>
      </c>
      <c r="EQ2612" s="126"/>
      <c r="ER2612" s="126"/>
      <c r="ES2612" s="126"/>
      <c r="ET2612" s="126" t="s">
        <v>167</v>
      </c>
      <c r="EU2612" s="126"/>
      <c r="EV2612" s="126"/>
      <c r="EW2612" s="126"/>
      <c r="EX2612" s="126" t="s">
        <v>167</v>
      </c>
      <c r="EY2612" s="126"/>
      <c r="EZ2612" s="126"/>
      <c r="FA2612" s="126"/>
      <c r="FB2612" s="126" t="s">
        <v>167</v>
      </c>
      <c r="FC2612" s="126"/>
      <c r="FD2612" s="126"/>
      <c r="FE2612" s="126"/>
      <c r="FF2612" s="126" t="s">
        <v>167</v>
      </c>
      <c r="FG2612" s="126"/>
      <c r="FH2612" s="126"/>
      <c r="FI2612" s="126"/>
      <c r="FJ2612" s="126" t="s">
        <v>167</v>
      </c>
      <c r="FK2612" s="126"/>
      <c r="FL2612" s="126"/>
      <c r="FM2612" s="126"/>
      <c r="FN2612" s="126" t="s">
        <v>167</v>
      </c>
      <c r="FO2612" s="126"/>
      <c r="FP2612" s="126"/>
      <c r="FQ2612" s="126"/>
      <c r="FR2612" s="126" t="s">
        <v>167</v>
      </c>
      <c r="FS2612" s="126"/>
      <c r="FT2612" s="126"/>
      <c r="FU2612" s="126"/>
      <c r="FV2612" s="126" t="s">
        <v>167</v>
      </c>
      <c r="FW2612" s="126"/>
      <c r="FX2612" s="126"/>
      <c r="FY2612" s="126"/>
      <c r="FZ2612" s="126" t="s">
        <v>167</v>
      </c>
      <c r="GA2612" s="126"/>
      <c r="GB2612" s="126"/>
      <c r="GC2612" s="126"/>
      <c r="GD2612" s="126" t="s">
        <v>167</v>
      </c>
      <c r="GE2612" s="126"/>
      <c r="GF2612" s="126"/>
      <c r="GG2612" s="126"/>
      <c r="GH2612" s="126" t="s">
        <v>167</v>
      </c>
      <c r="GI2612" s="126"/>
      <c r="GJ2612" s="126"/>
      <c r="GK2612" s="126"/>
      <c r="GL2612" s="126" t="s">
        <v>167</v>
      </c>
      <c r="GM2612" s="126"/>
      <c r="GN2612" s="126"/>
      <c r="GO2612" s="126"/>
      <c r="GP2612" s="126" t="s">
        <v>167</v>
      </c>
      <c r="GQ2612" s="126"/>
      <c r="GR2612" s="126"/>
      <c r="GS2612" s="126"/>
      <c r="GT2612" s="126" t="s">
        <v>167</v>
      </c>
      <c r="GU2612" s="126"/>
      <c r="GV2612" s="126"/>
      <c r="GW2612" s="126"/>
      <c r="GX2612" s="126" t="s">
        <v>167</v>
      </c>
      <c r="GY2612" s="126"/>
      <c r="GZ2612" s="126"/>
      <c r="HA2612" s="126"/>
      <c r="HB2612" s="126" t="s">
        <v>167</v>
      </c>
      <c r="HC2612" s="126"/>
      <c r="HD2612" s="126"/>
      <c r="HE2612" s="126"/>
      <c r="HF2612" s="126" t="s">
        <v>167</v>
      </c>
      <c r="HG2612" s="126"/>
      <c r="HH2612" s="126"/>
      <c r="HI2612" s="126"/>
      <c r="HJ2612" s="126" t="s">
        <v>167</v>
      </c>
      <c r="HK2612" s="126"/>
      <c r="HL2612" s="126"/>
      <c r="HM2612" s="126"/>
      <c r="HN2612" s="126" t="s">
        <v>167</v>
      </c>
      <c r="HO2612" s="126"/>
      <c r="HP2612" s="126"/>
      <c r="HQ2612" s="126"/>
      <c r="HR2612" s="126" t="s">
        <v>167</v>
      </c>
      <c r="HS2612" s="126"/>
      <c r="HT2612" s="126"/>
      <c r="HU2612" s="126"/>
      <c r="HV2612" s="126" t="s">
        <v>167</v>
      </c>
      <c r="HW2612" s="126"/>
      <c r="HX2612" s="126"/>
      <c r="HY2612" s="126"/>
      <c r="HZ2612" s="126" t="s">
        <v>167</v>
      </c>
      <c r="IA2612" s="126"/>
      <c r="IB2612" s="126"/>
      <c r="IC2612" s="126"/>
      <c r="ID2612" s="126" t="s">
        <v>167</v>
      </c>
      <c r="IE2612" s="126"/>
      <c r="IF2612" s="126"/>
      <c r="IG2612" s="126"/>
      <c r="IH2612" s="126" t="s">
        <v>167</v>
      </c>
      <c r="II2612" s="126"/>
      <c r="IJ2612" s="126"/>
      <c r="IK2612" s="126"/>
      <c r="IL2612" s="126" t="s">
        <v>167</v>
      </c>
      <c r="IM2612" s="126"/>
      <c r="IN2612" s="126"/>
      <c r="IO2612" s="126"/>
      <c r="IP2612" s="126" t="s">
        <v>167</v>
      </c>
      <c r="IQ2612" s="126"/>
      <c r="IR2612" s="126"/>
      <c r="IS2612" s="126"/>
      <c r="IT2612" s="126" t="s">
        <v>167</v>
      </c>
      <c r="IU2612" s="126"/>
      <c r="IV2612" s="126"/>
    </row>
    <row r="2613" spans="1:256" s="76" customFormat="1" ht="12.75" customHeight="1">
      <c r="A2613" s="126"/>
      <c r="B2613" s="126"/>
      <c r="C2613" s="126"/>
      <c r="D2613" s="126"/>
      <c r="E2613" s="126"/>
      <c r="F2613" s="106" t="s">
        <v>25</v>
      </c>
      <c r="G2613" s="64">
        <f t="shared" si="600"/>
        <v>79634.000000000015</v>
      </c>
      <c r="H2613" s="64">
        <f t="shared" si="601"/>
        <v>79634.000000000015</v>
      </c>
      <c r="I2613" s="64">
        <f t="shared" ref="I2613:J2618" si="610">I2589-I2601</f>
        <v>79634.000000000015</v>
      </c>
      <c r="J2613" s="64">
        <f t="shared" si="610"/>
        <v>79634.000000000015</v>
      </c>
      <c r="K2613" s="64">
        <f t="shared" ref="K2613:P2617" si="611">K2127+K2467+K2577</f>
        <v>0</v>
      </c>
      <c r="L2613" s="64">
        <f t="shared" si="611"/>
        <v>0</v>
      </c>
      <c r="M2613" s="64">
        <f t="shared" si="611"/>
        <v>0</v>
      </c>
      <c r="N2613" s="64">
        <f t="shared" si="611"/>
        <v>0</v>
      </c>
      <c r="O2613" s="64">
        <f t="shared" si="611"/>
        <v>0</v>
      </c>
      <c r="P2613" s="64">
        <f t="shared" si="611"/>
        <v>0</v>
      </c>
      <c r="Q2613" s="126"/>
      <c r="R2613" s="78"/>
      <c r="S2613" s="78"/>
      <c r="T2613" s="78"/>
      <c r="U2613" s="78"/>
      <c r="V2613" s="134"/>
      <c r="W2613" s="134"/>
      <c r="X2613" s="134"/>
      <c r="Y2613" s="134"/>
      <c r="Z2613" s="134"/>
      <c r="AA2613" s="134"/>
      <c r="AB2613" s="134"/>
      <c r="AC2613" s="134"/>
      <c r="AD2613" s="134"/>
      <c r="AE2613" s="134"/>
      <c r="AF2613" s="134"/>
      <c r="AG2613" s="134"/>
      <c r="AH2613" s="134"/>
      <c r="AI2613" s="134"/>
      <c r="AJ2613" s="134"/>
      <c r="AK2613" s="134"/>
      <c r="AL2613" s="134"/>
      <c r="AM2613" s="134"/>
      <c r="AN2613" s="134"/>
      <c r="AO2613" s="134"/>
      <c r="AP2613" s="134"/>
      <c r="AQ2613" s="134"/>
      <c r="AR2613" s="134"/>
      <c r="AS2613" s="134"/>
      <c r="AT2613" s="134"/>
      <c r="AU2613" s="134"/>
      <c r="AV2613" s="134"/>
      <c r="AW2613" s="134"/>
      <c r="AX2613" s="134"/>
      <c r="AY2613" s="134"/>
      <c r="AZ2613" s="134"/>
      <c r="BA2613" s="134"/>
      <c r="BB2613" s="126"/>
      <c r="BC2613" s="126"/>
      <c r="BD2613" s="126"/>
      <c r="BE2613" s="126"/>
      <c r="BF2613" s="126"/>
      <c r="BG2613" s="126"/>
      <c r="BH2613" s="126"/>
      <c r="BI2613" s="126"/>
      <c r="BJ2613" s="126"/>
      <c r="BK2613" s="126"/>
      <c r="BL2613" s="126"/>
      <c r="BM2613" s="126"/>
      <c r="BN2613" s="126"/>
      <c r="BO2613" s="126"/>
      <c r="BP2613" s="126"/>
      <c r="BQ2613" s="126"/>
      <c r="BR2613" s="126"/>
      <c r="BS2613" s="126"/>
      <c r="BT2613" s="126"/>
      <c r="BU2613" s="126"/>
      <c r="BV2613" s="126"/>
      <c r="BW2613" s="126"/>
      <c r="BX2613" s="126"/>
      <c r="BY2613" s="126"/>
      <c r="BZ2613" s="126"/>
      <c r="CA2613" s="126"/>
      <c r="CB2613" s="126"/>
      <c r="CC2613" s="126"/>
      <c r="CD2613" s="126"/>
      <c r="CE2613" s="126"/>
      <c r="CF2613" s="126"/>
      <c r="CG2613" s="126"/>
      <c r="CH2613" s="126"/>
      <c r="CI2613" s="126"/>
      <c r="CJ2613" s="126"/>
      <c r="CK2613" s="126"/>
      <c r="CL2613" s="126"/>
      <c r="CM2613" s="126"/>
      <c r="CN2613" s="126"/>
      <c r="CO2613" s="126"/>
      <c r="CP2613" s="126"/>
      <c r="CQ2613" s="126"/>
      <c r="CR2613" s="126"/>
      <c r="CS2613" s="126"/>
      <c r="CT2613" s="126"/>
      <c r="CU2613" s="126"/>
      <c r="CV2613" s="126"/>
      <c r="CW2613" s="126"/>
      <c r="CX2613" s="126"/>
      <c r="CY2613" s="126"/>
      <c r="CZ2613" s="126"/>
      <c r="DA2613" s="126"/>
      <c r="DB2613" s="126"/>
      <c r="DC2613" s="126"/>
      <c r="DD2613" s="126"/>
      <c r="DE2613" s="126"/>
      <c r="DF2613" s="126"/>
      <c r="DG2613" s="126"/>
      <c r="DH2613" s="126"/>
      <c r="DI2613" s="126"/>
      <c r="DJ2613" s="126"/>
      <c r="DK2613" s="126"/>
      <c r="DL2613" s="126"/>
      <c r="DM2613" s="126"/>
      <c r="DN2613" s="126"/>
      <c r="DO2613" s="126"/>
      <c r="DP2613" s="126"/>
      <c r="DQ2613" s="126"/>
      <c r="DR2613" s="126"/>
      <c r="DS2613" s="126"/>
      <c r="DT2613" s="126"/>
      <c r="DU2613" s="126"/>
      <c r="DV2613" s="126"/>
      <c r="DW2613" s="126"/>
      <c r="DX2613" s="126"/>
      <c r="DY2613" s="126"/>
      <c r="DZ2613" s="126"/>
      <c r="EA2613" s="126"/>
      <c r="EB2613" s="126"/>
      <c r="EC2613" s="126"/>
      <c r="ED2613" s="126"/>
      <c r="EE2613" s="126"/>
      <c r="EF2613" s="126"/>
      <c r="EG2613" s="126"/>
      <c r="EH2613" s="126"/>
      <c r="EI2613" s="126"/>
      <c r="EJ2613" s="126"/>
      <c r="EK2613" s="126"/>
      <c r="EL2613" s="126"/>
      <c r="EM2613" s="126"/>
      <c r="EN2613" s="126"/>
      <c r="EO2613" s="126"/>
      <c r="EP2613" s="126"/>
      <c r="EQ2613" s="126"/>
      <c r="ER2613" s="126"/>
      <c r="ES2613" s="126"/>
      <c r="ET2613" s="126"/>
      <c r="EU2613" s="126"/>
      <c r="EV2613" s="126"/>
      <c r="EW2613" s="126"/>
      <c r="EX2613" s="126"/>
      <c r="EY2613" s="126"/>
      <c r="EZ2613" s="126"/>
      <c r="FA2613" s="126"/>
      <c r="FB2613" s="126"/>
      <c r="FC2613" s="126"/>
      <c r="FD2613" s="126"/>
      <c r="FE2613" s="126"/>
      <c r="FF2613" s="126"/>
      <c r="FG2613" s="126"/>
      <c r="FH2613" s="126"/>
      <c r="FI2613" s="126"/>
      <c r="FJ2613" s="126"/>
      <c r="FK2613" s="126"/>
      <c r="FL2613" s="126"/>
      <c r="FM2613" s="126"/>
      <c r="FN2613" s="126"/>
      <c r="FO2613" s="126"/>
      <c r="FP2613" s="126"/>
      <c r="FQ2613" s="126"/>
      <c r="FR2613" s="126"/>
      <c r="FS2613" s="126"/>
      <c r="FT2613" s="126"/>
      <c r="FU2613" s="126"/>
      <c r="FV2613" s="126"/>
      <c r="FW2613" s="126"/>
      <c r="FX2613" s="126"/>
      <c r="FY2613" s="126"/>
      <c r="FZ2613" s="126"/>
      <c r="GA2613" s="126"/>
      <c r="GB2613" s="126"/>
      <c r="GC2613" s="126"/>
      <c r="GD2613" s="126"/>
      <c r="GE2613" s="126"/>
      <c r="GF2613" s="126"/>
      <c r="GG2613" s="126"/>
      <c r="GH2613" s="126"/>
      <c r="GI2613" s="126"/>
      <c r="GJ2613" s="126"/>
      <c r="GK2613" s="126"/>
      <c r="GL2613" s="126"/>
      <c r="GM2613" s="126"/>
      <c r="GN2613" s="126"/>
      <c r="GO2613" s="126"/>
      <c r="GP2613" s="126"/>
      <c r="GQ2613" s="126"/>
      <c r="GR2613" s="126"/>
      <c r="GS2613" s="126"/>
      <c r="GT2613" s="126"/>
      <c r="GU2613" s="126"/>
      <c r="GV2613" s="126"/>
      <c r="GW2613" s="126"/>
      <c r="GX2613" s="126"/>
      <c r="GY2613" s="126"/>
      <c r="GZ2613" s="126"/>
      <c r="HA2613" s="126"/>
      <c r="HB2613" s="126"/>
      <c r="HC2613" s="126"/>
      <c r="HD2613" s="126"/>
      <c r="HE2613" s="126"/>
      <c r="HF2613" s="126"/>
      <c r="HG2613" s="126"/>
      <c r="HH2613" s="126"/>
      <c r="HI2613" s="126"/>
      <c r="HJ2613" s="126"/>
      <c r="HK2613" s="126"/>
      <c r="HL2613" s="126"/>
      <c r="HM2613" s="126"/>
      <c r="HN2613" s="126"/>
      <c r="HO2613" s="126"/>
      <c r="HP2613" s="126"/>
      <c r="HQ2613" s="126"/>
      <c r="HR2613" s="126"/>
      <c r="HS2613" s="126"/>
      <c r="HT2613" s="126"/>
      <c r="HU2613" s="126"/>
      <c r="HV2613" s="126"/>
      <c r="HW2613" s="126"/>
      <c r="HX2613" s="126"/>
      <c r="HY2613" s="126"/>
      <c r="HZ2613" s="126"/>
      <c r="IA2613" s="126"/>
      <c r="IB2613" s="126"/>
      <c r="IC2613" s="126"/>
      <c r="ID2613" s="126"/>
      <c r="IE2613" s="126"/>
      <c r="IF2613" s="126"/>
      <c r="IG2613" s="126"/>
      <c r="IH2613" s="126"/>
      <c r="II2613" s="126"/>
      <c r="IJ2613" s="126"/>
      <c r="IK2613" s="126"/>
      <c r="IL2613" s="126"/>
      <c r="IM2613" s="126"/>
      <c r="IN2613" s="126"/>
      <c r="IO2613" s="126"/>
      <c r="IP2613" s="126"/>
      <c r="IQ2613" s="126"/>
      <c r="IR2613" s="126"/>
      <c r="IS2613" s="126"/>
      <c r="IT2613" s="126"/>
      <c r="IU2613" s="126"/>
      <c r="IV2613" s="126"/>
    </row>
    <row r="2614" spans="1:256" s="76" customFormat="1" ht="12.75" customHeight="1">
      <c r="A2614" s="126"/>
      <c r="B2614" s="126"/>
      <c r="C2614" s="126"/>
      <c r="D2614" s="126"/>
      <c r="E2614" s="126"/>
      <c r="F2614" s="106" t="s">
        <v>28</v>
      </c>
      <c r="G2614" s="64">
        <f t="shared" si="600"/>
        <v>229540.1</v>
      </c>
      <c r="H2614" s="64">
        <f t="shared" si="601"/>
        <v>229540.1</v>
      </c>
      <c r="I2614" s="64">
        <f t="shared" si="610"/>
        <v>229540.1</v>
      </c>
      <c r="J2614" s="64">
        <f t="shared" si="610"/>
        <v>229540.1</v>
      </c>
      <c r="K2614" s="64">
        <f t="shared" si="611"/>
        <v>0</v>
      </c>
      <c r="L2614" s="64">
        <f t="shared" si="611"/>
        <v>0</v>
      </c>
      <c r="M2614" s="64">
        <f t="shared" si="611"/>
        <v>0</v>
      </c>
      <c r="N2614" s="64">
        <f t="shared" si="611"/>
        <v>0</v>
      </c>
      <c r="O2614" s="64">
        <f t="shared" si="611"/>
        <v>0</v>
      </c>
      <c r="P2614" s="64">
        <f t="shared" si="611"/>
        <v>0</v>
      </c>
      <c r="Q2614" s="126"/>
      <c r="R2614" s="78"/>
      <c r="S2614" s="78"/>
      <c r="T2614" s="78"/>
      <c r="U2614" s="78"/>
      <c r="V2614" s="134"/>
      <c r="W2614" s="134"/>
      <c r="X2614" s="134"/>
      <c r="Y2614" s="134"/>
      <c r="Z2614" s="134"/>
      <c r="AA2614" s="134"/>
      <c r="AB2614" s="134"/>
      <c r="AC2614" s="134"/>
      <c r="AD2614" s="134"/>
      <c r="AE2614" s="134"/>
      <c r="AF2614" s="134"/>
      <c r="AG2614" s="134"/>
      <c r="AH2614" s="134"/>
      <c r="AI2614" s="134"/>
      <c r="AJ2614" s="134"/>
      <c r="AK2614" s="134"/>
      <c r="AL2614" s="134"/>
      <c r="AM2614" s="134"/>
      <c r="AN2614" s="134"/>
      <c r="AO2614" s="134"/>
      <c r="AP2614" s="134"/>
      <c r="AQ2614" s="134"/>
      <c r="AR2614" s="134"/>
      <c r="AS2614" s="134"/>
      <c r="AT2614" s="134"/>
      <c r="AU2614" s="134"/>
      <c r="AV2614" s="134"/>
      <c r="AW2614" s="134"/>
      <c r="AX2614" s="134"/>
      <c r="AY2614" s="134"/>
      <c r="AZ2614" s="134"/>
      <c r="BA2614" s="134"/>
      <c r="BB2614" s="126"/>
      <c r="BC2614" s="126"/>
      <c r="BD2614" s="126"/>
      <c r="BE2614" s="126"/>
      <c r="BF2614" s="126"/>
      <c r="BG2614" s="126"/>
      <c r="BH2614" s="126"/>
      <c r="BI2614" s="126"/>
      <c r="BJ2614" s="126"/>
      <c r="BK2614" s="126"/>
      <c r="BL2614" s="126"/>
      <c r="BM2614" s="126"/>
      <c r="BN2614" s="126"/>
      <c r="BO2614" s="126"/>
      <c r="BP2614" s="126"/>
      <c r="BQ2614" s="126"/>
      <c r="BR2614" s="126"/>
      <c r="BS2614" s="126"/>
      <c r="BT2614" s="126"/>
      <c r="BU2614" s="126"/>
      <c r="BV2614" s="126"/>
      <c r="BW2614" s="126"/>
      <c r="BX2614" s="126"/>
      <c r="BY2614" s="126"/>
      <c r="BZ2614" s="126"/>
      <c r="CA2614" s="126"/>
      <c r="CB2614" s="126"/>
      <c r="CC2614" s="126"/>
      <c r="CD2614" s="126"/>
      <c r="CE2614" s="126"/>
      <c r="CF2614" s="126"/>
      <c r="CG2614" s="126"/>
      <c r="CH2614" s="126"/>
      <c r="CI2614" s="126"/>
      <c r="CJ2614" s="126"/>
      <c r="CK2614" s="126"/>
      <c r="CL2614" s="126"/>
      <c r="CM2614" s="126"/>
      <c r="CN2614" s="126"/>
      <c r="CO2614" s="126"/>
      <c r="CP2614" s="126"/>
      <c r="CQ2614" s="126"/>
      <c r="CR2614" s="126"/>
      <c r="CS2614" s="126"/>
      <c r="CT2614" s="126"/>
      <c r="CU2614" s="126"/>
      <c r="CV2614" s="126"/>
      <c r="CW2614" s="126"/>
      <c r="CX2614" s="126"/>
      <c r="CY2614" s="126"/>
      <c r="CZ2614" s="126"/>
      <c r="DA2614" s="126"/>
      <c r="DB2614" s="126"/>
      <c r="DC2614" s="126"/>
      <c r="DD2614" s="126"/>
      <c r="DE2614" s="126"/>
      <c r="DF2614" s="126"/>
      <c r="DG2614" s="126"/>
      <c r="DH2614" s="126"/>
      <c r="DI2614" s="126"/>
      <c r="DJ2614" s="126"/>
      <c r="DK2614" s="126"/>
      <c r="DL2614" s="126"/>
      <c r="DM2614" s="126"/>
      <c r="DN2614" s="126"/>
      <c r="DO2614" s="126"/>
      <c r="DP2614" s="126"/>
      <c r="DQ2614" s="126"/>
      <c r="DR2614" s="126"/>
      <c r="DS2614" s="126"/>
      <c r="DT2614" s="126"/>
      <c r="DU2614" s="126"/>
      <c r="DV2614" s="126"/>
      <c r="DW2614" s="126"/>
      <c r="DX2614" s="126"/>
      <c r="DY2614" s="126"/>
      <c r="DZ2614" s="126"/>
      <c r="EA2614" s="126"/>
      <c r="EB2614" s="126"/>
      <c r="EC2614" s="126"/>
      <c r="ED2614" s="126"/>
      <c r="EE2614" s="126"/>
      <c r="EF2614" s="126"/>
      <c r="EG2614" s="126"/>
      <c r="EH2614" s="126"/>
      <c r="EI2614" s="126"/>
      <c r="EJ2614" s="126"/>
      <c r="EK2614" s="126"/>
      <c r="EL2614" s="126"/>
      <c r="EM2614" s="126"/>
      <c r="EN2614" s="126"/>
      <c r="EO2614" s="126"/>
      <c r="EP2614" s="126"/>
      <c r="EQ2614" s="126"/>
      <c r="ER2614" s="126"/>
      <c r="ES2614" s="126"/>
      <c r="ET2614" s="126"/>
      <c r="EU2614" s="126"/>
      <c r="EV2614" s="126"/>
      <c r="EW2614" s="126"/>
      <c r="EX2614" s="126"/>
      <c r="EY2614" s="126"/>
      <c r="EZ2614" s="126"/>
      <c r="FA2614" s="126"/>
      <c r="FB2614" s="126"/>
      <c r="FC2614" s="126"/>
      <c r="FD2614" s="126"/>
      <c r="FE2614" s="126"/>
      <c r="FF2614" s="126"/>
      <c r="FG2614" s="126"/>
      <c r="FH2614" s="126"/>
      <c r="FI2614" s="126"/>
      <c r="FJ2614" s="126"/>
      <c r="FK2614" s="126"/>
      <c r="FL2614" s="126"/>
      <c r="FM2614" s="126"/>
      <c r="FN2614" s="126"/>
      <c r="FO2614" s="126"/>
      <c r="FP2614" s="126"/>
      <c r="FQ2614" s="126"/>
      <c r="FR2614" s="126"/>
      <c r="FS2614" s="126"/>
      <c r="FT2614" s="126"/>
      <c r="FU2614" s="126"/>
      <c r="FV2614" s="126"/>
      <c r="FW2614" s="126"/>
      <c r="FX2614" s="126"/>
      <c r="FY2614" s="126"/>
      <c r="FZ2614" s="126"/>
      <c r="GA2614" s="126"/>
      <c r="GB2614" s="126"/>
      <c r="GC2614" s="126"/>
      <c r="GD2614" s="126"/>
      <c r="GE2614" s="126"/>
      <c r="GF2614" s="126"/>
      <c r="GG2614" s="126"/>
      <c r="GH2614" s="126"/>
      <c r="GI2614" s="126"/>
      <c r="GJ2614" s="126"/>
      <c r="GK2614" s="126"/>
      <c r="GL2614" s="126"/>
      <c r="GM2614" s="126"/>
      <c r="GN2614" s="126"/>
      <c r="GO2614" s="126"/>
      <c r="GP2614" s="126"/>
      <c r="GQ2614" s="126"/>
      <c r="GR2614" s="126"/>
      <c r="GS2614" s="126"/>
      <c r="GT2614" s="126"/>
      <c r="GU2614" s="126"/>
      <c r="GV2614" s="126"/>
      <c r="GW2614" s="126"/>
      <c r="GX2614" s="126"/>
      <c r="GY2614" s="126"/>
      <c r="GZ2614" s="126"/>
      <c r="HA2614" s="126"/>
      <c r="HB2614" s="126"/>
      <c r="HC2614" s="126"/>
      <c r="HD2614" s="126"/>
      <c r="HE2614" s="126"/>
      <c r="HF2614" s="126"/>
      <c r="HG2614" s="126"/>
      <c r="HH2614" s="126"/>
      <c r="HI2614" s="126"/>
      <c r="HJ2614" s="126"/>
      <c r="HK2614" s="126"/>
      <c r="HL2614" s="126"/>
      <c r="HM2614" s="126"/>
      <c r="HN2614" s="126"/>
      <c r="HO2614" s="126"/>
      <c r="HP2614" s="126"/>
      <c r="HQ2614" s="126"/>
      <c r="HR2614" s="126"/>
      <c r="HS2614" s="126"/>
      <c r="HT2614" s="126"/>
      <c r="HU2614" s="126"/>
      <c r="HV2614" s="126"/>
      <c r="HW2614" s="126"/>
      <c r="HX2614" s="126"/>
      <c r="HY2614" s="126"/>
      <c r="HZ2614" s="126"/>
      <c r="IA2614" s="126"/>
      <c r="IB2614" s="126"/>
      <c r="IC2614" s="126"/>
      <c r="ID2614" s="126"/>
      <c r="IE2614" s="126"/>
      <c r="IF2614" s="126"/>
      <c r="IG2614" s="126"/>
      <c r="IH2614" s="126"/>
      <c r="II2614" s="126"/>
      <c r="IJ2614" s="126"/>
      <c r="IK2614" s="126"/>
      <c r="IL2614" s="126"/>
      <c r="IM2614" s="126"/>
      <c r="IN2614" s="126"/>
      <c r="IO2614" s="126"/>
      <c r="IP2614" s="126"/>
      <c r="IQ2614" s="126"/>
      <c r="IR2614" s="126"/>
      <c r="IS2614" s="126"/>
      <c r="IT2614" s="126"/>
      <c r="IU2614" s="126"/>
      <c r="IV2614" s="126"/>
    </row>
    <row r="2615" spans="1:256" s="76" customFormat="1" ht="12.75" customHeight="1">
      <c r="A2615" s="126"/>
      <c r="B2615" s="126"/>
      <c r="C2615" s="126"/>
      <c r="D2615" s="126"/>
      <c r="E2615" s="126"/>
      <c r="F2615" s="106" t="s">
        <v>29</v>
      </c>
      <c r="G2615" s="64">
        <f t="shared" si="600"/>
        <v>195207.1</v>
      </c>
      <c r="H2615" s="64">
        <f t="shared" si="601"/>
        <v>195207.1</v>
      </c>
      <c r="I2615" s="64">
        <f t="shared" si="610"/>
        <v>195207.1</v>
      </c>
      <c r="J2615" s="64">
        <f t="shared" si="610"/>
        <v>195207.1</v>
      </c>
      <c r="K2615" s="64">
        <f t="shared" si="611"/>
        <v>0</v>
      </c>
      <c r="L2615" s="64">
        <f t="shared" si="611"/>
        <v>0</v>
      </c>
      <c r="M2615" s="64">
        <f t="shared" si="611"/>
        <v>0</v>
      </c>
      <c r="N2615" s="64">
        <f t="shared" si="611"/>
        <v>0</v>
      </c>
      <c r="O2615" s="64">
        <f t="shared" si="611"/>
        <v>0</v>
      </c>
      <c r="P2615" s="64">
        <f t="shared" si="611"/>
        <v>0</v>
      </c>
      <c r="Q2615" s="126"/>
      <c r="R2615" s="78"/>
      <c r="S2615" s="78"/>
      <c r="T2615" s="78"/>
      <c r="U2615" s="78"/>
      <c r="V2615" s="134"/>
      <c r="W2615" s="134"/>
      <c r="X2615" s="134"/>
      <c r="Y2615" s="134"/>
      <c r="Z2615" s="134"/>
      <c r="AA2615" s="134"/>
      <c r="AB2615" s="134"/>
      <c r="AC2615" s="134"/>
      <c r="AD2615" s="134"/>
      <c r="AE2615" s="134"/>
      <c r="AF2615" s="134"/>
      <c r="AG2615" s="134"/>
      <c r="AH2615" s="134"/>
      <c r="AI2615" s="134"/>
      <c r="AJ2615" s="134"/>
      <c r="AK2615" s="134"/>
      <c r="AL2615" s="134"/>
      <c r="AM2615" s="134"/>
      <c r="AN2615" s="134"/>
      <c r="AO2615" s="134"/>
      <c r="AP2615" s="134"/>
      <c r="AQ2615" s="134"/>
      <c r="AR2615" s="134"/>
      <c r="AS2615" s="134"/>
      <c r="AT2615" s="134"/>
      <c r="AU2615" s="134"/>
      <c r="AV2615" s="134"/>
      <c r="AW2615" s="134"/>
      <c r="AX2615" s="134"/>
      <c r="AY2615" s="134"/>
      <c r="AZ2615" s="134"/>
      <c r="BA2615" s="134"/>
      <c r="BB2615" s="126"/>
      <c r="BC2615" s="126"/>
      <c r="BD2615" s="126"/>
      <c r="BE2615" s="126"/>
      <c r="BF2615" s="126"/>
      <c r="BG2615" s="126"/>
      <c r="BH2615" s="126"/>
      <c r="BI2615" s="126"/>
      <c r="BJ2615" s="126"/>
      <c r="BK2615" s="126"/>
      <c r="BL2615" s="126"/>
      <c r="BM2615" s="126"/>
      <c r="BN2615" s="126"/>
      <c r="BO2615" s="126"/>
      <c r="BP2615" s="126"/>
      <c r="BQ2615" s="126"/>
      <c r="BR2615" s="126"/>
      <c r="BS2615" s="126"/>
      <c r="BT2615" s="126"/>
      <c r="BU2615" s="126"/>
      <c r="BV2615" s="126"/>
      <c r="BW2615" s="126"/>
      <c r="BX2615" s="126"/>
      <c r="BY2615" s="126"/>
      <c r="BZ2615" s="126"/>
      <c r="CA2615" s="126"/>
      <c r="CB2615" s="126"/>
      <c r="CC2615" s="126"/>
      <c r="CD2615" s="126"/>
      <c r="CE2615" s="126"/>
      <c r="CF2615" s="126"/>
      <c r="CG2615" s="126"/>
      <c r="CH2615" s="126"/>
      <c r="CI2615" s="126"/>
      <c r="CJ2615" s="126"/>
      <c r="CK2615" s="126"/>
      <c r="CL2615" s="126"/>
      <c r="CM2615" s="126"/>
      <c r="CN2615" s="126"/>
      <c r="CO2615" s="126"/>
      <c r="CP2615" s="126"/>
      <c r="CQ2615" s="126"/>
      <c r="CR2615" s="126"/>
      <c r="CS2615" s="126"/>
      <c r="CT2615" s="126"/>
      <c r="CU2615" s="126"/>
      <c r="CV2615" s="126"/>
      <c r="CW2615" s="126"/>
      <c r="CX2615" s="126"/>
      <c r="CY2615" s="126"/>
      <c r="CZ2615" s="126"/>
      <c r="DA2615" s="126"/>
      <c r="DB2615" s="126"/>
      <c r="DC2615" s="126"/>
      <c r="DD2615" s="126"/>
      <c r="DE2615" s="126"/>
      <c r="DF2615" s="126"/>
      <c r="DG2615" s="126"/>
      <c r="DH2615" s="126"/>
      <c r="DI2615" s="126"/>
      <c r="DJ2615" s="126"/>
      <c r="DK2615" s="126"/>
      <c r="DL2615" s="126"/>
      <c r="DM2615" s="126"/>
      <c r="DN2615" s="126"/>
      <c r="DO2615" s="126"/>
      <c r="DP2615" s="126"/>
      <c r="DQ2615" s="126"/>
      <c r="DR2615" s="126"/>
      <c r="DS2615" s="126"/>
      <c r="DT2615" s="126"/>
      <c r="DU2615" s="126"/>
      <c r="DV2615" s="126"/>
      <c r="DW2615" s="126"/>
      <c r="DX2615" s="126"/>
      <c r="DY2615" s="126"/>
      <c r="DZ2615" s="126"/>
      <c r="EA2615" s="126"/>
      <c r="EB2615" s="126"/>
      <c r="EC2615" s="126"/>
      <c r="ED2615" s="126"/>
      <c r="EE2615" s="126"/>
      <c r="EF2615" s="126"/>
      <c r="EG2615" s="126"/>
      <c r="EH2615" s="126"/>
      <c r="EI2615" s="126"/>
      <c r="EJ2615" s="126"/>
      <c r="EK2615" s="126"/>
      <c r="EL2615" s="126"/>
      <c r="EM2615" s="126"/>
      <c r="EN2615" s="126"/>
      <c r="EO2615" s="126"/>
      <c r="EP2615" s="126"/>
      <c r="EQ2615" s="126"/>
      <c r="ER2615" s="126"/>
      <c r="ES2615" s="126"/>
      <c r="ET2615" s="126"/>
      <c r="EU2615" s="126"/>
      <c r="EV2615" s="126"/>
      <c r="EW2615" s="126"/>
      <c r="EX2615" s="126"/>
      <c r="EY2615" s="126"/>
      <c r="EZ2615" s="126"/>
      <c r="FA2615" s="126"/>
      <c r="FB2615" s="126"/>
      <c r="FC2615" s="126"/>
      <c r="FD2615" s="126"/>
      <c r="FE2615" s="126"/>
      <c r="FF2615" s="126"/>
      <c r="FG2615" s="126"/>
      <c r="FH2615" s="126"/>
      <c r="FI2615" s="126"/>
      <c r="FJ2615" s="126"/>
      <c r="FK2615" s="126"/>
      <c r="FL2615" s="126"/>
      <c r="FM2615" s="126"/>
      <c r="FN2615" s="126"/>
      <c r="FO2615" s="126"/>
      <c r="FP2615" s="126"/>
      <c r="FQ2615" s="126"/>
      <c r="FR2615" s="126"/>
      <c r="FS2615" s="126"/>
      <c r="FT2615" s="126"/>
      <c r="FU2615" s="126"/>
      <c r="FV2615" s="126"/>
      <c r="FW2615" s="126"/>
      <c r="FX2615" s="126"/>
      <c r="FY2615" s="126"/>
      <c r="FZ2615" s="126"/>
      <c r="GA2615" s="126"/>
      <c r="GB2615" s="126"/>
      <c r="GC2615" s="126"/>
      <c r="GD2615" s="126"/>
      <c r="GE2615" s="126"/>
      <c r="GF2615" s="126"/>
      <c r="GG2615" s="126"/>
      <c r="GH2615" s="126"/>
      <c r="GI2615" s="126"/>
      <c r="GJ2615" s="126"/>
      <c r="GK2615" s="126"/>
      <c r="GL2615" s="126"/>
      <c r="GM2615" s="126"/>
      <c r="GN2615" s="126"/>
      <c r="GO2615" s="126"/>
      <c r="GP2615" s="126"/>
      <c r="GQ2615" s="126"/>
      <c r="GR2615" s="126"/>
      <c r="GS2615" s="126"/>
      <c r="GT2615" s="126"/>
      <c r="GU2615" s="126"/>
      <c r="GV2615" s="126"/>
      <c r="GW2615" s="126"/>
      <c r="GX2615" s="126"/>
      <c r="GY2615" s="126"/>
      <c r="GZ2615" s="126"/>
      <c r="HA2615" s="126"/>
      <c r="HB2615" s="126"/>
      <c r="HC2615" s="126"/>
      <c r="HD2615" s="126"/>
      <c r="HE2615" s="126"/>
      <c r="HF2615" s="126"/>
      <c r="HG2615" s="126"/>
      <c r="HH2615" s="126"/>
      <c r="HI2615" s="126"/>
      <c r="HJ2615" s="126"/>
      <c r="HK2615" s="126"/>
      <c r="HL2615" s="126"/>
      <c r="HM2615" s="126"/>
      <c r="HN2615" s="126"/>
      <c r="HO2615" s="126"/>
      <c r="HP2615" s="126"/>
      <c r="HQ2615" s="126"/>
      <c r="HR2615" s="126"/>
      <c r="HS2615" s="126"/>
      <c r="HT2615" s="126"/>
      <c r="HU2615" s="126"/>
      <c r="HV2615" s="126"/>
      <c r="HW2615" s="126"/>
      <c r="HX2615" s="126"/>
      <c r="HY2615" s="126"/>
      <c r="HZ2615" s="126"/>
      <c r="IA2615" s="126"/>
      <c r="IB2615" s="126"/>
      <c r="IC2615" s="126"/>
      <c r="ID2615" s="126"/>
      <c r="IE2615" s="126"/>
      <c r="IF2615" s="126"/>
      <c r="IG2615" s="126"/>
      <c r="IH2615" s="126"/>
      <c r="II2615" s="126"/>
      <c r="IJ2615" s="126"/>
      <c r="IK2615" s="126"/>
      <c r="IL2615" s="126"/>
      <c r="IM2615" s="126"/>
      <c r="IN2615" s="126"/>
      <c r="IO2615" s="126"/>
      <c r="IP2615" s="126"/>
      <c r="IQ2615" s="126"/>
      <c r="IR2615" s="126"/>
      <c r="IS2615" s="126"/>
      <c r="IT2615" s="126"/>
      <c r="IU2615" s="126"/>
      <c r="IV2615" s="126"/>
    </row>
    <row r="2616" spans="1:256" s="76" customFormat="1" ht="12.75" customHeight="1">
      <c r="A2616" s="126"/>
      <c r="B2616" s="126"/>
      <c r="C2616" s="126"/>
      <c r="D2616" s="126"/>
      <c r="E2616" s="126"/>
      <c r="F2616" s="106" t="s">
        <v>30</v>
      </c>
      <c r="G2616" s="64">
        <f t="shared" si="600"/>
        <v>209925.3</v>
      </c>
      <c r="H2616" s="64">
        <f t="shared" si="601"/>
        <v>209925.3</v>
      </c>
      <c r="I2616" s="64">
        <f t="shared" si="610"/>
        <v>209925.3</v>
      </c>
      <c r="J2616" s="64">
        <f t="shared" si="610"/>
        <v>209925.3</v>
      </c>
      <c r="K2616" s="64">
        <f t="shared" si="611"/>
        <v>0</v>
      </c>
      <c r="L2616" s="64">
        <f t="shared" si="611"/>
        <v>0</v>
      </c>
      <c r="M2616" s="64">
        <f t="shared" si="611"/>
        <v>0</v>
      </c>
      <c r="N2616" s="64">
        <f t="shared" si="611"/>
        <v>0</v>
      </c>
      <c r="O2616" s="64">
        <f t="shared" si="611"/>
        <v>0</v>
      </c>
      <c r="P2616" s="64">
        <f t="shared" si="611"/>
        <v>0</v>
      </c>
      <c r="Q2616" s="126"/>
      <c r="R2616" s="78"/>
      <c r="S2616" s="78"/>
      <c r="T2616" s="78"/>
      <c r="U2616" s="78"/>
      <c r="V2616" s="134"/>
      <c r="W2616" s="134"/>
      <c r="X2616" s="134"/>
      <c r="Y2616" s="134"/>
      <c r="Z2616" s="134"/>
      <c r="AA2616" s="134"/>
      <c r="AB2616" s="134"/>
      <c r="AC2616" s="134"/>
      <c r="AD2616" s="134"/>
      <c r="AE2616" s="134"/>
      <c r="AF2616" s="134"/>
      <c r="AG2616" s="134"/>
      <c r="AH2616" s="134"/>
      <c r="AI2616" s="134"/>
      <c r="AJ2616" s="134"/>
      <c r="AK2616" s="134"/>
      <c r="AL2616" s="134"/>
      <c r="AM2616" s="134"/>
      <c r="AN2616" s="134"/>
      <c r="AO2616" s="134"/>
      <c r="AP2616" s="134"/>
      <c r="AQ2616" s="134"/>
      <c r="AR2616" s="134"/>
      <c r="AS2616" s="134"/>
      <c r="AT2616" s="134"/>
      <c r="AU2616" s="134"/>
      <c r="AV2616" s="134"/>
      <c r="AW2616" s="134"/>
      <c r="AX2616" s="134"/>
      <c r="AY2616" s="134"/>
      <c r="AZ2616" s="134"/>
      <c r="BA2616" s="134"/>
      <c r="BB2616" s="126"/>
      <c r="BC2616" s="126"/>
      <c r="BD2616" s="126"/>
      <c r="BE2616" s="126"/>
      <c r="BF2616" s="126"/>
      <c r="BG2616" s="126"/>
      <c r="BH2616" s="126"/>
      <c r="BI2616" s="126"/>
      <c r="BJ2616" s="126"/>
      <c r="BK2616" s="126"/>
      <c r="BL2616" s="126"/>
      <c r="BM2616" s="126"/>
      <c r="BN2616" s="126"/>
      <c r="BO2616" s="126"/>
      <c r="BP2616" s="126"/>
      <c r="BQ2616" s="126"/>
      <c r="BR2616" s="126"/>
      <c r="BS2616" s="126"/>
      <c r="BT2616" s="126"/>
      <c r="BU2616" s="126"/>
      <c r="BV2616" s="126"/>
      <c r="BW2616" s="126"/>
      <c r="BX2616" s="126"/>
      <c r="BY2616" s="126"/>
      <c r="BZ2616" s="126"/>
      <c r="CA2616" s="126"/>
      <c r="CB2616" s="126"/>
      <c r="CC2616" s="126"/>
      <c r="CD2616" s="126"/>
      <c r="CE2616" s="126"/>
      <c r="CF2616" s="126"/>
      <c r="CG2616" s="126"/>
      <c r="CH2616" s="126"/>
      <c r="CI2616" s="126"/>
      <c r="CJ2616" s="126"/>
      <c r="CK2616" s="126"/>
      <c r="CL2616" s="126"/>
      <c r="CM2616" s="126"/>
      <c r="CN2616" s="126"/>
      <c r="CO2616" s="126"/>
      <c r="CP2616" s="126"/>
      <c r="CQ2616" s="126"/>
      <c r="CR2616" s="126"/>
      <c r="CS2616" s="126"/>
      <c r="CT2616" s="126"/>
      <c r="CU2616" s="126"/>
      <c r="CV2616" s="126"/>
      <c r="CW2616" s="126"/>
      <c r="CX2616" s="126"/>
      <c r="CY2616" s="126"/>
      <c r="CZ2616" s="126"/>
      <c r="DA2616" s="126"/>
      <c r="DB2616" s="126"/>
      <c r="DC2616" s="126"/>
      <c r="DD2616" s="126"/>
      <c r="DE2616" s="126"/>
      <c r="DF2616" s="126"/>
      <c r="DG2616" s="126"/>
      <c r="DH2616" s="126"/>
      <c r="DI2616" s="126"/>
      <c r="DJ2616" s="126"/>
      <c r="DK2616" s="126"/>
      <c r="DL2616" s="126"/>
      <c r="DM2616" s="126"/>
      <c r="DN2616" s="126"/>
      <c r="DO2616" s="126"/>
      <c r="DP2616" s="126"/>
      <c r="DQ2616" s="126"/>
      <c r="DR2616" s="126"/>
      <c r="DS2616" s="126"/>
      <c r="DT2616" s="126"/>
      <c r="DU2616" s="126"/>
      <c r="DV2616" s="126"/>
      <c r="DW2616" s="126"/>
      <c r="DX2616" s="126"/>
      <c r="DY2616" s="126"/>
      <c r="DZ2616" s="126"/>
      <c r="EA2616" s="126"/>
      <c r="EB2616" s="126"/>
      <c r="EC2616" s="126"/>
      <c r="ED2616" s="126"/>
      <c r="EE2616" s="126"/>
      <c r="EF2616" s="126"/>
      <c r="EG2616" s="126"/>
      <c r="EH2616" s="126"/>
      <c r="EI2616" s="126"/>
      <c r="EJ2616" s="126"/>
      <c r="EK2616" s="126"/>
      <c r="EL2616" s="126"/>
      <c r="EM2616" s="126"/>
      <c r="EN2616" s="126"/>
      <c r="EO2616" s="126"/>
      <c r="EP2616" s="126"/>
      <c r="EQ2616" s="126"/>
      <c r="ER2616" s="126"/>
      <c r="ES2616" s="126"/>
      <c r="ET2616" s="126"/>
      <c r="EU2616" s="126"/>
      <c r="EV2616" s="126"/>
      <c r="EW2616" s="126"/>
      <c r="EX2616" s="126"/>
      <c r="EY2616" s="126"/>
      <c r="EZ2616" s="126"/>
      <c r="FA2616" s="126"/>
      <c r="FB2616" s="126"/>
      <c r="FC2616" s="126"/>
      <c r="FD2616" s="126"/>
      <c r="FE2616" s="126"/>
      <c r="FF2616" s="126"/>
      <c r="FG2616" s="126"/>
      <c r="FH2616" s="126"/>
      <c r="FI2616" s="126"/>
      <c r="FJ2616" s="126"/>
      <c r="FK2616" s="126"/>
      <c r="FL2616" s="126"/>
      <c r="FM2616" s="126"/>
      <c r="FN2616" s="126"/>
      <c r="FO2616" s="126"/>
      <c r="FP2616" s="126"/>
      <c r="FQ2616" s="126"/>
      <c r="FR2616" s="126"/>
      <c r="FS2616" s="126"/>
      <c r="FT2616" s="126"/>
      <c r="FU2616" s="126"/>
      <c r="FV2616" s="126"/>
      <c r="FW2616" s="126"/>
      <c r="FX2616" s="126"/>
      <c r="FY2616" s="126"/>
      <c r="FZ2616" s="126"/>
      <c r="GA2616" s="126"/>
      <c r="GB2616" s="126"/>
      <c r="GC2616" s="126"/>
      <c r="GD2616" s="126"/>
      <c r="GE2616" s="126"/>
      <c r="GF2616" s="126"/>
      <c r="GG2616" s="126"/>
      <c r="GH2616" s="126"/>
      <c r="GI2616" s="126"/>
      <c r="GJ2616" s="126"/>
      <c r="GK2616" s="126"/>
      <c r="GL2616" s="126"/>
      <c r="GM2616" s="126"/>
      <c r="GN2616" s="126"/>
      <c r="GO2616" s="126"/>
      <c r="GP2616" s="126"/>
      <c r="GQ2616" s="126"/>
      <c r="GR2616" s="126"/>
      <c r="GS2616" s="126"/>
      <c r="GT2616" s="126"/>
      <c r="GU2616" s="126"/>
      <c r="GV2616" s="126"/>
      <c r="GW2616" s="126"/>
      <c r="GX2616" s="126"/>
      <c r="GY2616" s="126"/>
      <c r="GZ2616" s="126"/>
      <c r="HA2616" s="126"/>
      <c r="HB2616" s="126"/>
      <c r="HC2616" s="126"/>
      <c r="HD2616" s="126"/>
      <c r="HE2616" s="126"/>
      <c r="HF2616" s="126"/>
      <c r="HG2616" s="126"/>
      <c r="HH2616" s="126"/>
      <c r="HI2616" s="126"/>
      <c r="HJ2616" s="126"/>
      <c r="HK2616" s="126"/>
      <c r="HL2616" s="126"/>
      <c r="HM2616" s="126"/>
      <c r="HN2616" s="126"/>
      <c r="HO2616" s="126"/>
      <c r="HP2616" s="126"/>
      <c r="HQ2616" s="126"/>
      <c r="HR2616" s="126"/>
      <c r="HS2616" s="126"/>
      <c r="HT2616" s="126"/>
      <c r="HU2616" s="126"/>
      <c r="HV2616" s="126"/>
      <c r="HW2616" s="126"/>
      <c r="HX2616" s="126"/>
      <c r="HY2616" s="126"/>
      <c r="HZ2616" s="126"/>
      <c r="IA2616" s="126"/>
      <c r="IB2616" s="126"/>
      <c r="IC2616" s="126"/>
      <c r="ID2616" s="126"/>
      <c r="IE2616" s="126"/>
      <c r="IF2616" s="126"/>
      <c r="IG2616" s="126"/>
      <c r="IH2616" s="126"/>
      <c r="II2616" s="126"/>
      <c r="IJ2616" s="126"/>
      <c r="IK2616" s="126"/>
      <c r="IL2616" s="126"/>
      <c r="IM2616" s="126"/>
      <c r="IN2616" s="126"/>
      <c r="IO2616" s="126"/>
      <c r="IP2616" s="126"/>
      <c r="IQ2616" s="126"/>
      <c r="IR2616" s="126"/>
      <c r="IS2616" s="126"/>
      <c r="IT2616" s="126"/>
      <c r="IU2616" s="126"/>
      <c r="IV2616" s="126"/>
    </row>
    <row r="2617" spans="1:256" s="76" customFormat="1" ht="12.75" customHeight="1">
      <c r="A2617" s="126"/>
      <c r="B2617" s="126"/>
      <c r="C2617" s="126"/>
      <c r="D2617" s="126"/>
      <c r="E2617" s="126"/>
      <c r="F2617" s="106" t="s">
        <v>31</v>
      </c>
      <c r="G2617" s="64">
        <f t="shared" si="600"/>
        <v>253398</v>
      </c>
      <c r="H2617" s="64">
        <f t="shared" si="601"/>
        <v>64264.5</v>
      </c>
      <c r="I2617" s="64">
        <f t="shared" si="610"/>
        <v>253398</v>
      </c>
      <c r="J2617" s="64">
        <f t="shared" si="610"/>
        <v>64264.5</v>
      </c>
      <c r="K2617" s="64">
        <f t="shared" si="611"/>
        <v>0</v>
      </c>
      <c r="L2617" s="64">
        <f t="shared" si="611"/>
        <v>0</v>
      </c>
      <c r="M2617" s="64">
        <f t="shared" si="611"/>
        <v>0</v>
      </c>
      <c r="N2617" s="64">
        <f t="shared" si="611"/>
        <v>0</v>
      </c>
      <c r="O2617" s="64">
        <f t="shared" si="611"/>
        <v>0</v>
      </c>
      <c r="P2617" s="64">
        <f t="shared" si="611"/>
        <v>0</v>
      </c>
      <c r="Q2617" s="126"/>
      <c r="R2617" s="78"/>
      <c r="S2617" s="78"/>
      <c r="T2617" s="78"/>
      <c r="U2617" s="78"/>
      <c r="V2617" s="134"/>
      <c r="W2617" s="134"/>
      <c r="X2617" s="134"/>
      <c r="Y2617" s="134"/>
      <c r="Z2617" s="134"/>
      <c r="AA2617" s="134"/>
      <c r="AB2617" s="134"/>
      <c r="AC2617" s="134"/>
      <c r="AD2617" s="134"/>
      <c r="AE2617" s="134"/>
      <c r="AF2617" s="134"/>
      <c r="AG2617" s="134"/>
      <c r="AH2617" s="134"/>
      <c r="AI2617" s="134"/>
      <c r="AJ2617" s="134"/>
      <c r="AK2617" s="134"/>
      <c r="AL2617" s="134"/>
      <c r="AM2617" s="134"/>
      <c r="AN2617" s="134"/>
      <c r="AO2617" s="134"/>
      <c r="AP2617" s="134"/>
      <c r="AQ2617" s="134"/>
      <c r="AR2617" s="134"/>
      <c r="AS2617" s="134"/>
      <c r="AT2617" s="134"/>
      <c r="AU2617" s="134"/>
      <c r="AV2617" s="134"/>
      <c r="AW2617" s="134"/>
      <c r="AX2617" s="134"/>
      <c r="AY2617" s="134"/>
      <c r="AZ2617" s="134"/>
      <c r="BA2617" s="134"/>
      <c r="BB2617" s="126"/>
      <c r="BC2617" s="126"/>
      <c r="BD2617" s="126"/>
      <c r="BE2617" s="126"/>
      <c r="BF2617" s="126"/>
      <c r="BG2617" s="126"/>
      <c r="BH2617" s="126"/>
      <c r="BI2617" s="126"/>
      <c r="BJ2617" s="126"/>
      <c r="BK2617" s="126"/>
      <c r="BL2617" s="126"/>
      <c r="BM2617" s="126"/>
      <c r="BN2617" s="126"/>
      <c r="BO2617" s="126"/>
      <c r="BP2617" s="126"/>
      <c r="BQ2617" s="126"/>
      <c r="BR2617" s="126"/>
      <c r="BS2617" s="126"/>
      <c r="BT2617" s="126"/>
      <c r="BU2617" s="126"/>
      <c r="BV2617" s="126"/>
      <c r="BW2617" s="126"/>
      <c r="BX2617" s="126"/>
      <c r="BY2617" s="126"/>
      <c r="BZ2617" s="126"/>
      <c r="CA2617" s="126"/>
      <c r="CB2617" s="126"/>
      <c r="CC2617" s="126"/>
      <c r="CD2617" s="126"/>
      <c r="CE2617" s="126"/>
      <c r="CF2617" s="126"/>
      <c r="CG2617" s="126"/>
      <c r="CH2617" s="126"/>
      <c r="CI2617" s="126"/>
      <c r="CJ2617" s="126"/>
      <c r="CK2617" s="126"/>
      <c r="CL2617" s="126"/>
      <c r="CM2617" s="126"/>
      <c r="CN2617" s="126"/>
      <c r="CO2617" s="126"/>
      <c r="CP2617" s="126"/>
      <c r="CQ2617" s="126"/>
      <c r="CR2617" s="126"/>
      <c r="CS2617" s="126"/>
      <c r="CT2617" s="126"/>
      <c r="CU2617" s="126"/>
      <c r="CV2617" s="126"/>
      <c r="CW2617" s="126"/>
      <c r="CX2617" s="126"/>
      <c r="CY2617" s="126"/>
      <c r="CZ2617" s="126"/>
      <c r="DA2617" s="126"/>
      <c r="DB2617" s="126"/>
      <c r="DC2617" s="126"/>
      <c r="DD2617" s="126"/>
      <c r="DE2617" s="126"/>
      <c r="DF2617" s="126"/>
      <c r="DG2617" s="126"/>
      <c r="DH2617" s="126"/>
      <c r="DI2617" s="126"/>
      <c r="DJ2617" s="126"/>
      <c r="DK2617" s="126"/>
      <c r="DL2617" s="126"/>
      <c r="DM2617" s="126"/>
      <c r="DN2617" s="126"/>
      <c r="DO2617" s="126"/>
      <c r="DP2617" s="126"/>
      <c r="DQ2617" s="126"/>
      <c r="DR2617" s="126"/>
      <c r="DS2617" s="126"/>
      <c r="DT2617" s="126"/>
      <c r="DU2617" s="126"/>
      <c r="DV2617" s="126"/>
      <c r="DW2617" s="126"/>
      <c r="DX2617" s="126"/>
      <c r="DY2617" s="126"/>
      <c r="DZ2617" s="126"/>
      <c r="EA2617" s="126"/>
      <c r="EB2617" s="126"/>
      <c r="EC2617" s="126"/>
      <c r="ED2617" s="126"/>
      <c r="EE2617" s="126"/>
      <c r="EF2617" s="126"/>
      <c r="EG2617" s="126"/>
      <c r="EH2617" s="126"/>
      <c r="EI2617" s="126"/>
      <c r="EJ2617" s="126"/>
      <c r="EK2617" s="126"/>
      <c r="EL2617" s="126"/>
      <c r="EM2617" s="126"/>
      <c r="EN2617" s="126"/>
      <c r="EO2617" s="126"/>
      <c r="EP2617" s="126"/>
      <c r="EQ2617" s="126"/>
      <c r="ER2617" s="126"/>
      <c r="ES2617" s="126"/>
      <c r="ET2617" s="126"/>
      <c r="EU2617" s="126"/>
      <c r="EV2617" s="126"/>
      <c r="EW2617" s="126"/>
      <c r="EX2617" s="126"/>
      <c r="EY2617" s="126"/>
      <c r="EZ2617" s="126"/>
      <c r="FA2617" s="126"/>
      <c r="FB2617" s="126"/>
      <c r="FC2617" s="126"/>
      <c r="FD2617" s="126"/>
      <c r="FE2617" s="126"/>
      <c r="FF2617" s="126"/>
      <c r="FG2617" s="126"/>
      <c r="FH2617" s="126"/>
      <c r="FI2617" s="126"/>
      <c r="FJ2617" s="126"/>
      <c r="FK2617" s="126"/>
      <c r="FL2617" s="126"/>
      <c r="FM2617" s="126"/>
      <c r="FN2617" s="126"/>
      <c r="FO2617" s="126"/>
      <c r="FP2617" s="126"/>
      <c r="FQ2617" s="126"/>
      <c r="FR2617" s="126"/>
      <c r="FS2617" s="126"/>
      <c r="FT2617" s="126"/>
      <c r="FU2617" s="126"/>
      <c r="FV2617" s="126"/>
      <c r="FW2617" s="126"/>
      <c r="FX2617" s="126"/>
      <c r="FY2617" s="126"/>
      <c r="FZ2617" s="126"/>
      <c r="GA2617" s="126"/>
      <c r="GB2617" s="126"/>
      <c r="GC2617" s="126"/>
      <c r="GD2617" s="126"/>
      <c r="GE2617" s="126"/>
      <c r="GF2617" s="126"/>
      <c r="GG2617" s="126"/>
      <c r="GH2617" s="126"/>
      <c r="GI2617" s="126"/>
      <c r="GJ2617" s="126"/>
      <c r="GK2617" s="126"/>
      <c r="GL2617" s="126"/>
      <c r="GM2617" s="126"/>
      <c r="GN2617" s="126"/>
      <c r="GO2617" s="126"/>
      <c r="GP2617" s="126"/>
      <c r="GQ2617" s="126"/>
      <c r="GR2617" s="126"/>
      <c r="GS2617" s="126"/>
      <c r="GT2617" s="126"/>
      <c r="GU2617" s="126"/>
      <c r="GV2617" s="126"/>
      <c r="GW2617" s="126"/>
      <c r="GX2617" s="126"/>
      <c r="GY2617" s="126"/>
      <c r="GZ2617" s="126"/>
      <c r="HA2617" s="126"/>
      <c r="HB2617" s="126"/>
      <c r="HC2617" s="126"/>
      <c r="HD2617" s="126"/>
      <c r="HE2617" s="126"/>
      <c r="HF2617" s="126"/>
      <c r="HG2617" s="126"/>
      <c r="HH2617" s="126"/>
      <c r="HI2617" s="126"/>
      <c r="HJ2617" s="126"/>
      <c r="HK2617" s="126"/>
      <c r="HL2617" s="126"/>
      <c r="HM2617" s="126"/>
      <c r="HN2617" s="126"/>
      <c r="HO2617" s="126"/>
      <c r="HP2617" s="126"/>
      <c r="HQ2617" s="126"/>
      <c r="HR2617" s="126"/>
      <c r="HS2617" s="126"/>
      <c r="HT2617" s="126"/>
      <c r="HU2617" s="126"/>
      <c r="HV2617" s="126"/>
      <c r="HW2617" s="126"/>
      <c r="HX2617" s="126"/>
      <c r="HY2617" s="126"/>
      <c r="HZ2617" s="126"/>
      <c r="IA2617" s="126"/>
      <c r="IB2617" s="126"/>
      <c r="IC2617" s="126"/>
      <c r="ID2617" s="126"/>
      <c r="IE2617" s="126"/>
      <c r="IF2617" s="126"/>
      <c r="IG2617" s="126"/>
      <c r="IH2617" s="126"/>
      <c r="II2617" s="126"/>
      <c r="IJ2617" s="126"/>
      <c r="IK2617" s="126"/>
      <c r="IL2617" s="126"/>
      <c r="IM2617" s="126"/>
      <c r="IN2617" s="126"/>
      <c r="IO2617" s="126"/>
      <c r="IP2617" s="126"/>
      <c r="IQ2617" s="126"/>
      <c r="IR2617" s="126"/>
      <c r="IS2617" s="126"/>
      <c r="IT2617" s="126"/>
      <c r="IU2617" s="126"/>
      <c r="IV2617" s="126"/>
    </row>
    <row r="2618" spans="1:256" s="76" customFormat="1" ht="12.75" customHeight="1">
      <c r="A2618" s="126"/>
      <c r="B2618" s="126"/>
      <c r="C2618" s="126"/>
      <c r="D2618" s="126"/>
      <c r="E2618" s="126"/>
      <c r="F2618" s="106" t="s">
        <v>268</v>
      </c>
      <c r="G2618" s="64">
        <f t="shared" si="600"/>
        <v>189311.43000000002</v>
      </c>
      <c r="H2618" s="64">
        <f t="shared" si="601"/>
        <v>25000</v>
      </c>
      <c r="I2618" s="64">
        <f t="shared" si="610"/>
        <v>169734.23</v>
      </c>
      <c r="J2618" s="64">
        <f t="shared" si="610"/>
        <v>25000</v>
      </c>
      <c r="K2618" s="64">
        <f t="shared" ref="K2618:P2618" si="612">K2594-K2606</f>
        <v>0</v>
      </c>
      <c r="L2618" s="64">
        <f t="shared" si="612"/>
        <v>0</v>
      </c>
      <c r="M2618" s="64">
        <f t="shared" si="612"/>
        <v>19577.2</v>
      </c>
      <c r="N2618" s="64">
        <f t="shared" si="612"/>
        <v>0</v>
      </c>
      <c r="O2618" s="64">
        <f t="shared" si="612"/>
        <v>0</v>
      </c>
      <c r="P2618" s="64">
        <f t="shared" si="612"/>
        <v>0</v>
      </c>
      <c r="Q2618" s="126"/>
      <c r="R2618" s="78"/>
      <c r="S2618" s="78"/>
      <c r="T2618" s="78"/>
      <c r="U2618" s="78"/>
      <c r="V2618" s="90"/>
      <c r="W2618" s="90"/>
      <c r="X2618" s="90"/>
      <c r="Y2618" s="90"/>
      <c r="Z2618" s="90"/>
      <c r="AA2618" s="90"/>
      <c r="AB2618" s="90"/>
      <c r="AC2618" s="90"/>
      <c r="AD2618" s="90"/>
      <c r="AE2618" s="90"/>
      <c r="AF2618" s="90"/>
      <c r="AG2618" s="90"/>
      <c r="AH2618" s="90"/>
      <c r="AI2618" s="90"/>
      <c r="AJ2618" s="90"/>
      <c r="AK2618" s="90"/>
      <c r="AL2618" s="90"/>
      <c r="AM2618" s="90"/>
      <c r="AN2618" s="90"/>
      <c r="AO2618" s="90"/>
      <c r="AP2618" s="90"/>
      <c r="AQ2618" s="90"/>
      <c r="AR2618" s="90"/>
      <c r="AS2618" s="90"/>
      <c r="AT2618" s="90"/>
      <c r="AU2618" s="90"/>
      <c r="AV2618" s="90"/>
      <c r="AW2618" s="90"/>
      <c r="AX2618" s="90"/>
      <c r="AY2618" s="90"/>
      <c r="AZ2618" s="90"/>
      <c r="BA2618" s="90"/>
      <c r="BB2618" s="90"/>
      <c r="BC2618" s="90"/>
      <c r="BD2618" s="90"/>
      <c r="BE2618" s="90"/>
      <c r="BF2618" s="90"/>
      <c r="BG2618" s="90"/>
      <c r="BH2618" s="90"/>
      <c r="BI2618" s="90"/>
      <c r="BJ2618" s="90"/>
      <c r="BK2618" s="90"/>
      <c r="BL2618" s="90"/>
      <c r="BM2618" s="90"/>
      <c r="BN2618" s="90"/>
      <c r="BO2618" s="90"/>
      <c r="BP2618" s="90"/>
      <c r="BQ2618" s="90"/>
      <c r="BR2618" s="90"/>
      <c r="BS2618" s="90"/>
      <c r="BT2618" s="90"/>
      <c r="BU2618" s="90"/>
      <c r="BV2618" s="90"/>
      <c r="BW2618" s="90"/>
      <c r="BX2618" s="90"/>
      <c r="BY2618" s="90"/>
      <c r="BZ2618" s="90"/>
      <c r="CA2618" s="90"/>
      <c r="CB2618" s="90"/>
      <c r="CC2618" s="90"/>
      <c r="CD2618" s="90"/>
      <c r="CE2618" s="90"/>
      <c r="CF2618" s="90"/>
      <c r="CG2618" s="90"/>
      <c r="CH2618" s="90"/>
      <c r="CI2618" s="90"/>
      <c r="CJ2618" s="90"/>
      <c r="CK2618" s="90"/>
      <c r="CL2618" s="90"/>
      <c r="CM2618" s="90"/>
      <c r="CN2618" s="90"/>
      <c r="CO2618" s="90"/>
      <c r="CP2618" s="90"/>
      <c r="CQ2618" s="90"/>
      <c r="CR2618" s="90"/>
      <c r="CS2618" s="90"/>
      <c r="CT2618" s="90"/>
      <c r="CU2618" s="90"/>
      <c r="CV2618" s="90"/>
      <c r="CW2618" s="90"/>
      <c r="CX2618" s="90"/>
      <c r="CY2618" s="90"/>
      <c r="CZ2618" s="90"/>
      <c r="DA2618" s="90"/>
      <c r="DB2618" s="90"/>
      <c r="DC2618" s="90"/>
      <c r="DD2618" s="90"/>
      <c r="DE2618" s="90"/>
      <c r="DF2618" s="90"/>
      <c r="DG2618" s="90"/>
      <c r="DH2618" s="90"/>
      <c r="DI2618" s="90"/>
      <c r="DJ2618" s="90"/>
      <c r="DK2618" s="90"/>
      <c r="DL2618" s="90"/>
      <c r="DM2618" s="90"/>
      <c r="DN2618" s="90"/>
      <c r="DO2618" s="90"/>
      <c r="DP2618" s="90"/>
      <c r="DQ2618" s="90"/>
      <c r="DR2618" s="90"/>
      <c r="DS2618" s="90"/>
      <c r="DT2618" s="90"/>
      <c r="DU2618" s="90"/>
      <c r="DV2618" s="90"/>
      <c r="DW2618" s="90"/>
      <c r="DX2618" s="90"/>
      <c r="DY2618" s="90"/>
      <c r="DZ2618" s="90"/>
      <c r="EA2618" s="90"/>
      <c r="EB2618" s="90"/>
      <c r="EC2618" s="90"/>
      <c r="ED2618" s="90"/>
      <c r="EE2618" s="90"/>
      <c r="EF2618" s="90"/>
      <c r="EG2618" s="90"/>
      <c r="EH2618" s="90"/>
      <c r="EI2618" s="90"/>
      <c r="EJ2618" s="90"/>
      <c r="EK2618" s="90"/>
      <c r="EL2618" s="90"/>
      <c r="EM2618" s="90"/>
      <c r="EN2618" s="90"/>
      <c r="EO2618" s="90"/>
      <c r="EP2618" s="90"/>
      <c r="EQ2618" s="90"/>
      <c r="ER2618" s="90"/>
      <c r="ES2618" s="90"/>
      <c r="ET2618" s="90"/>
      <c r="EU2618" s="90"/>
      <c r="EV2618" s="90"/>
      <c r="EW2618" s="90"/>
      <c r="EX2618" s="90"/>
      <c r="EY2618" s="90"/>
      <c r="EZ2618" s="90"/>
      <c r="FA2618" s="90"/>
      <c r="FB2618" s="90"/>
      <c r="FC2618" s="90"/>
      <c r="FD2618" s="90"/>
      <c r="FE2618" s="90"/>
      <c r="FF2618" s="90"/>
      <c r="FG2618" s="90"/>
      <c r="FH2618" s="90"/>
      <c r="FI2618" s="90"/>
      <c r="FJ2618" s="90"/>
      <c r="FK2618" s="90"/>
      <c r="FL2618" s="90"/>
      <c r="FM2618" s="90"/>
      <c r="FN2618" s="90"/>
      <c r="FO2618" s="90"/>
      <c r="FP2618" s="90"/>
      <c r="FQ2618" s="90"/>
      <c r="FR2618" s="90"/>
      <c r="FS2618" s="90"/>
      <c r="FT2618" s="90"/>
      <c r="FU2618" s="90"/>
      <c r="FV2618" s="90"/>
      <c r="FW2618" s="90"/>
      <c r="FX2618" s="90"/>
      <c r="FY2618" s="90"/>
      <c r="FZ2618" s="90"/>
      <c r="GA2618" s="90"/>
      <c r="GB2618" s="90"/>
      <c r="GC2618" s="90"/>
      <c r="GD2618" s="90"/>
      <c r="GE2618" s="90"/>
      <c r="GF2618" s="90"/>
      <c r="GG2618" s="90"/>
      <c r="GH2618" s="90"/>
      <c r="GI2618" s="90"/>
      <c r="GJ2618" s="90"/>
      <c r="GK2618" s="90"/>
      <c r="GL2618" s="90"/>
      <c r="GM2618" s="90"/>
      <c r="GN2618" s="90"/>
      <c r="GO2618" s="90"/>
      <c r="GP2618" s="90"/>
      <c r="GQ2618" s="90"/>
      <c r="GR2618" s="90"/>
      <c r="GS2618" s="90"/>
      <c r="GT2618" s="90"/>
      <c r="GU2618" s="90"/>
      <c r="GV2618" s="90"/>
      <c r="GW2618" s="90"/>
      <c r="GX2618" s="90"/>
      <c r="GY2618" s="90"/>
      <c r="GZ2618" s="90"/>
      <c r="HA2618" s="90"/>
      <c r="HB2618" s="90"/>
      <c r="HC2618" s="90"/>
      <c r="HD2618" s="90"/>
      <c r="HE2618" s="90"/>
      <c r="HF2618" s="90"/>
      <c r="HG2618" s="90"/>
      <c r="HH2618" s="90"/>
      <c r="HI2618" s="90"/>
      <c r="HJ2618" s="90"/>
      <c r="HK2618" s="90"/>
      <c r="HL2618" s="90"/>
      <c r="HM2618" s="90"/>
      <c r="HN2618" s="90"/>
      <c r="HO2618" s="90"/>
      <c r="HP2618" s="90"/>
      <c r="HQ2618" s="90"/>
      <c r="HR2618" s="90"/>
      <c r="HS2618" s="90"/>
      <c r="HT2618" s="90"/>
      <c r="HU2618" s="90"/>
      <c r="HV2618" s="90"/>
      <c r="HW2618" s="90"/>
      <c r="HX2618" s="90"/>
      <c r="HY2618" s="90"/>
      <c r="HZ2618" s="90"/>
      <c r="IA2618" s="90"/>
      <c r="IB2618" s="90"/>
      <c r="IC2618" s="90"/>
      <c r="ID2618" s="90"/>
      <c r="IE2618" s="90"/>
      <c r="IF2618" s="90"/>
      <c r="IG2618" s="90"/>
      <c r="IH2618" s="90"/>
      <c r="II2618" s="90"/>
      <c r="IJ2618" s="90"/>
      <c r="IK2618" s="90"/>
      <c r="IL2618" s="90"/>
      <c r="IM2618" s="90"/>
      <c r="IN2618" s="90"/>
      <c r="IO2618" s="90"/>
      <c r="IP2618" s="90"/>
      <c r="IQ2618" s="90"/>
      <c r="IR2618" s="90"/>
      <c r="IS2618" s="90"/>
      <c r="IT2618" s="90"/>
      <c r="IU2618" s="90"/>
      <c r="IV2618" s="90"/>
    </row>
    <row r="2619" spans="1:256" s="76" customFormat="1" ht="12.75" customHeight="1">
      <c r="A2619" s="126"/>
      <c r="B2619" s="126"/>
      <c r="C2619" s="126"/>
      <c r="D2619" s="126"/>
      <c r="E2619" s="126"/>
      <c r="F2619" s="106" t="s">
        <v>275</v>
      </c>
      <c r="G2619" s="64">
        <f t="shared" si="600"/>
        <v>41489.899999999994</v>
      </c>
      <c r="H2619" s="64">
        <f t="shared" si="601"/>
        <v>0</v>
      </c>
      <c r="I2619" s="64">
        <f>I2595-I2607</f>
        <v>26856.399999999994</v>
      </c>
      <c r="J2619" s="64">
        <f>J2595-J2607</f>
        <v>0</v>
      </c>
      <c r="K2619" s="64">
        <f t="shared" ref="K2619:P2619" si="613">K2595-K2607</f>
        <v>0</v>
      </c>
      <c r="L2619" s="64">
        <f t="shared" si="613"/>
        <v>0</v>
      </c>
      <c r="M2619" s="64">
        <f t="shared" si="613"/>
        <v>14633.5</v>
      </c>
      <c r="N2619" s="64">
        <f t="shared" si="613"/>
        <v>0</v>
      </c>
      <c r="O2619" s="64">
        <f t="shared" si="613"/>
        <v>0</v>
      </c>
      <c r="P2619" s="64">
        <f t="shared" si="613"/>
        <v>0</v>
      </c>
      <c r="Q2619" s="126"/>
      <c r="R2619" s="78"/>
      <c r="S2619" s="77"/>
      <c r="T2619" s="65"/>
      <c r="U2619" s="65"/>
      <c r="V2619" s="65"/>
      <c r="W2619" s="75"/>
      <c r="X2619" s="75"/>
      <c r="Y2619" s="75"/>
      <c r="Z2619" s="75"/>
      <c r="AA2619" s="75"/>
      <c r="AB2619" s="75"/>
      <c r="AC2619" s="75"/>
      <c r="AD2619" s="75"/>
      <c r="AE2619" s="75"/>
      <c r="AF2619" s="75"/>
      <c r="AG2619" s="75"/>
      <c r="AH2619" s="75"/>
      <c r="AI2619" s="75"/>
      <c r="AJ2619" s="75"/>
      <c r="AK2619" s="75"/>
      <c r="AL2619" s="75"/>
      <c r="AM2619" s="75"/>
      <c r="AN2619" s="75"/>
      <c r="AO2619" s="75"/>
      <c r="AP2619" s="75"/>
      <c r="AQ2619" s="75"/>
      <c r="AR2619" s="75"/>
      <c r="AS2619" s="75"/>
      <c r="AT2619" s="75"/>
      <c r="AU2619" s="75"/>
      <c r="AV2619" s="75"/>
      <c r="AW2619" s="75"/>
      <c r="AX2619" s="75"/>
      <c r="AY2619" s="75"/>
      <c r="AZ2619" s="75"/>
      <c r="BA2619" s="75"/>
    </row>
    <row r="2620" spans="1:256" s="76" customFormat="1" ht="12.75" customHeight="1">
      <c r="A2620" s="126"/>
      <c r="B2620" s="126"/>
      <c r="C2620" s="126"/>
      <c r="D2620" s="126"/>
      <c r="E2620" s="126"/>
      <c r="F2620" s="106" t="s">
        <v>276</v>
      </c>
      <c r="G2620" s="64">
        <f t="shared" si="600"/>
        <v>1342728.7000000002</v>
      </c>
      <c r="H2620" s="64">
        <f t="shared" si="601"/>
        <v>0</v>
      </c>
      <c r="I2620" s="64">
        <f>I2596-I2608</f>
        <v>1196757.9000000001</v>
      </c>
      <c r="J2620" s="64">
        <f t="shared" ref="J2620:P2620" si="614">J2596-J2608</f>
        <v>0</v>
      </c>
      <c r="K2620" s="64">
        <f t="shared" si="614"/>
        <v>87600</v>
      </c>
      <c r="L2620" s="64">
        <f t="shared" si="614"/>
        <v>0</v>
      </c>
      <c r="M2620" s="64">
        <f t="shared" si="614"/>
        <v>29170.799999999999</v>
      </c>
      <c r="N2620" s="64">
        <f t="shared" si="614"/>
        <v>0</v>
      </c>
      <c r="O2620" s="64">
        <f t="shared" si="614"/>
        <v>29200</v>
      </c>
      <c r="P2620" s="64">
        <f t="shared" si="614"/>
        <v>0</v>
      </c>
      <c r="Q2620" s="126"/>
      <c r="R2620" s="78"/>
      <c r="S2620" s="77"/>
      <c r="T2620" s="65"/>
      <c r="U2620" s="65"/>
      <c r="V2620" s="65"/>
      <c r="W2620" s="75"/>
      <c r="X2620" s="75"/>
      <c r="Y2620" s="75"/>
      <c r="Z2620" s="75"/>
      <c r="AA2620" s="75"/>
      <c r="AB2620" s="75"/>
      <c r="AC2620" s="75"/>
      <c r="AD2620" s="75"/>
      <c r="AE2620" s="75"/>
      <c r="AF2620" s="75"/>
      <c r="AG2620" s="75"/>
      <c r="AH2620" s="75"/>
      <c r="AI2620" s="75"/>
      <c r="AJ2620" s="75"/>
      <c r="AK2620" s="75"/>
      <c r="AL2620" s="75"/>
      <c r="AM2620" s="75"/>
      <c r="AN2620" s="75"/>
      <c r="AO2620" s="75"/>
      <c r="AP2620" s="75"/>
      <c r="AQ2620" s="75"/>
      <c r="AR2620" s="75"/>
      <c r="AS2620" s="75"/>
      <c r="AT2620" s="75"/>
      <c r="AU2620" s="75"/>
      <c r="AV2620" s="75"/>
      <c r="AW2620" s="75"/>
      <c r="AX2620" s="75"/>
      <c r="AY2620" s="75"/>
      <c r="AZ2620" s="75"/>
      <c r="BA2620" s="75"/>
    </row>
    <row r="2621" spans="1:256" s="76" customFormat="1" ht="12.75" customHeight="1">
      <c r="A2621" s="126"/>
      <c r="B2621" s="126"/>
      <c r="C2621" s="126"/>
      <c r="D2621" s="126"/>
      <c r="E2621" s="126"/>
      <c r="F2621" s="106" t="s">
        <v>277</v>
      </c>
      <c r="G2621" s="64">
        <f t="shared" si="600"/>
        <v>259527.1</v>
      </c>
      <c r="H2621" s="64">
        <f t="shared" si="601"/>
        <v>0</v>
      </c>
      <c r="I2621" s="64">
        <f t="shared" ref="I2621:P2621" si="615">I2597-I2609</f>
        <v>113556.30000000002</v>
      </c>
      <c r="J2621" s="64">
        <f t="shared" si="615"/>
        <v>0</v>
      </c>
      <c r="K2621" s="64">
        <f t="shared" si="615"/>
        <v>87600</v>
      </c>
      <c r="L2621" s="64">
        <f t="shared" si="615"/>
        <v>0</v>
      </c>
      <c r="M2621" s="64">
        <f t="shared" si="615"/>
        <v>29170.799999999999</v>
      </c>
      <c r="N2621" s="64">
        <f t="shared" si="615"/>
        <v>0</v>
      </c>
      <c r="O2621" s="64">
        <f t="shared" si="615"/>
        <v>29200</v>
      </c>
      <c r="P2621" s="64">
        <f t="shared" si="615"/>
        <v>0</v>
      </c>
      <c r="Q2621" s="126"/>
      <c r="R2621" s="78"/>
      <c r="S2621" s="77"/>
      <c r="T2621" s="65"/>
      <c r="U2621" s="65"/>
      <c r="V2621" s="65"/>
      <c r="W2621" s="75"/>
      <c r="X2621" s="75"/>
      <c r="Y2621" s="75"/>
      <c r="Z2621" s="75"/>
      <c r="AA2621" s="75"/>
      <c r="AB2621" s="75"/>
      <c r="AC2621" s="75"/>
      <c r="AD2621" s="75"/>
      <c r="AE2621" s="75"/>
      <c r="AF2621" s="75"/>
      <c r="AG2621" s="75"/>
      <c r="AH2621" s="75"/>
      <c r="AI2621" s="75"/>
      <c r="AJ2621" s="75"/>
      <c r="AK2621" s="75"/>
      <c r="AL2621" s="75"/>
      <c r="AM2621" s="75"/>
      <c r="AN2621" s="75"/>
      <c r="AO2621" s="75"/>
      <c r="AP2621" s="75"/>
      <c r="AQ2621" s="75"/>
      <c r="AR2621" s="75"/>
      <c r="AS2621" s="75"/>
      <c r="AT2621" s="75"/>
      <c r="AU2621" s="75"/>
      <c r="AV2621" s="75"/>
      <c r="AW2621" s="75"/>
      <c r="AX2621" s="75"/>
      <c r="AY2621" s="75"/>
      <c r="AZ2621" s="75"/>
      <c r="BA2621" s="75"/>
    </row>
    <row r="2622" spans="1:256" s="76" customFormat="1" ht="12.75" customHeight="1">
      <c r="A2622" s="126"/>
      <c r="B2622" s="126"/>
      <c r="C2622" s="126"/>
      <c r="D2622" s="126"/>
      <c r="E2622" s="126"/>
      <c r="F2622" s="106" t="s">
        <v>278</v>
      </c>
      <c r="G2622" s="64">
        <f t="shared" si="600"/>
        <v>195015</v>
      </c>
      <c r="H2622" s="64">
        <f t="shared" si="601"/>
        <v>0</v>
      </c>
      <c r="I2622" s="64">
        <f t="shared" ref="I2622:P2622" si="616">I2598-I2610</f>
        <v>195015</v>
      </c>
      <c r="J2622" s="64">
        <f t="shared" si="616"/>
        <v>0</v>
      </c>
      <c r="K2622" s="64">
        <f t="shared" si="616"/>
        <v>0</v>
      </c>
      <c r="L2622" s="64">
        <f t="shared" si="616"/>
        <v>0</v>
      </c>
      <c r="M2622" s="64">
        <f t="shared" si="616"/>
        <v>0</v>
      </c>
      <c r="N2622" s="64">
        <f t="shared" si="616"/>
        <v>0</v>
      </c>
      <c r="O2622" s="64">
        <f t="shared" si="616"/>
        <v>0</v>
      </c>
      <c r="P2622" s="64">
        <f t="shared" si="616"/>
        <v>0</v>
      </c>
      <c r="Q2622" s="126"/>
      <c r="R2622" s="78"/>
      <c r="S2622" s="77"/>
      <c r="T2622" s="65"/>
      <c r="U2622" s="65"/>
      <c r="V2622" s="65"/>
      <c r="W2622" s="75"/>
      <c r="X2622" s="75"/>
      <c r="Y2622" s="75"/>
      <c r="Z2622" s="75"/>
      <c r="AA2622" s="75"/>
      <c r="AB2622" s="75"/>
      <c r="AC2622" s="75"/>
      <c r="AD2622" s="75"/>
      <c r="AE2622" s="75"/>
      <c r="AF2622" s="75"/>
      <c r="AG2622" s="75"/>
      <c r="AH2622" s="75"/>
      <c r="AI2622" s="75"/>
      <c r="AJ2622" s="75"/>
      <c r="AK2622" s="75"/>
      <c r="AL2622" s="75"/>
      <c r="AM2622" s="75"/>
      <c r="AN2622" s="75"/>
      <c r="AO2622" s="75"/>
      <c r="AP2622" s="75"/>
      <c r="AQ2622" s="75"/>
      <c r="AR2622" s="75"/>
      <c r="AS2622" s="75"/>
      <c r="AT2622" s="75"/>
      <c r="AU2622" s="75"/>
      <c r="AV2622" s="75"/>
      <c r="AW2622" s="75"/>
      <c r="AX2622" s="75"/>
      <c r="AY2622" s="75"/>
      <c r="AZ2622" s="75"/>
      <c r="BA2622" s="75"/>
    </row>
    <row r="2623" spans="1:256" s="76" customFormat="1" ht="12.75" customHeight="1">
      <c r="A2623" s="126"/>
      <c r="B2623" s="126"/>
      <c r="C2623" s="126"/>
      <c r="D2623" s="126"/>
      <c r="E2623" s="126"/>
      <c r="F2623" s="106" t="s">
        <v>279</v>
      </c>
      <c r="G2623" s="64">
        <f t="shared" si="600"/>
        <v>44064.6</v>
      </c>
      <c r="H2623" s="64">
        <f t="shared" si="601"/>
        <v>0</v>
      </c>
      <c r="I2623" s="64">
        <f t="shared" ref="I2623:P2623" si="617">I2599-I2611</f>
        <v>44064.6</v>
      </c>
      <c r="J2623" s="64">
        <f t="shared" si="617"/>
        <v>0</v>
      </c>
      <c r="K2623" s="64">
        <f t="shared" si="617"/>
        <v>0</v>
      </c>
      <c r="L2623" s="64">
        <f t="shared" si="617"/>
        <v>0</v>
      </c>
      <c r="M2623" s="64">
        <f t="shared" si="617"/>
        <v>0</v>
      </c>
      <c r="N2623" s="64">
        <f t="shared" si="617"/>
        <v>0</v>
      </c>
      <c r="O2623" s="64">
        <f t="shared" si="617"/>
        <v>0</v>
      </c>
      <c r="P2623" s="64">
        <f t="shared" si="617"/>
        <v>0</v>
      </c>
      <c r="Q2623" s="126"/>
      <c r="R2623" s="78"/>
      <c r="S2623" s="77"/>
      <c r="T2623" s="65"/>
      <c r="U2623" s="65"/>
      <c r="V2623" s="65"/>
      <c r="W2623" s="75"/>
      <c r="X2623" s="75"/>
      <c r="Y2623" s="75"/>
      <c r="Z2623" s="75"/>
      <c r="AA2623" s="75"/>
      <c r="AB2623" s="75"/>
      <c r="AC2623" s="75"/>
      <c r="AD2623" s="75"/>
      <c r="AE2623" s="75"/>
      <c r="AF2623" s="75"/>
      <c r="AG2623" s="75"/>
      <c r="AH2623" s="75"/>
      <c r="AI2623" s="75"/>
      <c r="AJ2623" s="75"/>
      <c r="AK2623" s="75"/>
      <c r="AL2623" s="75"/>
      <c r="AM2623" s="75"/>
      <c r="AN2623" s="75"/>
      <c r="AO2623" s="75"/>
      <c r="AP2623" s="75"/>
      <c r="AQ2623" s="75"/>
      <c r="AR2623" s="75"/>
      <c r="AS2623" s="75"/>
      <c r="AT2623" s="75"/>
      <c r="AU2623" s="75"/>
      <c r="AV2623" s="75"/>
      <c r="AW2623" s="75"/>
      <c r="AX2623" s="75"/>
      <c r="AY2623" s="75"/>
      <c r="AZ2623" s="75"/>
      <c r="BA2623" s="75"/>
    </row>
    <row r="2624" spans="1:256" ht="15">
      <c r="A2624" s="135" t="s">
        <v>214</v>
      </c>
      <c r="B2624" s="135"/>
      <c r="C2624" s="135"/>
      <c r="D2624" s="135"/>
      <c r="E2624" s="135"/>
      <c r="F2624" s="135"/>
      <c r="G2624" s="135"/>
      <c r="H2624" s="135"/>
      <c r="I2624" s="135"/>
      <c r="J2624" s="135"/>
      <c r="K2624" s="135"/>
      <c r="L2624" s="135"/>
      <c r="M2624" s="135"/>
      <c r="N2624" s="135"/>
      <c r="O2624" s="135"/>
      <c r="P2624" s="135"/>
      <c r="Q2624" s="95"/>
      <c r="R2624" s="105"/>
    </row>
    <row r="2625" spans="1:18" ht="18" customHeight="1">
      <c r="A2625" s="70"/>
      <c r="B2625" s="93"/>
      <c r="C2625" s="93"/>
      <c r="D2625" s="60"/>
      <c r="E2625" s="93"/>
      <c r="F2625" s="93"/>
      <c r="G2625" s="93"/>
      <c r="H2625" s="93"/>
      <c r="I2625" s="93"/>
      <c r="J2625" s="93"/>
      <c r="K2625" s="93"/>
      <c r="L2625" s="93"/>
      <c r="M2625" s="93"/>
      <c r="N2625" s="93"/>
      <c r="O2625" s="93"/>
      <c r="P2625" s="93"/>
      <c r="Q2625" s="95"/>
      <c r="R2625" s="105"/>
    </row>
    <row r="2626" spans="1:18" ht="18" customHeight="1">
      <c r="I2626" s="59"/>
    </row>
    <row r="2627" spans="1:18" ht="18" customHeight="1">
      <c r="C2627" s="50"/>
      <c r="D2627" s="62"/>
      <c r="E2627" s="50"/>
      <c r="F2627" s="50"/>
      <c r="G2627" s="55"/>
      <c r="H2627" s="55"/>
      <c r="I2627" s="50"/>
      <c r="J2627" s="50"/>
      <c r="K2627" s="50"/>
      <c r="L2627" s="50"/>
      <c r="M2627" s="50"/>
      <c r="N2627" s="50"/>
    </row>
    <row r="2628" spans="1:18" ht="18" customHeight="1">
      <c r="C2628" s="50"/>
      <c r="D2628" s="62"/>
      <c r="E2628" s="56"/>
      <c r="F2628" s="56"/>
      <c r="G2628" s="53"/>
      <c r="H2628" s="53"/>
      <c r="I2628" s="57"/>
      <c r="J2628" s="57"/>
      <c r="K2628" s="50"/>
      <c r="L2628" s="50"/>
      <c r="M2628" s="50"/>
      <c r="N2628" s="50"/>
    </row>
    <row r="2629" spans="1:18" ht="18" customHeight="1">
      <c r="C2629" s="50"/>
      <c r="D2629" s="62"/>
      <c r="E2629" s="56"/>
      <c r="F2629" s="56"/>
      <c r="G2629" s="53"/>
      <c r="H2629" s="53"/>
      <c r="I2629" s="57"/>
      <c r="J2629" s="57"/>
      <c r="K2629" s="50"/>
      <c r="L2629" s="50"/>
      <c r="M2629" s="50"/>
      <c r="N2629" s="50"/>
    </row>
    <row r="2630" spans="1:18">
      <c r="C2630" s="50"/>
      <c r="D2630" s="62"/>
      <c r="E2630" s="56"/>
      <c r="F2630" s="56"/>
      <c r="G2630" s="53"/>
      <c r="H2630" s="53"/>
      <c r="I2630" s="57"/>
      <c r="J2630" s="57"/>
      <c r="K2630" s="50"/>
      <c r="L2630" s="50"/>
      <c r="M2630" s="50"/>
      <c r="N2630" s="50"/>
    </row>
    <row r="2631" spans="1:18">
      <c r="C2631" s="50"/>
      <c r="D2631" s="62"/>
      <c r="E2631" s="56"/>
      <c r="F2631" s="56"/>
      <c r="G2631" s="53"/>
      <c r="H2631" s="53"/>
      <c r="I2631" s="57"/>
      <c r="J2631" s="57"/>
      <c r="K2631" s="50"/>
      <c r="L2631" s="50"/>
      <c r="M2631" s="50"/>
      <c r="N2631" s="50"/>
    </row>
    <row r="2632" spans="1:18">
      <c r="C2632" s="50"/>
      <c r="D2632" s="62"/>
      <c r="E2632" s="56"/>
      <c r="F2632" s="56"/>
      <c r="G2632" s="53"/>
      <c r="H2632" s="53"/>
      <c r="I2632" s="57"/>
      <c r="J2632" s="57"/>
      <c r="K2632" s="50"/>
      <c r="L2632" s="50"/>
      <c r="M2632" s="50"/>
      <c r="N2632" s="50"/>
    </row>
    <row r="2633" spans="1:18">
      <c r="C2633" s="50"/>
      <c r="D2633" s="62"/>
      <c r="E2633" s="50"/>
      <c r="F2633" s="50"/>
      <c r="G2633" s="50"/>
      <c r="H2633" s="50"/>
      <c r="I2633" s="50"/>
      <c r="J2633" s="50"/>
      <c r="K2633" s="50"/>
      <c r="L2633" s="50"/>
      <c r="M2633" s="50"/>
      <c r="N2633" s="50"/>
    </row>
    <row r="2634" spans="1:18">
      <c r="C2634" s="50"/>
      <c r="D2634" s="62"/>
      <c r="E2634" s="50"/>
      <c r="F2634" s="50"/>
      <c r="G2634" s="50"/>
      <c r="H2634" s="50"/>
      <c r="I2634" s="50"/>
      <c r="J2634" s="50"/>
      <c r="K2634" s="50"/>
      <c r="L2634" s="50"/>
      <c r="M2634" s="50"/>
      <c r="N2634" s="50"/>
    </row>
    <row r="2635" spans="1:18">
      <c r="C2635" s="50"/>
      <c r="D2635" s="62"/>
      <c r="E2635" s="50"/>
      <c r="F2635" s="50"/>
      <c r="G2635" s="50"/>
      <c r="H2635" s="50"/>
      <c r="I2635" s="50"/>
      <c r="J2635" s="50"/>
      <c r="K2635" s="50"/>
      <c r="L2635" s="50"/>
      <c r="M2635" s="50"/>
      <c r="N2635" s="50"/>
    </row>
    <row r="2636" spans="1:18">
      <c r="C2636" s="50"/>
      <c r="D2636" s="62"/>
      <c r="E2636" s="50"/>
      <c r="F2636" s="50"/>
      <c r="G2636" s="50"/>
      <c r="H2636" s="50"/>
      <c r="I2636" s="50"/>
      <c r="J2636" s="50"/>
      <c r="K2636" s="50"/>
      <c r="L2636" s="50"/>
      <c r="M2636" s="50"/>
      <c r="N2636" s="50"/>
    </row>
    <row r="2637" spans="1:18">
      <c r="C2637" s="50"/>
      <c r="D2637" s="62"/>
      <c r="E2637" s="50"/>
      <c r="F2637" s="50"/>
      <c r="G2637" s="50"/>
      <c r="H2637" s="50"/>
      <c r="I2637" s="50"/>
      <c r="J2637" s="50"/>
      <c r="K2637" s="50"/>
      <c r="L2637" s="50"/>
      <c r="M2637" s="50"/>
      <c r="N2637" s="50"/>
    </row>
    <row r="2643" spans="7:10">
      <c r="G2643" s="58"/>
      <c r="H2643" s="58"/>
      <c r="I2643" s="58"/>
      <c r="J2643" s="58"/>
    </row>
    <row r="2644" spans="7:10">
      <c r="G2644" s="58"/>
      <c r="H2644" s="58"/>
      <c r="I2644" s="58"/>
      <c r="J2644" s="58"/>
    </row>
    <row r="2645" spans="7:10">
      <c r="G2645" s="58"/>
      <c r="H2645" s="58"/>
      <c r="I2645" s="58"/>
      <c r="J2645" s="58"/>
    </row>
    <row r="2646" spans="7:10">
      <c r="G2646" s="58"/>
      <c r="H2646" s="58"/>
      <c r="I2646" s="58"/>
      <c r="J2646" s="58"/>
    </row>
    <row r="2647" spans="7:10">
      <c r="G2647" s="58"/>
      <c r="H2647" s="58"/>
      <c r="I2647" s="58"/>
      <c r="J2647" s="58"/>
    </row>
    <row r="2648" spans="7:10">
      <c r="G2648" s="58"/>
      <c r="H2648" s="58"/>
      <c r="I2648" s="58"/>
      <c r="J2648" s="58"/>
    </row>
  </sheetData>
  <mergeCells count="1066">
    <mergeCell ref="Q2588:Q2599"/>
    <mergeCell ref="Q2600:Q2611"/>
    <mergeCell ref="Q2454:Q2465"/>
    <mergeCell ref="Q2466:Q2477"/>
    <mergeCell ref="A2478:Q2478"/>
    <mergeCell ref="A2479:Q2479"/>
    <mergeCell ref="Q2480:Q2491"/>
    <mergeCell ref="Q2492:Q2503"/>
    <mergeCell ref="Q2382:Q2393"/>
    <mergeCell ref="Q2394:Q2405"/>
    <mergeCell ref="Q2406:Q2417"/>
    <mergeCell ref="Q2418:Q2429"/>
    <mergeCell ref="Q2430:Q2441"/>
    <mergeCell ref="Q2442:Q2453"/>
    <mergeCell ref="B2406:B2417"/>
    <mergeCell ref="C2406:C2417"/>
    <mergeCell ref="D2406:D2417"/>
    <mergeCell ref="B2382:B2393"/>
    <mergeCell ref="D2540:D2551"/>
    <mergeCell ref="A2552:E2563"/>
    <mergeCell ref="A2528:A2539"/>
    <mergeCell ref="B2528:B2539"/>
    <mergeCell ref="D2528:D2539"/>
    <mergeCell ref="Q2516:Q2527"/>
    <mergeCell ref="Q2528:Q2539"/>
    <mergeCell ref="C2382:C2393"/>
    <mergeCell ref="A2454:E2465"/>
    <mergeCell ref="A2466:E2477"/>
    <mergeCell ref="A2382:A2393"/>
    <mergeCell ref="A2540:A2551"/>
    <mergeCell ref="B2540:B2551"/>
    <mergeCell ref="C2540:C2551"/>
    <mergeCell ref="A2076:Q2076"/>
    <mergeCell ref="B2040:B2051"/>
    <mergeCell ref="C2040:C2051"/>
    <mergeCell ref="Q2310:Q2321"/>
    <mergeCell ref="Q2322:Q2333"/>
    <mergeCell ref="Q2334:Q2345"/>
    <mergeCell ref="Q2346:Q2357"/>
    <mergeCell ref="Q2358:Q2369"/>
    <mergeCell ref="Q2370:Q2381"/>
    <mergeCell ref="Q2236:Q2247"/>
    <mergeCell ref="Q2248:Q2259"/>
    <mergeCell ref="Q2260:Q2272"/>
    <mergeCell ref="Q2273:Q2284"/>
    <mergeCell ref="Q2285:Q2296"/>
    <mergeCell ref="Q2297:Q2309"/>
    <mergeCell ref="Q2164:Q2175"/>
    <mergeCell ref="Q2176:Q2187"/>
    <mergeCell ref="Q2188:Q2199"/>
    <mergeCell ref="Q2200:Q2211"/>
    <mergeCell ref="Q2212:Q2223"/>
    <mergeCell ref="Q2224:Q2235"/>
    <mergeCell ref="D2370:D2381"/>
    <mergeCell ref="B2322:B2333"/>
    <mergeCell ref="C2322:C2333"/>
    <mergeCell ref="A2322:A2333"/>
    <mergeCell ref="A2260:A2272"/>
    <mergeCell ref="B2260:B2272"/>
    <mergeCell ref="C2260:C2272"/>
    <mergeCell ref="D2260:D2272"/>
    <mergeCell ref="A2236:A2247"/>
    <mergeCell ref="B2236:B2247"/>
    <mergeCell ref="C2236:C2247"/>
    <mergeCell ref="Q1979:Q1990"/>
    <mergeCell ref="Q1991:Q2003"/>
    <mergeCell ref="Q2004:Q2015"/>
    <mergeCell ref="Q2016:Q2027"/>
    <mergeCell ref="Q2028:Q2039"/>
    <mergeCell ref="Q2040:Q2051"/>
    <mergeCell ref="Q1906:Q1917"/>
    <mergeCell ref="Q1918:Q1930"/>
    <mergeCell ref="Q1931:Q1942"/>
    <mergeCell ref="Q1943:Q1954"/>
    <mergeCell ref="Q1955:Q1966"/>
    <mergeCell ref="Q1967:Q1978"/>
    <mergeCell ref="A1918:A1930"/>
    <mergeCell ref="B1918:B1930"/>
    <mergeCell ref="C1918:C1930"/>
    <mergeCell ref="A2064:A2075"/>
    <mergeCell ref="B2064:B2075"/>
    <mergeCell ref="C2064:C2075"/>
    <mergeCell ref="D2064:D2075"/>
    <mergeCell ref="Q2064:Q2075"/>
    <mergeCell ref="A2052:A2063"/>
    <mergeCell ref="B2052:B2063"/>
    <mergeCell ref="C2052:C2063"/>
    <mergeCell ref="Q2052:Q2063"/>
    <mergeCell ref="A2016:A2027"/>
    <mergeCell ref="B2016:B2027"/>
    <mergeCell ref="C2016:C2027"/>
    <mergeCell ref="D2040:D2046"/>
    <mergeCell ref="A2028:A2039"/>
    <mergeCell ref="B2028:B2039"/>
    <mergeCell ref="C2028:C2039"/>
    <mergeCell ref="A2040:A2051"/>
    <mergeCell ref="Q1834:Q1845"/>
    <mergeCell ref="Q1846:Q1857"/>
    <mergeCell ref="Q1858:Q1869"/>
    <mergeCell ref="Q1870:Q1881"/>
    <mergeCell ref="Q1882:Q1893"/>
    <mergeCell ref="Q1894:Q1905"/>
    <mergeCell ref="Q1785:Q1796"/>
    <mergeCell ref="Q1797:Q1808"/>
    <mergeCell ref="A1809:Q1809"/>
    <mergeCell ref="Q1810:Q1821"/>
    <mergeCell ref="Q1822:Q1833"/>
    <mergeCell ref="Q1684:Q1697"/>
    <mergeCell ref="Q1698:Q1709"/>
    <mergeCell ref="Q1710:Q1721"/>
    <mergeCell ref="Q1722:Q1733"/>
    <mergeCell ref="Q1734:Q1745"/>
    <mergeCell ref="Q1746:Q1759"/>
    <mergeCell ref="D1834:D1839"/>
    <mergeCell ref="D1846:D1851"/>
    <mergeCell ref="A1834:A1845"/>
    <mergeCell ref="B1834:B1845"/>
    <mergeCell ref="C1834:C1845"/>
    <mergeCell ref="D1870:D1875"/>
    <mergeCell ref="A1858:A1869"/>
    <mergeCell ref="B1858:B1869"/>
    <mergeCell ref="C1858:C1869"/>
    <mergeCell ref="A1870:A1881"/>
    <mergeCell ref="B1870:B1881"/>
    <mergeCell ref="C1870:C1881"/>
    <mergeCell ref="D1810:D1816"/>
    <mergeCell ref="A1810:A1821"/>
    <mergeCell ref="B1810:B1821"/>
    <mergeCell ref="Q1610:Q1621"/>
    <mergeCell ref="Q1622:Q1633"/>
    <mergeCell ref="Q1634:Q1645"/>
    <mergeCell ref="Q1646:Q1657"/>
    <mergeCell ref="Q1658:Q1669"/>
    <mergeCell ref="Q1670:Q1683"/>
    <mergeCell ref="Q1533:Q1544"/>
    <mergeCell ref="Q1545:Q1557"/>
    <mergeCell ref="Q1558:Q1570"/>
    <mergeCell ref="Q1571:Q1584"/>
    <mergeCell ref="Q1585:Q1596"/>
    <mergeCell ref="Q1597:Q1609"/>
    <mergeCell ref="Q1456:Q1467"/>
    <mergeCell ref="Q1468:Q1480"/>
    <mergeCell ref="A1481:Q1481"/>
    <mergeCell ref="Q1482:Q1493"/>
    <mergeCell ref="Q1494:Q1505"/>
    <mergeCell ref="Q1506:Q1519"/>
    <mergeCell ref="A1520:A1532"/>
    <mergeCell ref="B1520:B1532"/>
    <mergeCell ref="C1520:C1532"/>
    <mergeCell ref="A1533:A1544"/>
    <mergeCell ref="B1533:B1544"/>
    <mergeCell ref="C1533:C1544"/>
    <mergeCell ref="D1533:D1544"/>
    <mergeCell ref="Q1520:Q1532"/>
    <mergeCell ref="A1494:A1505"/>
    <mergeCell ref="B1494:B1505"/>
    <mergeCell ref="C1494:C1505"/>
    <mergeCell ref="D1494:D1505"/>
    <mergeCell ref="A1506:A1519"/>
    <mergeCell ref="B1506:B1519"/>
    <mergeCell ref="A9:Q9"/>
    <mergeCell ref="A10:Q10"/>
    <mergeCell ref="A11:Q11"/>
    <mergeCell ref="A12:Q12"/>
    <mergeCell ref="Q1406:Q1417"/>
    <mergeCell ref="Q1418:Q1430"/>
    <mergeCell ref="A1394:A1405"/>
    <mergeCell ref="B1394:B1405"/>
    <mergeCell ref="C1394:C1405"/>
    <mergeCell ref="A1214:A1225"/>
    <mergeCell ref="A1274:A1285"/>
    <mergeCell ref="A1370:A1381"/>
    <mergeCell ref="B1370:B1381"/>
    <mergeCell ref="C1370:C1381"/>
    <mergeCell ref="A1382:A1393"/>
    <mergeCell ref="B1382:B1393"/>
    <mergeCell ref="C1382:C1393"/>
    <mergeCell ref="A1346:A1357"/>
    <mergeCell ref="B1346:B1357"/>
    <mergeCell ref="C1346:C1357"/>
    <mergeCell ref="D1346:D1357"/>
    <mergeCell ref="A1358:A1369"/>
    <mergeCell ref="B1358:B1369"/>
    <mergeCell ref="C1358:C1369"/>
    <mergeCell ref="A1322:A1333"/>
    <mergeCell ref="B1322:B1333"/>
    <mergeCell ref="C1322:C1333"/>
    <mergeCell ref="A1334:A1345"/>
    <mergeCell ref="B1334:B1345"/>
    <mergeCell ref="C1334:C1345"/>
    <mergeCell ref="A1298:A1309"/>
    <mergeCell ref="B1298:B1309"/>
    <mergeCell ref="B1214:B1225"/>
    <mergeCell ref="C1214:C1225"/>
    <mergeCell ref="C1298:C1309"/>
    <mergeCell ref="A1310:A1321"/>
    <mergeCell ref="B1310:B1321"/>
    <mergeCell ref="C1310:C1321"/>
    <mergeCell ref="D1262:D1273"/>
    <mergeCell ref="B1274:B1285"/>
    <mergeCell ref="C1274:C1285"/>
    <mergeCell ref="A1286:A1297"/>
    <mergeCell ref="B1286:B1297"/>
    <mergeCell ref="C1286:C1297"/>
    <mergeCell ref="A1250:A1261"/>
    <mergeCell ref="B1250:B1261"/>
    <mergeCell ref="C1250:C1261"/>
    <mergeCell ref="A1262:A1273"/>
    <mergeCell ref="B1262:B1273"/>
    <mergeCell ref="C1262:C1273"/>
    <mergeCell ref="A1226:A1237"/>
    <mergeCell ref="B1226:B1237"/>
    <mergeCell ref="C1226:C1237"/>
    <mergeCell ref="A1238:A1249"/>
    <mergeCell ref="B1238:B1249"/>
    <mergeCell ref="C1238:C1249"/>
    <mergeCell ref="A1202:A1213"/>
    <mergeCell ref="B1202:B1213"/>
    <mergeCell ref="C1202:C1213"/>
    <mergeCell ref="A1190:A1201"/>
    <mergeCell ref="B1190:B1201"/>
    <mergeCell ref="C1190:C1201"/>
    <mergeCell ref="A1166:A1177"/>
    <mergeCell ref="B1166:B1177"/>
    <mergeCell ref="C1166:C1177"/>
    <mergeCell ref="A1178:A1189"/>
    <mergeCell ref="B1178:B1189"/>
    <mergeCell ref="C1178:C1189"/>
    <mergeCell ref="A1142:A1153"/>
    <mergeCell ref="B1142:B1153"/>
    <mergeCell ref="C1142:C1153"/>
    <mergeCell ref="A1154:A1165"/>
    <mergeCell ref="B1154:B1165"/>
    <mergeCell ref="C1154:C1165"/>
    <mergeCell ref="A1118:A1129"/>
    <mergeCell ref="B1118:B1129"/>
    <mergeCell ref="C1118:C1129"/>
    <mergeCell ref="A1130:A1141"/>
    <mergeCell ref="B1130:B1141"/>
    <mergeCell ref="C1130:C1141"/>
    <mergeCell ref="A1094:A1105"/>
    <mergeCell ref="B1094:B1105"/>
    <mergeCell ref="C1094:C1105"/>
    <mergeCell ref="A1106:A1117"/>
    <mergeCell ref="B1106:B1117"/>
    <mergeCell ref="C1106:C1117"/>
    <mergeCell ref="A1070:A1081"/>
    <mergeCell ref="B1070:B1081"/>
    <mergeCell ref="C1070:C1081"/>
    <mergeCell ref="A1082:A1093"/>
    <mergeCell ref="B1082:B1093"/>
    <mergeCell ref="C1082:C1093"/>
    <mergeCell ref="A1046:A1057"/>
    <mergeCell ref="B1046:B1057"/>
    <mergeCell ref="C1046:C1057"/>
    <mergeCell ref="A1058:A1069"/>
    <mergeCell ref="B1058:B1069"/>
    <mergeCell ref="C1058:C1069"/>
    <mergeCell ref="A1022:A1033"/>
    <mergeCell ref="B1022:B1033"/>
    <mergeCell ref="C1022:C1033"/>
    <mergeCell ref="A1034:A1045"/>
    <mergeCell ref="B1034:B1045"/>
    <mergeCell ref="C1034:C1045"/>
    <mergeCell ref="A998:A1009"/>
    <mergeCell ref="B998:B1009"/>
    <mergeCell ref="C998:C1009"/>
    <mergeCell ref="A1010:A1021"/>
    <mergeCell ref="B1010:B1021"/>
    <mergeCell ref="C1010:C1021"/>
    <mergeCell ref="A974:A985"/>
    <mergeCell ref="B974:B985"/>
    <mergeCell ref="C974:C985"/>
    <mergeCell ref="A986:A997"/>
    <mergeCell ref="B986:B997"/>
    <mergeCell ref="C986:C997"/>
    <mergeCell ref="A950:A961"/>
    <mergeCell ref="B950:B961"/>
    <mergeCell ref="C950:C961"/>
    <mergeCell ref="D950:D961"/>
    <mergeCell ref="A962:A973"/>
    <mergeCell ref="B962:B973"/>
    <mergeCell ref="C962:C973"/>
    <mergeCell ref="A926:A937"/>
    <mergeCell ref="C926:C937"/>
    <mergeCell ref="A938:A949"/>
    <mergeCell ref="B938:B949"/>
    <mergeCell ref="C938:C949"/>
    <mergeCell ref="B926:B937"/>
    <mergeCell ref="A902:A913"/>
    <mergeCell ref="B902:B913"/>
    <mergeCell ref="C902:C913"/>
    <mergeCell ref="A914:A925"/>
    <mergeCell ref="B914:B925"/>
    <mergeCell ref="C914:C925"/>
    <mergeCell ref="A878:A889"/>
    <mergeCell ref="B878:B889"/>
    <mergeCell ref="C878:C889"/>
    <mergeCell ref="A890:A901"/>
    <mergeCell ref="B890:B901"/>
    <mergeCell ref="C890:C901"/>
    <mergeCell ref="A866:A877"/>
    <mergeCell ref="B830:B841"/>
    <mergeCell ref="C830:C841"/>
    <mergeCell ref="B842:B853"/>
    <mergeCell ref="C842:C853"/>
    <mergeCell ref="B854:B865"/>
    <mergeCell ref="C854:C865"/>
    <mergeCell ref="B866:B877"/>
    <mergeCell ref="C866:C877"/>
    <mergeCell ref="A818:A829"/>
    <mergeCell ref="B818:B829"/>
    <mergeCell ref="C818:C829"/>
    <mergeCell ref="A830:A841"/>
    <mergeCell ref="A842:A853"/>
    <mergeCell ref="A854:A865"/>
    <mergeCell ref="A794:A805"/>
    <mergeCell ref="B794:B805"/>
    <mergeCell ref="C794:C805"/>
    <mergeCell ref="D794:D805"/>
    <mergeCell ref="A806:A817"/>
    <mergeCell ref="B806:B817"/>
    <mergeCell ref="C806:C817"/>
    <mergeCell ref="A770:A781"/>
    <mergeCell ref="B770:B781"/>
    <mergeCell ref="C770:C781"/>
    <mergeCell ref="A782:A793"/>
    <mergeCell ref="B782:B793"/>
    <mergeCell ref="C782:C793"/>
    <mergeCell ref="A746:A757"/>
    <mergeCell ref="B746:B757"/>
    <mergeCell ref="C746:C757"/>
    <mergeCell ref="A758:A769"/>
    <mergeCell ref="B758:B769"/>
    <mergeCell ref="C758:C769"/>
    <mergeCell ref="A722:A733"/>
    <mergeCell ref="B722:B733"/>
    <mergeCell ref="C722:C733"/>
    <mergeCell ref="A734:A745"/>
    <mergeCell ref="B734:B745"/>
    <mergeCell ref="C734:C745"/>
    <mergeCell ref="A698:A709"/>
    <mergeCell ref="B698:B709"/>
    <mergeCell ref="C698:C709"/>
    <mergeCell ref="A710:A721"/>
    <mergeCell ref="B710:B721"/>
    <mergeCell ref="C710:C721"/>
    <mergeCell ref="A674:A685"/>
    <mergeCell ref="B674:B685"/>
    <mergeCell ref="C674:C685"/>
    <mergeCell ref="A686:A697"/>
    <mergeCell ref="B686:B697"/>
    <mergeCell ref="C686:C697"/>
    <mergeCell ref="A650:A661"/>
    <mergeCell ref="B650:B661"/>
    <mergeCell ref="C650:C661"/>
    <mergeCell ref="A662:A673"/>
    <mergeCell ref="B662:B673"/>
    <mergeCell ref="C662:C673"/>
    <mergeCell ref="A626:A637"/>
    <mergeCell ref="B626:B637"/>
    <mergeCell ref="C626:C637"/>
    <mergeCell ref="A638:A649"/>
    <mergeCell ref="B638:B649"/>
    <mergeCell ref="C638:C649"/>
    <mergeCell ref="A602:A613"/>
    <mergeCell ref="B602:B613"/>
    <mergeCell ref="C602:C613"/>
    <mergeCell ref="A614:A625"/>
    <mergeCell ref="B614:B625"/>
    <mergeCell ref="C614:C625"/>
    <mergeCell ref="D566:D577"/>
    <mergeCell ref="A578:A589"/>
    <mergeCell ref="B578:B589"/>
    <mergeCell ref="C578:C589"/>
    <mergeCell ref="D578:D589"/>
    <mergeCell ref="A590:A601"/>
    <mergeCell ref="B590:B601"/>
    <mergeCell ref="C590:C601"/>
    <mergeCell ref="A554:A565"/>
    <mergeCell ref="B554:B565"/>
    <mergeCell ref="C554:C565"/>
    <mergeCell ref="A566:A577"/>
    <mergeCell ref="B566:B577"/>
    <mergeCell ref="C566:C577"/>
    <mergeCell ref="A530:A541"/>
    <mergeCell ref="B530:B541"/>
    <mergeCell ref="C530:C541"/>
    <mergeCell ref="D530:D541"/>
    <mergeCell ref="A542:A553"/>
    <mergeCell ref="B542:B553"/>
    <mergeCell ref="C542:C553"/>
    <mergeCell ref="D494:D505"/>
    <mergeCell ref="A506:A517"/>
    <mergeCell ref="B506:B517"/>
    <mergeCell ref="C506:C517"/>
    <mergeCell ref="D506:D517"/>
    <mergeCell ref="A518:A529"/>
    <mergeCell ref="B518:B529"/>
    <mergeCell ref="D518:D529"/>
    <mergeCell ref="A482:A493"/>
    <mergeCell ref="B482:B493"/>
    <mergeCell ref="C482:C493"/>
    <mergeCell ref="A494:A505"/>
    <mergeCell ref="B494:B505"/>
    <mergeCell ref="C494:C505"/>
    <mergeCell ref="C518:C529"/>
    <mergeCell ref="A458:A469"/>
    <mergeCell ref="B458:B469"/>
    <mergeCell ref="C458:C469"/>
    <mergeCell ref="A470:A481"/>
    <mergeCell ref="B470:B481"/>
    <mergeCell ref="C470:C481"/>
    <mergeCell ref="A434:A445"/>
    <mergeCell ref="B434:B445"/>
    <mergeCell ref="C434:C445"/>
    <mergeCell ref="A446:A457"/>
    <mergeCell ref="B446:B457"/>
    <mergeCell ref="C446:C457"/>
    <mergeCell ref="A410:A421"/>
    <mergeCell ref="B410:B421"/>
    <mergeCell ref="C410:C421"/>
    <mergeCell ref="A422:A433"/>
    <mergeCell ref="B422:B433"/>
    <mergeCell ref="C422:C433"/>
    <mergeCell ref="A386:A397"/>
    <mergeCell ref="B386:B397"/>
    <mergeCell ref="C386:C397"/>
    <mergeCell ref="D386:D397"/>
    <mergeCell ref="A398:A409"/>
    <mergeCell ref="B398:B409"/>
    <mergeCell ref="C398:C409"/>
    <mergeCell ref="A362:A373"/>
    <mergeCell ref="B362:B373"/>
    <mergeCell ref="C362:C373"/>
    <mergeCell ref="A374:A385"/>
    <mergeCell ref="B374:B385"/>
    <mergeCell ref="C374:C385"/>
    <mergeCell ref="A338:A349"/>
    <mergeCell ref="B338:B349"/>
    <mergeCell ref="C338:C349"/>
    <mergeCell ref="A350:A361"/>
    <mergeCell ref="B350:B361"/>
    <mergeCell ref="C350:C361"/>
    <mergeCell ref="A314:A325"/>
    <mergeCell ref="B314:B325"/>
    <mergeCell ref="C314:C325"/>
    <mergeCell ref="A326:A337"/>
    <mergeCell ref="B326:B337"/>
    <mergeCell ref="C326:C337"/>
    <mergeCell ref="A290:A301"/>
    <mergeCell ref="B290:B301"/>
    <mergeCell ref="C290:C301"/>
    <mergeCell ref="A302:A313"/>
    <mergeCell ref="B302:B313"/>
    <mergeCell ref="C302:C313"/>
    <mergeCell ref="D254:D265"/>
    <mergeCell ref="A266:A277"/>
    <mergeCell ref="B266:B277"/>
    <mergeCell ref="C266:C277"/>
    <mergeCell ref="D266:D277"/>
    <mergeCell ref="A278:A289"/>
    <mergeCell ref="B278:B289"/>
    <mergeCell ref="C278:C289"/>
    <mergeCell ref="A50:A61"/>
    <mergeCell ref="B50:B61"/>
    <mergeCell ref="C50:C61"/>
    <mergeCell ref="A62:A73"/>
    <mergeCell ref="B62:B73"/>
    <mergeCell ref="C62:C73"/>
    <mergeCell ref="A170:A181"/>
    <mergeCell ref="B170:B181"/>
    <mergeCell ref="C170:C181"/>
    <mergeCell ref="D170:D181"/>
    <mergeCell ref="A182:A193"/>
    <mergeCell ref="B182:B193"/>
    <mergeCell ref="C182:C193"/>
    <mergeCell ref="A146:A157"/>
    <mergeCell ref="B146:B157"/>
    <mergeCell ref="C146:C157"/>
    <mergeCell ref="D146:D157"/>
    <mergeCell ref="A158:A169"/>
    <mergeCell ref="B158:B169"/>
    <mergeCell ref="C158:C169"/>
    <mergeCell ref="A122:A133"/>
    <mergeCell ref="B122:B133"/>
    <mergeCell ref="C122:C133"/>
    <mergeCell ref="A134:A145"/>
    <mergeCell ref="B134:B145"/>
    <mergeCell ref="C134:C145"/>
    <mergeCell ref="A98:A109"/>
    <mergeCell ref="B98:B109"/>
    <mergeCell ref="C98:C109"/>
    <mergeCell ref="D98:D109"/>
    <mergeCell ref="A110:A121"/>
    <mergeCell ref="B110:B121"/>
    <mergeCell ref="C110:C121"/>
    <mergeCell ref="A74:A85"/>
    <mergeCell ref="B74:B85"/>
    <mergeCell ref="C74:C85"/>
    <mergeCell ref="D74:D85"/>
    <mergeCell ref="A86:A97"/>
    <mergeCell ref="B86:B97"/>
    <mergeCell ref="C86:C97"/>
    <mergeCell ref="D86:D97"/>
    <mergeCell ref="A242:A253"/>
    <mergeCell ref="B242:B253"/>
    <mergeCell ref="C242:C253"/>
    <mergeCell ref="A254:A265"/>
    <mergeCell ref="B254:B265"/>
    <mergeCell ref="C254:C265"/>
    <mergeCell ref="D206:D217"/>
    <mergeCell ref="A218:A229"/>
    <mergeCell ref="B218:B229"/>
    <mergeCell ref="C218:C229"/>
    <mergeCell ref="A230:A241"/>
    <mergeCell ref="B230:B241"/>
    <mergeCell ref="C230:C241"/>
    <mergeCell ref="D230:D241"/>
    <mergeCell ref="A194:A205"/>
    <mergeCell ref="B194:B205"/>
    <mergeCell ref="C194:C205"/>
    <mergeCell ref="A206:A217"/>
    <mergeCell ref="B206:B217"/>
    <mergeCell ref="C206:C217"/>
    <mergeCell ref="A25:A37"/>
    <mergeCell ref="B25:B37"/>
    <mergeCell ref="C25:C37"/>
    <mergeCell ref="A38:A49"/>
    <mergeCell ref="B38:B49"/>
    <mergeCell ref="C38:C49"/>
    <mergeCell ref="D2382:D2393"/>
    <mergeCell ref="A2394:A2405"/>
    <mergeCell ref="B2394:B2405"/>
    <mergeCell ref="A2430:A2441"/>
    <mergeCell ref="B2430:B2441"/>
    <mergeCell ref="C2430:C2441"/>
    <mergeCell ref="D2430:D2441"/>
    <mergeCell ref="A2406:A2417"/>
    <mergeCell ref="B2480:B2491"/>
    <mergeCell ref="A2358:A2369"/>
    <mergeCell ref="B2358:B2369"/>
    <mergeCell ref="C2358:C2369"/>
    <mergeCell ref="D2358:D2369"/>
    <mergeCell ref="A2418:A2429"/>
    <mergeCell ref="B2418:B2429"/>
    <mergeCell ref="C2418:C2429"/>
    <mergeCell ref="D2334:D2345"/>
    <mergeCell ref="A2442:E2453"/>
    <mergeCell ref="C2394:C2405"/>
    <mergeCell ref="D2394:D2405"/>
    <mergeCell ref="D2418:D2429"/>
    <mergeCell ref="B2297:B2309"/>
    <mergeCell ref="C2297:C2309"/>
    <mergeCell ref="A2310:A2321"/>
    <mergeCell ref="B2310:B2321"/>
    <mergeCell ref="C2310:C2321"/>
    <mergeCell ref="D2236:D2247"/>
    <mergeCell ref="C2480:C2491"/>
    <mergeCell ref="A2248:A2259"/>
    <mergeCell ref="B2248:B2259"/>
    <mergeCell ref="C2248:C2259"/>
    <mergeCell ref="D2248:D2259"/>
    <mergeCell ref="A2370:A2381"/>
    <mergeCell ref="B2370:B2381"/>
    <mergeCell ref="C2370:C2381"/>
    <mergeCell ref="A2297:A2309"/>
    <mergeCell ref="B2334:B2345"/>
    <mergeCell ref="C2334:C2345"/>
    <mergeCell ref="A2334:A2345"/>
    <mergeCell ref="A2273:A2284"/>
    <mergeCell ref="B2273:B2284"/>
    <mergeCell ref="C2273:C2284"/>
    <mergeCell ref="A2285:A2296"/>
    <mergeCell ref="B2285:B2296"/>
    <mergeCell ref="C2285:C2296"/>
    <mergeCell ref="Q2102:Q2113"/>
    <mergeCell ref="Q2114:Q2125"/>
    <mergeCell ref="Q2126:Q2137"/>
    <mergeCell ref="Q2140:Q2151"/>
    <mergeCell ref="A2089:Q2089"/>
    <mergeCell ref="A2138:Q2138"/>
    <mergeCell ref="A2139:Q2139"/>
    <mergeCell ref="A2212:A2223"/>
    <mergeCell ref="B2212:B2223"/>
    <mergeCell ref="C2212:C2223"/>
    <mergeCell ref="D2212:D2223"/>
    <mergeCell ref="A2224:A2235"/>
    <mergeCell ref="B2224:B2235"/>
    <mergeCell ref="C2224:C2235"/>
    <mergeCell ref="D2224:D2235"/>
    <mergeCell ref="A2176:A2187"/>
    <mergeCell ref="B2176:B2187"/>
    <mergeCell ref="C2176:C2187"/>
    <mergeCell ref="D2176:D2187"/>
    <mergeCell ref="A2200:A2211"/>
    <mergeCell ref="B2200:B2211"/>
    <mergeCell ref="C2200:C2211"/>
    <mergeCell ref="D2200:D2211"/>
    <mergeCell ref="A2152:A2163"/>
    <mergeCell ref="B2152:B2163"/>
    <mergeCell ref="C2152:C2163"/>
    <mergeCell ref="A2164:A2175"/>
    <mergeCell ref="B2164:B2175"/>
    <mergeCell ref="C2164:C2175"/>
    <mergeCell ref="D2164:D2175"/>
    <mergeCell ref="D2152:D2163"/>
    <mergeCell ref="A2140:A2151"/>
    <mergeCell ref="B2140:B2151"/>
    <mergeCell ref="C2140:C2151"/>
    <mergeCell ref="D2140:D2151"/>
    <mergeCell ref="A2188:A2199"/>
    <mergeCell ref="B2188:B2199"/>
    <mergeCell ref="C2188:C2199"/>
    <mergeCell ref="D2188:D2199"/>
    <mergeCell ref="A2102:E2113"/>
    <mergeCell ref="A2114:E2125"/>
    <mergeCell ref="A2126:E2137"/>
    <mergeCell ref="A2077:A2088"/>
    <mergeCell ref="B2077:B2088"/>
    <mergeCell ref="C2077:C2088"/>
    <mergeCell ref="D2077:D2088"/>
    <mergeCell ref="A2090:A2101"/>
    <mergeCell ref="B2090:B2101"/>
    <mergeCell ref="C2090:C2101"/>
    <mergeCell ref="D2091:D2101"/>
    <mergeCell ref="A1991:A2003"/>
    <mergeCell ref="B1991:B2003"/>
    <mergeCell ref="C1991:C2003"/>
    <mergeCell ref="D1991:D2003"/>
    <mergeCell ref="D2016:D2022"/>
    <mergeCell ref="A2004:A2015"/>
    <mergeCell ref="B2004:B2015"/>
    <mergeCell ref="C2004:C2015"/>
    <mergeCell ref="B1955:B1966"/>
    <mergeCell ref="C1955:C1966"/>
    <mergeCell ref="D1906:D1917"/>
    <mergeCell ref="A1979:A1990"/>
    <mergeCell ref="B1979:B1990"/>
    <mergeCell ref="C1979:C1990"/>
    <mergeCell ref="D1979:D1990"/>
    <mergeCell ref="B1931:B1942"/>
    <mergeCell ref="A1906:A1917"/>
    <mergeCell ref="B1906:B1917"/>
    <mergeCell ref="C1906:C1917"/>
    <mergeCell ref="A1943:A1954"/>
    <mergeCell ref="B1943:B1954"/>
    <mergeCell ref="C1943:C1954"/>
    <mergeCell ref="D1943:D1954"/>
    <mergeCell ref="C1931:C1942"/>
    <mergeCell ref="A1882:A1893"/>
    <mergeCell ref="B1882:B1893"/>
    <mergeCell ref="C1882:C1893"/>
    <mergeCell ref="D1882:D1893"/>
    <mergeCell ref="A1894:A1905"/>
    <mergeCell ref="B1894:B1905"/>
    <mergeCell ref="C1894:C1905"/>
    <mergeCell ref="D1894:D1905"/>
    <mergeCell ref="A1967:A1978"/>
    <mergeCell ref="B1967:B1978"/>
    <mergeCell ref="C1967:C1978"/>
    <mergeCell ref="D1967:D1978"/>
    <mergeCell ref="A1955:A1966"/>
    <mergeCell ref="D1931:D1942"/>
    <mergeCell ref="A1931:A1942"/>
    <mergeCell ref="C1810:C1821"/>
    <mergeCell ref="A1822:A1833"/>
    <mergeCell ref="B1822:B1833"/>
    <mergeCell ref="A1846:A1857"/>
    <mergeCell ref="B1846:B1857"/>
    <mergeCell ref="C1846:C1857"/>
    <mergeCell ref="C1822:C1833"/>
    <mergeCell ref="A1797:A1808"/>
    <mergeCell ref="B1797:B1808"/>
    <mergeCell ref="C1797:C1808"/>
    <mergeCell ref="D1797:D1808"/>
    <mergeCell ref="A1785:A1796"/>
    <mergeCell ref="B1785:B1796"/>
    <mergeCell ref="C1785:C1796"/>
    <mergeCell ref="A1760:A1772"/>
    <mergeCell ref="B1760:B1772"/>
    <mergeCell ref="C1760:C1772"/>
    <mergeCell ref="A1773:A1784"/>
    <mergeCell ref="B1773:B1784"/>
    <mergeCell ref="C1773:C1784"/>
    <mergeCell ref="A1734:A1745"/>
    <mergeCell ref="B1734:B1745"/>
    <mergeCell ref="C1734:C1745"/>
    <mergeCell ref="B1746:B1750"/>
    <mergeCell ref="A1746:A1759"/>
    <mergeCell ref="C1746:C1759"/>
    <mergeCell ref="A1684:A1697"/>
    <mergeCell ref="B1684:B1697"/>
    <mergeCell ref="C1684:C1697"/>
    <mergeCell ref="D1684:D1697"/>
    <mergeCell ref="A1698:A1709"/>
    <mergeCell ref="B1698:B1709"/>
    <mergeCell ref="C1698:C1709"/>
    <mergeCell ref="D1698:D1709"/>
    <mergeCell ref="B1610:B1621"/>
    <mergeCell ref="C1610:C1621"/>
    <mergeCell ref="B1722:B1733"/>
    <mergeCell ref="C1722:C1733"/>
    <mergeCell ref="D1646:D1657"/>
    <mergeCell ref="B1670:B1683"/>
    <mergeCell ref="A1722:A1733"/>
    <mergeCell ref="A1634:A1645"/>
    <mergeCell ref="B1634:B1645"/>
    <mergeCell ref="B1646:B1657"/>
    <mergeCell ref="C1646:C1657"/>
    <mergeCell ref="D1670:D1683"/>
    <mergeCell ref="A1670:A1683"/>
    <mergeCell ref="D1658:D1669"/>
    <mergeCell ref="A1482:A1493"/>
    <mergeCell ref="B1482:B1493"/>
    <mergeCell ref="C1482:C1493"/>
    <mergeCell ref="D1482:D1493"/>
    <mergeCell ref="A1456:A1467"/>
    <mergeCell ref="B1456:B1467"/>
    <mergeCell ref="C1456:C1467"/>
    <mergeCell ref="A1468:A1480"/>
    <mergeCell ref="B1468:B1480"/>
    <mergeCell ref="C1468:C1480"/>
    <mergeCell ref="A1406:A1417"/>
    <mergeCell ref="B1406:B1417"/>
    <mergeCell ref="C1406:C1417"/>
    <mergeCell ref="A1443:A1455"/>
    <mergeCell ref="B1443:B1455"/>
    <mergeCell ref="C1443:C1455"/>
    <mergeCell ref="D1418:D1425"/>
    <mergeCell ref="A1418:A1430"/>
    <mergeCell ref="B1418:B1430"/>
    <mergeCell ref="C1418:C1430"/>
    <mergeCell ref="IT2612:IV2617"/>
    <mergeCell ref="IH2612:IK2617"/>
    <mergeCell ref="IL2612:IO2617"/>
    <mergeCell ref="FZ2612:GC2617"/>
    <mergeCell ref="GD2612:GG2617"/>
    <mergeCell ref="IP2612:IS2617"/>
    <mergeCell ref="GX2612:HA2617"/>
    <mergeCell ref="HB2612:HE2617"/>
    <mergeCell ref="HF2612:HI2617"/>
    <mergeCell ref="HJ2612:HM2617"/>
    <mergeCell ref="HN2612:HQ2617"/>
    <mergeCell ref="HR2612:HU2617"/>
    <mergeCell ref="HV2612:HY2617"/>
    <mergeCell ref="HZ2612:IC2617"/>
    <mergeCell ref="CH2612:CK2617"/>
    <mergeCell ref="ED2612:EG2617"/>
    <mergeCell ref="EH2612:EK2617"/>
    <mergeCell ref="EL2612:EO2617"/>
    <mergeCell ref="EP2612:ES2617"/>
    <mergeCell ref="ET2612:EW2617"/>
    <mergeCell ref="BJ2612:BM2617"/>
    <mergeCell ref="BN2612:BQ2617"/>
    <mergeCell ref="BR2612:BU2617"/>
    <mergeCell ref="BV2612:BY2617"/>
    <mergeCell ref="BZ2612:CC2617"/>
    <mergeCell ref="CD2612:CG2617"/>
    <mergeCell ref="FJ2600:FM2605"/>
    <mergeCell ref="CL2612:CO2617"/>
    <mergeCell ref="CP2612:CS2617"/>
    <mergeCell ref="CT2612:CW2617"/>
    <mergeCell ref="CX2612:DA2617"/>
    <mergeCell ref="DB2612:DE2617"/>
    <mergeCell ref="EX2612:FA2617"/>
    <mergeCell ref="DV2612:DY2617"/>
    <mergeCell ref="DZ2612:EC2617"/>
    <mergeCell ref="FB2612:FE2617"/>
    <mergeCell ref="EL2600:EO2605"/>
    <mergeCell ref="EP2600:ES2605"/>
    <mergeCell ref="ET2600:EW2605"/>
    <mergeCell ref="EX2600:FA2605"/>
    <mergeCell ref="FB2600:FE2605"/>
    <mergeCell ref="FF2600:FI2605"/>
    <mergeCell ref="FF2612:FI2617"/>
    <mergeCell ref="FJ2612:FM2617"/>
    <mergeCell ref="HZ2600:IC2605"/>
    <mergeCell ref="IH2600:IK2605"/>
    <mergeCell ref="DN2600:DQ2605"/>
    <mergeCell ref="DR2600:DU2605"/>
    <mergeCell ref="DV2600:DY2605"/>
    <mergeCell ref="DZ2600:EC2605"/>
    <mergeCell ref="ED2600:EG2605"/>
    <mergeCell ref="EH2600:EK2605"/>
    <mergeCell ref="GT2600:GW2605"/>
    <mergeCell ref="GX2600:HA2605"/>
    <mergeCell ref="HB2600:HE2605"/>
    <mergeCell ref="GD2600:GG2605"/>
    <mergeCell ref="GH2600:GK2605"/>
    <mergeCell ref="HN2600:HQ2605"/>
    <mergeCell ref="BV2600:BY2605"/>
    <mergeCell ref="DF2612:DI2617"/>
    <mergeCell ref="DJ2612:DM2617"/>
    <mergeCell ref="DN2612:DQ2617"/>
    <mergeCell ref="DR2612:DU2617"/>
    <mergeCell ref="GH2612:GK2617"/>
    <mergeCell ref="GL2612:GO2617"/>
    <mergeCell ref="GP2612:GS2617"/>
    <mergeCell ref="GT2612:GW2617"/>
    <mergeCell ref="ID2612:IG2617"/>
    <mergeCell ref="FN2612:FQ2617"/>
    <mergeCell ref="FR2612:FU2617"/>
    <mergeCell ref="FV2612:FY2617"/>
    <mergeCell ref="DJ2600:DM2605"/>
    <mergeCell ref="IT2600:IV2605"/>
    <mergeCell ref="V2612:Y2617"/>
    <mergeCell ref="Z2612:AC2617"/>
    <mergeCell ref="AD2612:AG2617"/>
    <mergeCell ref="AH2612:AK2617"/>
    <mergeCell ref="HJ2600:HM2605"/>
    <mergeCell ref="ID2600:IG2605"/>
    <mergeCell ref="GL2600:GO2605"/>
    <mergeCell ref="GP2600:GS2605"/>
    <mergeCell ref="AT2600:AW2605"/>
    <mergeCell ref="CH2600:CK2605"/>
    <mergeCell ref="CL2600:CO2605"/>
    <mergeCell ref="CP2600:CS2605"/>
    <mergeCell ref="CT2600:CW2605"/>
    <mergeCell ref="BB2600:BE2605"/>
    <mergeCell ref="BF2600:BI2605"/>
    <mergeCell ref="BJ2600:BM2605"/>
    <mergeCell ref="BN2600:BQ2605"/>
    <mergeCell ref="BR2600:BU2605"/>
    <mergeCell ref="AL2612:AO2617"/>
    <mergeCell ref="AP2612:AS2617"/>
    <mergeCell ref="AT2612:AW2617"/>
    <mergeCell ref="BZ2600:CC2605"/>
    <mergeCell ref="IL2600:IO2605"/>
    <mergeCell ref="IP2600:IS2605"/>
    <mergeCell ref="HF2600:HI2605"/>
    <mergeCell ref="FN2600:FQ2605"/>
    <mergeCell ref="FR2600:FU2605"/>
    <mergeCell ref="FV2600:FY2605"/>
    <mergeCell ref="FZ2600:GC2605"/>
    <mergeCell ref="HR2600:HU2605"/>
    <mergeCell ref="HV2600:HY2605"/>
    <mergeCell ref="AH2576:AK2581"/>
    <mergeCell ref="AL2576:AO2581"/>
    <mergeCell ref="AH2564:AK2569"/>
    <mergeCell ref="AH2600:AK2605"/>
    <mergeCell ref="C5:C7"/>
    <mergeCell ref="E5:E7"/>
    <mergeCell ref="I6:J6"/>
    <mergeCell ref="CX2600:DA2605"/>
    <mergeCell ref="DB2600:DE2605"/>
    <mergeCell ref="DF2600:DI2605"/>
    <mergeCell ref="AL2600:AO2605"/>
    <mergeCell ref="BV2564:BY2569"/>
    <mergeCell ref="BZ2564:CC2569"/>
    <mergeCell ref="CD2564:CG2569"/>
    <mergeCell ref="K6:L6"/>
    <mergeCell ref="M6:N6"/>
    <mergeCell ref="O6:P6"/>
    <mergeCell ref="F5:F7"/>
    <mergeCell ref="G5:H6"/>
    <mergeCell ref="Q5:Q7"/>
    <mergeCell ref="C2528:C2539"/>
    <mergeCell ref="Q1431:Q1442"/>
    <mergeCell ref="Q1443:Q1455"/>
    <mergeCell ref="C1506:C1519"/>
    <mergeCell ref="D1468:D1480"/>
    <mergeCell ref="Q1760:Q1772"/>
    <mergeCell ref="Q1773:Q1784"/>
    <mergeCell ref="V2576:Y2581"/>
    <mergeCell ref="D1773:D1784"/>
    <mergeCell ref="Q2152:Q2163"/>
    <mergeCell ref="Q2077:Q2088"/>
    <mergeCell ref="Q2090:Q2101"/>
    <mergeCell ref="A1545:A1557"/>
    <mergeCell ref="C1545:C1557"/>
    <mergeCell ref="D1431:D1437"/>
    <mergeCell ref="A1431:A1442"/>
    <mergeCell ref="B1431:B1442"/>
    <mergeCell ref="C1431:C1442"/>
    <mergeCell ref="B1545:B1557"/>
    <mergeCell ref="D1822:D1827"/>
    <mergeCell ref="A5:A7"/>
    <mergeCell ref="I5:P5"/>
    <mergeCell ref="B5:B7"/>
    <mergeCell ref="D5:D7"/>
    <mergeCell ref="A2480:A2491"/>
    <mergeCell ref="P1:R1"/>
    <mergeCell ref="G2:N2"/>
    <mergeCell ref="A3:F3"/>
    <mergeCell ref="A4:F4"/>
    <mergeCell ref="G3:M3"/>
    <mergeCell ref="G4:M4"/>
    <mergeCell ref="D1571:D1579"/>
    <mergeCell ref="A1571:A1584"/>
    <mergeCell ref="B1571:B1584"/>
    <mergeCell ref="C1571:C1584"/>
    <mergeCell ref="A1558:A1570"/>
    <mergeCell ref="B1558:B1570"/>
    <mergeCell ref="C1558:C1570"/>
    <mergeCell ref="D1558:D1565"/>
    <mergeCell ref="B1658:B1669"/>
    <mergeCell ref="C1658:C1669"/>
    <mergeCell ref="C1670:C1683"/>
    <mergeCell ref="C1710:C1721"/>
    <mergeCell ref="A13:E24"/>
    <mergeCell ref="AL2564:AO2569"/>
    <mergeCell ref="AD2564:AG2569"/>
    <mergeCell ref="A2588:E2599"/>
    <mergeCell ref="A2576:E2587"/>
    <mergeCell ref="A2564:E2575"/>
    <mergeCell ref="Q2612:Q2623"/>
    <mergeCell ref="A2624:P2624"/>
    <mergeCell ref="Z2576:AC2581"/>
    <mergeCell ref="AD2576:AG2581"/>
    <mergeCell ref="D2480:D2486"/>
    <mergeCell ref="Z2600:AC2605"/>
    <mergeCell ref="AD2600:AG2605"/>
    <mergeCell ref="A2516:A2527"/>
    <mergeCell ref="B2516:B2527"/>
    <mergeCell ref="C2516:C2527"/>
    <mergeCell ref="D2516:D2527"/>
    <mergeCell ref="C2492:C2503"/>
    <mergeCell ref="D2492:D2503"/>
    <mergeCell ref="A2504:A2515"/>
    <mergeCell ref="B2504:B2515"/>
    <mergeCell ref="C2504:C2515"/>
    <mergeCell ref="D2504:D2515"/>
    <mergeCell ref="Q2504:Q2515"/>
    <mergeCell ref="A2600:E2611"/>
    <mergeCell ref="A2612:E2623"/>
    <mergeCell ref="A2492:A2503"/>
    <mergeCell ref="B2492:B2503"/>
    <mergeCell ref="Q2540:Q2551"/>
    <mergeCell ref="Q2552:Q2563"/>
    <mergeCell ref="Q2564:Q2575"/>
    <mergeCell ref="Q2576:Q2587"/>
    <mergeCell ref="Z2564:AC2569"/>
    <mergeCell ref="AP2576:AS2581"/>
    <mergeCell ref="AT2576:AW2581"/>
    <mergeCell ref="AX2576:BA2581"/>
    <mergeCell ref="BB2576:BE2581"/>
    <mergeCell ref="BN2576:BQ2581"/>
    <mergeCell ref="BF2576:BI2581"/>
    <mergeCell ref="BJ2576:BM2581"/>
    <mergeCell ref="AP2600:AS2605"/>
    <mergeCell ref="CL2564:CO2569"/>
    <mergeCell ref="CP2564:CS2569"/>
    <mergeCell ref="CT2564:CW2569"/>
    <mergeCell ref="BV2576:BY2581"/>
    <mergeCell ref="BZ2576:CC2581"/>
    <mergeCell ref="CL2576:CO2581"/>
    <mergeCell ref="CP2576:CS2581"/>
    <mergeCell ref="CD2576:CG2581"/>
    <mergeCell ref="CH2576:CK2581"/>
    <mergeCell ref="CH2564:CK2569"/>
    <mergeCell ref="BB2564:BE2569"/>
    <mergeCell ref="BF2564:BI2569"/>
    <mergeCell ref="BJ2564:BM2569"/>
    <mergeCell ref="BN2564:BQ2569"/>
    <mergeCell ref="BR2576:BU2581"/>
    <mergeCell ref="AP2564:AS2569"/>
    <mergeCell ref="AT2564:AW2569"/>
    <mergeCell ref="AX2564:BA2569"/>
    <mergeCell ref="DV2564:DY2569"/>
    <mergeCell ref="DZ2564:EC2569"/>
    <mergeCell ref="ED2564:EG2569"/>
    <mergeCell ref="AX2600:BA2605"/>
    <mergeCell ref="AX2612:BA2617"/>
    <mergeCell ref="BB2612:BE2617"/>
    <mergeCell ref="BF2612:BI2617"/>
    <mergeCell ref="CT2576:CW2581"/>
    <mergeCell ref="BR2564:BU2569"/>
    <mergeCell ref="CD2600:CG2605"/>
    <mergeCell ref="CX2564:DA2569"/>
    <mergeCell ref="DB2564:DE2569"/>
    <mergeCell ref="DF2564:DI2569"/>
    <mergeCell ref="DJ2564:DM2569"/>
    <mergeCell ref="DN2564:DQ2569"/>
    <mergeCell ref="DR2564:DU2569"/>
    <mergeCell ref="HB2564:HE2569"/>
    <mergeCell ref="EH2564:EK2569"/>
    <mergeCell ref="EL2564:EO2569"/>
    <mergeCell ref="EP2564:ES2569"/>
    <mergeCell ref="ET2564:EW2569"/>
    <mergeCell ref="EX2564:FA2569"/>
    <mergeCell ref="FB2564:FE2569"/>
    <mergeCell ref="FF2564:FI2569"/>
    <mergeCell ref="FJ2564:FM2569"/>
    <mergeCell ref="FN2564:FQ2569"/>
    <mergeCell ref="FR2576:FU2581"/>
    <mergeCell ref="DN2576:DQ2581"/>
    <mergeCell ref="DB2576:DE2581"/>
    <mergeCell ref="DF2576:DI2581"/>
    <mergeCell ref="DR2576:DU2581"/>
    <mergeCell ref="DV2576:DY2581"/>
    <mergeCell ref="HZ2564:IC2569"/>
    <mergeCell ref="GH2564:GK2569"/>
    <mergeCell ref="ID2564:IG2569"/>
    <mergeCell ref="IH2564:IK2569"/>
    <mergeCell ref="IL2564:IO2569"/>
    <mergeCell ref="IP2564:IS2569"/>
    <mergeCell ref="GL2564:GO2569"/>
    <mergeCell ref="GP2564:GS2569"/>
    <mergeCell ref="GT2564:GW2569"/>
    <mergeCell ref="GX2564:HA2569"/>
    <mergeCell ref="FR2564:FU2569"/>
    <mergeCell ref="FV2564:FY2569"/>
    <mergeCell ref="FZ2564:GC2569"/>
    <mergeCell ref="GD2564:GG2569"/>
    <mergeCell ref="IT2564:IV2569"/>
    <mergeCell ref="HF2564:HI2569"/>
    <mergeCell ref="HJ2564:HM2569"/>
    <mergeCell ref="HN2564:HQ2569"/>
    <mergeCell ref="HR2564:HU2569"/>
    <mergeCell ref="HV2564:HY2569"/>
    <mergeCell ref="EH2576:EK2581"/>
    <mergeCell ref="EL2576:EO2581"/>
    <mergeCell ref="DZ2576:EC2581"/>
    <mergeCell ref="ED2576:EG2581"/>
    <mergeCell ref="ET2576:EW2581"/>
    <mergeCell ref="FV2576:FY2581"/>
    <mergeCell ref="FZ2576:GC2581"/>
    <mergeCell ref="FF2576:FI2581"/>
    <mergeCell ref="FJ2576:FM2581"/>
    <mergeCell ref="CX2576:DA2581"/>
    <mergeCell ref="DJ2576:DM2581"/>
    <mergeCell ref="EX2576:FA2581"/>
    <mergeCell ref="FB2576:FE2581"/>
    <mergeCell ref="FN2576:FQ2581"/>
    <mergeCell ref="HV2576:HY2581"/>
    <mergeCell ref="HZ2576:IC2581"/>
    <mergeCell ref="IH2576:IK2581"/>
    <mergeCell ref="GX2576:HA2581"/>
    <mergeCell ref="HB2576:HE2581"/>
    <mergeCell ref="GH2576:GK2581"/>
    <mergeCell ref="GL2576:GO2581"/>
    <mergeCell ref="GP2576:GS2581"/>
    <mergeCell ref="GT2576:GW2581"/>
    <mergeCell ref="IT2576:IV2581"/>
    <mergeCell ref="HF2576:HI2581"/>
    <mergeCell ref="HJ2576:HM2581"/>
    <mergeCell ref="HN2576:HQ2581"/>
    <mergeCell ref="HR2576:HU2581"/>
    <mergeCell ref="EP2576:ES2581"/>
    <mergeCell ref="IL2576:IO2581"/>
    <mergeCell ref="IP2576:IS2581"/>
    <mergeCell ref="ID2576:IG2581"/>
    <mergeCell ref="GD2576:GG2581"/>
    <mergeCell ref="A1585:A1596"/>
    <mergeCell ref="B1585:B1596"/>
    <mergeCell ref="C1585:C1596"/>
    <mergeCell ref="D1597:D1604"/>
    <mergeCell ref="D1610:D1616"/>
    <mergeCell ref="A1597:A1609"/>
    <mergeCell ref="B1597:B1609"/>
    <mergeCell ref="C1597:C1609"/>
    <mergeCell ref="A1610:A1621"/>
    <mergeCell ref="A1622:A1633"/>
    <mergeCell ref="B1622:B1633"/>
    <mergeCell ref="C1622:C1633"/>
    <mergeCell ref="D1585:D1591"/>
    <mergeCell ref="C1634:C1645"/>
    <mergeCell ref="D1634:D1645"/>
    <mergeCell ref="A1646:A1657"/>
    <mergeCell ref="A2346:A2357"/>
    <mergeCell ref="B2346:B2357"/>
    <mergeCell ref="C2346:C2357"/>
    <mergeCell ref="A1710:A1721"/>
    <mergeCell ref="B1710:B1721"/>
    <mergeCell ref="A1658:A1669"/>
  </mergeCells>
  <phoneticPr fontId="3" type="noConversion"/>
  <pageMargins left="0.31496062992125984" right="0.19685039370078741" top="0.27559055118110237" bottom="0.19685039370078741" header="0.31496062992125984" footer="0.23622047244094491"/>
  <pageSetup paperSize="9" scale="56" fitToHeight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70"/>
  <sheetViews>
    <sheetView topLeftCell="A218" workbookViewId="0">
      <selection activeCell="I225" sqref="I225:S258"/>
    </sheetView>
  </sheetViews>
  <sheetFormatPr defaultRowHeight="12" customHeight="1"/>
  <cols>
    <col min="1" max="1" width="8.140625" style="12" customWidth="1"/>
    <col min="2" max="2" width="30.5703125" style="11" customWidth="1"/>
    <col min="3" max="3" width="15.28515625" style="11" customWidth="1"/>
    <col min="4" max="4" width="14.85546875" style="11" customWidth="1"/>
    <col min="5" max="6" width="13.7109375" style="11" customWidth="1"/>
    <col min="7" max="7" width="12.85546875" style="18" customWidth="1"/>
    <col min="8" max="8" width="11.7109375" style="18" customWidth="1"/>
    <col min="9" max="9" width="9.140625" style="18"/>
    <col min="10" max="10" width="9.7109375" style="18" bestFit="1" customWidth="1"/>
    <col min="11" max="29" width="9.140625" style="18"/>
    <col min="30" max="16384" width="9.140625" style="11"/>
  </cols>
  <sheetData>
    <row r="1" spans="1:31" ht="12" customHeight="1">
      <c r="A1" s="27"/>
      <c r="B1" s="18"/>
      <c r="C1" s="18"/>
      <c r="D1" s="18"/>
      <c r="E1" s="18"/>
      <c r="F1" s="18"/>
    </row>
    <row r="2" spans="1:31" ht="12" customHeight="1">
      <c r="A2" s="43"/>
      <c r="B2" s="42"/>
      <c r="C2" s="42"/>
      <c r="D2" s="42"/>
      <c r="E2" s="183"/>
      <c r="F2" s="183"/>
    </row>
    <row r="3" spans="1:31" ht="12" customHeight="1">
      <c r="A3" s="184"/>
      <c r="B3" s="185"/>
      <c r="C3" s="185"/>
      <c r="D3" s="185"/>
      <c r="E3" s="186"/>
      <c r="F3" s="186"/>
    </row>
    <row r="4" spans="1:31" ht="12" customHeight="1">
      <c r="A4" s="187"/>
      <c r="B4" s="188"/>
      <c r="C4" s="188"/>
      <c r="D4" s="188"/>
      <c r="E4" s="186"/>
      <c r="F4" s="186"/>
    </row>
    <row r="5" spans="1:31" ht="12" customHeight="1">
      <c r="A5" s="171"/>
      <c r="B5" s="172"/>
      <c r="C5" s="172"/>
      <c r="D5" s="172"/>
      <c r="E5" s="172"/>
      <c r="F5" s="172"/>
      <c r="G5" s="172"/>
      <c r="H5" s="172"/>
    </row>
    <row r="6" spans="1:31" ht="12" customHeight="1">
      <c r="A6" s="171"/>
      <c r="B6" s="172"/>
      <c r="C6" s="172"/>
      <c r="D6" s="172"/>
      <c r="E6" s="172"/>
      <c r="F6" s="172"/>
      <c r="G6" s="172"/>
      <c r="H6" s="172"/>
    </row>
    <row r="7" spans="1:31" ht="12" customHeight="1">
      <c r="A7" s="171"/>
      <c r="B7" s="172"/>
      <c r="C7" s="172"/>
      <c r="D7" s="172"/>
      <c r="E7" s="44"/>
      <c r="F7" s="44"/>
      <c r="G7" s="44"/>
      <c r="H7" s="44"/>
    </row>
    <row r="8" spans="1:31" ht="12" customHeight="1">
      <c r="A8" s="28"/>
      <c r="B8" s="29"/>
      <c r="C8" s="28"/>
      <c r="D8" s="29"/>
      <c r="E8" s="28"/>
      <c r="F8" s="29"/>
      <c r="G8" s="28"/>
      <c r="H8" s="29"/>
    </row>
    <row r="9" spans="1:31" ht="12" customHeight="1">
      <c r="A9" s="30"/>
      <c r="B9" s="181"/>
      <c r="C9" s="181"/>
      <c r="D9" s="181"/>
      <c r="E9" s="180"/>
      <c r="F9" s="180"/>
      <c r="G9" s="180"/>
      <c r="H9" s="180"/>
    </row>
    <row r="10" spans="1:31" ht="12" customHeight="1">
      <c r="A10" s="30"/>
      <c r="B10" s="47"/>
      <c r="C10" s="47"/>
      <c r="D10" s="47"/>
      <c r="E10" s="180"/>
      <c r="F10" s="180"/>
      <c r="G10" s="180"/>
      <c r="H10" s="180"/>
    </row>
    <row r="11" spans="1:31" ht="12" customHeight="1">
      <c r="A11" s="30"/>
      <c r="B11" s="181"/>
      <c r="C11" s="181"/>
      <c r="D11" s="181"/>
      <c r="E11" s="180"/>
      <c r="F11" s="180"/>
      <c r="G11" s="180"/>
      <c r="H11" s="180"/>
    </row>
    <row r="12" spans="1:31" ht="12" customHeight="1">
      <c r="A12" s="182"/>
      <c r="B12" s="172"/>
      <c r="C12" s="44"/>
      <c r="D12" s="31"/>
      <c r="E12" s="13"/>
      <c r="F12" s="13"/>
      <c r="G12" s="13"/>
      <c r="H12" s="13"/>
      <c r="AD12" s="18"/>
      <c r="AE12" s="18"/>
    </row>
    <row r="13" spans="1:31" ht="12" customHeight="1">
      <c r="A13" s="171"/>
      <c r="B13" s="172"/>
      <c r="C13" s="44"/>
      <c r="D13" s="44"/>
      <c r="E13" s="14"/>
      <c r="F13" s="14"/>
      <c r="G13" s="14"/>
      <c r="H13" s="14"/>
      <c r="AD13" s="18"/>
      <c r="AE13" s="18"/>
    </row>
    <row r="14" spans="1:31" ht="12" customHeight="1">
      <c r="A14" s="171"/>
      <c r="B14" s="172"/>
      <c r="C14" s="44"/>
      <c r="D14" s="44"/>
      <c r="E14" s="14"/>
      <c r="F14" s="14"/>
      <c r="G14" s="14"/>
      <c r="H14" s="14"/>
      <c r="AD14" s="18"/>
      <c r="AE14" s="18"/>
    </row>
    <row r="15" spans="1:31" ht="12" customHeight="1">
      <c r="A15" s="171"/>
      <c r="B15" s="172"/>
      <c r="C15" s="44"/>
      <c r="D15" s="44"/>
      <c r="E15" s="14"/>
      <c r="F15" s="14"/>
      <c r="G15" s="14"/>
      <c r="H15" s="14"/>
      <c r="AD15" s="18"/>
      <c r="AE15" s="18"/>
    </row>
    <row r="16" spans="1:31" ht="12" customHeight="1">
      <c r="A16" s="171"/>
      <c r="B16" s="172"/>
      <c r="C16" s="44"/>
      <c r="D16" s="44"/>
      <c r="E16" s="14"/>
      <c r="F16" s="14"/>
      <c r="G16" s="14"/>
      <c r="H16" s="14"/>
      <c r="AD16" s="18"/>
      <c r="AE16" s="18"/>
    </row>
    <row r="17" spans="1:31" ht="12" customHeight="1">
      <c r="A17" s="171"/>
      <c r="B17" s="172"/>
      <c r="C17" s="44"/>
      <c r="D17" s="44"/>
      <c r="E17" s="14"/>
      <c r="F17" s="14"/>
      <c r="G17" s="14"/>
      <c r="H17" s="14"/>
      <c r="AD17" s="18"/>
      <c r="AE17" s="18"/>
    </row>
    <row r="18" spans="1:31" ht="12" customHeight="1">
      <c r="A18" s="177"/>
      <c r="B18" s="172"/>
      <c r="C18" s="44"/>
      <c r="D18" s="31"/>
      <c r="E18" s="13"/>
      <c r="F18" s="13"/>
      <c r="G18" s="13"/>
      <c r="H18" s="13"/>
      <c r="AD18" s="18"/>
      <c r="AE18" s="18"/>
    </row>
    <row r="19" spans="1:31" ht="12" customHeight="1">
      <c r="A19" s="178"/>
      <c r="B19" s="172"/>
      <c r="C19" s="44"/>
      <c r="D19" s="44"/>
      <c r="E19" s="14"/>
      <c r="F19" s="14"/>
      <c r="G19" s="14"/>
      <c r="H19" s="14"/>
      <c r="AD19" s="18"/>
      <c r="AE19" s="18"/>
    </row>
    <row r="20" spans="1:31" ht="12" customHeight="1">
      <c r="A20" s="178"/>
      <c r="B20" s="172"/>
      <c r="C20" s="44"/>
      <c r="D20" s="44"/>
      <c r="E20" s="14"/>
      <c r="F20" s="14"/>
      <c r="G20" s="14"/>
      <c r="H20" s="14"/>
      <c r="AD20" s="18"/>
      <c r="AE20" s="18"/>
    </row>
    <row r="21" spans="1:31" ht="12" customHeight="1">
      <c r="A21" s="178"/>
      <c r="B21" s="172"/>
      <c r="C21" s="44"/>
      <c r="D21" s="44"/>
      <c r="E21" s="14"/>
      <c r="F21" s="14"/>
      <c r="G21" s="14"/>
      <c r="H21" s="14"/>
      <c r="AD21" s="18"/>
      <c r="AE21" s="18"/>
    </row>
    <row r="22" spans="1:31" ht="12" customHeight="1">
      <c r="A22" s="178"/>
      <c r="B22" s="172"/>
      <c r="C22" s="44"/>
      <c r="D22" s="44"/>
      <c r="E22" s="14"/>
      <c r="F22" s="14"/>
      <c r="G22" s="14"/>
      <c r="H22" s="14"/>
      <c r="AD22" s="18"/>
      <c r="AE22" s="18"/>
    </row>
    <row r="23" spans="1:31" ht="12" customHeight="1">
      <c r="A23" s="178"/>
      <c r="B23" s="172"/>
      <c r="C23" s="44"/>
      <c r="D23" s="44"/>
      <c r="E23" s="14"/>
      <c r="F23" s="14"/>
      <c r="G23" s="14"/>
      <c r="H23" s="14"/>
      <c r="AD23" s="18"/>
      <c r="AE23" s="18"/>
    </row>
    <row r="24" spans="1:31" ht="12" customHeight="1">
      <c r="A24" s="182"/>
      <c r="B24" s="172"/>
      <c r="C24" s="44"/>
      <c r="D24" s="31"/>
      <c r="E24" s="13"/>
      <c r="F24" s="13"/>
      <c r="G24" s="13"/>
      <c r="H24" s="13"/>
      <c r="AD24" s="18"/>
      <c r="AE24" s="18"/>
    </row>
    <row r="25" spans="1:31" ht="12" customHeight="1">
      <c r="A25" s="171"/>
      <c r="B25" s="172"/>
      <c r="C25" s="44"/>
      <c r="D25" s="44"/>
      <c r="E25" s="14"/>
      <c r="F25" s="14"/>
      <c r="G25" s="14"/>
      <c r="H25" s="14"/>
      <c r="AD25" s="18"/>
      <c r="AE25" s="18"/>
    </row>
    <row r="26" spans="1:31" ht="12" customHeight="1">
      <c r="A26" s="171"/>
      <c r="B26" s="172"/>
      <c r="C26" s="44"/>
      <c r="D26" s="44"/>
      <c r="E26" s="14"/>
      <c r="F26" s="14"/>
      <c r="G26" s="14"/>
      <c r="H26" s="14"/>
      <c r="AD26" s="18"/>
      <c r="AE26" s="18"/>
    </row>
    <row r="27" spans="1:31" ht="12" customHeight="1">
      <c r="A27" s="171"/>
      <c r="B27" s="172"/>
      <c r="C27" s="44"/>
      <c r="D27" s="44"/>
      <c r="E27" s="14"/>
      <c r="F27" s="14"/>
      <c r="G27" s="14"/>
      <c r="H27" s="14"/>
      <c r="AD27" s="18"/>
      <c r="AE27" s="18"/>
    </row>
    <row r="28" spans="1:31" ht="12" customHeight="1">
      <c r="A28" s="171"/>
      <c r="B28" s="172"/>
      <c r="C28" s="44"/>
      <c r="D28" s="44"/>
      <c r="E28" s="14"/>
      <c r="F28" s="14"/>
      <c r="G28" s="14"/>
      <c r="H28" s="14"/>
      <c r="J28" s="23"/>
      <c r="AD28" s="18"/>
      <c r="AE28" s="18"/>
    </row>
    <row r="29" spans="1:31" ht="12" customHeight="1">
      <c r="A29" s="171"/>
      <c r="B29" s="172"/>
      <c r="C29" s="44"/>
      <c r="D29" s="44"/>
      <c r="E29" s="14"/>
      <c r="F29" s="14"/>
      <c r="G29" s="14"/>
      <c r="H29" s="14"/>
      <c r="AD29" s="18"/>
      <c r="AE29" s="18"/>
    </row>
    <row r="30" spans="1:31" ht="12" customHeight="1">
      <c r="A30" s="177"/>
      <c r="B30" s="172"/>
      <c r="C30" s="44"/>
      <c r="D30" s="31"/>
      <c r="E30" s="13"/>
      <c r="F30" s="13"/>
      <c r="G30" s="13"/>
      <c r="H30" s="13"/>
      <c r="AD30" s="18"/>
      <c r="AE30" s="18"/>
    </row>
    <row r="31" spans="1:31" ht="12" customHeight="1">
      <c r="A31" s="178"/>
      <c r="B31" s="172"/>
      <c r="C31" s="44"/>
      <c r="D31" s="44"/>
      <c r="E31" s="14"/>
      <c r="F31" s="14"/>
      <c r="G31" s="14"/>
      <c r="H31" s="14"/>
      <c r="AD31" s="18"/>
      <c r="AE31" s="18"/>
    </row>
    <row r="32" spans="1:31" ht="12" customHeight="1">
      <c r="A32" s="178"/>
      <c r="B32" s="172"/>
      <c r="C32" s="44"/>
      <c r="D32" s="44"/>
      <c r="E32" s="14"/>
      <c r="F32" s="14"/>
      <c r="G32" s="14"/>
      <c r="H32" s="14"/>
      <c r="AD32" s="18"/>
      <c r="AE32" s="18"/>
    </row>
    <row r="33" spans="1:31" ht="12" customHeight="1">
      <c r="A33" s="178"/>
      <c r="B33" s="172"/>
      <c r="C33" s="44"/>
      <c r="D33" s="44"/>
      <c r="E33" s="14"/>
      <c r="F33" s="14"/>
      <c r="G33" s="14"/>
      <c r="H33" s="14"/>
      <c r="AD33" s="18"/>
      <c r="AE33" s="18"/>
    </row>
    <row r="34" spans="1:31" ht="12" customHeight="1">
      <c r="A34" s="178"/>
      <c r="B34" s="172"/>
      <c r="C34" s="44"/>
      <c r="D34" s="44"/>
      <c r="E34" s="14"/>
      <c r="F34" s="14"/>
      <c r="G34" s="14"/>
      <c r="H34" s="14"/>
      <c r="AD34" s="18"/>
      <c r="AE34" s="18"/>
    </row>
    <row r="35" spans="1:31" ht="12" customHeight="1">
      <c r="A35" s="178"/>
      <c r="B35" s="172"/>
      <c r="C35" s="44"/>
      <c r="D35" s="44"/>
      <c r="E35" s="14"/>
      <c r="F35" s="14"/>
      <c r="G35" s="14"/>
      <c r="H35" s="14"/>
      <c r="AD35" s="18"/>
      <c r="AE35" s="18"/>
    </row>
    <row r="36" spans="1:31" ht="12" customHeight="1">
      <c r="A36" s="177"/>
      <c r="B36" s="172"/>
      <c r="C36" s="44"/>
      <c r="D36" s="31"/>
      <c r="E36" s="13"/>
      <c r="F36" s="13"/>
      <c r="G36" s="13"/>
      <c r="H36" s="13"/>
      <c r="AD36" s="18"/>
      <c r="AE36" s="18"/>
    </row>
    <row r="37" spans="1:31" ht="12" customHeight="1">
      <c r="A37" s="177"/>
      <c r="B37" s="172"/>
      <c r="C37" s="44"/>
      <c r="D37" s="172"/>
      <c r="E37" s="14"/>
      <c r="F37" s="14"/>
      <c r="G37" s="173"/>
      <c r="H37" s="173"/>
      <c r="J37" s="23"/>
      <c r="AD37" s="18"/>
      <c r="AE37" s="18"/>
    </row>
    <row r="38" spans="1:31" ht="12" customHeight="1">
      <c r="A38" s="178"/>
      <c r="B38" s="172"/>
      <c r="C38" s="44"/>
      <c r="D38" s="172"/>
      <c r="E38" s="14"/>
      <c r="F38" s="14"/>
      <c r="G38" s="173"/>
      <c r="H38" s="173"/>
      <c r="AD38" s="18"/>
      <c r="AE38" s="18"/>
    </row>
    <row r="39" spans="1:31" ht="12" customHeight="1">
      <c r="A39" s="178"/>
      <c r="B39" s="172"/>
      <c r="C39" s="44"/>
      <c r="D39" s="44"/>
      <c r="E39" s="14"/>
      <c r="F39" s="14"/>
      <c r="G39" s="14"/>
      <c r="H39" s="14"/>
      <c r="AD39" s="18"/>
      <c r="AE39" s="18"/>
    </row>
    <row r="40" spans="1:31" ht="12" customHeight="1">
      <c r="A40" s="178"/>
      <c r="B40" s="172"/>
      <c r="C40" s="44"/>
      <c r="D40" s="44"/>
      <c r="E40" s="14"/>
      <c r="F40" s="14"/>
      <c r="G40" s="14"/>
      <c r="H40" s="14"/>
      <c r="AD40" s="18"/>
      <c r="AE40" s="18"/>
    </row>
    <row r="41" spans="1:31" ht="12" customHeight="1">
      <c r="A41" s="178"/>
      <c r="B41" s="172"/>
      <c r="C41" s="44"/>
      <c r="D41" s="44"/>
      <c r="E41" s="14"/>
      <c r="F41" s="14"/>
      <c r="G41" s="14"/>
      <c r="H41" s="14"/>
      <c r="AD41" s="18"/>
      <c r="AE41" s="18"/>
    </row>
    <row r="42" spans="1:31" ht="12" customHeight="1">
      <c r="A42" s="178"/>
      <c r="B42" s="172"/>
      <c r="C42" s="44"/>
      <c r="D42" s="44"/>
      <c r="E42" s="14"/>
      <c r="F42" s="14"/>
      <c r="G42" s="14"/>
      <c r="H42" s="14"/>
      <c r="AD42" s="18"/>
      <c r="AE42" s="18"/>
    </row>
    <row r="43" spans="1:31" ht="12" customHeight="1">
      <c r="A43" s="177"/>
      <c r="B43" s="172"/>
      <c r="C43" s="44"/>
      <c r="D43" s="31"/>
      <c r="E43" s="13"/>
      <c r="F43" s="13"/>
      <c r="G43" s="13"/>
      <c r="H43" s="13"/>
      <c r="AD43" s="18"/>
      <c r="AE43" s="18"/>
    </row>
    <row r="44" spans="1:31" ht="12" customHeight="1">
      <c r="A44" s="177"/>
      <c r="B44" s="172"/>
      <c r="C44" s="44"/>
      <c r="D44" s="172"/>
      <c r="E44" s="14"/>
      <c r="F44" s="14"/>
      <c r="G44" s="180"/>
      <c r="H44" s="180"/>
      <c r="AD44" s="18"/>
      <c r="AE44" s="18"/>
    </row>
    <row r="45" spans="1:31" ht="12" customHeight="1">
      <c r="A45" s="178"/>
      <c r="B45" s="172"/>
      <c r="C45" s="44"/>
      <c r="D45" s="172"/>
      <c r="E45" s="14"/>
      <c r="F45" s="14"/>
      <c r="G45" s="180"/>
      <c r="H45" s="180"/>
      <c r="AD45" s="18"/>
      <c r="AE45" s="18"/>
    </row>
    <row r="46" spans="1:31" ht="12" customHeight="1">
      <c r="A46" s="178"/>
      <c r="B46" s="172"/>
      <c r="C46" s="44"/>
      <c r="D46" s="44"/>
      <c r="E46" s="14"/>
      <c r="F46" s="14"/>
      <c r="G46" s="14"/>
      <c r="H46" s="14"/>
      <c r="AD46" s="18"/>
      <c r="AE46" s="18"/>
    </row>
    <row r="47" spans="1:31" ht="12" customHeight="1">
      <c r="A47" s="178"/>
      <c r="B47" s="172"/>
      <c r="C47" s="44"/>
      <c r="D47" s="44"/>
      <c r="E47" s="14"/>
      <c r="F47" s="14"/>
      <c r="G47" s="14"/>
      <c r="H47" s="14"/>
      <c r="AD47" s="18"/>
      <c r="AE47" s="18"/>
    </row>
    <row r="48" spans="1:31" ht="12" customHeight="1">
      <c r="A48" s="178"/>
      <c r="B48" s="172"/>
      <c r="C48" s="44"/>
      <c r="D48" s="44"/>
      <c r="E48" s="14"/>
      <c r="F48" s="14"/>
      <c r="G48" s="14"/>
      <c r="H48" s="14"/>
      <c r="AD48" s="18"/>
      <c r="AE48" s="18"/>
    </row>
    <row r="49" spans="1:31" ht="12" customHeight="1">
      <c r="A49" s="178"/>
      <c r="B49" s="172"/>
      <c r="C49" s="44"/>
      <c r="D49" s="44"/>
      <c r="E49" s="14"/>
      <c r="F49" s="14"/>
      <c r="G49" s="14"/>
      <c r="H49" s="14"/>
      <c r="AD49" s="18"/>
      <c r="AE49" s="18"/>
    </row>
    <row r="50" spans="1:31" ht="12" customHeight="1">
      <c r="A50" s="177"/>
      <c r="B50" s="172"/>
      <c r="C50" s="44"/>
      <c r="D50" s="31"/>
      <c r="E50" s="13"/>
      <c r="F50" s="13"/>
      <c r="G50" s="13"/>
      <c r="H50" s="13"/>
      <c r="AD50" s="18"/>
      <c r="AE50" s="18"/>
    </row>
    <row r="51" spans="1:31" ht="12" customHeight="1">
      <c r="A51" s="178"/>
      <c r="B51" s="172"/>
      <c r="C51" s="44"/>
      <c r="D51" s="44"/>
      <c r="E51" s="14"/>
      <c r="F51" s="14"/>
      <c r="G51" s="14"/>
      <c r="H51" s="14"/>
      <c r="AD51" s="18"/>
      <c r="AE51" s="18"/>
    </row>
    <row r="52" spans="1:31" ht="12" customHeight="1">
      <c r="A52" s="178"/>
      <c r="B52" s="172"/>
      <c r="C52" s="44"/>
      <c r="D52" s="44"/>
      <c r="E52" s="14"/>
      <c r="F52" s="14"/>
      <c r="G52" s="14"/>
      <c r="H52" s="14"/>
      <c r="AD52" s="18"/>
      <c r="AE52" s="18"/>
    </row>
    <row r="53" spans="1:31" ht="12" customHeight="1">
      <c r="A53" s="178"/>
      <c r="B53" s="172"/>
      <c r="C53" s="44"/>
      <c r="D53" s="44"/>
      <c r="E53" s="14"/>
      <c r="F53" s="14"/>
      <c r="G53" s="14"/>
      <c r="H53" s="14"/>
      <c r="AD53" s="18"/>
      <c r="AE53" s="18"/>
    </row>
    <row r="54" spans="1:31" ht="12" customHeight="1">
      <c r="A54" s="178"/>
      <c r="B54" s="172"/>
      <c r="C54" s="44"/>
      <c r="D54" s="44"/>
      <c r="E54" s="14"/>
      <c r="F54" s="14"/>
      <c r="G54" s="14"/>
      <c r="H54" s="14"/>
      <c r="AD54" s="18"/>
      <c r="AE54" s="18"/>
    </row>
    <row r="55" spans="1:31" ht="12" customHeight="1">
      <c r="A55" s="178"/>
      <c r="B55" s="172"/>
      <c r="C55" s="44"/>
      <c r="D55" s="44"/>
      <c r="E55" s="14"/>
      <c r="F55" s="14"/>
      <c r="G55" s="14"/>
      <c r="H55" s="14"/>
      <c r="AD55" s="18"/>
      <c r="AE55" s="18"/>
    </row>
    <row r="56" spans="1:31" ht="12" customHeight="1">
      <c r="A56" s="177"/>
      <c r="B56" s="172"/>
      <c r="C56" s="44"/>
      <c r="D56" s="31"/>
      <c r="E56" s="13"/>
      <c r="F56" s="13"/>
      <c r="G56" s="13"/>
      <c r="H56" s="13"/>
      <c r="AD56" s="18"/>
      <c r="AE56" s="18"/>
    </row>
    <row r="57" spans="1:31" ht="12" customHeight="1">
      <c r="A57" s="178"/>
      <c r="B57" s="172"/>
      <c r="C57" s="44"/>
      <c r="D57" s="44"/>
      <c r="E57" s="14"/>
      <c r="F57" s="14"/>
      <c r="G57" s="14"/>
      <c r="H57" s="14"/>
      <c r="AD57" s="18"/>
      <c r="AE57" s="18"/>
    </row>
    <row r="58" spans="1:31" ht="12" customHeight="1">
      <c r="A58" s="178"/>
      <c r="B58" s="172"/>
      <c r="C58" s="44"/>
      <c r="D58" s="44"/>
      <c r="E58" s="14"/>
      <c r="F58" s="14"/>
      <c r="G58" s="14"/>
      <c r="H58" s="14"/>
      <c r="AD58" s="18"/>
      <c r="AE58" s="18"/>
    </row>
    <row r="59" spans="1:31" ht="12" customHeight="1">
      <c r="A59" s="178"/>
      <c r="B59" s="172"/>
      <c r="C59" s="44"/>
      <c r="D59" s="44"/>
      <c r="E59" s="14"/>
      <c r="F59" s="14"/>
      <c r="G59" s="14"/>
      <c r="H59" s="14"/>
      <c r="AD59" s="18"/>
      <c r="AE59" s="18"/>
    </row>
    <row r="60" spans="1:31" ht="12" customHeight="1">
      <c r="A60" s="178"/>
      <c r="B60" s="172"/>
      <c r="C60" s="44"/>
      <c r="D60" s="44"/>
      <c r="E60" s="14"/>
      <c r="F60" s="14"/>
      <c r="G60" s="14"/>
      <c r="H60" s="14"/>
      <c r="AD60" s="18"/>
      <c r="AE60" s="18"/>
    </row>
    <row r="61" spans="1:31" ht="12" customHeight="1">
      <c r="A61" s="178"/>
      <c r="B61" s="172"/>
      <c r="C61" s="44"/>
      <c r="D61" s="44"/>
      <c r="E61" s="14"/>
      <c r="F61" s="14"/>
      <c r="G61" s="14"/>
      <c r="H61" s="14"/>
      <c r="AD61" s="18"/>
      <c r="AE61" s="18"/>
    </row>
    <row r="62" spans="1:31" ht="12" customHeight="1">
      <c r="A62" s="177"/>
      <c r="B62" s="172"/>
      <c r="C62" s="44"/>
      <c r="D62" s="31"/>
      <c r="E62" s="13"/>
      <c r="F62" s="13"/>
      <c r="G62" s="13"/>
      <c r="H62" s="13"/>
      <c r="AD62" s="18"/>
      <c r="AE62" s="18"/>
    </row>
    <row r="63" spans="1:31" ht="12" customHeight="1">
      <c r="A63" s="178"/>
      <c r="B63" s="172"/>
      <c r="C63" s="44"/>
      <c r="D63" s="44"/>
      <c r="E63" s="14"/>
      <c r="F63" s="14"/>
      <c r="G63" s="14"/>
      <c r="H63" s="14"/>
      <c r="AD63" s="18"/>
      <c r="AE63" s="18"/>
    </row>
    <row r="64" spans="1:31" ht="12" customHeight="1">
      <c r="A64" s="178"/>
      <c r="B64" s="172"/>
      <c r="C64" s="44"/>
      <c r="D64" s="172"/>
      <c r="E64" s="14"/>
      <c r="F64" s="14"/>
      <c r="G64" s="173"/>
      <c r="H64" s="173"/>
      <c r="AD64" s="18"/>
      <c r="AE64" s="18"/>
    </row>
    <row r="65" spans="1:31" ht="12" customHeight="1">
      <c r="A65" s="178"/>
      <c r="B65" s="172"/>
      <c r="C65" s="44"/>
      <c r="D65" s="172"/>
      <c r="E65" s="14"/>
      <c r="F65" s="14"/>
      <c r="G65" s="173"/>
      <c r="H65" s="173"/>
      <c r="AD65" s="18"/>
      <c r="AE65" s="18"/>
    </row>
    <row r="66" spans="1:31" ht="12" customHeight="1">
      <c r="A66" s="178"/>
      <c r="B66" s="172"/>
      <c r="C66" s="44"/>
      <c r="D66" s="44"/>
      <c r="E66" s="14"/>
      <c r="F66" s="14"/>
      <c r="G66" s="14"/>
      <c r="H66" s="14"/>
      <c r="AD66" s="18"/>
      <c r="AE66" s="18"/>
    </row>
    <row r="67" spans="1:31" ht="12" customHeight="1">
      <c r="A67" s="178"/>
      <c r="B67" s="172"/>
      <c r="C67" s="44"/>
      <c r="D67" s="44"/>
      <c r="E67" s="14"/>
      <c r="F67" s="14"/>
      <c r="G67" s="14"/>
      <c r="H67" s="14"/>
      <c r="AD67" s="18"/>
      <c r="AE67" s="18"/>
    </row>
    <row r="68" spans="1:31" ht="12" customHeight="1">
      <c r="A68" s="178"/>
      <c r="B68" s="172"/>
      <c r="C68" s="44"/>
      <c r="D68" s="44"/>
      <c r="E68" s="14"/>
      <c r="F68" s="14"/>
      <c r="G68" s="14"/>
      <c r="H68" s="14"/>
      <c r="AD68" s="18"/>
      <c r="AE68" s="18"/>
    </row>
    <row r="69" spans="1:31" ht="12" customHeight="1">
      <c r="A69" s="177"/>
      <c r="B69" s="172"/>
      <c r="C69" s="44"/>
      <c r="D69" s="31"/>
      <c r="E69" s="13"/>
      <c r="F69" s="13"/>
      <c r="G69" s="13"/>
      <c r="H69" s="13"/>
      <c r="AD69" s="18"/>
      <c r="AE69" s="18"/>
    </row>
    <row r="70" spans="1:31" ht="12" customHeight="1">
      <c r="A70" s="178"/>
      <c r="B70" s="172"/>
      <c r="C70" s="44"/>
      <c r="D70" s="44"/>
      <c r="E70" s="14"/>
      <c r="F70" s="14"/>
      <c r="G70" s="14"/>
      <c r="H70" s="14"/>
      <c r="AD70" s="18"/>
      <c r="AE70" s="18"/>
    </row>
    <row r="71" spans="1:31" ht="12" customHeight="1">
      <c r="A71" s="178"/>
      <c r="B71" s="172"/>
      <c r="C71" s="44"/>
      <c r="D71" s="44"/>
      <c r="E71" s="14"/>
      <c r="F71" s="14"/>
      <c r="G71" s="14"/>
      <c r="H71" s="14"/>
      <c r="AD71" s="18"/>
      <c r="AE71" s="18"/>
    </row>
    <row r="72" spans="1:31" ht="12" customHeight="1">
      <c r="A72" s="178"/>
      <c r="B72" s="172"/>
      <c r="C72" s="44"/>
      <c r="D72" s="44"/>
      <c r="E72" s="14"/>
      <c r="F72" s="14"/>
      <c r="G72" s="14"/>
      <c r="H72" s="14"/>
      <c r="AD72" s="18"/>
      <c r="AE72" s="18"/>
    </row>
    <row r="73" spans="1:31" ht="12" customHeight="1">
      <c r="A73" s="178"/>
      <c r="B73" s="172"/>
      <c r="C73" s="44"/>
      <c r="D73" s="44"/>
      <c r="E73" s="14"/>
      <c r="F73" s="14"/>
      <c r="G73" s="14"/>
      <c r="H73" s="14"/>
      <c r="AD73" s="18"/>
      <c r="AE73" s="18"/>
    </row>
    <row r="74" spans="1:31" ht="12" customHeight="1">
      <c r="A74" s="178"/>
      <c r="B74" s="172"/>
      <c r="C74" s="44"/>
      <c r="D74" s="44"/>
      <c r="E74" s="14"/>
      <c r="F74" s="14"/>
      <c r="G74" s="14"/>
      <c r="H74" s="14"/>
      <c r="AD74" s="18"/>
      <c r="AE74" s="18"/>
    </row>
    <row r="75" spans="1:31" ht="12" customHeight="1">
      <c r="A75" s="177"/>
      <c r="B75" s="172"/>
      <c r="C75" s="44"/>
      <c r="D75" s="31"/>
      <c r="E75" s="13"/>
      <c r="F75" s="13"/>
      <c r="G75" s="13"/>
      <c r="H75" s="13"/>
      <c r="AD75" s="18"/>
      <c r="AE75" s="18"/>
    </row>
    <row r="76" spans="1:31" ht="12" customHeight="1">
      <c r="A76" s="177"/>
      <c r="B76" s="172"/>
      <c r="C76" s="44"/>
      <c r="D76" s="172"/>
      <c r="E76" s="14"/>
      <c r="F76" s="14"/>
      <c r="G76" s="173"/>
      <c r="H76" s="173"/>
      <c r="AD76" s="18"/>
      <c r="AE76" s="18"/>
    </row>
    <row r="77" spans="1:31" ht="12" customHeight="1">
      <c r="A77" s="178"/>
      <c r="B77" s="172"/>
      <c r="C77" s="44"/>
      <c r="D77" s="172"/>
      <c r="E77" s="14"/>
      <c r="F77" s="14"/>
      <c r="G77" s="173"/>
      <c r="H77" s="173"/>
      <c r="AD77" s="18"/>
      <c r="AE77" s="18"/>
    </row>
    <row r="78" spans="1:31" ht="12" customHeight="1">
      <c r="A78" s="178"/>
      <c r="B78" s="172"/>
      <c r="C78" s="44"/>
      <c r="D78" s="44"/>
      <c r="E78" s="14"/>
      <c r="F78" s="14"/>
      <c r="G78" s="14"/>
      <c r="H78" s="14"/>
      <c r="AD78" s="18"/>
      <c r="AE78" s="18"/>
    </row>
    <row r="79" spans="1:31" ht="12" customHeight="1">
      <c r="A79" s="178"/>
      <c r="B79" s="172"/>
      <c r="C79" s="44"/>
      <c r="D79" s="44"/>
      <c r="E79" s="14"/>
      <c r="F79" s="14"/>
      <c r="G79" s="14"/>
      <c r="H79" s="14"/>
      <c r="AD79" s="18"/>
      <c r="AE79" s="18"/>
    </row>
    <row r="80" spans="1:31" ht="12" customHeight="1">
      <c r="A80" s="178"/>
      <c r="B80" s="172"/>
      <c r="C80" s="44"/>
      <c r="D80" s="44"/>
      <c r="E80" s="14"/>
      <c r="F80" s="14"/>
      <c r="G80" s="14"/>
      <c r="H80" s="14"/>
      <c r="AD80" s="18"/>
      <c r="AE80" s="18"/>
    </row>
    <row r="81" spans="1:31" ht="12" customHeight="1">
      <c r="A81" s="178"/>
      <c r="B81" s="172"/>
      <c r="C81" s="44"/>
      <c r="D81" s="44"/>
      <c r="E81" s="14"/>
      <c r="F81" s="14"/>
      <c r="G81" s="14"/>
      <c r="H81" s="14"/>
      <c r="AD81" s="18"/>
      <c r="AE81" s="18"/>
    </row>
    <row r="82" spans="1:31" ht="12" customHeight="1">
      <c r="A82" s="177"/>
      <c r="B82" s="172"/>
      <c r="C82" s="44"/>
      <c r="D82" s="31"/>
      <c r="E82" s="13"/>
      <c r="F82" s="13"/>
      <c r="G82" s="13"/>
      <c r="H82" s="13"/>
      <c r="AD82" s="18"/>
      <c r="AE82" s="18"/>
    </row>
    <row r="83" spans="1:31" ht="12" customHeight="1">
      <c r="A83" s="178"/>
      <c r="B83" s="172"/>
      <c r="C83" s="44"/>
      <c r="D83" s="44"/>
      <c r="E83" s="14"/>
      <c r="F83" s="14"/>
      <c r="G83" s="14"/>
      <c r="H83" s="14"/>
      <c r="AD83" s="18"/>
      <c r="AE83" s="18"/>
    </row>
    <row r="84" spans="1:31" ht="12" customHeight="1">
      <c r="A84" s="178"/>
      <c r="B84" s="172"/>
      <c r="C84" s="44"/>
      <c r="D84" s="44"/>
      <c r="E84" s="14"/>
      <c r="F84" s="14"/>
      <c r="G84" s="14"/>
      <c r="H84" s="14"/>
      <c r="AD84" s="18"/>
      <c r="AE84" s="18"/>
    </row>
    <row r="85" spans="1:31" ht="12" customHeight="1">
      <c r="A85" s="178"/>
      <c r="B85" s="172"/>
      <c r="C85" s="44"/>
      <c r="D85" s="44"/>
      <c r="E85" s="14"/>
      <c r="F85" s="14"/>
      <c r="G85" s="14"/>
      <c r="H85" s="14"/>
      <c r="AD85" s="18"/>
      <c r="AE85" s="18"/>
    </row>
    <row r="86" spans="1:31" ht="12" customHeight="1">
      <c r="A86" s="178"/>
      <c r="B86" s="172"/>
      <c r="C86" s="44"/>
      <c r="D86" s="44"/>
      <c r="E86" s="14"/>
      <c r="F86" s="14"/>
      <c r="G86" s="14"/>
      <c r="H86" s="14"/>
      <c r="AD86" s="18"/>
      <c r="AE86" s="18"/>
    </row>
    <row r="87" spans="1:31" ht="12" customHeight="1">
      <c r="A87" s="178"/>
      <c r="B87" s="172"/>
      <c r="C87" s="44"/>
      <c r="D87" s="44"/>
      <c r="E87" s="14"/>
      <c r="F87" s="14"/>
      <c r="G87" s="14"/>
      <c r="H87" s="14"/>
      <c r="AD87" s="18"/>
      <c r="AE87" s="18"/>
    </row>
    <row r="88" spans="1:31" ht="12" customHeight="1">
      <c r="A88" s="177"/>
      <c r="B88" s="172"/>
      <c r="C88" s="44"/>
      <c r="D88" s="31"/>
      <c r="E88" s="13"/>
      <c r="F88" s="13"/>
      <c r="G88" s="13"/>
      <c r="H88" s="13"/>
      <c r="AD88" s="18"/>
      <c r="AE88" s="18"/>
    </row>
    <row r="89" spans="1:31" ht="12" customHeight="1">
      <c r="A89" s="178"/>
      <c r="B89" s="172"/>
      <c r="C89" s="44"/>
      <c r="D89" s="44"/>
      <c r="E89" s="14"/>
      <c r="F89" s="14"/>
      <c r="G89" s="14"/>
      <c r="H89" s="14"/>
      <c r="AD89" s="18"/>
      <c r="AE89" s="18"/>
    </row>
    <row r="90" spans="1:31" ht="12" customHeight="1">
      <c r="A90" s="178"/>
      <c r="B90" s="172"/>
      <c r="C90" s="44"/>
      <c r="D90" s="44"/>
      <c r="E90" s="14"/>
      <c r="F90" s="14"/>
      <c r="G90" s="14"/>
      <c r="H90" s="14"/>
      <c r="AD90" s="18"/>
      <c r="AE90" s="18"/>
    </row>
    <row r="91" spans="1:31" ht="12" customHeight="1">
      <c r="A91" s="178"/>
      <c r="B91" s="172"/>
      <c r="C91" s="44"/>
      <c r="D91" s="44"/>
      <c r="E91" s="14"/>
      <c r="F91" s="14"/>
      <c r="G91" s="14"/>
      <c r="H91" s="14"/>
      <c r="AD91" s="18"/>
      <c r="AE91" s="18"/>
    </row>
    <row r="92" spans="1:31" ht="12" customHeight="1">
      <c r="A92" s="178"/>
      <c r="B92" s="172"/>
      <c r="C92" s="44"/>
      <c r="D92" s="44"/>
      <c r="E92" s="14"/>
      <c r="F92" s="14"/>
      <c r="G92" s="14"/>
      <c r="H92" s="14"/>
      <c r="AD92" s="18"/>
      <c r="AE92" s="18"/>
    </row>
    <row r="93" spans="1:31" ht="12" customHeight="1">
      <c r="A93" s="178"/>
      <c r="B93" s="172"/>
      <c r="C93" s="44"/>
      <c r="D93" s="44"/>
      <c r="E93" s="14"/>
      <c r="F93" s="14"/>
      <c r="G93" s="14"/>
      <c r="H93" s="14"/>
      <c r="AD93" s="18"/>
      <c r="AE93" s="18"/>
    </row>
    <row r="94" spans="1:31" ht="12" customHeight="1">
      <c r="A94" s="177"/>
      <c r="B94" s="172"/>
      <c r="C94" s="44"/>
      <c r="D94" s="31"/>
      <c r="E94" s="13"/>
      <c r="F94" s="13"/>
      <c r="G94" s="13"/>
      <c r="H94" s="13"/>
      <c r="AD94" s="18"/>
      <c r="AE94" s="18"/>
    </row>
    <row r="95" spans="1:31" ht="12" customHeight="1">
      <c r="A95" s="178"/>
      <c r="B95" s="172"/>
      <c r="C95" s="44"/>
      <c r="D95" s="44"/>
      <c r="E95" s="14"/>
      <c r="F95" s="14"/>
      <c r="G95" s="14"/>
      <c r="H95" s="14"/>
      <c r="AD95" s="18"/>
      <c r="AE95" s="18"/>
    </row>
    <row r="96" spans="1:31" ht="12" customHeight="1">
      <c r="A96" s="178"/>
      <c r="B96" s="172"/>
      <c r="C96" s="44"/>
      <c r="D96" s="44"/>
      <c r="E96" s="14"/>
      <c r="F96" s="14"/>
      <c r="G96" s="14"/>
      <c r="H96" s="14"/>
      <c r="AD96" s="18"/>
      <c r="AE96" s="18"/>
    </row>
    <row r="97" spans="1:31" ht="12" customHeight="1">
      <c r="A97" s="178"/>
      <c r="B97" s="172"/>
      <c r="C97" s="44"/>
      <c r="D97" s="44"/>
      <c r="E97" s="14"/>
      <c r="F97" s="14"/>
      <c r="G97" s="14"/>
      <c r="H97" s="14"/>
      <c r="AD97" s="18"/>
      <c r="AE97" s="18"/>
    </row>
    <row r="98" spans="1:31" ht="12" customHeight="1">
      <c r="A98" s="178"/>
      <c r="B98" s="172"/>
      <c r="C98" s="44"/>
      <c r="D98" s="44"/>
      <c r="E98" s="14"/>
      <c r="F98" s="14"/>
      <c r="G98" s="14"/>
      <c r="H98" s="14"/>
      <c r="AD98" s="18"/>
      <c r="AE98" s="18"/>
    </row>
    <row r="99" spans="1:31" ht="12" customHeight="1">
      <c r="A99" s="178"/>
      <c r="B99" s="172"/>
      <c r="C99" s="44"/>
      <c r="D99" s="44"/>
      <c r="E99" s="14"/>
      <c r="F99" s="14"/>
      <c r="G99" s="14"/>
      <c r="H99" s="14"/>
      <c r="AD99" s="18"/>
      <c r="AE99" s="18"/>
    </row>
    <row r="100" spans="1:31" ht="12" customHeight="1">
      <c r="A100" s="171"/>
      <c r="B100" s="179"/>
      <c r="C100" s="46"/>
      <c r="D100" s="46"/>
      <c r="E100" s="32"/>
      <c r="F100" s="32"/>
      <c r="G100" s="32"/>
      <c r="H100" s="32"/>
      <c r="AD100" s="18"/>
      <c r="AE100" s="18"/>
    </row>
    <row r="101" spans="1:31" ht="12" customHeight="1">
      <c r="A101" s="171"/>
      <c r="B101" s="179"/>
      <c r="C101" s="46"/>
      <c r="D101" s="46"/>
      <c r="E101" s="32"/>
      <c r="F101" s="32"/>
      <c r="G101" s="32"/>
      <c r="H101" s="32"/>
      <c r="AD101" s="18"/>
      <c r="AE101" s="18"/>
    </row>
    <row r="102" spans="1:31" ht="12" customHeight="1">
      <c r="A102" s="171"/>
      <c r="B102" s="179"/>
      <c r="C102" s="46"/>
      <c r="D102" s="46"/>
      <c r="E102" s="32"/>
      <c r="F102" s="32"/>
      <c r="G102" s="32"/>
      <c r="H102" s="32"/>
      <c r="AD102" s="18"/>
      <c r="AE102" s="18"/>
    </row>
    <row r="103" spans="1:31" ht="12" customHeight="1">
      <c r="A103" s="171"/>
      <c r="B103" s="179"/>
      <c r="C103" s="46"/>
      <c r="D103" s="46"/>
      <c r="E103" s="32"/>
      <c r="F103" s="32"/>
      <c r="G103" s="32"/>
      <c r="H103" s="32"/>
      <c r="AD103" s="18"/>
      <c r="AE103" s="18"/>
    </row>
    <row r="104" spans="1:31" ht="12" customHeight="1">
      <c r="A104" s="171"/>
      <c r="B104" s="179"/>
      <c r="C104" s="46"/>
      <c r="D104" s="46"/>
      <c r="E104" s="32"/>
      <c r="F104" s="32"/>
      <c r="G104" s="32"/>
      <c r="H104" s="32"/>
      <c r="AD104" s="18"/>
      <c r="AE104" s="18"/>
    </row>
    <row r="105" spans="1:31" ht="12" customHeight="1">
      <c r="A105" s="171"/>
      <c r="B105" s="179"/>
      <c r="C105" s="46"/>
      <c r="D105" s="46"/>
      <c r="E105" s="32"/>
      <c r="F105" s="32"/>
      <c r="G105" s="32"/>
      <c r="H105" s="32"/>
      <c r="AD105" s="18"/>
      <c r="AE105" s="18"/>
    </row>
    <row r="106" spans="1:31" ht="12" customHeight="1">
      <c r="A106" s="171"/>
      <c r="B106" s="172"/>
      <c r="C106" s="44"/>
      <c r="D106" s="31"/>
      <c r="E106" s="13"/>
      <c r="F106" s="13"/>
      <c r="G106" s="13"/>
      <c r="H106" s="13"/>
      <c r="AD106" s="18"/>
      <c r="AE106" s="18"/>
    </row>
    <row r="107" spans="1:31" ht="12" customHeight="1">
      <c r="A107" s="171"/>
      <c r="B107" s="172"/>
      <c r="C107" s="44"/>
      <c r="D107" s="44"/>
      <c r="E107" s="14"/>
      <c r="F107" s="14"/>
      <c r="G107" s="14"/>
      <c r="H107" s="14"/>
      <c r="AD107" s="18"/>
      <c r="AE107" s="18"/>
    </row>
    <row r="108" spans="1:31" ht="12" customHeight="1">
      <c r="A108" s="171"/>
      <c r="B108" s="172"/>
      <c r="C108" s="44"/>
      <c r="D108" s="44"/>
      <c r="E108" s="14"/>
      <c r="F108" s="14"/>
      <c r="G108" s="14"/>
      <c r="H108" s="14"/>
      <c r="AD108" s="18"/>
      <c r="AE108" s="18"/>
    </row>
    <row r="109" spans="1:31" ht="12" customHeight="1">
      <c r="A109" s="171"/>
      <c r="B109" s="172"/>
      <c r="C109" s="44"/>
      <c r="D109" s="44"/>
      <c r="E109" s="14"/>
      <c r="F109" s="14"/>
      <c r="G109" s="14"/>
      <c r="H109" s="14"/>
      <c r="AD109" s="18"/>
      <c r="AE109" s="18"/>
    </row>
    <row r="110" spans="1:31" ht="12" customHeight="1">
      <c r="A110" s="171"/>
      <c r="B110" s="172"/>
      <c r="C110" s="44"/>
      <c r="D110" s="44"/>
      <c r="E110" s="14"/>
      <c r="F110" s="14"/>
      <c r="G110" s="14"/>
      <c r="H110" s="14"/>
      <c r="AD110" s="18"/>
      <c r="AE110" s="18"/>
    </row>
    <row r="111" spans="1:31" ht="12" customHeight="1">
      <c r="A111" s="171"/>
      <c r="B111" s="172"/>
      <c r="C111" s="44"/>
      <c r="D111" s="44"/>
      <c r="E111" s="14"/>
      <c r="F111" s="14"/>
      <c r="G111" s="14"/>
      <c r="H111" s="14"/>
      <c r="AD111" s="18"/>
      <c r="AE111" s="18"/>
    </row>
    <row r="112" spans="1:31" ht="12" customHeight="1">
      <c r="A112" s="171"/>
      <c r="B112" s="172"/>
      <c r="C112" s="44"/>
      <c r="D112" s="31"/>
      <c r="E112" s="13"/>
      <c r="F112" s="13"/>
      <c r="G112" s="13"/>
      <c r="H112" s="13"/>
      <c r="AD112" s="18"/>
      <c r="AE112" s="18"/>
    </row>
    <row r="113" spans="1:31" ht="12" customHeight="1">
      <c r="A113" s="171"/>
      <c r="B113" s="172"/>
      <c r="C113" s="44"/>
      <c r="D113" s="172"/>
      <c r="E113" s="14"/>
      <c r="F113" s="14"/>
      <c r="G113" s="173"/>
      <c r="H113" s="173"/>
      <c r="AD113" s="18"/>
      <c r="AE113" s="18"/>
    </row>
    <row r="114" spans="1:31" ht="12" customHeight="1">
      <c r="A114" s="171"/>
      <c r="B114" s="172"/>
      <c r="C114" s="44"/>
      <c r="D114" s="172"/>
      <c r="E114" s="14"/>
      <c r="F114" s="14"/>
      <c r="G114" s="173"/>
      <c r="H114" s="173"/>
      <c r="AD114" s="18"/>
      <c r="AE114" s="18"/>
    </row>
    <row r="115" spans="1:31" ht="12" customHeight="1">
      <c r="A115" s="171"/>
      <c r="B115" s="172"/>
      <c r="C115" s="44"/>
      <c r="D115" s="44"/>
      <c r="E115" s="14"/>
      <c r="F115" s="14"/>
      <c r="G115" s="14"/>
      <c r="H115" s="14"/>
      <c r="AD115" s="18"/>
      <c r="AE115" s="18"/>
    </row>
    <row r="116" spans="1:31" ht="12" customHeight="1">
      <c r="A116" s="171"/>
      <c r="B116" s="172"/>
      <c r="C116" s="44"/>
      <c r="D116" s="44"/>
      <c r="E116" s="14"/>
      <c r="F116" s="14"/>
      <c r="G116" s="14"/>
      <c r="H116" s="14"/>
      <c r="AD116" s="18"/>
      <c r="AE116" s="18"/>
    </row>
    <row r="117" spans="1:31" ht="12" customHeight="1">
      <c r="A117" s="171"/>
      <c r="B117" s="172"/>
      <c r="C117" s="44"/>
      <c r="D117" s="44"/>
      <c r="E117" s="14"/>
      <c r="F117" s="14"/>
      <c r="G117" s="14"/>
      <c r="H117" s="14"/>
      <c r="AD117" s="18"/>
      <c r="AE117" s="18"/>
    </row>
    <row r="118" spans="1:31" ht="12" customHeight="1">
      <c r="A118" s="171"/>
      <c r="B118" s="172"/>
      <c r="C118" s="44"/>
      <c r="D118" s="44"/>
      <c r="E118" s="14"/>
      <c r="F118" s="14"/>
      <c r="G118" s="14"/>
      <c r="H118" s="14"/>
      <c r="AD118" s="18"/>
      <c r="AE118" s="18"/>
    </row>
    <row r="119" spans="1:31" ht="12" customHeight="1">
      <c r="A119" s="171"/>
      <c r="B119" s="172"/>
      <c r="C119" s="44"/>
      <c r="D119" s="31"/>
      <c r="E119" s="13"/>
      <c r="F119" s="13"/>
      <c r="G119" s="13"/>
      <c r="H119" s="13"/>
      <c r="AD119" s="18"/>
      <c r="AE119" s="18"/>
    </row>
    <row r="120" spans="1:31" ht="12" customHeight="1">
      <c r="A120" s="171"/>
      <c r="B120" s="172"/>
      <c r="C120" s="44"/>
      <c r="D120" s="44"/>
      <c r="E120" s="14"/>
      <c r="F120" s="14"/>
      <c r="G120" s="14"/>
      <c r="H120" s="14"/>
      <c r="AD120" s="18"/>
      <c r="AE120" s="18"/>
    </row>
    <row r="121" spans="1:31" ht="12" customHeight="1">
      <c r="A121" s="171"/>
      <c r="B121" s="172"/>
      <c r="C121" s="44"/>
      <c r="D121" s="44"/>
      <c r="E121" s="14"/>
      <c r="F121" s="14"/>
      <c r="G121" s="14"/>
      <c r="H121" s="14"/>
      <c r="AD121" s="18"/>
      <c r="AE121" s="18"/>
    </row>
    <row r="122" spans="1:31" ht="12" customHeight="1">
      <c r="A122" s="171"/>
      <c r="B122" s="172"/>
      <c r="C122" s="44"/>
      <c r="D122" s="44"/>
      <c r="E122" s="14"/>
      <c r="F122" s="14"/>
      <c r="G122" s="14"/>
      <c r="H122" s="14"/>
      <c r="AD122" s="18"/>
      <c r="AE122" s="18"/>
    </row>
    <row r="123" spans="1:31" ht="12" customHeight="1">
      <c r="A123" s="171"/>
      <c r="B123" s="172"/>
      <c r="C123" s="44"/>
      <c r="D123" s="44"/>
      <c r="E123" s="14"/>
      <c r="F123" s="14"/>
      <c r="G123" s="14"/>
      <c r="H123" s="14"/>
      <c r="AD123" s="18"/>
      <c r="AE123" s="18"/>
    </row>
    <row r="124" spans="1:31" ht="12" customHeight="1">
      <c r="A124" s="171"/>
      <c r="B124" s="172"/>
      <c r="C124" s="44"/>
      <c r="D124" s="44"/>
      <c r="E124" s="14"/>
      <c r="F124" s="14"/>
      <c r="G124" s="14"/>
      <c r="H124" s="14"/>
      <c r="AD124" s="18"/>
      <c r="AE124" s="18"/>
    </row>
    <row r="125" spans="1:31" ht="12" customHeight="1">
      <c r="A125" s="171"/>
      <c r="B125" s="172"/>
      <c r="C125" s="44"/>
      <c r="D125" s="31"/>
      <c r="E125" s="13"/>
      <c r="F125" s="13"/>
      <c r="G125" s="13"/>
      <c r="H125" s="13"/>
      <c r="AD125" s="18"/>
      <c r="AE125" s="18"/>
    </row>
    <row r="126" spans="1:31" ht="12" customHeight="1">
      <c r="A126" s="171"/>
      <c r="B126" s="172"/>
      <c r="C126" s="44"/>
      <c r="D126" s="44"/>
      <c r="E126" s="14"/>
      <c r="F126" s="14"/>
      <c r="G126" s="14"/>
      <c r="H126" s="14"/>
      <c r="AD126" s="18"/>
      <c r="AE126" s="18"/>
    </row>
    <row r="127" spans="1:31" ht="12" customHeight="1">
      <c r="A127" s="171"/>
      <c r="B127" s="172"/>
      <c r="C127" s="44"/>
      <c r="D127" s="44"/>
      <c r="E127" s="14"/>
      <c r="F127" s="14"/>
      <c r="G127" s="14"/>
      <c r="H127" s="14"/>
      <c r="AD127" s="18"/>
      <c r="AE127" s="18"/>
    </row>
    <row r="128" spans="1:31" ht="12" customHeight="1">
      <c r="A128" s="171"/>
      <c r="B128" s="172"/>
      <c r="C128" s="44"/>
      <c r="D128" s="44"/>
      <c r="E128" s="14"/>
      <c r="F128" s="14"/>
      <c r="G128" s="14"/>
      <c r="H128" s="14"/>
      <c r="AD128" s="18"/>
      <c r="AE128" s="18"/>
    </row>
    <row r="129" spans="1:31" ht="12" customHeight="1">
      <c r="A129" s="171"/>
      <c r="B129" s="172"/>
      <c r="C129" s="18"/>
      <c r="D129" s="44"/>
      <c r="E129" s="14"/>
      <c r="F129" s="14"/>
      <c r="G129" s="14"/>
      <c r="H129" s="14"/>
      <c r="AD129" s="18"/>
      <c r="AE129" s="18"/>
    </row>
    <row r="130" spans="1:31" ht="12" customHeight="1">
      <c r="A130" s="171"/>
      <c r="B130" s="172"/>
      <c r="C130" s="44"/>
      <c r="D130" s="44"/>
      <c r="E130" s="14"/>
      <c r="F130" s="14"/>
      <c r="G130" s="14"/>
      <c r="H130" s="14"/>
      <c r="AD130" s="18"/>
      <c r="AE130" s="18"/>
    </row>
    <row r="131" spans="1:31" ht="12" customHeight="1">
      <c r="A131" s="171"/>
      <c r="B131" s="172"/>
      <c r="C131" s="44"/>
      <c r="D131" s="31"/>
      <c r="E131" s="13"/>
      <c r="F131" s="13"/>
      <c r="G131" s="13"/>
      <c r="H131" s="13"/>
      <c r="AD131" s="18"/>
      <c r="AE131" s="18"/>
    </row>
    <row r="132" spans="1:31" ht="12" customHeight="1">
      <c r="A132" s="171"/>
      <c r="B132" s="172"/>
      <c r="C132" s="44"/>
      <c r="D132" s="44"/>
      <c r="E132" s="14"/>
      <c r="F132" s="14"/>
      <c r="G132" s="14"/>
      <c r="H132" s="14"/>
      <c r="AD132" s="18"/>
      <c r="AE132" s="18"/>
    </row>
    <row r="133" spans="1:31" ht="12" customHeight="1">
      <c r="A133" s="171"/>
      <c r="B133" s="172"/>
      <c r="C133" s="44"/>
      <c r="D133" s="172"/>
      <c r="E133" s="14"/>
      <c r="F133" s="14"/>
      <c r="G133" s="173"/>
      <c r="H133" s="173"/>
      <c r="AD133" s="18"/>
      <c r="AE133" s="18"/>
    </row>
    <row r="134" spans="1:31" ht="12" customHeight="1">
      <c r="A134" s="171"/>
      <c r="B134" s="172"/>
      <c r="C134" s="44"/>
      <c r="D134" s="172"/>
      <c r="E134" s="14"/>
      <c r="F134" s="14"/>
      <c r="G134" s="173"/>
      <c r="H134" s="173"/>
      <c r="AD134" s="18"/>
      <c r="AE134" s="18"/>
    </row>
    <row r="135" spans="1:31" ht="12" customHeight="1">
      <c r="A135" s="171"/>
      <c r="B135" s="172"/>
      <c r="C135" s="44"/>
      <c r="D135" s="44"/>
      <c r="E135" s="14"/>
      <c r="F135" s="14"/>
      <c r="G135" s="14"/>
      <c r="H135" s="14"/>
      <c r="AD135" s="18"/>
      <c r="AE135" s="18"/>
    </row>
    <row r="136" spans="1:31" ht="12" customHeight="1">
      <c r="A136" s="171"/>
      <c r="B136" s="172"/>
      <c r="C136" s="44"/>
      <c r="D136" s="44"/>
      <c r="E136" s="14"/>
      <c r="F136" s="14"/>
      <c r="G136" s="14"/>
      <c r="H136" s="14"/>
      <c r="AD136" s="18"/>
      <c r="AE136" s="18"/>
    </row>
    <row r="137" spans="1:31" ht="12" customHeight="1">
      <c r="A137" s="171"/>
      <c r="B137" s="172"/>
      <c r="C137" s="44"/>
      <c r="D137" s="44"/>
      <c r="E137" s="14"/>
      <c r="F137" s="14"/>
      <c r="G137" s="14"/>
      <c r="H137" s="14"/>
      <c r="AD137" s="18"/>
      <c r="AE137" s="18"/>
    </row>
    <row r="138" spans="1:31" ht="12" customHeight="1">
      <c r="A138" s="171"/>
      <c r="B138" s="172"/>
      <c r="C138" s="44"/>
      <c r="D138" s="31"/>
      <c r="E138" s="13"/>
      <c r="F138" s="13"/>
      <c r="G138" s="13"/>
      <c r="H138" s="13"/>
      <c r="AD138" s="18"/>
      <c r="AE138" s="18"/>
    </row>
    <row r="139" spans="1:31" ht="12" customHeight="1">
      <c r="A139" s="171"/>
      <c r="B139" s="172"/>
      <c r="C139" s="44"/>
      <c r="D139" s="44"/>
      <c r="E139" s="14"/>
      <c r="F139" s="14"/>
      <c r="G139" s="173"/>
      <c r="H139" s="173"/>
      <c r="AD139" s="18"/>
      <c r="AE139" s="18"/>
    </row>
    <row r="140" spans="1:31" ht="12" customHeight="1">
      <c r="A140" s="171"/>
      <c r="B140" s="172"/>
      <c r="C140" s="44"/>
      <c r="D140" s="44"/>
      <c r="E140" s="14"/>
      <c r="F140" s="14"/>
      <c r="G140" s="173"/>
      <c r="H140" s="173"/>
      <c r="AD140" s="18"/>
      <c r="AE140" s="18"/>
    </row>
    <row r="141" spans="1:31" ht="12" customHeight="1">
      <c r="A141" s="171"/>
      <c r="B141" s="172"/>
      <c r="C141" s="44"/>
      <c r="D141" s="44"/>
      <c r="E141" s="14"/>
      <c r="F141" s="14"/>
      <c r="G141" s="14"/>
      <c r="H141" s="14"/>
      <c r="AD141" s="18"/>
      <c r="AE141" s="18"/>
    </row>
    <row r="142" spans="1:31" ht="12" customHeight="1">
      <c r="A142" s="171"/>
      <c r="B142" s="172"/>
      <c r="C142" s="44"/>
      <c r="D142" s="44"/>
      <c r="E142" s="14"/>
      <c r="F142" s="14"/>
      <c r="G142" s="14"/>
      <c r="H142" s="14"/>
      <c r="AD142" s="18"/>
      <c r="AE142" s="18"/>
    </row>
    <row r="143" spans="1:31" ht="12" customHeight="1">
      <c r="A143" s="171"/>
      <c r="B143" s="172"/>
      <c r="C143" s="44"/>
      <c r="D143" s="44"/>
      <c r="E143" s="14"/>
      <c r="F143" s="14"/>
      <c r="G143" s="14"/>
      <c r="H143" s="14"/>
      <c r="AD143" s="18"/>
      <c r="AE143" s="18"/>
    </row>
    <row r="144" spans="1:31" ht="12" customHeight="1">
      <c r="A144" s="171"/>
      <c r="B144" s="172"/>
      <c r="C144" s="44"/>
      <c r="D144" s="44"/>
      <c r="E144" s="14"/>
      <c r="F144" s="14"/>
      <c r="G144" s="14"/>
      <c r="H144" s="14"/>
      <c r="AD144" s="18"/>
      <c r="AE144" s="18"/>
    </row>
    <row r="145" spans="1:31" ht="12" customHeight="1">
      <c r="A145" s="171"/>
      <c r="B145" s="172"/>
      <c r="C145" s="44"/>
      <c r="D145" s="31"/>
      <c r="E145" s="13"/>
      <c r="F145" s="13"/>
      <c r="G145" s="13"/>
      <c r="H145" s="13"/>
      <c r="AD145" s="18"/>
      <c r="AE145" s="18"/>
    </row>
    <row r="146" spans="1:31" ht="12" customHeight="1">
      <c r="A146" s="171"/>
      <c r="B146" s="172"/>
      <c r="C146" s="44"/>
      <c r="D146" s="44"/>
      <c r="E146" s="14"/>
      <c r="F146" s="14"/>
      <c r="G146" s="14"/>
      <c r="H146" s="14"/>
      <c r="AD146" s="18"/>
      <c r="AE146" s="18"/>
    </row>
    <row r="147" spans="1:31" ht="12" customHeight="1">
      <c r="A147" s="171"/>
      <c r="B147" s="172"/>
      <c r="C147" s="44"/>
      <c r="D147" s="44"/>
      <c r="E147" s="14"/>
      <c r="F147" s="14"/>
      <c r="G147" s="14"/>
      <c r="H147" s="14"/>
      <c r="AD147" s="18"/>
      <c r="AE147" s="18"/>
    </row>
    <row r="148" spans="1:31" ht="12" customHeight="1">
      <c r="A148" s="171"/>
      <c r="B148" s="172"/>
      <c r="C148" s="44"/>
      <c r="D148" s="44"/>
      <c r="E148" s="14"/>
      <c r="F148" s="14"/>
      <c r="G148" s="14"/>
      <c r="H148" s="14"/>
      <c r="AD148" s="18"/>
      <c r="AE148" s="18"/>
    </row>
    <row r="149" spans="1:31" ht="12" customHeight="1">
      <c r="A149" s="171"/>
      <c r="B149" s="172"/>
      <c r="C149" s="44"/>
      <c r="D149" s="44"/>
      <c r="E149" s="14"/>
      <c r="F149" s="14"/>
      <c r="G149" s="14"/>
      <c r="H149" s="14"/>
      <c r="AD149" s="18"/>
      <c r="AE149" s="18"/>
    </row>
    <row r="150" spans="1:31" ht="12" customHeight="1">
      <c r="A150" s="171"/>
      <c r="B150" s="172"/>
      <c r="C150" s="44"/>
      <c r="D150" s="44"/>
      <c r="E150" s="14"/>
      <c r="F150" s="14"/>
      <c r="G150" s="14"/>
      <c r="H150" s="14"/>
      <c r="AD150" s="18"/>
      <c r="AE150" s="18"/>
    </row>
    <row r="151" spans="1:31" ht="12" customHeight="1">
      <c r="A151" s="175"/>
      <c r="B151" s="176"/>
      <c r="C151" s="44"/>
      <c r="D151" s="31"/>
      <c r="E151" s="13"/>
      <c r="F151" s="13"/>
      <c r="G151" s="13"/>
      <c r="H151" s="13"/>
      <c r="AD151" s="18"/>
      <c r="AE151" s="18"/>
    </row>
    <row r="152" spans="1:31" ht="12" customHeight="1">
      <c r="A152" s="175"/>
      <c r="B152" s="176"/>
      <c r="C152" s="44"/>
      <c r="D152" s="44"/>
      <c r="E152" s="14"/>
      <c r="F152" s="14"/>
      <c r="G152" s="14"/>
      <c r="H152" s="14"/>
      <c r="AD152" s="18"/>
      <c r="AE152" s="18"/>
    </row>
    <row r="153" spans="1:31" ht="12" customHeight="1">
      <c r="A153" s="175"/>
      <c r="B153" s="176"/>
      <c r="C153" s="44"/>
      <c r="D153" s="44"/>
      <c r="E153" s="14"/>
      <c r="F153" s="14"/>
      <c r="G153" s="14"/>
      <c r="H153" s="14"/>
      <c r="AD153" s="18"/>
      <c r="AE153" s="18"/>
    </row>
    <row r="154" spans="1:31" ht="12" customHeight="1">
      <c r="A154" s="175"/>
      <c r="B154" s="176"/>
      <c r="C154" s="44"/>
      <c r="D154" s="44"/>
      <c r="E154" s="14"/>
      <c r="F154" s="14"/>
      <c r="G154" s="14"/>
      <c r="H154" s="14"/>
      <c r="AD154" s="18"/>
      <c r="AE154" s="18"/>
    </row>
    <row r="155" spans="1:31" ht="12" customHeight="1">
      <c r="A155" s="175"/>
      <c r="B155" s="176"/>
      <c r="C155" s="44"/>
      <c r="D155" s="44"/>
      <c r="E155" s="14"/>
      <c r="F155" s="14"/>
      <c r="G155" s="14"/>
      <c r="H155" s="14"/>
      <c r="AD155" s="18"/>
      <c r="AE155" s="18"/>
    </row>
    <row r="156" spans="1:31" ht="12" customHeight="1">
      <c r="A156" s="175"/>
      <c r="B156" s="176"/>
      <c r="C156" s="44"/>
      <c r="D156" s="44"/>
      <c r="E156" s="14"/>
      <c r="F156" s="14"/>
      <c r="G156" s="14"/>
      <c r="H156" s="14"/>
      <c r="AD156" s="18"/>
      <c r="AE156" s="18"/>
    </row>
    <row r="157" spans="1:31" ht="12" customHeight="1">
      <c r="A157" s="175"/>
      <c r="B157" s="176"/>
      <c r="C157" s="44"/>
      <c r="D157" s="31"/>
      <c r="E157" s="13"/>
      <c r="F157" s="13"/>
      <c r="G157" s="13"/>
      <c r="H157" s="13"/>
      <c r="AD157" s="18"/>
      <c r="AE157" s="18"/>
    </row>
    <row r="158" spans="1:31" ht="12" customHeight="1">
      <c r="A158" s="175"/>
      <c r="B158" s="176"/>
      <c r="C158" s="44"/>
      <c r="D158" s="44"/>
      <c r="E158" s="14"/>
      <c r="F158" s="14"/>
      <c r="G158" s="14"/>
      <c r="H158" s="14"/>
      <c r="AD158" s="18"/>
      <c r="AE158" s="18"/>
    </row>
    <row r="159" spans="1:31" ht="12" customHeight="1">
      <c r="A159" s="175"/>
      <c r="B159" s="176"/>
      <c r="C159" s="44"/>
      <c r="D159" s="44"/>
      <c r="E159" s="14"/>
      <c r="F159" s="14"/>
      <c r="G159" s="14"/>
      <c r="H159" s="14"/>
      <c r="AD159" s="18"/>
      <c r="AE159" s="18"/>
    </row>
    <row r="160" spans="1:31" ht="12" customHeight="1">
      <c r="A160" s="175"/>
      <c r="B160" s="176"/>
      <c r="C160" s="44"/>
      <c r="D160" s="44"/>
      <c r="E160" s="14"/>
      <c r="F160" s="14"/>
      <c r="G160" s="14"/>
      <c r="H160" s="14"/>
      <c r="AD160" s="18"/>
      <c r="AE160" s="18"/>
    </row>
    <row r="161" spans="1:31" ht="12" customHeight="1">
      <c r="A161" s="175"/>
      <c r="B161" s="176"/>
      <c r="C161" s="44"/>
      <c r="D161" s="44"/>
      <c r="E161" s="14"/>
      <c r="F161" s="14"/>
      <c r="G161" s="14"/>
      <c r="H161" s="14"/>
      <c r="AD161" s="18"/>
      <c r="AE161" s="18"/>
    </row>
    <row r="162" spans="1:31" ht="12" customHeight="1">
      <c r="A162" s="175"/>
      <c r="B162" s="176"/>
      <c r="C162" s="44"/>
      <c r="D162" s="44"/>
      <c r="E162" s="14"/>
      <c r="F162" s="14"/>
      <c r="G162" s="14"/>
      <c r="H162" s="14"/>
      <c r="AD162" s="18"/>
      <c r="AE162" s="18"/>
    </row>
    <row r="163" spans="1:31" ht="12" customHeight="1">
      <c r="A163" s="175"/>
      <c r="B163" s="176"/>
      <c r="C163" s="44"/>
      <c r="D163" s="31"/>
      <c r="E163" s="13"/>
      <c r="F163" s="13"/>
      <c r="G163" s="13"/>
      <c r="H163" s="13"/>
      <c r="AD163" s="18"/>
      <c r="AE163" s="18"/>
    </row>
    <row r="164" spans="1:31" ht="12" customHeight="1">
      <c r="A164" s="175"/>
      <c r="B164" s="176"/>
      <c r="C164" s="44"/>
      <c r="D164" s="44"/>
      <c r="E164" s="14"/>
      <c r="F164" s="14"/>
      <c r="G164" s="14"/>
      <c r="H164" s="14"/>
      <c r="AD164" s="18"/>
      <c r="AE164" s="18"/>
    </row>
    <row r="165" spans="1:31" ht="12" customHeight="1">
      <c r="A165" s="175"/>
      <c r="B165" s="176"/>
      <c r="C165" s="44"/>
      <c r="D165" s="44"/>
      <c r="E165" s="14"/>
      <c r="F165" s="14"/>
      <c r="G165" s="14"/>
      <c r="H165" s="14"/>
      <c r="AD165" s="18"/>
      <c r="AE165" s="18"/>
    </row>
    <row r="166" spans="1:31" ht="12" customHeight="1">
      <c r="A166" s="175"/>
      <c r="B166" s="176"/>
      <c r="C166" s="44"/>
      <c r="D166" s="44"/>
      <c r="E166" s="14"/>
      <c r="F166" s="14"/>
      <c r="G166" s="14"/>
      <c r="H166" s="14"/>
      <c r="AD166" s="18"/>
      <c r="AE166" s="18"/>
    </row>
    <row r="167" spans="1:31" ht="12" customHeight="1">
      <c r="A167" s="175"/>
      <c r="B167" s="176"/>
      <c r="C167" s="44"/>
      <c r="D167" s="44"/>
      <c r="E167" s="14"/>
      <c r="F167" s="14"/>
      <c r="G167" s="14"/>
      <c r="H167" s="14"/>
      <c r="AD167" s="18"/>
      <c r="AE167" s="18"/>
    </row>
    <row r="168" spans="1:31" ht="12" customHeight="1">
      <c r="A168" s="175"/>
      <c r="B168" s="176"/>
      <c r="C168" s="44"/>
      <c r="D168" s="44"/>
      <c r="E168" s="14"/>
      <c r="F168" s="14"/>
      <c r="G168" s="14"/>
      <c r="H168" s="14"/>
      <c r="AD168" s="18"/>
      <c r="AE168" s="18"/>
    </row>
    <row r="169" spans="1:31" ht="12" customHeight="1">
      <c r="A169" s="174"/>
      <c r="B169" s="174"/>
      <c r="C169" s="174"/>
      <c r="D169" s="174"/>
      <c r="E169" s="174"/>
      <c r="F169" s="174"/>
      <c r="G169" s="174"/>
      <c r="H169" s="174"/>
      <c r="AD169" s="18"/>
      <c r="AE169" s="18"/>
    </row>
    <row r="170" spans="1:31" ht="12" customHeight="1">
      <c r="A170" s="171"/>
      <c r="B170" s="172"/>
      <c r="C170" s="44"/>
      <c r="D170" s="33"/>
      <c r="E170" s="13"/>
      <c r="F170" s="13"/>
      <c r="G170" s="13"/>
      <c r="H170" s="13"/>
      <c r="AD170" s="18"/>
      <c r="AE170" s="18"/>
    </row>
    <row r="171" spans="1:31" ht="12" customHeight="1">
      <c r="A171" s="171"/>
      <c r="B171" s="172"/>
      <c r="C171" s="44"/>
      <c r="D171" s="29"/>
      <c r="E171" s="14"/>
      <c r="F171" s="14"/>
      <c r="G171" s="14"/>
      <c r="H171" s="14"/>
      <c r="AD171" s="18"/>
      <c r="AE171" s="18"/>
    </row>
    <row r="172" spans="1:31" ht="12" customHeight="1">
      <c r="A172" s="171"/>
      <c r="B172" s="172"/>
      <c r="C172" s="44"/>
      <c r="D172" s="29"/>
      <c r="E172" s="14"/>
      <c r="F172" s="14"/>
      <c r="G172" s="14"/>
      <c r="H172" s="14"/>
      <c r="AD172" s="18"/>
      <c r="AE172" s="18"/>
    </row>
    <row r="173" spans="1:31" ht="12" customHeight="1">
      <c r="A173" s="171"/>
      <c r="B173" s="172"/>
      <c r="C173" s="44"/>
      <c r="D173" s="29"/>
      <c r="E173" s="14"/>
      <c r="F173" s="14"/>
      <c r="G173" s="14"/>
      <c r="H173" s="14"/>
      <c r="AD173" s="18"/>
      <c r="AE173" s="18"/>
    </row>
    <row r="174" spans="1:31" ht="12" customHeight="1">
      <c r="A174" s="171"/>
      <c r="B174" s="172"/>
      <c r="C174" s="44"/>
      <c r="D174" s="29"/>
      <c r="E174" s="14"/>
      <c r="F174" s="14"/>
      <c r="G174" s="14"/>
      <c r="H174" s="14"/>
      <c r="AD174" s="18"/>
      <c r="AE174" s="18"/>
    </row>
    <row r="175" spans="1:31" ht="12" customHeight="1">
      <c r="A175" s="171"/>
      <c r="B175" s="172"/>
      <c r="C175" s="44"/>
      <c r="D175" s="29"/>
      <c r="E175" s="14"/>
      <c r="F175" s="14"/>
      <c r="G175" s="14"/>
      <c r="H175" s="14"/>
      <c r="AD175" s="18"/>
      <c r="AE175" s="18"/>
    </row>
    <row r="176" spans="1:31" ht="12" customHeight="1">
      <c r="A176" s="171"/>
      <c r="B176" s="172"/>
      <c r="C176" s="44"/>
      <c r="D176" s="33"/>
      <c r="E176" s="13"/>
      <c r="F176" s="13"/>
      <c r="G176" s="13"/>
      <c r="H176" s="13"/>
      <c r="AD176" s="18"/>
      <c r="AE176" s="18"/>
    </row>
    <row r="177" spans="1:31" ht="12" customHeight="1">
      <c r="A177" s="171"/>
      <c r="B177" s="172"/>
      <c r="C177" s="44"/>
      <c r="D177" s="29"/>
      <c r="E177" s="14"/>
      <c r="F177" s="14"/>
      <c r="G177" s="14"/>
      <c r="H177" s="14"/>
      <c r="AD177" s="18"/>
      <c r="AE177" s="18"/>
    </row>
    <row r="178" spans="1:31" ht="12" customHeight="1">
      <c r="A178" s="171"/>
      <c r="B178" s="172"/>
      <c r="C178" s="44"/>
      <c r="D178" s="172"/>
      <c r="E178" s="14"/>
      <c r="F178" s="14"/>
      <c r="G178" s="173"/>
      <c r="H178" s="173"/>
      <c r="AD178" s="18"/>
      <c r="AE178" s="18"/>
    </row>
    <row r="179" spans="1:31" ht="12" customHeight="1">
      <c r="A179" s="171"/>
      <c r="B179" s="172"/>
      <c r="C179" s="44"/>
      <c r="D179" s="172"/>
      <c r="E179" s="14"/>
      <c r="F179" s="14"/>
      <c r="G179" s="173"/>
      <c r="H179" s="173"/>
      <c r="AD179" s="18"/>
      <c r="AE179" s="18"/>
    </row>
    <row r="180" spans="1:31" ht="12" customHeight="1">
      <c r="A180" s="171"/>
      <c r="B180" s="172"/>
      <c r="C180" s="44"/>
      <c r="D180" s="29"/>
      <c r="E180" s="14"/>
      <c r="F180" s="14"/>
      <c r="G180" s="14"/>
      <c r="H180" s="14"/>
      <c r="AD180" s="18"/>
      <c r="AE180" s="18"/>
    </row>
    <row r="181" spans="1:31" ht="12" customHeight="1">
      <c r="A181" s="171"/>
      <c r="B181" s="172"/>
      <c r="C181" s="44"/>
      <c r="D181" s="29"/>
      <c r="E181" s="14"/>
      <c r="F181" s="14"/>
      <c r="G181" s="14"/>
      <c r="H181" s="14"/>
      <c r="AD181" s="18"/>
      <c r="AE181" s="18"/>
    </row>
    <row r="182" spans="1:31" ht="12" customHeight="1">
      <c r="A182" s="171"/>
      <c r="B182" s="172"/>
      <c r="C182" s="44"/>
      <c r="D182" s="29"/>
      <c r="E182" s="14"/>
      <c r="F182" s="14"/>
      <c r="G182" s="14"/>
      <c r="H182" s="14"/>
      <c r="AD182" s="18"/>
      <c r="AE182" s="18"/>
    </row>
    <row r="183" spans="1:31" ht="12" customHeight="1">
      <c r="A183" s="171"/>
      <c r="B183" s="172"/>
      <c r="C183" s="44"/>
      <c r="D183" s="33"/>
      <c r="E183" s="13"/>
      <c r="F183" s="13"/>
      <c r="G183" s="13"/>
      <c r="H183" s="13"/>
      <c r="AD183" s="18"/>
      <c r="AE183" s="18"/>
    </row>
    <row r="184" spans="1:31" ht="12" customHeight="1">
      <c r="A184" s="171"/>
      <c r="B184" s="172"/>
      <c r="C184" s="18"/>
      <c r="D184" s="29"/>
      <c r="E184" s="14"/>
      <c r="F184" s="14"/>
      <c r="G184" s="14"/>
      <c r="H184" s="14"/>
      <c r="AD184" s="18"/>
      <c r="AE184" s="18"/>
    </row>
    <row r="185" spans="1:31" ht="12" customHeight="1">
      <c r="A185" s="171"/>
      <c r="B185" s="172"/>
      <c r="C185" s="44"/>
      <c r="D185" s="29"/>
      <c r="E185" s="14"/>
      <c r="F185" s="14"/>
      <c r="G185" s="14"/>
      <c r="H185" s="14"/>
      <c r="AD185" s="18"/>
      <c r="AE185" s="18"/>
    </row>
    <row r="186" spans="1:31" ht="12" customHeight="1">
      <c r="A186" s="171"/>
      <c r="B186" s="172"/>
      <c r="C186" s="44"/>
      <c r="D186" s="29"/>
      <c r="E186" s="14"/>
      <c r="F186" s="14"/>
      <c r="G186" s="14"/>
      <c r="H186" s="14"/>
      <c r="AD186" s="18"/>
      <c r="AE186" s="18"/>
    </row>
    <row r="187" spans="1:31" ht="12" customHeight="1">
      <c r="A187" s="171"/>
      <c r="B187" s="172"/>
      <c r="C187" s="44"/>
      <c r="D187" s="29"/>
      <c r="E187" s="14"/>
      <c r="F187" s="14"/>
      <c r="G187" s="14"/>
      <c r="H187" s="14"/>
      <c r="AD187" s="18"/>
      <c r="AE187" s="18"/>
    </row>
    <row r="188" spans="1:31" ht="12" customHeight="1">
      <c r="A188" s="171"/>
      <c r="B188" s="172"/>
      <c r="C188" s="44"/>
      <c r="D188" s="29"/>
      <c r="E188" s="14"/>
      <c r="F188" s="14"/>
      <c r="G188" s="14"/>
      <c r="H188" s="14"/>
      <c r="AD188" s="18"/>
      <c r="AE188" s="18"/>
    </row>
    <row r="189" spans="1:31" ht="12" customHeight="1">
      <c r="A189" s="171"/>
      <c r="B189" s="172"/>
      <c r="C189" s="44"/>
      <c r="D189" s="33"/>
      <c r="E189" s="13"/>
      <c r="F189" s="13"/>
      <c r="G189" s="13"/>
      <c r="H189" s="13"/>
      <c r="AD189" s="18"/>
      <c r="AE189" s="18"/>
    </row>
    <row r="190" spans="1:31" ht="12" customHeight="1">
      <c r="A190" s="171"/>
      <c r="B190" s="172"/>
      <c r="C190" s="18"/>
      <c r="D190" s="29"/>
      <c r="E190" s="14"/>
      <c r="F190" s="14"/>
      <c r="G190" s="14"/>
      <c r="H190" s="14"/>
      <c r="AD190" s="18"/>
      <c r="AE190" s="18"/>
    </row>
    <row r="191" spans="1:31" ht="12" customHeight="1">
      <c r="A191" s="171"/>
      <c r="B191" s="172"/>
      <c r="C191" s="44"/>
      <c r="D191" s="29"/>
      <c r="E191" s="14"/>
      <c r="F191" s="14"/>
      <c r="G191" s="14"/>
      <c r="H191" s="14"/>
      <c r="AD191" s="18"/>
      <c r="AE191" s="18"/>
    </row>
    <row r="192" spans="1:31" ht="12" customHeight="1">
      <c r="A192" s="171"/>
      <c r="B192" s="172"/>
      <c r="C192" s="44"/>
      <c r="D192" s="29"/>
      <c r="E192" s="14"/>
      <c r="F192" s="14"/>
      <c r="G192" s="14"/>
      <c r="H192" s="14"/>
      <c r="AD192" s="18"/>
      <c r="AE192" s="18"/>
    </row>
    <row r="193" spans="1:31" ht="12" customHeight="1">
      <c r="A193" s="171"/>
      <c r="B193" s="172"/>
      <c r="C193" s="44"/>
      <c r="D193" s="29"/>
      <c r="E193" s="14"/>
      <c r="F193" s="14"/>
      <c r="G193" s="14"/>
      <c r="H193" s="14"/>
      <c r="AD193" s="18"/>
      <c r="AE193" s="18"/>
    </row>
    <row r="194" spans="1:31" ht="12" customHeight="1">
      <c r="A194" s="171"/>
      <c r="B194" s="172"/>
      <c r="C194" s="44"/>
      <c r="D194" s="29"/>
      <c r="E194" s="14"/>
      <c r="F194" s="14"/>
      <c r="G194" s="14"/>
      <c r="H194" s="14"/>
      <c r="AD194" s="18"/>
      <c r="AE194" s="18"/>
    </row>
    <row r="195" spans="1:31" ht="12" customHeight="1">
      <c r="A195" s="171"/>
      <c r="B195" s="172"/>
      <c r="C195" s="44"/>
      <c r="D195" s="33"/>
      <c r="E195" s="13"/>
      <c r="F195" s="13"/>
      <c r="G195" s="13"/>
      <c r="H195" s="13"/>
      <c r="AD195" s="18"/>
      <c r="AE195" s="18"/>
    </row>
    <row r="196" spans="1:31" ht="12" customHeight="1">
      <c r="A196" s="171"/>
      <c r="B196" s="172"/>
      <c r="C196" s="18"/>
      <c r="D196" s="29"/>
      <c r="E196" s="14"/>
      <c r="F196" s="14"/>
      <c r="G196" s="14"/>
      <c r="H196" s="14"/>
      <c r="AD196" s="18"/>
      <c r="AE196" s="18"/>
    </row>
    <row r="197" spans="1:31" ht="12" customHeight="1">
      <c r="A197" s="171"/>
      <c r="B197" s="172"/>
      <c r="C197" s="44"/>
      <c r="D197" s="29"/>
      <c r="E197" s="14"/>
      <c r="F197" s="14"/>
      <c r="G197" s="14"/>
      <c r="H197" s="14"/>
      <c r="AD197" s="18"/>
      <c r="AE197" s="18"/>
    </row>
    <row r="198" spans="1:31" ht="12" customHeight="1">
      <c r="A198" s="171"/>
      <c r="B198" s="172"/>
      <c r="C198" s="44"/>
      <c r="D198" s="29"/>
      <c r="E198" s="14"/>
      <c r="F198" s="14"/>
      <c r="G198" s="14"/>
      <c r="H198" s="14"/>
      <c r="AD198" s="18"/>
      <c r="AE198" s="18"/>
    </row>
    <row r="199" spans="1:31" ht="12" customHeight="1">
      <c r="A199" s="171"/>
      <c r="B199" s="172"/>
      <c r="C199" s="44"/>
      <c r="D199" s="29"/>
      <c r="E199" s="14"/>
      <c r="F199" s="14"/>
      <c r="G199" s="14"/>
      <c r="H199" s="14"/>
      <c r="AD199" s="18"/>
      <c r="AE199" s="18"/>
    </row>
    <row r="200" spans="1:31" ht="12" customHeight="1">
      <c r="A200" s="171"/>
      <c r="B200" s="172"/>
      <c r="C200" s="44"/>
      <c r="D200" s="29"/>
      <c r="E200" s="14"/>
      <c r="F200" s="14"/>
      <c r="G200" s="14"/>
      <c r="H200" s="14"/>
      <c r="AD200" s="18"/>
      <c r="AE200" s="18"/>
    </row>
    <row r="201" spans="1:31" ht="12" customHeight="1">
      <c r="A201" s="171"/>
      <c r="B201" s="172"/>
      <c r="C201" s="44"/>
      <c r="D201" s="33"/>
      <c r="E201" s="13"/>
      <c r="F201" s="13"/>
      <c r="G201" s="13"/>
      <c r="H201" s="13"/>
      <c r="AD201" s="18"/>
      <c r="AE201" s="18"/>
    </row>
    <row r="202" spans="1:31" ht="12" customHeight="1">
      <c r="A202" s="171"/>
      <c r="B202" s="172"/>
      <c r="C202" s="18"/>
      <c r="D202" s="29"/>
      <c r="E202" s="14"/>
      <c r="F202" s="14"/>
      <c r="G202" s="14"/>
      <c r="H202" s="14"/>
      <c r="AD202" s="18"/>
      <c r="AE202" s="18"/>
    </row>
    <row r="203" spans="1:31" ht="12" customHeight="1">
      <c r="A203" s="171"/>
      <c r="B203" s="172"/>
      <c r="C203" s="44"/>
      <c r="D203" s="29"/>
      <c r="E203" s="14"/>
      <c r="F203" s="14"/>
      <c r="G203" s="14"/>
      <c r="H203" s="14"/>
      <c r="AD203" s="18"/>
      <c r="AE203" s="18"/>
    </row>
    <row r="204" spans="1:31" ht="12" customHeight="1">
      <c r="A204" s="171"/>
      <c r="B204" s="172"/>
      <c r="C204" s="44"/>
      <c r="D204" s="29"/>
      <c r="E204" s="14"/>
      <c r="F204" s="14"/>
      <c r="G204" s="14"/>
      <c r="H204" s="14"/>
      <c r="AD204" s="18"/>
      <c r="AE204" s="18"/>
    </row>
    <row r="205" spans="1:31" ht="12" customHeight="1">
      <c r="A205" s="171"/>
      <c r="B205" s="172"/>
      <c r="C205" s="44"/>
      <c r="D205" s="29"/>
      <c r="E205" s="14"/>
      <c r="F205" s="14"/>
      <c r="G205" s="14"/>
      <c r="H205" s="14"/>
      <c r="AD205" s="18"/>
      <c r="AE205" s="18"/>
    </row>
    <row r="206" spans="1:31" ht="12" customHeight="1">
      <c r="A206" s="171"/>
      <c r="B206" s="172"/>
      <c r="C206" s="44"/>
      <c r="D206" s="29"/>
      <c r="E206" s="14"/>
      <c r="F206" s="14"/>
      <c r="G206" s="14"/>
      <c r="H206" s="14"/>
      <c r="AD206" s="18"/>
      <c r="AE206" s="18"/>
    </row>
    <row r="207" spans="1:31" ht="12" customHeight="1">
      <c r="A207" s="171"/>
      <c r="B207" s="172"/>
      <c r="C207" s="31"/>
      <c r="D207" s="33"/>
      <c r="E207" s="13"/>
      <c r="F207" s="13"/>
      <c r="G207" s="13"/>
      <c r="H207" s="13"/>
      <c r="AD207" s="18"/>
      <c r="AE207" s="18"/>
    </row>
    <row r="208" spans="1:31" ht="12" customHeight="1">
      <c r="A208" s="171"/>
      <c r="B208" s="172"/>
      <c r="C208" s="44"/>
      <c r="D208" s="29"/>
      <c r="E208" s="14"/>
      <c r="F208" s="14"/>
      <c r="G208" s="14"/>
      <c r="H208" s="14"/>
      <c r="AD208" s="18"/>
      <c r="AE208" s="18"/>
    </row>
    <row r="209" spans="1:31" ht="12" customHeight="1">
      <c r="A209" s="171"/>
      <c r="B209" s="172"/>
      <c r="C209" s="44"/>
      <c r="D209" s="172"/>
      <c r="E209" s="14"/>
      <c r="F209" s="14"/>
      <c r="G209" s="173"/>
      <c r="H209" s="173"/>
      <c r="AD209" s="18"/>
      <c r="AE209" s="18"/>
    </row>
    <row r="210" spans="1:31" ht="12" customHeight="1">
      <c r="A210" s="171"/>
      <c r="B210" s="172"/>
      <c r="C210" s="44"/>
      <c r="D210" s="172"/>
      <c r="E210" s="14"/>
      <c r="F210" s="14"/>
      <c r="G210" s="173"/>
      <c r="H210" s="173"/>
      <c r="AD210" s="18"/>
      <c r="AE210" s="18"/>
    </row>
    <row r="211" spans="1:31" ht="12" customHeight="1">
      <c r="A211" s="171"/>
      <c r="B211" s="172"/>
      <c r="C211" s="44"/>
      <c r="D211" s="29"/>
      <c r="E211" s="14"/>
      <c r="F211" s="14"/>
      <c r="G211" s="14"/>
      <c r="H211" s="14"/>
      <c r="AD211" s="18"/>
      <c r="AE211" s="18"/>
    </row>
    <row r="212" spans="1:31" ht="12" customHeight="1">
      <c r="A212" s="171"/>
      <c r="B212" s="172"/>
      <c r="C212" s="44"/>
      <c r="D212" s="29"/>
      <c r="E212" s="14"/>
      <c r="F212" s="14"/>
      <c r="G212" s="14"/>
      <c r="H212" s="14"/>
      <c r="AD212" s="18"/>
      <c r="AE212" s="18"/>
    </row>
    <row r="213" spans="1:31" ht="12" customHeight="1">
      <c r="A213" s="171"/>
      <c r="B213" s="172"/>
      <c r="C213" s="44"/>
      <c r="D213" s="29"/>
      <c r="E213" s="14"/>
      <c r="F213" s="14"/>
      <c r="G213" s="14"/>
      <c r="H213" s="14"/>
      <c r="AD213" s="18"/>
      <c r="AE213" s="18"/>
    </row>
    <row r="214" spans="1:31" ht="12" customHeight="1">
      <c r="A214" s="171"/>
      <c r="B214" s="172"/>
      <c r="C214" s="44"/>
      <c r="D214" s="33"/>
      <c r="E214" s="13"/>
      <c r="F214" s="13"/>
      <c r="G214" s="13"/>
      <c r="H214" s="13"/>
      <c r="AD214" s="18"/>
      <c r="AE214" s="18"/>
    </row>
    <row r="215" spans="1:31" ht="12" customHeight="1">
      <c r="A215" s="171"/>
      <c r="B215" s="172"/>
      <c r="C215" s="44"/>
      <c r="D215" s="172"/>
      <c r="E215" s="14"/>
      <c r="F215" s="14"/>
      <c r="G215" s="173"/>
      <c r="H215" s="173"/>
      <c r="AD215" s="18"/>
      <c r="AE215" s="18"/>
    </row>
    <row r="216" spans="1:31" ht="12" customHeight="1">
      <c r="A216" s="171"/>
      <c r="B216" s="172"/>
      <c r="C216" s="44"/>
      <c r="D216" s="172"/>
      <c r="E216" s="14"/>
      <c r="F216" s="14"/>
      <c r="G216" s="173"/>
      <c r="H216" s="173"/>
      <c r="AD216" s="18"/>
      <c r="AE216" s="18"/>
    </row>
    <row r="217" spans="1:31" ht="12" customHeight="1">
      <c r="A217" s="171"/>
      <c r="B217" s="172"/>
      <c r="C217" s="44"/>
      <c r="D217" s="29"/>
      <c r="E217" s="14"/>
      <c r="F217" s="14"/>
      <c r="G217" s="14"/>
      <c r="H217" s="14"/>
      <c r="AD217" s="18"/>
      <c r="AE217" s="18"/>
    </row>
    <row r="218" spans="1:31" ht="12" customHeight="1">
      <c r="A218" s="171"/>
      <c r="B218" s="172"/>
      <c r="C218" s="44"/>
      <c r="D218" s="29"/>
      <c r="E218" s="14"/>
      <c r="F218" s="14"/>
      <c r="G218" s="14"/>
      <c r="H218" s="14"/>
      <c r="AD218" s="18"/>
      <c r="AE218" s="18"/>
    </row>
    <row r="219" spans="1:31" ht="12" customHeight="1">
      <c r="A219" s="171"/>
      <c r="B219" s="172"/>
      <c r="C219" s="44"/>
      <c r="D219" s="29"/>
      <c r="E219" s="14"/>
      <c r="F219" s="14"/>
      <c r="G219" s="14"/>
      <c r="H219" s="14"/>
      <c r="AD219" s="18"/>
      <c r="AE219" s="18"/>
    </row>
    <row r="220" spans="1:31" ht="12" customHeight="1">
      <c r="A220" s="171"/>
      <c r="B220" s="172"/>
      <c r="C220" s="44"/>
      <c r="D220" s="29"/>
      <c r="E220" s="14"/>
      <c r="F220" s="14"/>
      <c r="G220" s="14"/>
      <c r="H220" s="14"/>
      <c r="AD220" s="18"/>
      <c r="AE220" s="18"/>
    </row>
    <row r="221" spans="1:31" ht="12" customHeight="1">
      <c r="A221" s="171"/>
      <c r="B221" s="172"/>
      <c r="C221" s="34"/>
      <c r="D221" s="33"/>
      <c r="E221" s="13"/>
      <c r="F221" s="13"/>
      <c r="G221" s="13"/>
      <c r="H221" s="13"/>
      <c r="AD221" s="18"/>
      <c r="AE221" s="18"/>
    </row>
    <row r="222" spans="1:31" ht="12" customHeight="1">
      <c r="A222" s="171"/>
      <c r="B222" s="172"/>
      <c r="C222" s="34"/>
      <c r="D222" s="29"/>
      <c r="E222" s="14"/>
      <c r="F222" s="14"/>
      <c r="G222" s="14"/>
      <c r="H222" s="14"/>
      <c r="AD222" s="18"/>
      <c r="AE222" s="18"/>
    </row>
    <row r="223" spans="1:31" ht="12" customHeight="1">
      <c r="A223" s="171"/>
      <c r="B223" s="172"/>
      <c r="C223" s="44"/>
      <c r="D223" s="44"/>
      <c r="E223" s="45"/>
      <c r="F223" s="45"/>
      <c r="G223" s="14"/>
      <c r="H223" s="14"/>
      <c r="AD223" s="18"/>
      <c r="AE223" s="18"/>
    </row>
    <row r="224" spans="1:31" ht="12" customHeight="1">
      <c r="A224" s="171"/>
      <c r="B224" s="172"/>
      <c r="C224" s="44"/>
      <c r="D224" s="29"/>
      <c r="E224" s="14"/>
      <c r="F224" s="14"/>
      <c r="G224" s="14"/>
      <c r="H224" s="14"/>
      <c r="AD224" s="18"/>
      <c r="AE224" s="18"/>
    </row>
    <row r="225" spans="1:31" ht="12" customHeight="1">
      <c r="A225" s="171"/>
      <c r="B225" s="172"/>
      <c r="C225" s="44"/>
      <c r="D225" s="29"/>
      <c r="E225" s="14"/>
      <c r="F225" s="14"/>
      <c r="G225" s="14"/>
      <c r="H225" s="14"/>
      <c r="AD225" s="18"/>
      <c r="AE225" s="18"/>
    </row>
    <row r="226" spans="1:31" ht="12" customHeight="1">
      <c r="A226" s="171"/>
      <c r="B226" s="172"/>
      <c r="C226" s="44"/>
      <c r="D226" s="29"/>
      <c r="E226" s="14"/>
      <c r="F226" s="14"/>
      <c r="G226" s="14"/>
      <c r="H226" s="14"/>
      <c r="AD226" s="18"/>
      <c r="AE226" s="18"/>
    </row>
    <row r="227" spans="1:31" ht="12" customHeight="1">
      <c r="A227" s="171"/>
      <c r="B227" s="172"/>
      <c r="C227" s="44"/>
      <c r="D227" s="33"/>
      <c r="E227" s="13"/>
      <c r="F227" s="13"/>
      <c r="G227" s="13"/>
      <c r="H227" s="13"/>
      <c r="AD227" s="18"/>
      <c r="AE227" s="18"/>
    </row>
    <row r="228" spans="1:31" ht="12" customHeight="1">
      <c r="A228" s="171"/>
      <c r="B228" s="172"/>
      <c r="C228" s="44"/>
      <c r="D228" s="172"/>
      <c r="E228" s="14"/>
      <c r="F228" s="14"/>
      <c r="G228" s="173"/>
      <c r="H228" s="173"/>
      <c r="AD228" s="18"/>
      <c r="AE228" s="18"/>
    </row>
    <row r="229" spans="1:31" ht="12" customHeight="1">
      <c r="A229" s="171"/>
      <c r="B229" s="172"/>
      <c r="C229" s="44"/>
      <c r="D229" s="172"/>
      <c r="E229" s="14"/>
      <c r="F229" s="14"/>
      <c r="G229" s="173"/>
      <c r="H229" s="173"/>
      <c r="AD229" s="18"/>
      <c r="AE229" s="18"/>
    </row>
    <row r="230" spans="1:31" ht="12" customHeight="1">
      <c r="A230" s="171"/>
      <c r="B230" s="172"/>
      <c r="C230" s="44"/>
      <c r="D230" s="29"/>
      <c r="E230" s="14"/>
      <c r="F230" s="14"/>
      <c r="G230" s="14"/>
      <c r="H230" s="14"/>
      <c r="AD230" s="18"/>
      <c r="AE230" s="18"/>
    </row>
    <row r="231" spans="1:31" ht="12" customHeight="1">
      <c r="A231" s="171"/>
      <c r="B231" s="172"/>
      <c r="C231" s="44"/>
      <c r="D231" s="29"/>
      <c r="E231" s="14"/>
      <c r="F231" s="14"/>
      <c r="G231" s="14"/>
      <c r="H231" s="14"/>
      <c r="AD231" s="18"/>
      <c r="AE231" s="18"/>
    </row>
    <row r="232" spans="1:31" ht="12" customHeight="1">
      <c r="A232" s="171"/>
      <c r="B232" s="172"/>
      <c r="C232" s="44"/>
      <c r="D232" s="29"/>
      <c r="E232" s="14"/>
      <c r="F232" s="14"/>
      <c r="G232" s="14"/>
      <c r="H232" s="14"/>
      <c r="AD232" s="18"/>
      <c r="AE232" s="18"/>
    </row>
    <row r="233" spans="1:31" ht="12" customHeight="1">
      <c r="A233" s="171"/>
      <c r="B233" s="172"/>
      <c r="C233" s="44"/>
      <c r="D233" s="29"/>
      <c r="E233" s="14"/>
      <c r="F233" s="14"/>
      <c r="G233" s="14"/>
      <c r="H233" s="14"/>
      <c r="AD233" s="18"/>
      <c r="AE233" s="18"/>
    </row>
    <row r="234" spans="1:31" ht="12" customHeight="1">
      <c r="A234" s="171"/>
      <c r="B234" s="172"/>
      <c r="C234" s="44"/>
      <c r="D234" s="33"/>
      <c r="E234" s="13"/>
      <c r="F234" s="13"/>
      <c r="G234" s="13"/>
      <c r="H234" s="13"/>
      <c r="AD234" s="18"/>
      <c r="AE234" s="18"/>
    </row>
    <row r="235" spans="1:31" ht="12" customHeight="1">
      <c r="A235" s="171"/>
      <c r="B235" s="172"/>
      <c r="C235" s="44"/>
      <c r="D235" s="29"/>
      <c r="E235" s="14"/>
      <c r="F235" s="14"/>
      <c r="G235" s="14"/>
      <c r="H235" s="14"/>
      <c r="AD235" s="18"/>
      <c r="AE235" s="18"/>
    </row>
    <row r="236" spans="1:31" ht="12" customHeight="1">
      <c r="A236" s="171"/>
      <c r="B236" s="172"/>
      <c r="C236" s="44"/>
      <c r="D236" s="29"/>
      <c r="E236" s="14"/>
      <c r="F236" s="14"/>
      <c r="G236" s="14"/>
      <c r="H236" s="14"/>
      <c r="AD236" s="18"/>
      <c r="AE236" s="18"/>
    </row>
    <row r="237" spans="1:31" ht="12" customHeight="1">
      <c r="A237" s="171"/>
      <c r="B237" s="172"/>
      <c r="C237" s="44"/>
      <c r="D237" s="29"/>
      <c r="E237" s="14"/>
      <c r="F237" s="14"/>
      <c r="G237" s="14"/>
      <c r="H237" s="14"/>
      <c r="AD237" s="18"/>
      <c r="AE237" s="18"/>
    </row>
    <row r="238" spans="1:31" ht="36" customHeight="1">
      <c r="A238" s="171"/>
      <c r="B238" s="172"/>
      <c r="C238" s="44"/>
      <c r="D238" s="29"/>
      <c r="E238" s="14"/>
      <c r="F238" s="14"/>
      <c r="G238" s="14"/>
      <c r="H238" s="14"/>
      <c r="AD238" s="18"/>
      <c r="AE238" s="18"/>
    </row>
    <row r="239" spans="1:31" ht="12" customHeight="1">
      <c r="A239" s="171"/>
      <c r="B239" s="172"/>
      <c r="C239" s="44"/>
      <c r="D239" s="29"/>
      <c r="E239" s="14"/>
      <c r="F239" s="14"/>
      <c r="G239" s="14"/>
      <c r="H239" s="14"/>
      <c r="AD239" s="18"/>
      <c r="AE239" s="18"/>
    </row>
    <row r="240" spans="1:31" ht="12" customHeight="1">
      <c r="A240" s="174"/>
      <c r="B240" s="174"/>
      <c r="C240" s="174"/>
      <c r="D240" s="174"/>
      <c r="E240" s="174"/>
      <c r="F240" s="174"/>
      <c r="G240" s="174"/>
      <c r="H240" s="174"/>
      <c r="AD240" s="18"/>
      <c r="AE240" s="18"/>
    </row>
    <row r="241" spans="1:31" ht="21.75" customHeight="1">
      <c r="A241" s="171"/>
      <c r="B241" s="172"/>
      <c r="C241" s="44"/>
      <c r="D241" s="33"/>
      <c r="E241" s="13"/>
      <c r="F241" s="13"/>
      <c r="G241" s="13"/>
      <c r="H241" s="13"/>
      <c r="AD241" s="18"/>
      <c r="AE241" s="18"/>
    </row>
    <row r="242" spans="1:31" ht="12" customHeight="1">
      <c r="A242" s="171"/>
      <c r="B242" s="172"/>
      <c r="C242" s="44"/>
      <c r="D242" s="29"/>
      <c r="E242" s="14"/>
      <c r="F242" s="14"/>
      <c r="G242" s="14"/>
      <c r="H242" s="14"/>
      <c r="AD242" s="18"/>
      <c r="AE242" s="18"/>
    </row>
    <row r="243" spans="1:31" ht="12" customHeight="1">
      <c r="A243" s="171"/>
      <c r="B243" s="172"/>
      <c r="C243" s="44"/>
      <c r="D243" s="29"/>
      <c r="E243" s="14"/>
      <c r="F243" s="14"/>
      <c r="G243" s="14"/>
      <c r="H243" s="14"/>
      <c r="AD243" s="18"/>
      <c r="AE243" s="18"/>
    </row>
    <row r="244" spans="1:31" ht="12" customHeight="1">
      <c r="A244" s="171"/>
      <c r="B244" s="172"/>
      <c r="C244" s="44"/>
      <c r="D244" s="29"/>
      <c r="E244" s="14"/>
      <c r="F244" s="14"/>
      <c r="G244" s="14"/>
      <c r="H244" s="14"/>
      <c r="AD244" s="18"/>
      <c r="AE244" s="18"/>
    </row>
    <row r="245" spans="1:31" ht="12" customHeight="1">
      <c r="A245" s="171"/>
      <c r="B245" s="172"/>
      <c r="C245" s="44"/>
      <c r="D245" s="29"/>
      <c r="E245" s="14"/>
      <c r="F245" s="14"/>
      <c r="G245" s="14"/>
      <c r="H245" s="14"/>
      <c r="AD245" s="18"/>
      <c r="AE245" s="18"/>
    </row>
    <row r="246" spans="1:31" ht="12" customHeight="1">
      <c r="A246" s="171"/>
      <c r="B246" s="172"/>
      <c r="C246" s="44"/>
      <c r="D246" s="29"/>
      <c r="E246" s="14"/>
      <c r="F246" s="14"/>
      <c r="G246" s="14"/>
      <c r="H246" s="14"/>
      <c r="AD246" s="18"/>
      <c r="AE246" s="18"/>
    </row>
    <row r="247" spans="1:31" ht="12" customHeight="1">
      <c r="A247" s="171"/>
      <c r="B247" s="172"/>
      <c r="C247" s="44"/>
      <c r="D247" s="33"/>
      <c r="E247" s="13"/>
      <c r="F247" s="13"/>
      <c r="G247" s="13"/>
      <c r="H247" s="13"/>
      <c r="AD247" s="18"/>
      <c r="AE247" s="18"/>
    </row>
    <row r="248" spans="1:31" ht="12" customHeight="1">
      <c r="A248" s="171"/>
      <c r="B248" s="172"/>
      <c r="C248" s="44"/>
      <c r="D248" s="29"/>
      <c r="E248" s="14"/>
      <c r="F248" s="14"/>
      <c r="G248" s="14"/>
      <c r="H248" s="14"/>
      <c r="AD248" s="18"/>
      <c r="AE248" s="18"/>
    </row>
    <row r="249" spans="1:31" ht="12" customHeight="1">
      <c r="A249" s="171"/>
      <c r="B249" s="172"/>
      <c r="C249" s="44"/>
      <c r="D249" s="29"/>
      <c r="E249" s="14"/>
      <c r="F249" s="14"/>
      <c r="G249" s="14"/>
      <c r="H249" s="14"/>
      <c r="AD249" s="18"/>
      <c r="AE249" s="18"/>
    </row>
    <row r="250" spans="1:31" ht="12" customHeight="1">
      <c r="A250" s="171"/>
      <c r="B250" s="172"/>
      <c r="C250" s="44"/>
      <c r="D250" s="29"/>
      <c r="E250" s="14"/>
      <c r="F250" s="14"/>
      <c r="G250" s="14"/>
      <c r="H250" s="14"/>
      <c r="AD250" s="18"/>
      <c r="AE250" s="18"/>
    </row>
    <row r="251" spans="1:31" ht="12" customHeight="1">
      <c r="A251" s="171"/>
      <c r="B251" s="172"/>
      <c r="C251" s="44"/>
      <c r="D251" s="29"/>
      <c r="E251" s="14"/>
      <c r="F251" s="14"/>
      <c r="G251" s="14"/>
      <c r="H251" s="14"/>
      <c r="AD251" s="18"/>
      <c r="AE251" s="18"/>
    </row>
    <row r="252" spans="1:31" ht="12" customHeight="1">
      <c r="A252" s="171"/>
      <c r="B252" s="172"/>
      <c r="C252" s="44"/>
      <c r="D252" s="29"/>
      <c r="E252" s="14"/>
      <c r="F252" s="14"/>
      <c r="G252" s="14"/>
      <c r="H252" s="14"/>
      <c r="AD252" s="18"/>
      <c r="AE252" s="18"/>
    </row>
    <row r="253" spans="1:31" ht="12" customHeight="1">
      <c r="A253" s="171"/>
      <c r="B253" s="172"/>
      <c r="C253" s="44"/>
      <c r="D253" s="33"/>
      <c r="E253" s="13"/>
      <c r="F253" s="13"/>
      <c r="G253" s="13"/>
      <c r="H253" s="13"/>
      <c r="AD253" s="18"/>
      <c r="AE253" s="18"/>
    </row>
    <row r="254" spans="1:31" ht="12" customHeight="1">
      <c r="A254" s="171"/>
      <c r="B254" s="172"/>
      <c r="C254" s="44"/>
      <c r="D254" s="29"/>
      <c r="E254" s="14"/>
      <c r="F254" s="14"/>
      <c r="G254" s="14"/>
      <c r="H254" s="14"/>
      <c r="AD254" s="18"/>
      <c r="AE254" s="18"/>
    </row>
    <row r="255" spans="1:31" ht="12" customHeight="1">
      <c r="A255" s="171"/>
      <c r="B255" s="172"/>
      <c r="C255" s="44"/>
      <c r="D255" s="26">
        <v>896</v>
      </c>
      <c r="E255" s="14"/>
      <c r="F255" s="14">
        <v>52151.5</v>
      </c>
      <c r="G255" s="14">
        <f>F255-D258-D257</f>
        <v>30.000000000001364</v>
      </c>
      <c r="H255" s="14"/>
      <c r="AD255" s="18"/>
      <c r="AE255" s="18"/>
    </row>
    <row r="256" spans="1:31" ht="12" customHeight="1">
      <c r="A256" s="171"/>
      <c r="B256" s="172"/>
      <c r="C256" s="44"/>
      <c r="D256" s="26">
        <v>2800</v>
      </c>
      <c r="E256" s="14"/>
      <c r="F256" s="14">
        <v>3951.1</v>
      </c>
      <c r="G256" s="14"/>
      <c r="H256" s="14"/>
      <c r="AD256" s="18"/>
      <c r="AE256" s="18"/>
    </row>
    <row r="257" spans="1:31" ht="12" customHeight="1">
      <c r="A257" s="171"/>
      <c r="B257" s="172"/>
      <c r="C257" s="44"/>
      <c r="D257" s="26">
        <v>3386.9</v>
      </c>
      <c r="E257" s="14"/>
      <c r="F257" s="14">
        <v>950</v>
      </c>
      <c r="G257" s="14"/>
      <c r="H257" s="14"/>
      <c r="AD257" s="18"/>
      <c r="AE257" s="18"/>
    </row>
    <row r="258" spans="1:31" ht="12" customHeight="1">
      <c r="A258" s="171"/>
      <c r="B258" s="172"/>
      <c r="C258" s="44"/>
      <c r="D258" s="26">
        <v>48734.6</v>
      </c>
      <c r="E258" s="14"/>
      <c r="F258" s="14">
        <v>5347.1</v>
      </c>
      <c r="G258" s="14"/>
      <c r="H258" s="14"/>
      <c r="AD258" s="18"/>
      <c r="AE258" s="18"/>
    </row>
    <row r="259" spans="1:31" ht="12" customHeight="1">
      <c r="A259" s="27"/>
      <c r="B259" s="18"/>
      <c r="C259" s="18"/>
      <c r="D259" s="26">
        <v>950</v>
      </c>
      <c r="E259" s="18"/>
      <c r="F259" s="18">
        <v>820</v>
      </c>
      <c r="G259" s="22"/>
      <c r="H259" s="22"/>
    </row>
    <row r="260" spans="1:31" ht="12" customHeight="1">
      <c r="A260" s="27"/>
      <c r="B260" s="18"/>
      <c r="C260" s="18"/>
      <c r="D260" s="26">
        <v>7207.8</v>
      </c>
      <c r="E260" s="18"/>
      <c r="F260" s="18">
        <v>896</v>
      </c>
    </row>
    <row r="261" spans="1:31" ht="12" customHeight="1">
      <c r="A261" s="27"/>
      <c r="B261" s="18"/>
      <c r="C261" s="18"/>
      <c r="D261" s="26">
        <v>3304.2</v>
      </c>
      <c r="E261" s="18"/>
      <c r="F261" s="18">
        <v>7207.8</v>
      </c>
    </row>
    <row r="262" spans="1:31" ht="12" customHeight="1">
      <c r="A262" s="27"/>
      <c r="B262" s="18"/>
      <c r="C262" s="18"/>
      <c r="D262" s="26">
        <v>820</v>
      </c>
      <c r="E262" s="18"/>
      <c r="F262" s="18">
        <v>3304.2</v>
      </c>
    </row>
    <row r="263" spans="1:31" ht="12" customHeight="1">
      <c r="A263" s="27"/>
      <c r="B263" s="18"/>
      <c r="C263" s="18"/>
      <c r="D263" s="26">
        <v>9298.2000000000007</v>
      </c>
      <c r="E263" s="18"/>
      <c r="F263" s="18">
        <v>2800</v>
      </c>
    </row>
    <row r="264" spans="1:31" ht="12" customHeight="1">
      <c r="A264" s="27"/>
      <c r="B264" s="18"/>
      <c r="C264" s="18"/>
      <c r="D264" s="26">
        <v>1782.8</v>
      </c>
      <c r="E264" s="18"/>
      <c r="F264" s="18">
        <v>1782.8</v>
      </c>
    </row>
    <row r="265" spans="1:31" ht="12" customHeight="1">
      <c r="A265" s="27"/>
      <c r="B265" s="18"/>
      <c r="C265" s="18"/>
      <c r="D265" s="18"/>
      <c r="E265" s="18"/>
      <c r="F265" s="18"/>
    </row>
    <row r="266" spans="1:31" ht="12" customHeight="1">
      <c r="A266" s="27"/>
      <c r="B266" s="18"/>
      <c r="C266" s="18"/>
      <c r="D266" s="18"/>
      <c r="E266" s="18"/>
      <c r="F266" s="18"/>
    </row>
    <row r="267" spans="1:31" ht="12" customHeight="1">
      <c r="A267" s="27"/>
      <c r="B267" s="18"/>
      <c r="C267" s="18"/>
      <c r="D267" s="18"/>
      <c r="E267" s="18"/>
      <c r="F267" s="18"/>
    </row>
    <row r="270" spans="1:31" ht="12" customHeight="1">
      <c r="F270" s="11">
        <f>3951.1+5347.1</f>
        <v>9298.2000000000007</v>
      </c>
    </row>
  </sheetData>
  <mergeCells count="129">
    <mergeCell ref="E2:F2"/>
    <mergeCell ref="A3:D3"/>
    <mergeCell ref="E3:F3"/>
    <mergeCell ref="A4:D4"/>
    <mergeCell ref="E4:F4"/>
    <mergeCell ref="A5:A7"/>
    <mergeCell ref="B5:B7"/>
    <mergeCell ref="C5:C7"/>
    <mergeCell ref="G5:H5"/>
    <mergeCell ref="E6:F6"/>
    <mergeCell ref="G6:H6"/>
    <mergeCell ref="D5:D7"/>
    <mergeCell ref="E5:F5"/>
    <mergeCell ref="B9:D9"/>
    <mergeCell ref="E9:F11"/>
    <mergeCell ref="H44:H45"/>
    <mergeCell ref="G9:H11"/>
    <mergeCell ref="B11:D11"/>
    <mergeCell ref="A18:A23"/>
    <mergeCell ref="B18:B23"/>
    <mergeCell ref="A24:A29"/>
    <mergeCell ref="B24:B29"/>
    <mergeCell ref="A12:A17"/>
    <mergeCell ref="B12:B17"/>
    <mergeCell ref="B62:B68"/>
    <mergeCell ref="A30:A35"/>
    <mergeCell ref="B30:B35"/>
    <mergeCell ref="H76:H77"/>
    <mergeCell ref="G37:G38"/>
    <mergeCell ref="H37:H38"/>
    <mergeCell ref="A43:A49"/>
    <mergeCell ref="B43:B49"/>
    <mergeCell ref="D44:D45"/>
    <mergeCell ref="G44:G45"/>
    <mergeCell ref="H64:H65"/>
    <mergeCell ref="A69:A74"/>
    <mergeCell ref="B69:B74"/>
    <mergeCell ref="D64:D65"/>
    <mergeCell ref="G64:G65"/>
    <mergeCell ref="A50:A55"/>
    <mergeCell ref="B50:B55"/>
    <mergeCell ref="A56:A61"/>
    <mergeCell ref="B56:B61"/>
    <mergeCell ref="A62:A68"/>
    <mergeCell ref="A36:A42"/>
    <mergeCell ref="B36:B42"/>
    <mergeCell ref="D37:D38"/>
    <mergeCell ref="G76:G77"/>
    <mergeCell ref="H113:H114"/>
    <mergeCell ref="A119:A124"/>
    <mergeCell ref="B119:B124"/>
    <mergeCell ref="A82:A87"/>
    <mergeCell ref="B82:B87"/>
    <mergeCell ref="A88:A93"/>
    <mergeCell ref="B88:B93"/>
    <mergeCell ref="A100:A105"/>
    <mergeCell ref="B100:B105"/>
    <mergeCell ref="A106:A111"/>
    <mergeCell ref="B106:B111"/>
    <mergeCell ref="A112:A118"/>
    <mergeCell ref="B112:B118"/>
    <mergeCell ref="D113:D114"/>
    <mergeCell ref="A94:A99"/>
    <mergeCell ref="B94:B99"/>
    <mergeCell ref="A75:A81"/>
    <mergeCell ref="B75:B81"/>
    <mergeCell ref="D76:D77"/>
    <mergeCell ref="A125:A130"/>
    <mergeCell ref="B125:B130"/>
    <mergeCell ref="A131:A137"/>
    <mergeCell ref="B131:B137"/>
    <mergeCell ref="D133:D134"/>
    <mergeCell ref="G133:G134"/>
    <mergeCell ref="G113:G114"/>
    <mergeCell ref="H133:H134"/>
    <mergeCell ref="A138:A144"/>
    <mergeCell ref="B138:B144"/>
    <mergeCell ref="G139:G140"/>
    <mergeCell ref="H139:H140"/>
    <mergeCell ref="A145:A150"/>
    <mergeCell ref="B145:B150"/>
    <mergeCell ref="A151:A156"/>
    <mergeCell ref="B151:B156"/>
    <mergeCell ref="A157:A162"/>
    <mergeCell ref="B157:B162"/>
    <mergeCell ref="A163:A168"/>
    <mergeCell ref="B163:B168"/>
    <mergeCell ref="A169:H169"/>
    <mergeCell ref="A221:A226"/>
    <mergeCell ref="B221:B226"/>
    <mergeCell ref="A189:A194"/>
    <mergeCell ref="B189:B194"/>
    <mergeCell ref="A195:A200"/>
    <mergeCell ref="B195:B200"/>
    <mergeCell ref="A201:A206"/>
    <mergeCell ref="B201:B206"/>
    <mergeCell ref="D178:D179"/>
    <mergeCell ref="A183:A188"/>
    <mergeCell ref="B183:B188"/>
    <mergeCell ref="G209:G210"/>
    <mergeCell ref="H209:H210"/>
    <mergeCell ref="A214:A220"/>
    <mergeCell ref="B214:B220"/>
    <mergeCell ref="D215:D216"/>
    <mergeCell ref="G215:G216"/>
    <mergeCell ref="A207:A213"/>
    <mergeCell ref="B207:B213"/>
    <mergeCell ref="A170:A175"/>
    <mergeCell ref="B170:B175"/>
    <mergeCell ref="A176:A182"/>
    <mergeCell ref="B176:B182"/>
    <mergeCell ref="H215:H216"/>
    <mergeCell ref="D209:D210"/>
    <mergeCell ref="G178:G179"/>
    <mergeCell ref="H178:H179"/>
    <mergeCell ref="A247:A252"/>
    <mergeCell ref="B247:B252"/>
    <mergeCell ref="A253:A258"/>
    <mergeCell ref="B253:B258"/>
    <mergeCell ref="H228:H229"/>
    <mergeCell ref="A234:A239"/>
    <mergeCell ref="B234:B239"/>
    <mergeCell ref="A240:H240"/>
    <mergeCell ref="A241:A246"/>
    <mergeCell ref="B241:B246"/>
    <mergeCell ref="A227:A233"/>
    <mergeCell ref="B227:B233"/>
    <mergeCell ref="D228:D229"/>
    <mergeCell ref="G228:G229"/>
  </mergeCells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259"/>
  <sheetViews>
    <sheetView workbookViewId="0">
      <selection activeCell="A88" sqref="A1:IV65536"/>
    </sheetView>
  </sheetViews>
  <sheetFormatPr defaultRowHeight="12" customHeight="1"/>
  <cols>
    <col min="1" max="1" width="8.140625" style="12" customWidth="1"/>
    <col min="2" max="2" width="30.5703125" style="11" customWidth="1"/>
    <col min="3" max="3" width="15.28515625" style="11" customWidth="1"/>
    <col min="4" max="4" width="14.85546875" style="11" customWidth="1"/>
    <col min="5" max="6" width="13.7109375" style="11" customWidth="1"/>
    <col min="7" max="7" width="12.85546875" style="18" customWidth="1"/>
    <col min="8" max="8" width="11.7109375" style="18" customWidth="1"/>
    <col min="9" max="9" width="11.85546875" style="18" customWidth="1"/>
    <col min="10" max="10" width="11.140625" style="18" customWidth="1"/>
    <col min="11" max="11" width="9.140625" style="18"/>
    <col min="12" max="12" width="9.7109375" style="18" bestFit="1" customWidth="1"/>
    <col min="13" max="31" width="9.140625" style="18"/>
    <col min="32" max="16384" width="9.140625" style="11"/>
  </cols>
  <sheetData>
    <row r="2" spans="1:33" ht="12" customHeight="1">
      <c r="A2" s="43"/>
      <c r="B2" s="42"/>
      <c r="C2" s="42"/>
      <c r="D2" s="42"/>
      <c r="E2" s="183"/>
      <c r="F2" s="183"/>
    </row>
    <row r="3" spans="1:33" ht="12" customHeight="1">
      <c r="A3" s="184"/>
      <c r="B3" s="185"/>
      <c r="C3" s="185"/>
      <c r="D3" s="185"/>
      <c r="E3" s="186"/>
      <c r="F3" s="186"/>
    </row>
    <row r="4" spans="1:33" ht="12" customHeight="1">
      <c r="A4" s="199"/>
      <c r="B4" s="200"/>
      <c r="C4" s="200"/>
      <c r="D4" s="200"/>
      <c r="E4" s="186"/>
      <c r="F4" s="186"/>
    </row>
    <row r="5" spans="1:33" ht="12" customHeight="1">
      <c r="A5" s="211" t="s">
        <v>2</v>
      </c>
      <c r="B5" s="201" t="s">
        <v>3</v>
      </c>
      <c r="C5" s="189" t="s">
        <v>4</v>
      </c>
      <c r="D5" s="201" t="s">
        <v>5</v>
      </c>
      <c r="E5" s="208" t="s">
        <v>7</v>
      </c>
      <c r="F5" s="209"/>
      <c r="G5" s="208" t="s">
        <v>7</v>
      </c>
      <c r="H5" s="209"/>
      <c r="I5" s="208" t="s">
        <v>7</v>
      </c>
      <c r="J5" s="209"/>
    </row>
    <row r="6" spans="1:33" ht="12" customHeight="1">
      <c r="A6" s="211"/>
      <c r="B6" s="201"/>
      <c r="C6" s="190"/>
      <c r="D6" s="201"/>
      <c r="E6" s="208" t="s">
        <v>9</v>
      </c>
      <c r="F6" s="210"/>
      <c r="G6" s="208" t="s">
        <v>9</v>
      </c>
      <c r="H6" s="210"/>
      <c r="I6" s="208" t="s">
        <v>9</v>
      </c>
      <c r="J6" s="210"/>
    </row>
    <row r="7" spans="1:33" ht="12" customHeight="1">
      <c r="A7" s="211"/>
      <c r="B7" s="201"/>
      <c r="C7" s="191"/>
      <c r="D7" s="201"/>
      <c r="E7" s="35" t="s">
        <v>15</v>
      </c>
      <c r="F7" s="35" t="s">
        <v>14</v>
      </c>
      <c r="G7" s="35" t="s">
        <v>15</v>
      </c>
      <c r="H7" s="35" t="s">
        <v>14</v>
      </c>
      <c r="I7" s="35" t="s">
        <v>15</v>
      </c>
      <c r="J7" s="35" t="s">
        <v>14</v>
      </c>
    </row>
    <row r="8" spans="1:33" ht="12" customHeight="1">
      <c r="A8" s="1">
        <v>1</v>
      </c>
      <c r="B8" s="2">
        <v>2</v>
      </c>
      <c r="C8" s="1">
        <v>3</v>
      </c>
      <c r="D8" s="2">
        <v>4</v>
      </c>
      <c r="E8" s="1">
        <v>5</v>
      </c>
      <c r="F8" s="2">
        <v>6</v>
      </c>
      <c r="G8" s="1">
        <v>7</v>
      </c>
      <c r="H8" s="2">
        <v>8</v>
      </c>
      <c r="I8" s="1">
        <v>9</v>
      </c>
      <c r="J8" s="2">
        <v>10</v>
      </c>
    </row>
    <row r="9" spans="1:33" ht="12" customHeight="1">
      <c r="A9" s="3"/>
      <c r="B9" s="196" t="s">
        <v>16</v>
      </c>
      <c r="C9" s="197"/>
      <c r="D9" s="198"/>
      <c r="E9" s="202" t="s">
        <v>215</v>
      </c>
      <c r="F9" s="203"/>
      <c r="G9" s="202" t="s">
        <v>216</v>
      </c>
      <c r="H9" s="203"/>
      <c r="I9" s="202" t="s">
        <v>217</v>
      </c>
      <c r="J9" s="203"/>
    </row>
    <row r="10" spans="1:33" ht="12" customHeight="1">
      <c r="A10" s="3"/>
      <c r="B10" s="36"/>
      <c r="C10" s="37"/>
      <c r="D10" s="38"/>
      <c r="E10" s="204"/>
      <c r="F10" s="205"/>
      <c r="G10" s="204"/>
      <c r="H10" s="205"/>
      <c r="I10" s="204"/>
      <c r="J10" s="205"/>
    </row>
    <row r="11" spans="1:33" ht="12" customHeight="1">
      <c r="A11" s="3"/>
      <c r="B11" s="196" t="s">
        <v>18</v>
      </c>
      <c r="C11" s="197"/>
      <c r="D11" s="198"/>
      <c r="E11" s="206"/>
      <c r="F11" s="207"/>
      <c r="G11" s="206"/>
      <c r="H11" s="207"/>
      <c r="I11" s="206"/>
      <c r="J11" s="207"/>
    </row>
    <row r="12" spans="1:33" ht="12" customHeight="1">
      <c r="A12" s="212">
        <v>1</v>
      </c>
      <c r="B12" s="189" t="s">
        <v>21</v>
      </c>
      <c r="C12" s="35"/>
      <c r="D12" s="5" t="s">
        <v>22</v>
      </c>
      <c r="E12" s="6">
        <f>SUM(E13:E17)</f>
        <v>930120.17999999993</v>
      </c>
      <c r="F12" s="6">
        <f>SUM(F13:F17)</f>
        <v>8320</v>
      </c>
      <c r="G12" s="6">
        <f>SUM(G13:G17)</f>
        <v>881975.89999999991</v>
      </c>
      <c r="H12" s="16">
        <f>SUM(H13:H17)</f>
        <v>8320</v>
      </c>
      <c r="I12" s="25">
        <f t="shared" ref="I12:I64" si="0">E12-G12</f>
        <v>48144.280000000028</v>
      </c>
      <c r="J12" s="25">
        <f t="shared" ref="J12:J64" si="1">F12-H12</f>
        <v>0</v>
      </c>
      <c r="AF12" s="18"/>
      <c r="AG12" s="18"/>
    </row>
    <row r="13" spans="1:33" ht="12" customHeight="1">
      <c r="A13" s="213"/>
      <c r="B13" s="190"/>
      <c r="C13" s="35" t="s">
        <v>218</v>
      </c>
      <c r="D13" s="39" t="s">
        <v>25</v>
      </c>
      <c r="E13" s="4">
        <f>1300+7020</f>
        <v>8320</v>
      </c>
      <c r="F13" s="4">
        <v>8320</v>
      </c>
      <c r="G13" s="4">
        <v>176365.6</v>
      </c>
      <c r="H13" s="15">
        <v>8320</v>
      </c>
      <c r="I13" s="24">
        <f t="shared" si="0"/>
        <v>-168045.6</v>
      </c>
      <c r="J13" s="24">
        <f t="shared" si="1"/>
        <v>0</v>
      </c>
      <c r="AF13" s="18"/>
      <c r="AG13" s="18"/>
    </row>
    <row r="14" spans="1:33" ht="12" customHeight="1">
      <c r="A14" s="213"/>
      <c r="B14" s="190"/>
      <c r="C14" s="35" t="s">
        <v>218</v>
      </c>
      <c r="D14" s="39" t="s">
        <v>28</v>
      </c>
      <c r="E14" s="4">
        <v>207134.58</v>
      </c>
      <c r="F14" s="4">
        <v>0</v>
      </c>
      <c r="G14" s="4">
        <v>485048</v>
      </c>
      <c r="H14" s="15">
        <v>0</v>
      </c>
      <c r="I14" s="24">
        <f t="shared" si="0"/>
        <v>-277913.42000000004</v>
      </c>
      <c r="J14" s="24">
        <f t="shared" si="1"/>
        <v>0</v>
      </c>
      <c r="AF14" s="18"/>
      <c r="AG14" s="18"/>
    </row>
    <row r="15" spans="1:33" ht="12" customHeight="1">
      <c r="A15" s="213"/>
      <c r="B15" s="190"/>
      <c r="C15" s="35" t="s">
        <v>218</v>
      </c>
      <c r="D15" s="39" t="s">
        <v>29</v>
      </c>
      <c r="E15" s="4">
        <v>278952.59999999998</v>
      </c>
      <c r="F15" s="4">
        <v>0</v>
      </c>
      <c r="G15" s="4">
        <v>220562.3</v>
      </c>
      <c r="H15" s="15">
        <v>0</v>
      </c>
      <c r="I15" s="24">
        <f t="shared" si="0"/>
        <v>58390.299999999988</v>
      </c>
      <c r="J15" s="24">
        <f t="shared" si="1"/>
        <v>0</v>
      </c>
      <c r="AF15" s="18"/>
      <c r="AG15" s="18"/>
    </row>
    <row r="16" spans="1:33" ht="12" customHeight="1">
      <c r="A16" s="213"/>
      <c r="B16" s="190"/>
      <c r="C16" s="35"/>
      <c r="D16" s="39" t="s">
        <v>30</v>
      </c>
      <c r="E16" s="4">
        <v>435713</v>
      </c>
      <c r="F16" s="4">
        <v>0</v>
      </c>
      <c r="G16" s="4">
        <v>0</v>
      </c>
      <c r="H16" s="15">
        <v>0</v>
      </c>
      <c r="I16" s="24">
        <f t="shared" si="0"/>
        <v>435713</v>
      </c>
      <c r="J16" s="24">
        <f t="shared" si="1"/>
        <v>0</v>
      </c>
      <c r="AF16" s="18"/>
      <c r="AG16" s="18"/>
    </row>
    <row r="17" spans="1:33" ht="12" customHeight="1">
      <c r="A17" s="214"/>
      <c r="B17" s="191"/>
      <c r="C17" s="35"/>
      <c r="D17" s="39" t="s">
        <v>31</v>
      </c>
      <c r="E17" s="4">
        <v>0</v>
      </c>
      <c r="F17" s="4">
        <v>0</v>
      </c>
      <c r="G17" s="4">
        <v>0</v>
      </c>
      <c r="H17" s="15">
        <v>0</v>
      </c>
      <c r="I17" s="24">
        <f t="shared" si="0"/>
        <v>0</v>
      </c>
      <c r="J17" s="24">
        <f t="shared" si="1"/>
        <v>0</v>
      </c>
      <c r="AF17" s="18"/>
      <c r="AG17" s="18"/>
    </row>
    <row r="18" spans="1:33" ht="12" customHeight="1">
      <c r="A18" s="192">
        <v>2</v>
      </c>
      <c r="B18" s="189" t="s">
        <v>33</v>
      </c>
      <c r="C18" s="35"/>
      <c r="D18" s="5" t="s">
        <v>22</v>
      </c>
      <c r="E18" s="6">
        <f>SUM(E19:E23)</f>
        <v>64377.1</v>
      </c>
      <c r="F18" s="6">
        <f>SUM(F19:F23)</f>
        <v>2377.1</v>
      </c>
      <c r="G18" s="6">
        <f>SUM(G19:G23)</f>
        <v>36000</v>
      </c>
      <c r="H18" s="16">
        <f>SUM(H19:H23)</f>
        <v>2377.1</v>
      </c>
      <c r="I18" s="25">
        <f t="shared" si="0"/>
        <v>28377.1</v>
      </c>
      <c r="J18" s="25">
        <f t="shared" si="1"/>
        <v>0</v>
      </c>
      <c r="AF18" s="18"/>
      <c r="AG18" s="18"/>
    </row>
    <row r="19" spans="1:33" ht="12" customHeight="1">
      <c r="A19" s="194"/>
      <c r="B19" s="190"/>
      <c r="C19" s="35" t="s">
        <v>218</v>
      </c>
      <c r="D19" s="39" t="s">
        <v>25</v>
      </c>
      <c r="E19" s="4">
        <v>2377.1</v>
      </c>
      <c r="F19" s="4">
        <v>2377.1</v>
      </c>
      <c r="G19" s="4">
        <v>36000</v>
      </c>
      <c r="H19" s="15">
        <v>2377.1</v>
      </c>
      <c r="I19" s="24">
        <f t="shared" si="0"/>
        <v>-33622.9</v>
      </c>
      <c r="J19" s="24">
        <f t="shared" si="1"/>
        <v>0</v>
      </c>
      <c r="AF19" s="18"/>
      <c r="AG19" s="18"/>
    </row>
    <row r="20" spans="1:33" ht="12" customHeight="1">
      <c r="A20" s="194"/>
      <c r="B20" s="190"/>
      <c r="C20" s="35"/>
      <c r="D20" s="39" t="s">
        <v>28</v>
      </c>
      <c r="E20" s="4">
        <v>32000</v>
      </c>
      <c r="F20" s="4">
        <v>0</v>
      </c>
      <c r="G20" s="4">
        <v>0</v>
      </c>
      <c r="H20" s="15">
        <v>0</v>
      </c>
      <c r="I20" s="24">
        <f t="shared" si="0"/>
        <v>32000</v>
      </c>
      <c r="J20" s="24">
        <f t="shared" si="1"/>
        <v>0</v>
      </c>
      <c r="AF20" s="18"/>
      <c r="AG20" s="18"/>
    </row>
    <row r="21" spans="1:33" ht="12" customHeight="1">
      <c r="A21" s="194"/>
      <c r="B21" s="190"/>
      <c r="C21" s="35"/>
      <c r="D21" s="39" t="s">
        <v>29</v>
      </c>
      <c r="E21" s="4">
        <v>30000</v>
      </c>
      <c r="F21" s="4">
        <v>0</v>
      </c>
      <c r="G21" s="4">
        <v>0</v>
      </c>
      <c r="H21" s="15">
        <v>0</v>
      </c>
      <c r="I21" s="24">
        <f t="shared" si="0"/>
        <v>30000</v>
      </c>
      <c r="J21" s="24">
        <f t="shared" si="1"/>
        <v>0</v>
      </c>
      <c r="AF21" s="18"/>
      <c r="AG21" s="18"/>
    </row>
    <row r="22" spans="1:33" ht="12" customHeight="1">
      <c r="A22" s="194"/>
      <c r="B22" s="190"/>
      <c r="C22" s="35"/>
      <c r="D22" s="39" t="s">
        <v>30</v>
      </c>
      <c r="E22" s="4">
        <v>0</v>
      </c>
      <c r="F22" s="4">
        <v>0</v>
      </c>
      <c r="G22" s="4">
        <v>0</v>
      </c>
      <c r="H22" s="15">
        <v>0</v>
      </c>
      <c r="I22" s="24">
        <f t="shared" si="0"/>
        <v>0</v>
      </c>
      <c r="J22" s="24">
        <f t="shared" si="1"/>
        <v>0</v>
      </c>
      <c r="AF22" s="18"/>
      <c r="AG22" s="18"/>
    </row>
    <row r="23" spans="1:33" ht="12" customHeight="1">
      <c r="A23" s="195"/>
      <c r="B23" s="191"/>
      <c r="C23" s="35"/>
      <c r="D23" s="39" t="s">
        <v>31</v>
      </c>
      <c r="E23" s="4">
        <v>0</v>
      </c>
      <c r="F23" s="4">
        <v>0</v>
      </c>
      <c r="G23" s="4">
        <v>0</v>
      </c>
      <c r="H23" s="15">
        <v>0</v>
      </c>
      <c r="I23" s="24">
        <f t="shared" si="0"/>
        <v>0</v>
      </c>
      <c r="J23" s="24">
        <f t="shared" si="1"/>
        <v>0</v>
      </c>
      <c r="AF23" s="18"/>
      <c r="AG23" s="18"/>
    </row>
    <row r="24" spans="1:33" ht="12" customHeight="1">
      <c r="A24" s="192">
        <v>5</v>
      </c>
      <c r="B24" s="189" t="s">
        <v>45</v>
      </c>
      <c r="C24" s="35"/>
      <c r="D24" s="5" t="s">
        <v>22</v>
      </c>
      <c r="E24" s="6">
        <f>SUM(E25:E29)</f>
        <v>4148.7</v>
      </c>
      <c r="F24" s="6">
        <f>SUM(F25:F29)</f>
        <v>0</v>
      </c>
      <c r="G24" s="6">
        <f>SUM(G25:G29)</f>
        <v>928272.4</v>
      </c>
      <c r="H24" s="16">
        <f>SUM(H25:H29)</f>
        <v>0</v>
      </c>
      <c r="I24" s="25">
        <f t="shared" si="0"/>
        <v>-924123.70000000007</v>
      </c>
      <c r="J24" s="25">
        <f t="shared" si="1"/>
        <v>0</v>
      </c>
      <c r="AF24" s="18"/>
      <c r="AG24" s="18"/>
    </row>
    <row r="25" spans="1:33" ht="12" customHeight="1">
      <c r="A25" s="194"/>
      <c r="B25" s="190"/>
      <c r="C25" s="35" t="s">
        <v>26</v>
      </c>
      <c r="D25" s="39" t="s">
        <v>25</v>
      </c>
      <c r="E25" s="4">
        <v>0</v>
      </c>
      <c r="F25" s="4">
        <v>0</v>
      </c>
      <c r="G25" s="4">
        <v>83272.399999999994</v>
      </c>
      <c r="H25" s="15">
        <v>0</v>
      </c>
      <c r="I25" s="24">
        <f t="shared" si="0"/>
        <v>-83272.399999999994</v>
      </c>
      <c r="J25" s="24">
        <f t="shared" si="1"/>
        <v>0</v>
      </c>
      <c r="AF25" s="18"/>
      <c r="AG25" s="18"/>
    </row>
    <row r="26" spans="1:33" ht="12" customHeight="1">
      <c r="A26" s="194"/>
      <c r="B26" s="190"/>
      <c r="C26" s="35" t="s">
        <v>26</v>
      </c>
      <c r="D26" s="39" t="s">
        <v>28</v>
      </c>
      <c r="E26" s="4">
        <v>4148.7</v>
      </c>
      <c r="F26" s="4">
        <v>0</v>
      </c>
      <c r="G26" s="4">
        <v>165000</v>
      </c>
      <c r="H26" s="15">
        <v>0</v>
      </c>
      <c r="I26" s="24">
        <f t="shared" si="0"/>
        <v>-160851.29999999999</v>
      </c>
      <c r="J26" s="24">
        <f t="shared" si="1"/>
        <v>0</v>
      </c>
      <c r="AF26" s="18"/>
      <c r="AG26" s="18"/>
    </row>
    <row r="27" spans="1:33" ht="12" customHeight="1">
      <c r="A27" s="194"/>
      <c r="B27" s="190"/>
      <c r="C27" s="35" t="s">
        <v>26</v>
      </c>
      <c r="D27" s="39" t="s">
        <v>29</v>
      </c>
      <c r="E27" s="4">
        <v>0</v>
      </c>
      <c r="F27" s="4">
        <v>0</v>
      </c>
      <c r="G27" s="4">
        <v>340000</v>
      </c>
      <c r="H27" s="15">
        <v>0</v>
      </c>
      <c r="I27" s="24">
        <f t="shared" si="0"/>
        <v>-340000</v>
      </c>
      <c r="J27" s="24">
        <f t="shared" si="1"/>
        <v>0</v>
      </c>
      <c r="AF27" s="18"/>
      <c r="AG27" s="18"/>
    </row>
    <row r="28" spans="1:33" ht="12" customHeight="1">
      <c r="A28" s="194"/>
      <c r="B28" s="190"/>
      <c r="C28" s="35" t="s">
        <v>26</v>
      </c>
      <c r="D28" s="39" t="s">
        <v>30</v>
      </c>
      <c r="E28" s="4">
        <v>0</v>
      </c>
      <c r="F28" s="4">
        <v>0</v>
      </c>
      <c r="G28" s="4">
        <v>340000</v>
      </c>
      <c r="H28" s="15">
        <v>0</v>
      </c>
      <c r="I28" s="24">
        <f t="shared" si="0"/>
        <v>-340000</v>
      </c>
      <c r="J28" s="24">
        <f t="shared" si="1"/>
        <v>0</v>
      </c>
      <c r="L28" s="23"/>
      <c r="AF28" s="18"/>
      <c r="AG28" s="18"/>
    </row>
    <row r="29" spans="1:33" ht="12" customHeight="1">
      <c r="A29" s="195"/>
      <c r="B29" s="191"/>
      <c r="C29" s="35"/>
      <c r="D29" s="39" t="s">
        <v>31</v>
      </c>
      <c r="E29" s="4">
        <v>0</v>
      </c>
      <c r="F29" s="4">
        <v>0</v>
      </c>
      <c r="G29" s="4">
        <v>0</v>
      </c>
      <c r="H29" s="15">
        <v>0</v>
      </c>
      <c r="I29" s="24">
        <f t="shared" si="0"/>
        <v>0</v>
      </c>
      <c r="J29" s="24">
        <f t="shared" si="1"/>
        <v>0</v>
      </c>
      <c r="AF29" s="18"/>
      <c r="AG29" s="18"/>
    </row>
    <row r="30" spans="1:33" ht="12" customHeight="1">
      <c r="A30" s="192">
        <v>6</v>
      </c>
      <c r="B30" s="189" t="s">
        <v>219</v>
      </c>
      <c r="C30" s="35"/>
      <c r="D30" s="5" t="s">
        <v>22</v>
      </c>
      <c r="E30" s="6">
        <f>SUM(E31:E35)</f>
        <v>105000</v>
      </c>
      <c r="F30" s="6">
        <f>SUM(F31:F35)</f>
        <v>0</v>
      </c>
      <c r="G30" s="6">
        <f>SUM(G31:G35)</f>
        <v>105000</v>
      </c>
      <c r="H30" s="16">
        <f>SUM(H31:H35)</f>
        <v>0</v>
      </c>
      <c r="I30" s="25">
        <f t="shared" si="0"/>
        <v>0</v>
      </c>
      <c r="J30" s="25">
        <f t="shared" si="1"/>
        <v>0</v>
      </c>
      <c r="AF30" s="18"/>
      <c r="AG30" s="18"/>
    </row>
    <row r="31" spans="1:33" ht="12" customHeight="1">
      <c r="A31" s="194"/>
      <c r="B31" s="190"/>
      <c r="C31" s="35" t="s">
        <v>27</v>
      </c>
      <c r="D31" s="39" t="s">
        <v>25</v>
      </c>
      <c r="E31" s="4">
        <v>0</v>
      </c>
      <c r="F31" s="4">
        <v>0</v>
      </c>
      <c r="G31" s="4">
        <v>5000</v>
      </c>
      <c r="H31" s="15">
        <v>0</v>
      </c>
      <c r="I31" s="24">
        <f t="shared" si="0"/>
        <v>-5000</v>
      </c>
      <c r="J31" s="24">
        <f t="shared" si="1"/>
        <v>0</v>
      </c>
      <c r="AF31" s="18"/>
      <c r="AG31" s="18"/>
    </row>
    <row r="32" spans="1:33" ht="12" customHeight="1">
      <c r="A32" s="194"/>
      <c r="B32" s="190"/>
      <c r="C32" s="35" t="s">
        <v>26</v>
      </c>
      <c r="D32" s="39" t="s">
        <v>28</v>
      </c>
      <c r="E32" s="4">
        <v>105000</v>
      </c>
      <c r="F32" s="4">
        <v>0</v>
      </c>
      <c r="G32" s="4">
        <v>100000</v>
      </c>
      <c r="H32" s="15">
        <v>0</v>
      </c>
      <c r="I32" s="24">
        <f t="shared" si="0"/>
        <v>5000</v>
      </c>
      <c r="J32" s="24">
        <f t="shared" si="1"/>
        <v>0</v>
      </c>
      <c r="AF32" s="18"/>
      <c r="AG32" s="18"/>
    </row>
    <row r="33" spans="1:33" ht="12" customHeight="1">
      <c r="A33" s="194"/>
      <c r="B33" s="190"/>
      <c r="C33" s="35"/>
      <c r="D33" s="39" t="s">
        <v>29</v>
      </c>
      <c r="E33" s="4">
        <v>0</v>
      </c>
      <c r="F33" s="4">
        <v>0</v>
      </c>
      <c r="G33" s="4">
        <v>0</v>
      </c>
      <c r="H33" s="15">
        <v>0</v>
      </c>
      <c r="I33" s="24">
        <f t="shared" si="0"/>
        <v>0</v>
      </c>
      <c r="J33" s="24">
        <f t="shared" si="1"/>
        <v>0</v>
      </c>
      <c r="AF33" s="18"/>
      <c r="AG33" s="18"/>
    </row>
    <row r="34" spans="1:33" ht="12" customHeight="1">
      <c r="A34" s="194"/>
      <c r="B34" s="190"/>
      <c r="C34" s="35"/>
      <c r="D34" s="39" t="s">
        <v>30</v>
      </c>
      <c r="E34" s="4">
        <v>0</v>
      </c>
      <c r="F34" s="4">
        <v>0</v>
      </c>
      <c r="G34" s="4">
        <v>0</v>
      </c>
      <c r="H34" s="15">
        <v>0</v>
      </c>
      <c r="I34" s="24">
        <f t="shared" si="0"/>
        <v>0</v>
      </c>
      <c r="J34" s="24">
        <f t="shared" si="1"/>
        <v>0</v>
      </c>
      <c r="AF34" s="18"/>
      <c r="AG34" s="18"/>
    </row>
    <row r="35" spans="1:33" ht="12" customHeight="1">
      <c r="A35" s="195"/>
      <c r="B35" s="191"/>
      <c r="C35" s="35"/>
      <c r="D35" s="39" t="s">
        <v>31</v>
      </c>
      <c r="E35" s="4">
        <v>0</v>
      </c>
      <c r="F35" s="4">
        <v>0</v>
      </c>
      <c r="G35" s="4">
        <v>0</v>
      </c>
      <c r="H35" s="15">
        <v>0</v>
      </c>
      <c r="I35" s="24">
        <f t="shared" si="0"/>
        <v>0</v>
      </c>
      <c r="J35" s="24">
        <f t="shared" si="1"/>
        <v>0</v>
      </c>
      <c r="AF35" s="18"/>
      <c r="AG35" s="18"/>
    </row>
    <row r="36" spans="1:33" ht="12" customHeight="1">
      <c r="A36" s="192">
        <v>7</v>
      </c>
      <c r="B36" s="189" t="s">
        <v>49</v>
      </c>
      <c r="C36" s="35"/>
      <c r="D36" s="5" t="s">
        <v>22</v>
      </c>
      <c r="E36" s="6">
        <f>SUM(E37:E42)</f>
        <v>163602.29999999999</v>
      </c>
      <c r="F36" s="6">
        <f>SUM(F37:F42)</f>
        <v>22766.199999999997</v>
      </c>
      <c r="G36" s="6">
        <f>SUM(G37:G42)</f>
        <v>115123.70000000001</v>
      </c>
      <c r="H36" s="16">
        <f>SUM(H37:H42)</f>
        <v>22766.199999999997</v>
      </c>
      <c r="I36" s="25">
        <f t="shared" si="0"/>
        <v>48478.599999999977</v>
      </c>
      <c r="J36" s="25">
        <f t="shared" si="1"/>
        <v>0</v>
      </c>
      <c r="AF36" s="18"/>
      <c r="AG36" s="18"/>
    </row>
    <row r="37" spans="1:33" ht="12" customHeight="1">
      <c r="A37" s="193"/>
      <c r="B37" s="190"/>
      <c r="C37" s="35" t="s">
        <v>220</v>
      </c>
      <c r="D37" s="189" t="s">
        <v>25</v>
      </c>
      <c r="E37" s="4">
        <v>20</v>
      </c>
      <c r="F37" s="4">
        <v>20</v>
      </c>
      <c r="G37" s="218">
        <v>44523.54</v>
      </c>
      <c r="H37" s="220">
        <v>18815.099999999999</v>
      </c>
      <c r="I37" s="223">
        <v>-25708.44</v>
      </c>
      <c r="J37" s="223">
        <v>0</v>
      </c>
      <c r="L37" s="23"/>
      <c r="AF37" s="18"/>
      <c r="AG37" s="18"/>
    </row>
    <row r="38" spans="1:33" ht="12" customHeight="1">
      <c r="A38" s="194"/>
      <c r="B38" s="190"/>
      <c r="C38" s="35" t="s">
        <v>26</v>
      </c>
      <c r="D38" s="191"/>
      <c r="E38" s="4">
        <v>18795.099999999999</v>
      </c>
      <c r="F38" s="4">
        <v>18795.099999999999</v>
      </c>
      <c r="G38" s="219"/>
      <c r="H38" s="221"/>
      <c r="I38" s="224"/>
      <c r="J38" s="224"/>
      <c r="AF38" s="18"/>
      <c r="AG38" s="18"/>
    </row>
    <row r="39" spans="1:33" ht="12" customHeight="1">
      <c r="A39" s="194"/>
      <c r="B39" s="190"/>
      <c r="C39" s="35" t="s">
        <v>26</v>
      </c>
      <c r="D39" s="39" t="s">
        <v>28</v>
      </c>
      <c r="E39" s="4">
        <v>3951.1</v>
      </c>
      <c r="F39" s="4">
        <v>3951.1</v>
      </c>
      <c r="G39" s="4">
        <v>70600.160000000003</v>
      </c>
      <c r="H39" s="15">
        <v>3951.1</v>
      </c>
      <c r="I39" s="24">
        <f t="shared" si="0"/>
        <v>-66649.06</v>
      </c>
      <c r="J39" s="24">
        <f t="shared" si="1"/>
        <v>0</v>
      </c>
      <c r="AF39" s="18"/>
      <c r="AG39" s="18"/>
    </row>
    <row r="40" spans="1:33" ht="12" customHeight="1">
      <c r="A40" s="194"/>
      <c r="B40" s="190"/>
      <c r="C40" s="35" t="s">
        <v>26</v>
      </c>
      <c r="D40" s="39" t="s">
        <v>29</v>
      </c>
      <c r="E40" s="4">
        <v>140836.1</v>
      </c>
      <c r="F40" s="4">
        <v>0</v>
      </c>
      <c r="G40" s="4">
        <v>0</v>
      </c>
      <c r="H40" s="15">
        <v>0</v>
      </c>
      <c r="I40" s="24">
        <f t="shared" si="0"/>
        <v>140836.1</v>
      </c>
      <c r="J40" s="24">
        <f t="shared" si="1"/>
        <v>0</v>
      </c>
      <c r="AF40" s="18"/>
      <c r="AG40" s="18"/>
    </row>
    <row r="41" spans="1:33" ht="12" customHeight="1">
      <c r="A41" s="194"/>
      <c r="B41" s="190"/>
      <c r="C41" s="35"/>
      <c r="D41" s="39" t="s">
        <v>30</v>
      </c>
      <c r="E41" s="4">
        <v>0</v>
      </c>
      <c r="F41" s="4">
        <v>0</v>
      </c>
      <c r="G41" s="4">
        <v>0</v>
      </c>
      <c r="H41" s="15">
        <v>0</v>
      </c>
      <c r="I41" s="24">
        <f t="shared" si="0"/>
        <v>0</v>
      </c>
      <c r="J41" s="24">
        <f t="shared" si="1"/>
        <v>0</v>
      </c>
      <c r="AF41" s="18"/>
      <c r="AG41" s="18"/>
    </row>
    <row r="42" spans="1:33" ht="12" customHeight="1">
      <c r="A42" s="195"/>
      <c r="B42" s="191"/>
      <c r="C42" s="35"/>
      <c r="D42" s="39" t="s">
        <v>31</v>
      </c>
      <c r="E42" s="4">
        <v>0</v>
      </c>
      <c r="F42" s="4">
        <v>0</v>
      </c>
      <c r="G42" s="4">
        <v>0</v>
      </c>
      <c r="H42" s="15">
        <v>0</v>
      </c>
      <c r="I42" s="24">
        <f t="shared" si="0"/>
        <v>0</v>
      </c>
      <c r="J42" s="24">
        <f t="shared" si="1"/>
        <v>0</v>
      </c>
      <c r="AF42" s="18"/>
      <c r="AG42" s="18"/>
    </row>
    <row r="43" spans="1:33" ht="12" customHeight="1">
      <c r="A43" s="192">
        <v>8</v>
      </c>
      <c r="B43" s="189" t="s">
        <v>51</v>
      </c>
      <c r="C43" s="35"/>
      <c r="D43" s="5" t="s">
        <v>22</v>
      </c>
      <c r="E43" s="6">
        <f>SUM(E44:E49)</f>
        <v>57539.11</v>
      </c>
      <c r="F43" s="6">
        <f>SUM(F44:F49)</f>
        <v>24410.9</v>
      </c>
      <c r="G43" s="6">
        <v>48821.8</v>
      </c>
      <c r="H43" s="16">
        <v>24410.9</v>
      </c>
      <c r="I43" s="25">
        <f t="shared" si="0"/>
        <v>8717.3099999999977</v>
      </c>
      <c r="J43" s="25">
        <f t="shared" si="1"/>
        <v>0</v>
      </c>
      <c r="AF43" s="18"/>
      <c r="AG43" s="18"/>
    </row>
    <row r="44" spans="1:33" ht="12" customHeight="1">
      <c r="A44" s="193"/>
      <c r="B44" s="190"/>
      <c r="C44" s="35" t="s">
        <v>220</v>
      </c>
      <c r="D44" s="189" t="s">
        <v>25</v>
      </c>
      <c r="E44" s="4">
        <v>20</v>
      </c>
      <c r="F44" s="4">
        <v>20</v>
      </c>
      <c r="G44" s="225">
        <v>24410.9</v>
      </c>
      <c r="H44" s="202">
        <v>24410.9</v>
      </c>
      <c r="I44" s="223">
        <v>0</v>
      </c>
      <c r="J44" s="223">
        <v>0</v>
      </c>
      <c r="AF44" s="18"/>
      <c r="AG44" s="18"/>
    </row>
    <row r="45" spans="1:33" ht="12" customHeight="1">
      <c r="A45" s="194"/>
      <c r="B45" s="190"/>
      <c r="C45" s="35" t="s">
        <v>26</v>
      </c>
      <c r="D45" s="191"/>
      <c r="E45" s="4">
        <v>24390.9</v>
      </c>
      <c r="F45" s="4">
        <v>24390.9</v>
      </c>
      <c r="G45" s="226"/>
      <c r="H45" s="206"/>
      <c r="I45" s="224"/>
      <c r="J45" s="224"/>
      <c r="AF45" s="18"/>
      <c r="AG45" s="18"/>
    </row>
    <row r="46" spans="1:33" ht="12" customHeight="1">
      <c r="A46" s="194"/>
      <c r="B46" s="190"/>
      <c r="C46" s="35" t="s">
        <v>26</v>
      </c>
      <c r="D46" s="39" t="s">
        <v>28</v>
      </c>
      <c r="E46" s="4">
        <v>33128.21</v>
      </c>
      <c r="F46" s="4">
        <v>0</v>
      </c>
      <c r="G46" s="4">
        <v>24410.9</v>
      </c>
      <c r="H46" s="15">
        <v>0</v>
      </c>
      <c r="I46" s="24">
        <f t="shared" si="0"/>
        <v>8717.3099999999977</v>
      </c>
      <c r="J46" s="24">
        <f t="shared" si="1"/>
        <v>0</v>
      </c>
      <c r="AF46" s="18"/>
      <c r="AG46" s="18"/>
    </row>
    <row r="47" spans="1:33" ht="12" customHeight="1">
      <c r="A47" s="194"/>
      <c r="B47" s="190"/>
      <c r="C47" s="35" t="s">
        <v>26</v>
      </c>
      <c r="D47" s="39" t="s">
        <v>29</v>
      </c>
      <c r="E47" s="4">
        <v>0</v>
      </c>
      <c r="F47" s="4">
        <v>0</v>
      </c>
      <c r="G47" s="4">
        <v>0</v>
      </c>
      <c r="H47" s="15">
        <v>0</v>
      </c>
      <c r="I47" s="24">
        <f t="shared" si="0"/>
        <v>0</v>
      </c>
      <c r="J47" s="24">
        <f t="shared" si="1"/>
        <v>0</v>
      </c>
      <c r="AF47" s="18"/>
      <c r="AG47" s="18"/>
    </row>
    <row r="48" spans="1:33" ht="12" customHeight="1">
      <c r="A48" s="194"/>
      <c r="B48" s="190"/>
      <c r="C48" s="35"/>
      <c r="D48" s="39" t="s">
        <v>30</v>
      </c>
      <c r="E48" s="4">
        <v>0</v>
      </c>
      <c r="F48" s="4">
        <v>0</v>
      </c>
      <c r="G48" s="4">
        <v>0</v>
      </c>
      <c r="H48" s="15">
        <v>0</v>
      </c>
      <c r="I48" s="24">
        <f t="shared" si="0"/>
        <v>0</v>
      </c>
      <c r="J48" s="24">
        <f t="shared" si="1"/>
        <v>0</v>
      </c>
      <c r="AF48" s="18"/>
      <c r="AG48" s="18"/>
    </row>
    <row r="49" spans="1:33" ht="12" customHeight="1">
      <c r="A49" s="195"/>
      <c r="B49" s="191"/>
      <c r="C49" s="35"/>
      <c r="D49" s="39" t="s">
        <v>31</v>
      </c>
      <c r="E49" s="4">
        <v>0</v>
      </c>
      <c r="F49" s="4">
        <v>0</v>
      </c>
      <c r="G49" s="4">
        <v>0</v>
      </c>
      <c r="H49" s="15">
        <v>0</v>
      </c>
      <c r="I49" s="24">
        <f t="shared" si="0"/>
        <v>0</v>
      </c>
      <c r="J49" s="24">
        <f t="shared" si="1"/>
        <v>0</v>
      </c>
      <c r="AF49" s="18"/>
      <c r="AG49" s="18"/>
    </row>
    <row r="50" spans="1:33" ht="12" customHeight="1">
      <c r="A50" s="192">
        <v>9</v>
      </c>
      <c r="B50" s="189" t="s">
        <v>221</v>
      </c>
      <c r="C50" s="35"/>
      <c r="D50" s="5" t="s">
        <v>22</v>
      </c>
      <c r="E50" s="6">
        <f>SUM(E51:E55)</f>
        <v>230000</v>
      </c>
      <c r="F50" s="6">
        <f>SUM(F51:F55)</f>
        <v>0</v>
      </c>
      <c r="G50" s="6">
        <f>SUM(G51:G55)</f>
        <v>230000</v>
      </c>
      <c r="H50" s="16">
        <f>SUM(H51:H55)</f>
        <v>0</v>
      </c>
      <c r="I50" s="25">
        <f t="shared" si="0"/>
        <v>0</v>
      </c>
      <c r="J50" s="25">
        <f t="shared" si="1"/>
        <v>0</v>
      </c>
      <c r="AF50" s="18"/>
      <c r="AG50" s="18"/>
    </row>
    <row r="51" spans="1:33" ht="12" customHeight="1">
      <c r="A51" s="194"/>
      <c r="B51" s="190"/>
      <c r="C51" s="35"/>
      <c r="D51" s="39" t="s">
        <v>25</v>
      </c>
      <c r="E51" s="4">
        <v>0</v>
      </c>
      <c r="F51" s="4">
        <v>0</v>
      </c>
      <c r="G51" s="4">
        <v>88680.14</v>
      </c>
      <c r="H51" s="15">
        <v>0</v>
      </c>
      <c r="I51" s="24">
        <f t="shared" si="0"/>
        <v>-88680.14</v>
      </c>
      <c r="J51" s="24">
        <f t="shared" si="1"/>
        <v>0</v>
      </c>
      <c r="AF51" s="18"/>
      <c r="AG51" s="18"/>
    </row>
    <row r="52" spans="1:33" ht="12" customHeight="1">
      <c r="A52" s="194"/>
      <c r="B52" s="190"/>
      <c r="C52" s="35" t="s">
        <v>26</v>
      </c>
      <c r="D52" s="39" t="s">
        <v>28</v>
      </c>
      <c r="E52" s="4">
        <v>230000</v>
      </c>
      <c r="F52" s="4">
        <v>0</v>
      </c>
      <c r="G52" s="4">
        <v>141319.85999999999</v>
      </c>
      <c r="H52" s="15">
        <v>0</v>
      </c>
      <c r="I52" s="24">
        <f t="shared" si="0"/>
        <v>88680.140000000014</v>
      </c>
      <c r="J52" s="24">
        <f t="shared" si="1"/>
        <v>0</v>
      </c>
      <c r="AF52" s="18"/>
      <c r="AG52" s="18"/>
    </row>
    <row r="53" spans="1:33" ht="12" customHeight="1">
      <c r="A53" s="194"/>
      <c r="B53" s="190"/>
      <c r="C53" s="35"/>
      <c r="D53" s="39" t="s">
        <v>29</v>
      </c>
      <c r="E53" s="4">
        <v>0</v>
      </c>
      <c r="F53" s="4">
        <v>0</v>
      </c>
      <c r="G53" s="4">
        <v>0</v>
      </c>
      <c r="H53" s="15">
        <v>0</v>
      </c>
      <c r="I53" s="24">
        <f t="shared" si="0"/>
        <v>0</v>
      </c>
      <c r="J53" s="24">
        <f t="shared" si="1"/>
        <v>0</v>
      </c>
      <c r="AF53" s="18"/>
      <c r="AG53" s="18"/>
    </row>
    <row r="54" spans="1:33" ht="12" customHeight="1">
      <c r="A54" s="194"/>
      <c r="B54" s="190"/>
      <c r="C54" s="35"/>
      <c r="D54" s="39" t="s">
        <v>30</v>
      </c>
      <c r="E54" s="4">
        <v>0</v>
      </c>
      <c r="F54" s="4">
        <v>0</v>
      </c>
      <c r="G54" s="4">
        <v>0</v>
      </c>
      <c r="H54" s="15">
        <v>0</v>
      </c>
      <c r="I54" s="24">
        <f t="shared" si="0"/>
        <v>0</v>
      </c>
      <c r="J54" s="24">
        <f t="shared" si="1"/>
        <v>0</v>
      </c>
      <c r="AF54" s="18"/>
      <c r="AG54" s="18"/>
    </row>
    <row r="55" spans="1:33" ht="12" customHeight="1">
      <c r="A55" s="195"/>
      <c r="B55" s="191"/>
      <c r="C55" s="35"/>
      <c r="D55" s="39" t="s">
        <v>31</v>
      </c>
      <c r="E55" s="4">
        <v>0</v>
      </c>
      <c r="F55" s="4">
        <v>0</v>
      </c>
      <c r="G55" s="4">
        <v>0</v>
      </c>
      <c r="H55" s="15">
        <v>0</v>
      </c>
      <c r="I55" s="24">
        <f t="shared" si="0"/>
        <v>0</v>
      </c>
      <c r="J55" s="24">
        <f t="shared" si="1"/>
        <v>0</v>
      </c>
      <c r="AF55" s="18"/>
      <c r="AG55" s="18"/>
    </row>
    <row r="56" spans="1:33" ht="12" customHeight="1">
      <c r="A56" s="192">
        <v>10</v>
      </c>
      <c r="B56" s="189" t="s">
        <v>53</v>
      </c>
      <c r="C56" s="35"/>
      <c r="D56" s="5" t="s">
        <v>22</v>
      </c>
      <c r="E56" s="6">
        <f>SUM(E57:E61)</f>
        <v>100000</v>
      </c>
      <c r="F56" s="6">
        <f>SUM(F57:F61)</f>
        <v>0</v>
      </c>
      <c r="G56" s="6">
        <f>SUM(G57:G61)</f>
        <v>16680</v>
      </c>
      <c r="H56" s="16">
        <f>SUM(H57:H61)</f>
        <v>0</v>
      </c>
      <c r="I56" s="25">
        <f t="shared" si="0"/>
        <v>83320</v>
      </c>
      <c r="J56" s="25">
        <f t="shared" si="1"/>
        <v>0</v>
      </c>
      <c r="AF56" s="18"/>
      <c r="AG56" s="18"/>
    </row>
    <row r="57" spans="1:33" ht="12" customHeight="1">
      <c r="A57" s="194"/>
      <c r="B57" s="190"/>
      <c r="C57" s="35" t="s">
        <v>26</v>
      </c>
      <c r="D57" s="39" t="s">
        <v>25</v>
      </c>
      <c r="E57" s="4">
        <v>0</v>
      </c>
      <c r="F57" s="4">
        <v>0</v>
      </c>
      <c r="G57" s="4">
        <v>16680</v>
      </c>
      <c r="H57" s="15">
        <v>0</v>
      </c>
      <c r="I57" s="24">
        <f t="shared" si="0"/>
        <v>-16680</v>
      </c>
      <c r="J57" s="24">
        <f t="shared" si="1"/>
        <v>0</v>
      </c>
      <c r="AF57" s="18"/>
      <c r="AG57" s="18"/>
    </row>
    <row r="58" spans="1:33" ht="12" customHeight="1">
      <c r="A58" s="194"/>
      <c r="B58" s="190"/>
      <c r="C58" s="35"/>
      <c r="D58" s="39" t="s">
        <v>28</v>
      </c>
      <c r="E58" s="4">
        <v>50000</v>
      </c>
      <c r="F58" s="4">
        <v>0</v>
      </c>
      <c r="G58" s="4">
        <v>0</v>
      </c>
      <c r="H58" s="15">
        <v>0</v>
      </c>
      <c r="I58" s="24">
        <f t="shared" si="0"/>
        <v>50000</v>
      </c>
      <c r="J58" s="24">
        <f t="shared" si="1"/>
        <v>0</v>
      </c>
      <c r="AF58" s="18"/>
      <c r="AG58" s="18"/>
    </row>
    <row r="59" spans="1:33" ht="12" customHeight="1">
      <c r="A59" s="194"/>
      <c r="B59" s="190"/>
      <c r="C59" s="35"/>
      <c r="D59" s="39" t="s">
        <v>29</v>
      </c>
      <c r="E59" s="4">
        <v>50000</v>
      </c>
      <c r="F59" s="4">
        <v>0</v>
      </c>
      <c r="G59" s="4">
        <v>0</v>
      </c>
      <c r="H59" s="15">
        <v>0</v>
      </c>
      <c r="I59" s="24">
        <f t="shared" si="0"/>
        <v>50000</v>
      </c>
      <c r="J59" s="24">
        <f t="shared" si="1"/>
        <v>0</v>
      </c>
      <c r="AF59" s="18"/>
      <c r="AG59" s="18"/>
    </row>
    <row r="60" spans="1:33" ht="12" customHeight="1">
      <c r="A60" s="194"/>
      <c r="B60" s="190"/>
      <c r="C60" s="35"/>
      <c r="D60" s="39" t="s">
        <v>30</v>
      </c>
      <c r="E60" s="4">
        <v>0</v>
      </c>
      <c r="F60" s="4">
        <v>0</v>
      </c>
      <c r="G60" s="4">
        <v>0</v>
      </c>
      <c r="H60" s="15">
        <v>0</v>
      </c>
      <c r="I60" s="24">
        <f t="shared" si="0"/>
        <v>0</v>
      </c>
      <c r="J60" s="24">
        <f t="shared" si="1"/>
        <v>0</v>
      </c>
      <c r="AF60" s="18"/>
      <c r="AG60" s="18"/>
    </row>
    <row r="61" spans="1:33" ht="12" customHeight="1">
      <c r="A61" s="195"/>
      <c r="B61" s="191"/>
      <c r="C61" s="35"/>
      <c r="D61" s="39" t="s">
        <v>31</v>
      </c>
      <c r="E61" s="4">
        <v>0</v>
      </c>
      <c r="F61" s="4">
        <v>0</v>
      </c>
      <c r="G61" s="4">
        <v>0</v>
      </c>
      <c r="H61" s="15">
        <v>0</v>
      </c>
      <c r="I61" s="24">
        <f t="shared" si="0"/>
        <v>0</v>
      </c>
      <c r="J61" s="24">
        <f t="shared" si="1"/>
        <v>0</v>
      </c>
      <c r="AF61" s="18"/>
      <c r="AG61" s="18"/>
    </row>
    <row r="62" spans="1:33" ht="12" customHeight="1">
      <c r="A62" s="192">
        <v>11</v>
      </c>
      <c r="B62" s="189" t="s">
        <v>56</v>
      </c>
      <c r="C62" s="35"/>
      <c r="D62" s="5" t="s">
        <v>22</v>
      </c>
      <c r="E62" s="6">
        <f>SUM(E63:E68)</f>
        <v>17005.2</v>
      </c>
      <c r="F62" s="6">
        <f>SUM(F63:F68)</f>
        <v>8053.8</v>
      </c>
      <c r="G62" s="6">
        <f>SUM(G63:G68)</f>
        <v>8053.8</v>
      </c>
      <c r="H62" s="16">
        <f>SUM(H63:H68)</f>
        <v>8053.8</v>
      </c>
      <c r="I62" s="25">
        <f t="shared" si="0"/>
        <v>8951.4000000000015</v>
      </c>
      <c r="J62" s="25">
        <f t="shared" si="1"/>
        <v>0</v>
      </c>
      <c r="AF62" s="18"/>
      <c r="AG62" s="18"/>
    </row>
    <row r="63" spans="1:33" ht="12" customHeight="1">
      <c r="A63" s="194"/>
      <c r="B63" s="190"/>
      <c r="C63" s="35" t="s">
        <v>26</v>
      </c>
      <c r="D63" s="39" t="s">
        <v>25</v>
      </c>
      <c r="E63" s="4">
        <v>8053.8</v>
      </c>
      <c r="F63" s="4">
        <v>8053.8</v>
      </c>
      <c r="G63" s="4">
        <v>8053.8</v>
      </c>
      <c r="H63" s="15">
        <v>8053.8</v>
      </c>
      <c r="I63" s="24">
        <f t="shared" si="0"/>
        <v>0</v>
      </c>
      <c r="J63" s="24">
        <f t="shared" si="1"/>
        <v>0</v>
      </c>
      <c r="AF63" s="18"/>
      <c r="AG63" s="18"/>
    </row>
    <row r="64" spans="1:33" ht="12" customHeight="1">
      <c r="A64" s="194"/>
      <c r="B64" s="190"/>
      <c r="C64" s="35" t="s">
        <v>27</v>
      </c>
      <c r="D64" s="189" t="s">
        <v>28</v>
      </c>
      <c r="E64" s="4">
        <v>951.4</v>
      </c>
      <c r="F64" s="4">
        <v>0</v>
      </c>
      <c r="G64" s="218">
        <v>0</v>
      </c>
      <c r="H64" s="220">
        <v>0</v>
      </c>
      <c r="I64" s="24">
        <f t="shared" si="0"/>
        <v>951.4</v>
      </c>
      <c r="J64" s="24">
        <f t="shared" si="1"/>
        <v>0</v>
      </c>
      <c r="AF64" s="18"/>
      <c r="AG64" s="18"/>
    </row>
    <row r="65" spans="1:33" ht="12" customHeight="1">
      <c r="A65" s="194"/>
      <c r="B65" s="190"/>
      <c r="C65" s="35" t="s">
        <v>26</v>
      </c>
      <c r="D65" s="191"/>
      <c r="E65" s="4">
        <v>8000</v>
      </c>
      <c r="F65" s="4">
        <v>0</v>
      </c>
      <c r="G65" s="219"/>
      <c r="H65" s="221"/>
      <c r="I65" s="24">
        <f t="shared" ref="I65:I111" si="2">E65-G65</f>
        <v>8000</v>
      </c>
      <c r="J65" s="24">
        <f t="shared" ref="J65:J111" si="3">F65-H65</f>
        <v>0</v>
      </c>
      <c r="AF65" s="18"/>
      <c r="AG65" s="18"/>
    </row>
    <row r="66" spans="1:33" ht="12" customHeight="1">
      <c r="A66" s="194"/>
      <c r="B66" s="190"/>
      <c r="C66" s="35"/>
      <c r="D66" s="39" t="s">
        <v>29</v>
      </c>
      <c r="E66" s="4">
        <v>0</v>
      </c>
      <c r="F66" s="4">
        <v>0</v>
      </c>
      <c r="G66" s="4">
        <v>0</v>
      </c>
      <c r="H66" s="15">
        <v>0</v>
      </c>
      <c r="I66" s="24">
        <f t="shared" si="2"/>
        <v>0</v>
      </c>
      <c r="J66" s="24">
        <f t="shared" si="3"/>
        <v>0</v>
      </c>
      <c r="AF66" s="18"/>
      <c r="AG66" s="18"/>
    </row>
    <row r="67" spans="1:33" ht="12" customHeight="1">
      <c r="A67" s="194"/>
      <c r="B67" s="190"/>
      <c r="C67" s="35"/>
      <c r="D67" s="39" t="s">
        <v>30</v>
      </c>
      <c r="E67" s="4">
        <v>0</v>
      </c>
      <c r="F67" s="4">
        <v>0</v>
      </c>
      <c r="G67" s="4">
        <v>0</v>
      </c>
      <c r="H67" s="15">
        <v>0</v>
      </c>
      <c r="I67" s="24">
        <f t="shared" si="2"/>
        <v>0</v>
      </c>
      <c r="J67" s="24">
        <f t="shared" si="3"/>
        <v>0</v>
      </c>
      <c r="AF67" s="18"/>
      <c r="AG67" s="18"/>
    </row>
    <row r="68" spans="1:33" ht="12" customHeight="1">
      <c r="A68" s="195"/>
      <c r="B68" s="191"/>
      <c r="C68" s="35"/>
      <c r="D68" s="39" t="s">
        <v>31</v>
      </c>
      <c r="E68" s="4">
        <v>0</v>
      </c>
      <c r="F68" s="4">
        <v>0</v>
      </c>
      <c r="G68" s="4">
        <v>0</v>
      </c>
      <c r="H68" s="15">
        <v>0</v>
      </c>
      <c r="I68" s="24">
        <f t="shared" si="2"/>
        <v>0</v>
      </c>
      <c r="J68" s="24">
        <f t="shared" si="3"/>
        <v>0</v>
      </c>
      <c r="AF68" s="18"/>
      <c r="AG68" s="18"/>
    </row>
    <row r="69" spans="1:33" ht="12" customHeight="1">
      <c r="A69" s="192">
        <v>12</v>
      </c>
      <c r="B69" s="189" t="s">
        <v>222</v>
      </c>
      <c r="C69" s="35"/>
      <c r="D69" s="5" t="s">
        <v>22</v>
      </c>
      <c r="E69" s="6">
        <f>SUM(E70:E74)</f>
        <v>6000</v>
      </c>
      <c r="F69" s="6">
        <f>SUM(F70:F74)</f>
        <v>0</v>
      </c>
      <c r="G69" s="6">
        <f>SUM(G70:G74)</f>
        <v>6000</v>
      </c>
      <c r="H69" s="16">
        <f>SUM(H70:H74)</f>
        <v>0</v>
      </c>
      <c r="I69" s="25">
        <f t="shared" si="2"/>
        <v>0</v>
      </c>
      <c r="J69" s="25">
        <f t="shared" si="3"/>
        <v>0</v>
      </c>
      <c r="AF69" s="18"/>
      <c r="AG69" s="18"/>
    </row>
    <row r="70" spans="1:33" ht="12" customHeight="1">
      <c r="A70" s="194"/>
      <c r="B70" s="190"/>
      <c r="C70" s="35"/>
      <c r="D70" s="39" t="s">
        <v>25</v>
      </c>
      <c r="E70" s="4">
        <v>0</v>
      </c>
      <c r="F70" s="4">
        <v>0</v>
      </c>
      <c r="G70" s="4">
        <v>6000</v>
      </c>
      <c r="H70" s="15">
        <v>0</v>
      </c>
      <c r="I70" s="24">
        <f t="shared" si="2"/>
        <v>-6000</v>
      </c>
      <c r="J70" s="24">
        <f t="shared" si="3"/>
        <v>0</v>
      </c>
      <c r="AF70" s="18"/>
      <c r="AG70" s="18"/>
    </row>
    <row r="71" spans="1:33" ht="12" customHeight="1">
      <c r="A71" s="194"/>
      <c r="B71" s="190"/>
      <c r="C71" s="35" t="s">
        <v>218</v>
      </c>
      <c r="D71" s="39" t="s">
        <v>28</v>
      </c>
      <c r="E71" s="4">
        <v>6000</v>
      </c>
      <c r="F71" s="4">
        <v>0</v>
      </c>
      <c r="G71" s="4">
        <v>0</v>
      </c>
      <c r="H71" s="15">
        <v>0</v>
      </c>
      <c r="I71" s="24">
        <f t="shared" si="2"/>
        <v>6000</v>
      </c>
      <c r="J71" s="24">
        <f t="shared" si="3"/>
        <v>0</v>
      </c>
      <c r="AF71" s="18"/>
      <c r="AG71" s="18"/>
    </row>
    <row r="72" spans="1:33" ht="12" customHeight="1">
      <c r="A72" s="194"/>
      <c r="B72" s="190"/>
      <c r="C72" s="35"/>
      <c r="D72" s="39" t="s">
        <v>29</v>
      </c>
      <c r="E72" s="4">
        <v>0</v>
      </c>
      <c r="F72" s="4">
        <v>0</v>
      </c>
      <c r="G72" s="4">
        <v>0</v>
      </c>
      <c r="H72" s="15">
        <v>0</v>
      </c>
      <c r="I72" s="24">
        <f t="shared" si="2"/>
        <v>0</v>
      </c>
      <c r="J72" s="24">
        <f t="shared" si="3"/>
        <v>0</v>
      </c>
      <c r="AF72" s="18"/>
      <c r="AG72" s="18"/>
    </row>
    <row r="73" spans="1:33" ht="12" customHeight="1">
      <c r="A73" s="194"/>
      <c r="B73" s="190"/>
      <c r="C73" s="35"/>
      <c r="D73" s="39" t="s">
        <v>30</v>
      </c>
      <c r="E73" s="4">
        <v>0</v>
      </c>
      <c r="F73" s="4">
        <v>0</v>
      </c>
      <c r="G73" s="4">
        <v>0</v>
      </c>
      <c r="H73" s="15">
        <v>0</v>
      </c>
      <c r="I73" s="24">
        <f t="shared" si="2"/>
        <v>0</v>
      </c>
      <c r="J73" s="24">
        <f t="shared" si="3"/>
        <v>0</v>
      </c>
      <c r="AF73" s="18"/>
      <c r="AG73" s="18"/>
    </row>
    <row r="74" spans="1:33" ht="12" customHeight="1">
      <c r="A74" s="195"/>
      <c r="B74" s="191"/>
      <c r="C74" s="35"/>
      <c r="D74" s="39" t="s">
        <v>31</v>
      </c>
      <c r="E74" s="4">
        <v>0</v>
      </c>
      <c r="F74" s="4">
        <v>0</v>
      </c>
      <c r="G74" s="4">
        <v>0</v>
      </c>
      <c r="H74" s="15">
        <v>0</v>
      </c>
      <c r="I74" s="24">
        <f t="shared" si="2"/>
        <v>0</v>
      </c>
      <c r="J74" s="24">
        <f t="shared" si="3"/>
        <v>0</v>
      </c>
      <c r="AF74" s="18"/>
      <c r="AG74" s="18"/>
    </row>
    <row r="75" spans="1:33" ht="12" customHeight="1">
      <c r="A75" s="192">
        <v>13</v>
      </c>
      <c r="B75" s="189" t="s">
        <v>63</v>
      </c>
      <c r="C75" s="35"/>
      <c r="D75" s="5" t="s">
        <v>22</v>
      </c>
      <c r="E75" s="6">
        <f>SUM(E76:E81)</f>
        <v>13480</v>
      </c>
      <c r="F75" s="6">
        <f>SUM(F76:F81)</f>
        <v>7150</v>
      </c>
      <c r="G75" s="6">
        <f>SUM(G76:G81)</f>
        <v>7150</v>
      </c>
      <c r="H75" s="16">
        <f>SUM(H76:H81)</f>
        <v>7150</v>
      </c>
      <c r="I75" s="25">
        <f t="shared" si="2"/>
        <v>6330</v>
      </c>
      <c r="J75" s="25">
        <f t="shared" si="3"/>
        <v>0</v>
      </c>
      <c r="AF75" s="18"/>
      <c r="AG75" s="18"/>
    </row>
    <row r="76" spans="1:33" ht="12" customHeight="1">
      <c r="A76" s="193"/>
      <c r="B76" s="190"/>
      <c r="C76" s="35" t="s">
        <v>27</v>
      </c>
      <c r="D76" s="189" t="s">
        <v>25</v>
      </c>
      <c r="E76" s="4">
        <v>1000</v>
      </c>
      <c r="F76" s="4">
        <v>1000</v>
      </c>
      <c r="G76" s="218">
        <v>7150</v>
      </c>
      <c r="H76" s="220">
        <v>7150</v>
      </c>
      <c r="I76" s="223">
        <v>0</v>
      </c>
      <c r="J76" s="223">
        <v>0</v>
      </c>
      <c r="AF76" s="18"/>
      <c r="AG76" s="18"/>
    </row>
    <row r="77" spans="1:33" ht="12" customHeight="1">
      <c r="A77" s="194"/>
      <c r="B77" s="190"/>
      <c r="C77" s="35" t="s">
        <v>26</v>
      </c>
      <c r="D77" s="191"/>
      <c r="E77" s="4">
        <v>6150</v>
      </c>
      <c r="F77" s="4">
        <v>6150</v>
      </c>
      <c r="G77" s="219"/>
      <c r="H77" s="221"/>
      <c r="I77" s="224"/>
      <c r="J77" s="224"/>
      <c r="AF77" s="18"/>
      <c r="AG77" s="18"/>
    </row>
    <row r="78" spans="1:33" ht="12" customHeight="1">
      <c r="A78" s="194"/>
      <c r="B78" s="190"/>
      <c r="C78" s="35"/>
      <c r="D78" s="39" t="s">
        <v>28</v>
      </c>
      <c r="E78" s="4">
        <v>6330</v>
      </c>
      <c r="F78" s="4">
        <v>0</v>
      </c>
      <c r="G78" s="4">
        <v>0</v>
      </c>
      <c r="H78" s="15">
        <v>0</v>
      </c>
      <c r="I78" s="24">
        <f t="shared" si="2"/>
        <v>6330</v>
      </c>
      <c r="J78" s="24">
        <f t="shared" si="3"/>
        <v>0</v>
      </c>
      <c r="AF78" s="18"/>
      <c r="AG78" s="18"/>
    </row>
    <row r="79" spans="1:33" ht="12" customHeight="1">
      <c r="A79" s="194"/>
      <c r="B79" s="190"/>
      <c r="C79" s="35"/>
      <c r="D79" s="39" t="s">
        <v>29</v>
      </c>
      <c r="E79" s="4">
        <v>0</v>
      </c>
      <c r="F79" s="4">
        <v>0</v>
      </c>
      <c r="G79" s="4">
        <v>0</v>
      </c>
      <c r="H79" s="15">
        <v>0</v>
      </c>
      <c r="I79" s="24">
        <f t="shared" si="2"/>
        <v>0</v>
      </c>
      <c r="J79" s="24">
        <f t="shared" si="3"/>
        <v>0</v>
      </c>
      <c r="AF79" s="18"/>
      <c r="AG79" s="18"/>
    </row>
    <row r="80" spans="1:33" ht="12" customHeight="1">
      <c r="A80" s="194"/>
      <c r="B80" s="190"/>
      <c r="C80" s="35"/>
      <c r="D80" s="39" t="s">
        <v>30</v>
      </c>
      <c r="E80" s="4">
        <v>0</v>
      </c>
      <c r="F80" s="4">
        <v>0</v>
      </c>
      <c r="G80" s="4">
        <v>0</v>
      </c>
      <c r="H80" s="15">
        <v>0</v>
      </c>
      <c r="I80" s="24">
        <f t="shared" si="2"/>
        <v>0</v>
      </c>
      <c r="J80" s="24">
        <f t="shared" si="3"/>
        <v>0</v>
      </c>
      <c r="AF80" s="18"/>
      <c r="AG80" s="18"/>
    </row>
    <row r="81" spans="1:33" ht="12" customHeight="1">
      <c r="A81" s="195"/>
      <c r="B81" s="191"/>
      <c r="C81" s="35"/>
      <c r="D81" s="39" t="s">
        <v>31</v>
      </c>
      <c r="E81" s="4">
        <v>0</v>
      </c>
      <c r="F81" s="4">
        <v>0</v>
      </c>
      <c r="G81" s="4">
        <v>0</v>
      </c>
      <c r="H81" s="15">
        <v>0</v>
      </c>
      <c r="I81" s="24">
        <f t="shared" si="2"/>
        <v>0</v>
      </c>
      <c r="J81" s="24">
        <f t="shared" si="3"/>
        <v>0</v>
      </c>
      <c r="AF81" s="18"/>
      <c r="AG81" s="18"/>
    </row>
    <row r="82" spans="1:33" ht="12" customHeight="1">
      <c r="A82" s="192">
        <v>14</v>
      </c>
      <c r="B82" s="189" t="s">
        <v>223</v>
      </c>
      <c r="C82" s="35"/>
      <c r="D82" s="5" t="s">
        <v>22</v>
      </c>
      <c r="E82" s="6">
        <f>SUM(E83:E87)</f>
        <v>15500</v>
      </c>
      <c r="F82" s="6">
        <f>SUM(F83:F87)</f>
        <v>0</v>
      </c>
      <c r="G82" s="6">
        <f>SUM(G83:G87)</f>
        <v>2800</v>
      </c>
      <c r="H82" s="16">
        <f>SUM(H83:H87)</f>
        <v>0</v>
      </c>
      <c r="I82" s="25">
        <f t="shared" si="2"/>
        <v>12700</v>
      </c>
      <c r="J82" s="25">
        <f t="shared" si="3"/>
        <v>0</v>
      </c>
      <c r="AF82" s="18"/>
      <c r="AG82" s="18"/>
    </row>
    <row r="83" spans="1:33" ht="12" customHeight="1">
      <c r="A83" s="194"/>
      <c r="B83" s="190"/>
      <c r="C83" s="35"/>
      <c r="D83" s="39" t="s">
        <v>25</v>
      </c>
      <c r="E83" s="4">
        <v>0</v>
      </c>
      <c r="F83" s="4">
        <v>0</v>
      </c>
      <c r="G83" s="4">
        <v>300</v>
      </c>
      <c r="H83" s="15">
        <v>0</v>
      </c>
      <c r="I83" s="24">
        <f t="shared" si="2"/>
        <v>-300</v>
      </c>
      <c r="J83" s="24">
        <f t="shared" si="3"/>
        <v>0</v>
      </c>
      <c r="AF83" s="18"/>
      <c r="AG83" s="18"/>
    </row>
    <row r="84" spans="1:33" ht="12" customHeight="1">
      <c r="A84" s="194"/>
      <c r="B84" s="190"/>
      <c r="C84" s="35" t="s">
        <v>27</v>
      </c>
      <c r="D84" s="39" t="s">
        <v>28</v>
      </c>
      <c r="E84" s="4">
        <v>1500</v>
      </c>
      <c r="F84" s="4">
        <v>0</v>
      </c>
      <c r="G84" s="4">
        <v>2500</v>
      </c>
      <c r="H84" s="15">
        <v>0</v>
      </c>
      <c r="I84" s="24">
        <f t="shared" si="2"/>
        <v>-1000</v>
      </c>
      <c r="J84" s="24">
        <f t="shared" si="3"/>
        <v>0</v>
      </c>
      <c r="AF84" s="18"/>
      <c r="AG84" s="18"/>
    </row>
    <row r="85" spans="1:33" ht="12" customHeight="1">
      <c r="A85" s="194"/>
      <c r="B85" s="190"/>
      <c r="C85" s="35" t="s">
        <v>26</v>
      </c>
      <c r="D85" s="39" t="s">
        <v>29</v>
      </c>
      <c r="E85" s="4">
        <v>14000</v>
      </c>
      <c r="F85" s="4">
        <v>0</v>
      </c>
      <c r="G85" s="4">
        <v>0</v>
      </c>
      <c r="H85" s="15">
        <v>0</v>
      </c>
      <c r="I85" s="24">
        <f t="shared" si="2"/>
        <v>14000</v>
      </c>
      <c r="J85" s="24">
        <f t="shared" si="3"/>
        <v>0</v>
      </c>
      <c r="AF85" s="18"/>
      <c r="AG85" s="18"/>
    </row>
    <row r="86" spans="1:33" ht="12" customHeight="1">
      <c r="A86" s="194"/>
      <c r="B86" s="190"/>
      <c r="C86" s="35"/>
      <c r="D86" s="39" t="s">
        <v>30</v>
      </c>
      <c r="E86" s="4">
        <v>0</v>
      </c>
      <c r="F86" s="4">
        <v>0</v>
      </c>
      <c r="G86" s="4">
        <v>0</v>
      </c>
      <c r="H86" s="15">
        <v>0</v>
      </c>
      <c r="I86" s="24">
        <f t="shared" si="2"/>
        <v>0</v>
      </c>
      <c r="J86" s="24">
        <f t="shared" si="3"/>
        <v>0</v>
      </c>
      <c r="AF86" s="18"/>
      <c r="AG86" s="18"/>
    </row>
    <row r="87" spans="1:33" ht="12" customHeight="1">
      <c r="A87" s="195"/>
      <c r="B87" s="191"/>
      <c r="C87" s="35"/>
      <c r="D87" s="39" t="s">
        <v>31</v>
      </c>
      <c r="E87" s="4">
        <v>0</v>
      </c>
      <c r="F87" s="4">
        <v>0</v>
      </c>
      <c r="G87" s="4">
        <v>0</v>
      </c>
      <c r="H87" s="15">
        <v>0</v>
      </c>
      <c r="I87" s="24">
        <f t="shared" si="2"/>
        <v>0</v>
      </c>
      <c r="J87" s="24">
        <f t="shared" si="3"/>
        <v>0</v>
      </c>
      <c r="AF87" s="18"/>
      <c r="AG87" s="18"/>
    </row>
    <row r="88" spans="1:33" ht="12" customHeight="1">
      <c r="A88" s="192">
        <v>15</v>
      </c>
      <c r="B88" s="189" t="s">
        <v>67</v>
      </c>
      <c r="C88" s="35"/>
      <c r="D88" s="5" t="s">
        <v>22</v>
      </c>
      <c r="E88" s="6">
        <f>SUM(E89:E93)</f>
        <v>15500</v>
      </c>
      <c r="F88" s="6">
        <f>SUM(F89:F93)</f>
        <v>0</v>
      </c>
      <c r="G88" s="6">
        <f>SUM(G89:G93)</f>
        <v>14000</v>
      </c>
      <c r="H88" s="16">
        <f>SUM(H89:H93)</f>
        <v>0</v>
      </c>
      <c r="I88" s="25">
        <f t="shared" si="2"/>
        <v>1500</v>
      </c>
      <c r="J88" s="25">
        <f t="shared" si="3"/>
        <v>0</v>
      </c>
      <c r="AF88" s="18"/>
      <c r="AG88" s="18"/>
    </row>
    <row r="89" spans="1:33" ht="12" customHeight="1">
      <c r="A89" s="194"/>
      <c r="B89" s="190"/>
      <c r="C89" s="35"/>
      <c r="D89" s="39" t="s">
        <v>25</v>
      </c>
      <c r="E89" s="4">
        <v>0</v>
      </c>
      <c r="F89" s="4">
        <v>0</v>
      </c>
      <c r="G89" s="4">
        <v>14000</v>
      </c>
      <c r="H89" s="15">
        <v>0</v>
      </c>
      <c r="I89" s="24">
        <f t="shared" si="2"/>
        <v>-14000</v>
      </c>
      <c r="J89" s="24">
        <f t="shared" si="3"/>
        <v>0</v>
      </c>
      <c r="AF89" s="18"/>
      <c r="AG89" s="18"/>
    </row>
    <row r="90" spans="1:33" ht="12" customHeight="1">
      <c r="A90" s="194"/>
      <c r="B90" s="190"/>
      <c r="C90" s="35" t="s">
        <v>27</v>
      </c>
      <c r="D90" s="39" t="s">
        <v>28</v>
      </c>
      <c r="E90" s="4">
        <v>1500</v>
      </c>
      <c r="F90" s="4">
        <v>0</v>
      </c>
      <c r="G90" s="4">
        <v>0</v>
      </c>
      <c r="H90" s="15">
        <v>0</v>
      </c>
      <c r="I90" s="24">
        <f t="shared" si="2"/>
        <v>1500</v>
      </c>
      <c r="J90" s="24">
        <f t="shared" si="3"/>
        <v>0</v>
      </c>
      <c r="AF90" s="18"/>
      <c r="AG90" s="18"/>
    </row>
    <row r="91" spans="1:33" ht="12" customHeight="1">
      <c r="A91" s="194"/>
      <c r="B91" s="190"/>
      <c r="C91" s="35" t="s">
        <v>26</v>
      </c>
      <c r="D91" s="39" t="s">
        <v>29</v>
      </c>
      <c r="E91" s="4">
        <v>14000</v>
      </c>
      <c r="F91" s="4">
        <v>0</v>
      </c>
      <c r="G91" s="4">
        <v>0</v>
      </c>
      <c r="H91" s="15">
        <v>0</v>
      </c>
      <c r="I91" s="24">
        <f t="shared" si="2"/>
        <v>14000</v>
      </c>
      <c r="J91" s="24">
        <f t="shared" si="3"/>
        <v>0</v>
      </c>
      <c r="AF91" s="18"/>
      <c r="AG91" s="18"/>
    </row>
    <row r="92" spans="1:33" ht="12" customHeight="1">
      <c r="A92" s="194"/>
      <c r="B92" s="190"/>
      <c r="C92" s="35"/>
      <c r="D92" s="39" t="s">
        <v>30</v>
      </c>
      <c r="E92" s="4">
        <v>0</v>
      </c>
      <c r="F92" s="4">
        <v>0</v>
      </c>
      <c r="G92" s="4">
        <v>0</v>
      </c>
      <c r="H92" s="15">
        <v>0</v>
      </c>
      <c r="I92" s="24">
        <f t="shared" si="2"/>
        <v>0</v>
      </c>
      <c r="J92" s="24">
        <f t="shared" si="3"/>
        <v>0</v>
      </c>
      <c r="AF92" s="18"/>
      <c r="AG92" s="18"/>
    </row>
    <row r="93" spans="1:33" ht="12" customHeight="1">
      <c r="A93" s="195"/>
      <c r="B93" s="191"/>
      <c r="C93" s="35"/>
      <c r="D93" s="39" t="s">
        <v>31</v>
      </c>
      <c r="E93" s="4">
        <v>0</v>
      </c>
      <c r="F93" s="4">
        <v>0</v>
      </c>
      <c r="G93" s="4">
        <v>0</v>
      </c>
      <c r="H93" s="15">
        <v>0</v>
      </c>
      <c r="I93" s="24">
        <f t="shared" si="2"/>
        <v>0</v>
      </c>
      <c r="J93" s="24">
        <f t="shared" si="3"/>
        <v>0</v>
      </c>
      <c r="AF93" s="18"/>
      <c r="AG93" s="18"/>
    </row>
    <row r="94" spans="1:33" ht="12" customHeight="1">
      <c r="A94" s="192">
        <v>16</v>
      </c>
      <c r="B94" s="189" t="s">
        <v>163</v>
      </c>
      <c r="C94" s="35"/>
      <c r="D94" s="5" t="s">
        <v>22</v>
      </c>
      <c r="E94" s="6">
        <f>SUM(E95:E99)</f>
        <v>19000</v>
      </c>
      <c r="F94" s="6">
        <f>SUM(F95:F99)</f>
        <v>1000</v>
      </c>
      <c r="G94" s="6">
        <f>SUM(G95:G99)</f>
        <v>10000</v>
      </c>
      <c r="H94" s="16">
        <f>SUM(H95:H99)</f>
        <v>1000</v>
      </c>
      <c r="I94" s="25">
        <f t="shared" si="2"/>
        <v>9000</v>
      </c>
      <c r="J94" s="25">
        <f t="shared" si="3"/>
        <v>0</v>
      </c>
      <c r="AF94" s="18"/>
      <c r="AG94" s="18"/>
    </row>
    <row r="95" spans="1:33" ht="12" customHeight="1">
      <c r="A95" s="194"/>
      <c r="B95" s="190"/>
      <c r="C95" s="35" t="s">
        <v>27</v>
      </c>
      <c r="D95" s="39" t="s">
        <v>25</v>
      </c>
      <c r="E95" s="4">
        <v>1000</v>
      </c>
      <c r="F95" s="4">
        <v>1000</v>
      </c>
      <c r="G95" s="4">
        <v>10000</v>
      </c>
      <c r="H95" s="15">
        <v>1000</v>
      </c>
      <c r="I95" s="24">
        <f t="shared" si="2"/>
        <v>-9000</v>
      </c>
      <c r="J95" s="24">
        <f t="shared" si="3"/>
        <v>0</v>
      </c>
      <c r="AF95" s="18"/>
      <c r="AG95" s="18"/>
    </row>
    <row r="96" spans="1:33" ht="12" customHeight="1">
      <c r="A96" s="194"/>
      <c r="B96" s="190"/>
      <c r="C96" s="35" t="s">
        <v>27</v>
      </c>
      <c r="D96" s="39" t="s">
        <v>28</v>
      </c>
      <c r="E96" s="4">
        <v>500</v>
      </c>
      <c r="F96" s="4">
        <v>0</v>
      </c>
      <c r="G96" s="4">
        <v>0</v>
      </c>
      <c r="H96" s="15">
        <v>0</v>
      </c>
      <c r="I96" s="24">
        <f t="shared" si="2"/>
        <v>500</v>
      </c>
      <c r="J96" s="24">
        <f t="shared" si="3"/>
        <v>0</v>
      </c>
      <c r="AF96" s="18"/>
      <c r="AG96" s="18"/>
    </row>
    <row r="97" spans="1:33" ht="12" customHeight="1">
      <c r="A97" s="194"/>
      <c r="B97" s="190"/>
      <c r="C97" s="35"/>
      <c r="D97" s="39" t="s">
        <v>29</v>
      </c>
      <c r="E97" s="4">
        <v>0</v>
      </c>
      <c r="F97" s="4">
        <v>0</v>
      </c>
      <c r="G97" s="4">
        <v>0</v>
      </c>
      <c r="H97" s="15">
        <v>0</v>
      </c>
      <c r="I97" s="24">
        <f t="shared" si="2"/>
        <v>0</v>
      </c>
      <c r="J97" s="24">
        <f t="shared" si="3"/>
        <v>0</v>
      </c>
      <c r="AF97" s="18"/>
      <c r="AG97" s="18"/>
    </row>
    <row r="98" spans="1:33" ht="12" customHeight="1">
      <c r="A98" s="194"/>
      <c r="B98" s="190"/>
      <c r="C98" s="35" t="s">
        <v>27</v>
      </c>
      <c r="D98" s="39" t="s">
        <v>30</v>
      </c>
      <c r="E98" s="4">
        <v>17500</v>
      </c>
      <c r="F98" s="4">
        <v>0</v>
      </c>
      <c r="G98" s="4">
        <v>0</v>
      </c>
      <c r="H98" s="15">
        <v>0</v>
      </c>
      <c r="I98" s="24">
        <f t="shared" si="2"/>
        <v>17500</v>
      </c>
      <c r="J98" s="24">
        <f t="shared" si="3"/>
        <v>0</v>
      </c>
      <c r="AF98" s="18"/>
      <c r="AG98" s="18"/>
    </row>
    <row r="99" spans="1:33" ht="12" customHeight="1">
      <c r="A99" s="195"/>
      <c r="B99" s="191"/>
      <c r="C99" s="35"/>
      <c r="D99" s="39" t="s">
        <v>31</v>
      </c>
      <c r="E99" s="4">
        <v>0</v>
      </c>
      <c r="F99" s="4">
        <v>0</v>
      </c>
      <c r="G99" s="4">
        <v>0</v>
      </c>
      <c r="H99" s="15">
        <v>0</v>
      </c>
      <c r="I99" s="24">
        <f t="shared" si="2"/>
        <v>0</v>
      </c>
      <c r="J99" s="24">
        <f t="shared" si="3"/>
        <v>0</v>
      </c>
      <c r="AF99" s="18"/>
      <c r="AG99" s="18"/>
    </row>
    <row r="100" spans="1:33" ht="12" customHeight="1">
      <c r="A100" s="222" t="s">
        <v>224</v>
      </c>
      <c r="B100" s="227" t="s">
        <v>70</v>
      </c>
      <c r="C100" s="41"/>
      <c r="D100" s="9" t="s">
        <v>22</v>
      </c>
      <c r="E100" s="10">
        <f>SUM(E101:E105)</f>
        <v>19438.5</v>
      </c>
      <c r="F100" s="10">
        <f>SUM(F101:F105)</f>
        <v>18078.5</v>
      </c>
      <c r="G100" s="10">
        <f>SUM(G101:G105)</f>
        <v>21872</v>
      </c>
      <c r="H100" s="17">
        <f>SUM(H101:H105)</f>
        <v>20512</v>
      </c>
      <c r="I100" s="25">
        <f t="shared" si="2"/>
        <v>-2433.5</v>
      </c>
      <c r="J100" s="25">
        <f t="shared" si="3"/>
        <v>-2433.5</v>
      </c>
      <c r="AF100" s="18"/>
      <c r="AG100" s="18"/>
    </row>
    <row r="101" spans="1:33" ht="12" customHeight="1">
      <c r="A101" s="213"/>
      <c r="B101" s="227"/>
      <c r="C101" s="41"/>
      <c r="D101" s="9" t="s">
        <v>25</v>
      </c>
      <c r="E101" s="10">
        <f t="shared" ref="E101:F105" si="4">E107+E114+E120</f>
        <v>18078.5</v>
      </c>
      <c r="F101" s="10">
        <f t="shared" si="4"/>
        <v>18078.5</v>
      </c>
      <c r="G101" s="10">
        <f>G107+G113+G120</f>
        <v>21872</v>
      </c>
      <c r="H101" s="17">
        <f>H107+H113+H120</f>
        <v>20512</v>
      </c>
      <c r="I101" s="25">
        <f t="shared" si="2"/>
        <v>-3793.5</v>
      </c>
      <c r="J101" s="25">
        <f t="shared" si="3"/>
        <v>-2433.5</v>
      </c>
      <c r="AF101" s="18"/>
      <c r="AG101" s="18"/>
    </row>
    <row r="102" spans="1:33" ht="12" customHeight="1">
      <c r="A102" s="213"/>
      <c r="B102" s="227"/>
      <c r="C102" s="41"/>
      <c r="D102" s="9" t="s">
        <v>28</v>
      </c>
      <c r="E102" s="10">
        <f t="shared" si="4"/>
        <v>1360</v>
      </c>
      <c r="F102" s="10">
        <f t="shared" si="4"/>
        <v>0</v>
      </c>
      <c r="G102" s="10">
        <f t="shared" ref="G102:H105" si="5">G108+G115+G121</f>
        <v>0</v>
      </c>
      <c r="H102" s="17">
        <f t="shared" si="5"/>
        <v>0</v>
      </c>
      <c r="I102" s="25">
        <f t="shared" si="2"/>
        <v>1360</v>
      </c>
      <c r="J102" s="25">
        <f t="shared" si="3"/>
        <v>0</v>
      </c>
      <c r="AF102" s="18"/>
      <c r="AG102" s="18"/>
    </row>
    <row r="103" spans="1:33" ht="12" customHeight="1">
      <c r="A103" s="213"/>
      <c r="B103" s="227"/>
      <c r="C103" s="41"/>
      <c r="D103" s="9" t="s">
        <v>29</v>
      </c>
      <c r="E103" s="10">
        <f t="shared" si="4"/>
        <v>0</v>
      </c>
      <c r="F103" s="10">
        <f t="shared" si="4"/>
        <v>0</v>
      </c>
      <c r="G103" s="10">
        <f t="shared" si="5"/>
        <v>0</v>
      </c>
      <c r="H103" s="17">
        <f t="shared" si="5"/>
        <v>0</v>
      </c>
      <c r="I103" s="25">
        <f t="shared" si="2"/>
        <v>0</v>
      </c>
      <c r="J103" s="25">
        <f t="shared" si="3"/>
        <v>0</v>
      </c>
      <c r="AF103" s="18"/>
      <c r="AG103" s="18"/>
    </row>
    <row r="104" spans="1:33" ht="12" customHeight="1">
      <c r="A104" s="213"/>
      <c r="B104" s="227"/>
      <c r="C104" s="41"/>
      <c r="D104" s="9" t="s">
        <v>30</v>
      </c>
      <c r="E104" s="10">
        <f t="shared" si="4"/>
        <v>0</v>
      </c>
      <c r="F104" s="10">
        <f t="shared" si="4"/>
        <v>0</v>
      </c>
      <c r="G104" s="10">
        <f t="shared" si="5"/>
        <v>0</v>
      </c>
      <c r="H104" s="17">
        <f t="shared" si="5"/>
        <v>0</v>
      </c>
      <c r="I104" s="25">
        <f t="shared" si="2"/>
        <v>0</v>
      </c>
      <c r="J104" s="25">
        <f t="shared" si="3"/>
        <v>0</v>
      </c>
      <c r="AF104" s="18"/>
      <c r="AG104" s="18"/>
    </row>
    <row r="105" spans="1:33" ht="12" customHeight="1">
      <c r="A105" s="214"/>
      <c r="B105" s="227"/>
      <c r="C105" s="41"/>
      <c r="D105" s="9" t="s">
        <v>31</v>
      </c>
      <c r="E105" s="10">
        <f t="shared" si="4"/>
        <v>0</v>
      </c>
      <c r="F105" s="10">
        <f t="shared" si="4"/>
        <v>0</v>
      </c>
      <c r="G105" s="10">
        <f t="shared" si="5"/>
        <v>0</v>
      </c>
      <c r="H105" s="17">
        <f t="shared" si="5"/>
        <v>0</v>
      </c>
      <c r="I105" s="25">
        <f t="shared" si="2"/>
        <v>0</v>
      </c>
      <c r="J105" s="25">
        <f t="shared" si="3"/>
        <v>0</v>
      </c>
      <c r="AF105" s="18"/>
      <c r="AG105" s="18"/>
    </row>
    <row r="106" spans="1:33" ht="12" customHeight="1">
      <c r="A106" s="222" t="s">
        <v>225</v>
      </c>
      <c r="B106" s="201" t="s">
        <v>75</v>
      </c>
      <c r="C106" s="35"/>
      <c r="D106" s="5" t="s">
        <v>22</v>
      </c>
      <c r="E106" s="6">
        <f>SUM(E107:E111)</f>
        <v>645</v>
      </c>
      <c r="F106" s="6">
        <f>SUM(F107:F111)</f>
        <v>645</v>
      </c>
      <c r="G106" s="6">
        <f>SUM(G107:G111)</f>
        <v>845.1</v>
      </c>
      <c r="H106" s="16">
        <f>SUM(H107:H111)</f>
        <v>845.1</v>
      </c>
      <c r="I106" s="25">
        <f t="shared" si="2"/>
        <v>-200.10000000000002</v>
      </c>
      <c r="J106" s="25">
        <f t="shared" si="3"/>
        <v>-200.10000000000002</v>
      </c>
      <c r="AF106" s="18"/>
      <c r="AG106" s="18"/>
    </row>
    <row r="107" spans="1:33" ht="12" customHeight="1">
      <c r="A107" s="213"/>
      <c r="B107" s="201"/>
      <c r="C107" s="35" t="s">
        <v>226</v>
      </c>
      <c r="D107" s="39" t="s">
        <v>25</v>
      </c>
      <c r="E107" s="4">
        <v>645</v>
      </c>
      <c r="F107" s="4">
        <v>645</v>
      </c>
      <c r="G107" s="4">
        <v>845.1</v>
      </c>
      <c r="H107" s="15">
        <v>845.1</v>
      </c>
      <c r="I107" s="24">
        <f t="shared" si="2"/>
        <v>-200.10000000000002</v>
      </c>
      <c r="J107" s="24">
        <f t="shared" si="3"/>
        <v>-200.10000000000002</v>
      </c>
      <c r="AF107" s="18"/>
      <c r="AG107" s="18"/>
    </row>
    <row r="108" spans="1:33" ht="12" customHeight="1">
      <c r="A108" s="213"/>
      <c r="B108" s="201"/>
      <c r="C108" s="35"/>
      <c r="D108" s="39" t="s">
        <v>28</v>
      </c>
      <c r="E108" s="4">
        <v>0</v>
      </c>
      <c r="F108" s="4">
        <v>0</v>
      </c>
      <c r="G108" s="4">
        <v>0</v>
      </c>
      <c r="H108" s="15">
        <v>0</v>
      </c>
      <c r="I108" s="24">
        <f t="shared" si="2"/>
        <v>0</v>
      </c>
      <c r="J108" s="24">
        <f t="shared" si="3"/>
        <v>0</v>
      </c>
      <c r="AF108" s="18"/>
      <c r="AG108" s="18"/>
    </row>
    <row r="109" spans="1:33" ht="12" customHeight="1">
      <c r="A109" s="213"/>
      <c r="B109" s="201"/>
      <c r="C109" s="35"/>
      <c r="D109" s="39" t="s">
        <v>29</v>
      </c>
      <c r="E109" s="4">
        <v>0</v>
      </c>
      <c r="F109" s="4">
        <v>0</v>
      </c>
      <c r="G109" s="4">
        <v>0</v>
      </c>
      <c r="H109" s="15">
        <v>0</v>
      </c>
      <c r="I109" s="24">
        <f t="shared" si="2"/>
        <v>0</v>
      </c>
      <c r="J109" s="24">
        <f t="shared" si="3"/>
        <v>0</v>
      </c>
      <c r="AF109" s="18"/>
      <c r="AG109" s="18"/>
    </row>
    <row r="110" spans="1:33" ht="12" customHeight="1">
      <c r="A110" s="213"/>
      <c r="B110" s="201"/>
      <c r="C110" s="35"/>
      <c r="D110" s="39" t="s">
        <v>30</v>
      </c>
      <c r="E110" s="4">
        <v>0</v>
      </c>
      <c r="F110" s="4">
        <v>0</v>
      </c>
      <c r="G110" s="4">
        <v>0</v>
      </c>
      <c r="H110" s="15">
        <v>0</v>
      </c>
      <c r="I110" s="24">
        <f t="shared" si="2"/>
        <v>0</v>
      </c>
      <c r="J110" s="24">
        <f t="shared" si="3"/>
        <v>0</v>
      </c>
      <c r="AF110" s="18"/>
      <c r="AG110" s="18"/>
    </row>
    <row r="111" spans="1:33" ht="12" customHeight="1">
      <c r="A111" s="214"/>
      <c r="B111" s="201"/>
      <c r="C111" s="35"/>
      <c r="D111" s="39" t="s">
        <v>31</v>
      </c>
      <c r="E111" s="4">
        <v>0</v>
      </c>
      <c r="F111" s="4">
        <v>0</v>
      </c>
      <c r="G111" s="4">
        <v>0</v>
      </c>
      <c r="H111" s="15">
        <v>0</v>
      </c>
      <c r="I111" s="24">
        <f t="shared" si="2"/>
        <v>0</v>
      </c>
      <c r="J111" s="24">
        <f t="shared" si="3"/>
        <v>0</v>
      </c>
      <c r="AF111" s="18"/>
      <c r="AG111" s="18"/>
    </row>
    <row r="112" spans="1:33" ht="12" customHeight="1">
      <c r="A112" s="222" t="s">
        <v>227</v>
      </c>
      <c r="B112" s="201" t="s">
        <v>228</v>
      </c>
      <c r="C112" s="35"/>
      <c r="D112" s="5" t="s">
        <v>22</v>
      </c>
      <c r="E112" s="6">
        <f>SUM(E113:E118)</f>
        <v>18001</v>
      </c>
      <c r="F112" s="6">
        <f>SUM(F113:F118)</f>
        <v>18001</v>
      </c>
      <c r="G112" s="6">
        <f>SUM(G113:G118)</f>
        <v>19666.900000000001</v>
      </c>
      <c r="H112" s="16">
        <f>SUM(H113:H118)</f>
        <v>19666.900000000001</v>
      </c>
      <c r="I112" s="25">
        <f t="shared" ref="I112:I124" si="6">E112-G112</f>
        <v>-1665.9000000000015</v>
      </c>
      <c r="J112" s="25">
        <f t="shared" ref="J112:J124" si="7">F112-H112</f>
        <v>-1665.9000000000015</v>
      </c>
      <c r="AF112" s="18"/>
      <c r="AG112" s="18"/>
    </row>
    <row r="113" spans="1:33" ht="12" customHeight="1">
      <c r="A113" s="213"/>
      <c r="B113" s="201"/>
      <c r="C113" s="35" t="s">
        <v>82</v>
      </c>
      <c r="D113" s="189" t="s">
        <v>25</v>
      </c>
      <c r="E113" s="4">
        <v>567.5</v>
      </c>
      <c r="F113" s="4">
        <v>567.5</v>
      </c>
      <c r="G113" s="218">
        <v>19666.900000000001</v>
      </c>
      <c r="H113" s="220">
        <v>19666.900000000001</v>
      </c>
      <c r="I113" s="24">
        <f t="shared" si="6"/>
        <v>-19099.400000000001</v>
      </c>
      <c r="J113" s="24">
        <f t="shared" si="7"/>
        <v>-19099.400000000001</v>
      </c>
      <c r="AF113" s="18"/>
      <c r="AG113" s="18"/>
    </row>
    <row r="114" spans="1:33" ht="12" customHeight="1">
      <c r="A114" s="213"/>
      <c r="B114" s="201"/>
      <c r="C114" s="35" t="s">
        <v>26</v>
      </c>
      <c r="D114" s="191"/>
      <c r="E114" s="4">
        <v>17433.5</v>
      </c>
      <c r="F114" s="4">
        <v>17433.5</v>
      </c>
      <c r="G114" s="219"/>
      <c r="H114" s="221"/>
      <c r="I114" s="24">
        <f t="shared" si="6"/>
        <v>17433.5</v>
      </c>
      <c r="J114" s="24">
        <f t="shared" si="7"/>
        <v>17433.5</v>
      </c>
      <c r="AF114" s="18"/>
      <c r="AG114" s="18"/>
    </row>
    <row r="115" spans="1:33" ht="12" customHeight="1">
      <c r="A115" s="213"/>
      <c r="B115" s="201"/>
      <c r="C115" s="35"/>
      <c r="D115" s="39" t="s">
        <v>28</v>
      </c>
      <c r="E115" s="4">
        <v>0</v>
      </c>
      <c r="F115" s="4">
        <v>0</v>
      </c>
      <c r="G115" s="4">
        <v>0</v>
      </c>
      <c r="H115" s="15">
        <v>0</v>
      </c>
      <c r="I115" s="24">
        <f t="shared" si="6"/>
        <v>0</v>
      </c>
      <c r="J115" s="24">
        <f t="shared" si="7"/>
        <v>0</v>
      </c>
      <c r="AF115" s="18"/>
      <c r="AG115" s="18"/>
    </row>
    <row r="116" spans="1:33" ht="12" customHeight="1">
      <c r="A116" s="213"/>
      <c r="B116" s="201"/>
      <c r="C116" s="35"/>
      <c r="D116" s="39" t="s">
        <v>29</v>
      </c>
      <c r="E116" s="4">
        <v>0</v>
      </c>
      <c r="F116" s="4">
        <v>0</v>
      </c>
      <c r="G116" s="4">
        <v>0</v>
      </c>
      <c r="H116" s="15">
        <v>0</v>
      </c>
      <c r="I116" s="24">
        <f t="shared" si="6"/>
        <v>0</v>
      </c>
      <c r="J116" s="24">
        <f t="shared" si="7"/>
        <v>0</v>
      </c>
      <c r="AF116" s="18"/>
      <c r="AG116" s="18"/>
    </row>
    <row r="117" spans="1:33" ht="12" customHeight="1">
      <c r="A117" s="213"/>
      <c r="B117" s="201"/>
      <c r="C117" s="35"/>
      <c r="D117" s="39" t="s">
        <v>30</v>
      </c>
      <c r="E117" s="4">
        <v>0</v>
      </c>
      <c r="F117" s="4">
        <v>0</v>
      </c>
      <c r="G117" s="4">
        <v>0</v>
      </c>
      <c r="H117" s="15">
        <v>0</v>
      </c>
      <c r="I117" s="24">
        <f t="shared" si="6"/>
        <v>0</v>
      </c>
      <c r="J117" s="24">
        <f t="shared" si="7"/>
        <v>0</v>
      </c>
      <c r="AF117" s="18"/>
      <c r="AG117" s="18"/>
    </row>
    <row r="118" spans="1:33" ht="12" customHeight="1">
      <c r="A118" s="214"/>
      <c r="B118" s="201"/>
      <c r="C118" s="35"/>
      <c r="D118" s="39" t="s">
        <v>31</v>
      </c>
      <c r="E118" s="4">
        <v>0</v>
      </c>
      <c r="F118" s="4">
        <v>0</v>
      </c>
      <c r="G118" s="4">
        <v>0</v>
      </c>
      <c r="H118" s="15">
        <v>0</v>
      </c>
      <c r="I118" s="24">
        <f t="shared" si="6"/>
        <v>0</v>
      </c>
      <c r="J118" s="24">
        <f t="shared" si="7"/>
        <v>0</v>
      </c>
      <c r="AF118" s="18"/>
      <c r="AG118" s="18"/>
    </row>
    <row r="119" spans="1:33" ht="12" customHeight="1">
      <c r="A119" s="222" t="s">
        <v>229</v>
      </c>
      <c r="B119" s="189" t="s">
        <v>230</v>
      </c>
      <c r="C119" s="35"/>
      <c r="D119" s="5" t="s">
        <v>22</v>
      </c>
      <c r="E119" s="6">
        <f>SUM(E120:E124)</f>
        <v>1360</v>
      </c>
      <c r="F119" s="6">
        <f>SUM(F120:F124)</f>
        <v>0</v>
      </c>
      <c r="G119" s="6">
        <f>SUM(G120:G124)</f>
        <v>1360</v>
      </c>
      <c r="H119" s="16">
        <f>SUM(H120:H124)</f>
        <v>0</v>
      </c>
      <c r="I119" s="25">
        <f t="shared" si="6"/>
        <v>0</v>
      </c>
      <c r="J119" s="25">
        <f t="shared" si="7"/>
        <v>0</v>
      </c>
      <c r="AF119" s="18"/>
      <c r="AG119" s="18"/>
    </row>
    <row r="120" spans="1:33" ht="12" customHeight="1">
      <c r="A120" s="213"/>
      <c r="B120" s="190"/>
      <c r="C120" s="35"/>
      <c r="D120" s="39" t="s">
        <v>25</v>
      </c>
      <c r="E120" s="4">
        <v>0</v>
      </c>
      <c r="F120" s="4">
        <v>0</v>
      </c>
      <c r="G120" s="4">
        <v>1360</v>
      </c>
      <c r="H120" s="15">
        <v>0</v>
      </c>
      <c r="I120" s="24">
        <f t="shared" si="6"/>
        <v>-1360</v>
      </c>
      <c r="J120" s="24">
        <f t="shared" si="7"/>
        <v>0</v>
      </c>
      <c r="AF120" s="18"/>
      <c r="AG120" s="18"/>
    </row>
    <row r="121" spans="1:33" ht="12" customHeight="1">
      <c r="A121" s="213"/>
      <c r="B121" s="190"/>
      <c r="C121" s="35" t="s">
        <v>218</v>
      </c>
      <c r="D121" s="39" t="s">
        <v>28</v>
      </c>
      <c r="E121" s="4">
        <v>1360</v>
      </c>
      <c r="F121" s="4">
        <v>0</v>
      </c>
      <c r="G121" s="4">
        <v>0</v>
      </c>
      <c r="H121" s="15">
        <v>0</v>
      </c>
      <c r="I121" s="24">
        <f t="shared" si="6"/>
        <v>1360</v>
      </c>
      <c r="J121" s="24">
        <f t="shared" si="7"/>
        <v>0</v>
      </c>
      <c r="AF121" s="18"/>
      <c r="AG121" s="18"/>
    </row>
    <row r="122" spans="1:33" ht="12" customHeight="1">
      <c r="A122" s="213"/>
      <c r="B122" s="190"/>
      <c r="C122" s="35"/>
      <c r="D122" s="39" t="s">
        <v>29</v>
      </c>
      <c r="E122" s="4">
        <v>0</v>
      </c>
      <c r="F122" s="4">
        <v>0</v>
      </c>
      <c r="G122" s="4">
        <v>0</v>
      </c>
      <c r="H122" s="15">
        <v>0</v>
      </c>
      <c r="I122" s="24">
        <f t="shared" si="6"/>
        <v>0</v>
      </c>
      <c r="J122" s="24">
        <f t="shared" si="7"/>
        <v>0</v>
      </c>
      <c r="AF122" s="18"/>
      <c r="AG122" s="18"/>
    </row>
    <row r="123" spans="1:33" ht="12" customHeight="1">
      <c r="A123" s="213"/>
      <c r="B123" s="190"/>
      <c r="C123" s="35"/>
      <c r="D123" s="39" t="s">
        <v>30</v>
      </c>
      <c r="E123" s="4">
        <v>0</v>
      </c>
      <c r="F123" s="4">
        <v>0</v>
      </c>
      <c r="G123" s="4">
        <v>0</v>
      </c>
      <c r="H123" s="15">
        <v>0</v>
      </c>
      <c r="I123" s="24">
        <f t="shared" si="6"/>
        <v>0</v>
      </c>
      <c r="J123" s="24">
        <f t="shared" si="7"/>
        <v>0</v>
      </c>
      <c r="AF123" s="18"/>
      <c r="AG123" s="18"/>
    </row>
    <row r="124" spans="1:33" ht="12" customHeight="1">
      <c r="A124" s="214"/>
      <c r="B124" s="191"/>
      <c r="C124" s="35"/>
      <c r="D124" s="39" t="s">
        <v>31</v>
      </c>
      <c r="E124" s="4">
        <v>0</v>
      </c>
      <c r="F124" s="4">
        <v>0</v>
      </c>
      <c r="G124" s="4">
        <v>0</v>
      </c>
      <c r="H124" s="15">
        <v>0</v>
      </c>
      <c r="I124" s="24">
        <f t="shared" si="6"/>
        <v>0</v>
      </c>
      <c r="J124" s="24">
        <f t="shared" si="7"/>
        <v>0</v>
      </c>
      <c r="AF124" s="18"/>
      <c r="AG124" s="18"/>
    </row>
    <row r="125" spans="1:33" ht="12" customHeight="1">
      <c r="A125" s="212">
        <v>27</v>
      </c>
      <c r="B125" s="189" t="s">
        <v>131</v>
      </c>
      <c r="C125" s="35"/>
      <c r="D125" s="5" t="s">
        <v>22</v>
      </c>
      <c r="E125" s="6">
        <f>SUM(E126:E130)</f>
        <v>13950</v>
      </c>
      <c r="F125" s="6">
        <f>SUM(F126:F130)</f>
        <v>950</v>
      </c>
      <c r="G125" s="6">
        <f>SUM(G126:G130)</f>
        <v>4950</v>
      </c>
      <c r="H125" s="16">
        <f>SUM(H126:H130)</f>
        <v>950</v>
      </c>
      <c r="I125" s="25">
        <f t="shared" ref="I125:I144" si="8">E125-G125</f>
        <v>9000</v>
      </c>
      <c r="J125" s="25">
        <f t="shared" ref="J125:J144" si="9">F125-H125</f>
        <v>0</v>
      </c>
      <c r="AF125" s="18"/>
      <c r="AG125" s="18"/>
    </row>
    <row r="126" spans="1:33" ht="12" customHeight="1">
      <c r="A126" s="213"/>
      <c r="B126" s="190"/>
      <c r="C126" s="35" t="s">
        <v>27</v>
      </c>
      <c r="D126" s="39" t="s">
        <v>25</v>
      </c>
      <c r="E126" s="4">
        <v>950</v>
      </c>
      <c r="F126" s="4">
        <v>950</v>
      </c>
      <c r="G126" s="4">
        <v>950</v>
      </c>
      <c r="H126" s="15">
        <v>950</v>
      </c>
      <c r="I126" s="24">
        <f t="shared" si="8"/>
        <v>0</v>
      </c>
      <c r="J126" s="24">
        <f t="shared" si="9"/>
        <v>0</v>
      </c>
      <c r="AF126" s="18"/>
      <c r="AG126" s="18"/>
    </row>
    <row r="127" spans="1:33" ht="12" customHeight="1">
      <c r="A127" s="213"/>
      <c r="B127" s="190"/>
      <c r="C127" s="35" t="s">
        <v>26</v>
      </c>
      <c r="D127" s="39" t="s">
        <v>28</v>
      </c>
      <c r="E127" s="4">
        <v>13000</v>
      </c>
      <c r="F127" s="4">
        <v>0</v>
      </c>
      <c r="G127" s="4">
        <v>4000</v>
      </c>
      <c r="H127" s="15">
        <v>0</v>
      </c>
      <c r="I127" s="24">
        <f t="shared" si="8"/>
        <v>9000</v>
      </c>
      <c r="J127" s="24">
        <f t="shared" si="9"/>
        <v>0</v>
      </c>
      <c r="AF127" s="18"/>
      <c r="AG127" s="18"/>
    </row>
    <row r="128" spans="1:33" ht="12" customHeight="1">
      <c r="A128" s="213"/>
      <c r="B128" s="190"/>
      <c r="C128" s="35"/>
      <c r="D128" s="39" t="s">
        <v>29</v>
      </c>
      <c r="E128" s="4">
        <v>0</v>
      </c>
      <c r="F128" s="4">
        <v>0</v>
      </c>
      <c r="G128" s="4">
        <v>0</v>
      </c>
      <c r="H128" s="15">
        <v>0</v>
      </c>
      <c r="I128" s="24">
        <f t="shared" si="8"/>
        <v>0</v>
      </c>
      <c r="J128" s="24">
        <f t="shared" si="9"/>
        <v>0</v>
      </c>
      <c r="AF128" s="18"/>
      <c r="AG128" s="18"/>
    </row>
    <row r="129" spans="1:33" ht="12" customHeight="1">
      <c r="A129" s="213"/>
      <c r="B129" s="190"/>
      <c r="D129" s="39" t="s">
        <v>30</v>
      </c>
      <c r="E129" s="4">
        <v>0</v>
      </c>
      <c r="F129" s="4">
        <v>0</v>
      </c>
      <c r="G129" s="4">
        <v>0</v>
      </c>
      <c r="H129" s="15">
        <v>0</v>
      </c>
      <c r="I129" s="24">
        <f t="shared" si="8"/>
        <v>0</v>
      </c>
      <c r="J129" s="24">
        <f t="shared" si="9"/>
        <v>0</v>
      </c>
      <c r="AF129" s="18"/>
      <c r="AG129" s="18"/>
    </row>
    <row r="130" spans="1:33" ht="12" customHeight="1">
      <c r="A130" s="214"/>
      <c r="B130" s="191"/>
      <c r="C130" s="35"/>
      <c r="D130" s="39" t="s">
        <v>31</v>
      </c>
      <c r="E130" s="4">
        <v>0</v>
      </c>
      <c r="F130" s="4">
        <v>0</v>
      </c>
      <c r="G130" s="4">
        <v>0</v>
      </c>
      <c r="H130" s="15">
        <v>0</v>
      </c>
      <c r="I130" s="24">
        <f t="shared" si="8"/>
        <v>0</v>
      </c>
      <c r="J130" s="24">
        <f t="shared" si="9"/>
        <v>0</v>
      </c>
      <c r="AF130" s="18"/>
      <c r="AG130" s="18"/>
    </row>
    <row r="131" spans="1:33" ht="12" customHeight="1">
      <c r="A131" s="212">
        <v>28</v>
      </c>
      <c r="B131" s="189" t="s">
        <v>100</v>
      </c>
      <c r="C131" s="35"/>
      <c r="D131" s="5" t="s">
        <v>22</v>
      </c>
      <c r="E131" s="6">
        <f>SUM(E132:E137)</f>
        <v>104596.9</v>
      </c>
      <c r="F131" s="6">
        <f>SUM(F132:F137)</f>
        <v>62559.9</v>
      </c>
      <c r="G131" s="6">
        <f>SUM(G132:G137)</f>
        <v>104596.9</v>
      </c>
      <c r="H131" s="16">
        <f>SUM(H132:H137)</f>
        <v>104596.9</v>
      </c>
      <c r="I131" s="25">
        <f t="shared" si="8"/>
        <v>0</v>
      </c>
      <c r="J131" s="25">
        <f t="shared" si="9"/>
        <v>-42036.999999999993</v>
      </c>
      <c r="AF131" s="18"/>
      <c r="AG131" s="18"/>
    </row>
    <row r="132" spans="1:33" ht="12" customHeight="1">
      <c r="A132" s="213"/>
      <c r="B132" s="190"/>
      <c r="C132" s="35"/>
      <c r="D132" s="39" t="s">
        <v>25</v>
      </c>
      <c r="E132" s="4">
        <v>0</v>
      </c>
      <c r="F132" s="4">
        <v>0</v>
      </c>
      <c r="G132" s="4">
        <v>32037</v>
      </c>
      <c r="H132" s="15">
        <v>32037</v>
      </c>
      <c r="I132" s="24">
        <f t="shared" si="8"/>
        <v>-32037</v>
      </c>
      <c r="J132" s="24">
        <f t="shared" si="9"/>
        <v>-32037</v>
      </c>
      <c r="AF132" s="18"/>
      <c r="AG132" s="18"/>
    </row>
    <row r="133" spans="1:33" ht="12" customHeight="1">
      <c r="A133" s="213"/>
      <c r="B133" s="190"/>
      <c r="C133" s="35" t="s">
        <v>82</v>
      </c>
      <c r="D133" s="189" t="s">
        <v>28</v>
      </c>
      <c r="E133" s="4">
        <v>5000</v>
      </c>
      <c r="F133" s="4">
        <v>5000</v>
      </c>
      <c r="G133" s="218">
        <v>72559.899999999994</v>
      </c>
      <c r="H133" s="220">
        <v>72559.899999999994</v>
      </c>
      <c r="I133" s="24">
        <f t="shared" si="8"/>
        <v>-67559.899999999994</v>
      </c>
      <c r="J133" s="24">
        <f t="shared" si="9"/>
        <v>-67559.899999999994</v>
      </c>
      <c r="AF133" s="18"/>
      <c r="AG133" s="18"/>
    </row>
    <row r="134" spans="1:33" ht="12" customHeight="1">
      <c r="A134" s="213"/>
      <c r="B134" s="190"/>
      <c r="C134" s="35" t="s">
        <v>26</v>
      </c>
      <c r="D134" s="191"/>
      <c r="E134" s="4">
        <v>27037</v>
      </c>
      <c r="F134" s="4">
        <v>57559.9</v>
      </c>
      <c r="G134" s="219"/>
      <c r="H134" s="221"/>
      <c r="I134" s="24">
        <f t="shared" si="8"/>
        <v>27037</v>
      </c>
      <c r="J134" s="24">
        <f t="shared" si="9"/>
        <v>57559.9</v>
      </c>
      <c r="AF134" s="18"/>
      <c r="AG134" s="18"/>
    </row>
    <row r="135" spans="1:33" ht="12" customHeight="1">
      <c r="A135" s="213"/>
      <c r="B135" s="190"/>
      <c r="C135" s="35" t="s">
        <v>26</v>
      </c>
      <c r="D135" s="39" t="s">
        <v>29</v>
      </c>
      <c r="E135" s="4">
        <v>72559.899999999994</v>
      </c>
      <c r="F135" s="4">
        <v>0</v>
      </c>
      <c r="G135" s="4">
        <v>0</v>
      </c>
      <c r="H135" s="15">
        <v>0</v>
      </c>
      <c r="I135" s="24">
        <f t="shared" si="8"/>
        <v>72559.899999999994</v>
      </c>
      <c r="J135" s="24">
        <f t="shared" si="9"/>
        <v>0</v>
      </c>
      <c r="AF135" s="18"/>
      <c r="AG135" s="18"/>
    </row>
    <row r="136" spans="1:33" ht="12" customHeight="1">
      <c r="A136" s="213"/>
      <c r="B136" s="190"/>
      <c r="C136" s="35"/>
      <c r="D136" s="39" t="s">
        <v>30</v>
      </c>
      <c r="E136" s="4">
        <v>0</v>
      </c>
      <c r="F136" s="4">
        <v>0</v>
      </c>
      <c r="G136" s="4">
        <v>0</v>
      </c>
      <c r="H136" s="15">
        <v>0</v>
      </c>
      <c r="I136" s="24">
        <f t="shared" si="8"/>
        <v>0</v>
      </c>
      <c r="J136" s="24">
        <f t="shared" si="9"/>
        <v>0</v>
      </c>
      <c r="AF136" s="18"/>
      <c r="AG136" s="18"/>
    </row>
    <row r="137" spans="1:33" ht="12" customHeight="1">
      <c r="A137" s="214"/>
      <c r="B137" s="191"/>
      <c r="C137" s="35"/>
      <c r="D137" s="39" t="s">
        <v>31</v>
      </c>
      <c r="E137" s="4">
        <v>0</v>
      </c>
      <c r="F137" s="4">
        <v>0</v>
      </c>
      <c r="G137" s="4">
        <v>0</v>
      </c>
      <c r="H137" s="15">
        <v>0</v>
      </c>
      <c r="I137" s="24">
        <f t="shared" si="8"/>
        <v>0</v>
      </c>
      <c r="J137" s="24">
        <f t="shared" si="9"/>
        <v>0</v>
      </c>
      <c r="AF137" s="18"/>
      <c r="AG137" s="18"/>
    </row>
    <row r="138" spans="1:33" ht="12" customHeight="1">
      <c r="A138" s="212">
        <v>31</v>
      </c>
      <c r="B138" s="189" t="s">
        <v>138</v>
      </c>
      <c r="C138" s="35"/>
      <c r="D138" s="5" t="s">
        <v>22</v>
      </c>
      <c r="E138" s="6">
        <f>SUM(E139:E144)</f>
        <v>10250</v>
      </c>
      <c r="F138" s="6">
        <f>SUM(F139:F144)</f>
        <v>5400</v>
      </c>
      <c r="G138" s="6">
        <f>SUM(G139:G144)</f>
        <v>5400</v>
      </c>
      <c r="H138" s="16">
        <f>SUM(H139:H144)</f>
        <v>5400</v>
      </c>
      <c r="I138" s="25">
        <f t="shared" si="8"/>
        <v>4850</v>
      </c>
      <c r="J138" s="25">
        <f t="shared" si="9"/>
        <v>0</v>
      </c>
      <c r="AF138" s="18"/>
      <c r="AG138" s="18"/>
    </row>
    <row r="139" spans="1:33" ht="12" customHeight="1">
      <c r="A139" s="213"/>
      <c r="B139" s="190"/>
      <c r="C139" s="35" t="s">
        <v>24</v>
      </c>
      <c r="D139" s="39" t="s">
        <v>25</v>
      </c>
      <c r="E139" s="4">
        <v>550</v>
      </c>
      <c r="F139" s="4">
        <v>550</v>
      </c>
      <c r="G139" s="218">
        <v>5400</v>
      </c>
      <c r="H139" s="220">
        <v>5400</v>
      </c>
      <c r="I139" s="24">
        <f t="shared" si="8"/>
        <v>-4850</v>
      </c>
      <c r="J139" s="24">
        <f t="shared" si="9"/>
        <v>-4850</v>
      </c>
      <c r="AF139" s="18"/>
      <c r="AG139" s="18"/>
    </row>
    <row r="140" spans="1:33" ht="12" customHeight="1">
      <c r="A140" s="213"/>
      <c r="B140" s="190"/>
      <c r="C140" s="35" t="s">
        <v>26</v>
      </c>
      <c r="D140" s="39" t="s">
        <v>25</v>
      </c>
      <c r="E140" s="4">
        <v>4850</v>
      </c>
      <c r="F140" s="4">
        <v>4850</v>
      </c>
      <c r="G140" s="219"/>
      <c r="H140" s="221"/>
      <c r="I140" s="24">
        <f t="shared" si="8"/>
        <v>4850</v>
      </c>
      <c r="J140" s="24">
        <f t="shared" si="9"/>
        <v>4850</v>
      </c>
      <c r="AF140" s="18"/>
      <c r="AG140" s="18"/>
    </row>
    <row r="141" spans="1:33" ht="12" customHeight="1">
      <c r="A141" s="213"/>
      <c r="B141" s="190"/>
      <c r="C141" s="35" t="s">
        <v>26</v>
      </c>
      <c r="D141" s="39" t="s">
        <v>28</v>
      </c>
      <c r="E141" s="4">
        <v>4850</v>
      </c>
      <c r="F141" s="4">
        <v>0</v>
      </c>
      <c r="G141" s="4">
        <v>0</v>
      </c>
      <c r="H141" s="15">
        <v>0</v>
      </c>
      <c r="I141" s="24">
        <f t="shared" si="8"/>
        <v>4850</v>
      </c>
      <c r="J141" s="24">
        <f t="shared" si="9"/>
        <v>0</v>
      </c>
      <c r="AF141" s="18"/>
      <c r="AG141" s="18"/>
    </row>
    <row r="142" spans="1:33" ht="12" customHeight="1">
      <c r="A142" s="213"/>
      <c r="B142" s="190"/>
      <c r="C142" s="35"/>
      <c r="D142" s="39" t="s">
        <v>29</v>
      </c>
      <c r="E142" s="4">
        <v>0</v>
      </c>
      <c r="F142" s="4">
        <v>0</v>
      </c>
      <c r="G142" s="4">
        <v>0</v>
      </c>
      <c r="H142" s="15">
        <v>0</v>
      </c>
      <c r="I142" s="24">
        <f t="shared" si="8"/>
        <v>0</v>
      </c>
      <c r="J142" s="24">
        <f t="shared" si="9"/>
        <v>0</v>
      </c>
      <c r="AF142" s="18"/>
      <c r="AG142" s="18"/>
    </row>
    <row r="143" spans="1:33" ht="12" customHeight="1">
      <c r="A143" s="213"/>
      <c r="B143" s="190"/>
      <c r="C143" s="35"/>
      <c r="D143" s="39" t="s">
        <v>30</v>
      </c>
      <c r="E143" s="4">
        <v>0</v>
      </c>
      <c r="F143" s="4">
        <v>0</v>
      </c>
      <c r="G143" s="4">
        <v>0</v>
      </c>
      <c r="H143" s="15">
        <v>0</v>
      </c>
      <c r="I143" s="24">
        <f t="shared" si="8"/>
        <v>0</v>
      </c>
      <c r="J143" s="24">
        <f t="shared" si="9"/>
        <v>0</v>
      </c>
      <c r="AF143" s="18"/>
      <c r="AG143" s="18"/>
    </row>
    <row r="144" spans="1:33" ht="12" customHeight="1">
      <c r="A144" s="214"/>
      <c r="B144" s="191"/>
      <c r="C144" s="35"/>
      <c r="D144" s="39" t="s">
        <v>31</v>
      </c>
      <c r="E144" s="4">
        <v>0</v>
      </c>
      <c r="F144" s="4">
        <v>0</v>
      </c>
      <c r="G144" s="4">
        <v>0</v>
      </c>
      <c r="H144" s="15">
        <v>0</v>
      </c>
      <c r="I144" s="24">
        <f t="shared" si="8"/>
        <v>0</v>
      </c>
      <c r="J144" s="24">
        <f t="shared" si="9"/>
        <v>0</v>
      </c>
      <c r="AF144" s="18"/>
      <c r="AG144" s="18"/>
    </row>
    <row r="145" spans="1:33" ht="12" customHeight="1">
      <c r="A145" s="222" t="s">
        <v>231</v>
      </c>
      <c r="B145" s="189" t="s">
        <v>232</v>
      </c>
      <c r="C145" s="35"/>
      <c r="D145" s="5" t="s">
        <v>22</v>
      </c>
      <c r="E145" s="6">
        <f>SUM(E146:E150)</f>
        <v>49293.8</v>
      </c>
      <c r="F145" s="6">
        <f>SUM(F146:F150)</f>
        <v>0</v>
      </c>
      <c r="G145" s="6">
        <f>SUM(G146:G150)</f>
        <v>49293.8</v>
      </c>
      <c r="H145" s="16">
        <f>SUM(H146:H150)</f>
        <v>0</v>
      </c>
      <c r="I145" s="25">
        <f t="shared" ref="I145:I182" si="10">E145-G145</f>
        <v>0</v>
      </c>
      <c r="J145" s="25">
        <f t="shared" ref="J145:J182" si="11">F145-H145</f>
        <v>0</v>
      </c>
      <c r="AF145" s="18"/>
      <c r="AG145" s="18"/>
    </row>
    <row r="146" spans="1:33" ht="12" customHeight="1">
      <c r="A146" s="213"/>
      <c r="B146" s="190"/>
      <c r="C146" s="35"/>
      <c r="D146" s="39" t="s">
        <v>25</v>
      </c>
      <c r="E146" s="4">
        <v>0</v>
      </c>
      <c r="F146" s="4">
        <v>0</v>
      </c>
      <c r="G146" s="4">
        <v>4293.8</v>
      </c>
      <c r="H146" s="15">
        <v>0</v>
      </c>
      <c r="I146" s="24">
        <f t="shared" si="10"/>
        <v>-4293.8</v>
      </c>
      <c r="J146" s="24">
        <f t="shared" si="11"/>
        <v>0</v>
      </c>
      <c r="AF146" s="18"/>
      <c r="AG146" s="18"/>
    </row>
    <row r="147" spans="1:33" ht="12" customHeight="1">
      <c r="A147" s="213"/>
      <c r="B147" s="190"/>
      <c r="C147" s="35" t="s">
        <v>27</v>
      </c>
      <c r="D147" s="39" t="s">
        <v>28</v>
      </c>
      <c r="E147" s="4">
        <v>4293.8</v>
      </c>
      <c r="F147" s="4">
        <v>0</v>
      </c>
      <c r="G147" s="4">
        <v>45000</v>
      </c>
      <c r="H147" s="15">
        <v>0</v>
      </c>
      <c r="I147" s="24">
        <f t="shared" si="10"/>
        <v>-40706.199999999997</v>
      </c>
      <c r="J147" s="24">
        <f t="shared" si="11"/>
        <v>0</v>
      </c>
      <c r="AF147" s="18"/>
      <c r="AG147" s="18"/>
    </row>
    <row r="148" spans="1:33" ht="12" customHeight="1">
      <c r="A148" s="213"/>
      <c r="B148" s="190"/>
      <c r="C148" s="35"/>
      <c r="D148" s="39" t="s">
        <v>29</v>
      </c>
      <c r="E148" s="4">
        <v>0</v>
      </c>
      <c r="F148" s="4">
        <v>0</v>
      </c>
      <c r="G148" s="4">
        <v>0</v>
      </c>
      <c r="H148" s="15">
        <v>0</v>
      </c>
      <c r="I148" s="24">
        <f t="shared" si="10"/>
        <v>0</v>
      </c>
      <c r="J148" s="24">
        <f t="shared" si="11"/>
        <v>0</v>
      </c>
      <c r="AF148" s="18"/>
      <c r="AG148" s="18"/>
    </row>
    <row r="149" spans="1:33" ht="12" customHeight="1">
      <c r="A149" s="213"/>
      <c r="B149" s="190"/>
      <c r="C149" s="35" t="s">
        <v>26</v>
      </c>
      <c r="D149" s="39" t="s">
        <v>30</v>
      </c>
      <c r="E149" s="4">
        <v>45000</v>
      </c>
      <c r="F149" s="4">
        <v>0</v>
      </c>
      <c r="G149" s="4">
        <v>0</v>
      </c>
      <c r="H149" s="15">
        <v>0</v>
      </c>
      <c r="I149" s="24">
        <f t="shared" si="10"/>
        <v>45000</v>
      </c>
      <c r="J149" s="24">
        <f t="shared" si="11"/>
        <v>0</v>
      </c>
      <c r="AF149" s="18"/>
      <c r="AG149" s="18"/>
    </row>
    <row r="150" spans="1:33" ht="12" customHeight="1">
      <c r="A150" s="214"/>
      <c r="B150" s="191"/>
      <c r="C150" s="35"/>
      <c r="D150" s="39" t="s">
        <v>31</v>
      </c>
      <c r="E150" s="4">
        <v>0</v>
      </c>
      <c r="F150" s="4">
        <v>0</v>
      </c>
      <c r="G150" s="4">
        <v>0</v>
      </c>
      <c r="H150" s="15">
        <v>0</v>
      </c>
      <c r="I150" s="24">
        <f t="shared" si="10"/>
        <v>0</v>
      </c>
      <c r="J150" s="24">
        <f t="shared" si="11"/>
        <v>0</v>
      </c>
      <c r="AF150" s="18"/>
      <c r="AG150" s="18"/>
    </row>
    <row r="151" spans="1:33" ht="12" customHeight="1">
      <c r="A151" s="228"/>
      <c r="B151" s="229" t="s">
        <v>233</v>
      </c>
      <c r="C151" s="35"/>
      <c r="D151" s="5" t="s">
        <v>22</v>
      </c>
      <c r="E151" s="6">
        <f>SUM(E152:E156)</f>
        <v>24880</v>
      </c>
      <c r="F151" s="6">
        <f>SUM(F152:F156)</f>
        <v>0</v>
      </c>
      <c r="G151" s="6">
        <v>0</v>
      </c>
      <c r="H151" s="16">
        <v>0</v>
      </c>
      <c r="I151" s="25">
        <f t="shared" si="10"/>
        <v>24880</v>
      </c>
      <c r="J151" s="25">
        <f t="shared" si="11"/>
        <v>0</v>
      </c>
      <c r="AF151" s="18"/>
      <c r="AG151" s="18"/>
    </row>
    <row r="152" spans="1:33" ht="12" customHeight="1">
      <c r="A152" s="228"/>
      <c r="B152" s="229"/>
      <c r="C152" s="35"/>
      <c r="D152" s="39" t="s">
        <v>25</v>
      </c>
      <c r="E152" s="4">
        <v>0</v>
      </c>
      <c r="F152" s="4">
        <v>0</v>
      </c>
      <c r="G152" s="4">
        <v>0</v>
      </c>
      <c r="H152" s="15">
        <v>0</v>
      </c>
      <c r="I152" s="24">
        <f t="shared" si="10"/>
        <v>0</v>
      </c>
      <c r="J152" s="24">
        <f t="shared" si="11"/>
        <v>0</v>
      </c>
      <c r="AF152" s="18"/>
      <c r="AG152" s="18"/>
    </row>
    <row r="153" spans="1:33" ht="12" customHeight="1">
      <c r="A153" s="228"/>
      <c r="B153" s="229"/>
      <c r="C153" s="35" t="s">
        <v>218</v>
      </c>
      <c r="D153" s="39" t="s">
        <v>28</v>
      </c>
      <c r="E153" s="4">
        <v>4880</v>
      </c>
      <c r="F153" s="4">
        <v>0</v>
      </c>
      <c r="G153" s="4">
        <v>0</v>
      </c>
      <c r="H153" s="15">
        <v>0</v>
      </c>
      <c r="I153" s="24">
        <f t="shared" si="10"/>
        <v>4880</v>
      </c>
      <c r="J153" s="24">
        <f t="shared" si="11"/>
        <v>0</v>
      </c>
      <c r="AF153" s="18"/>
      <c r="AG153" s="18"/>
    </row>
    <row r="154" spans="1:33" ht="12" customHeight="1">
      <c r="A154" s="228"/>
      <c r="B154" s="229"/>
      <c r="C154" s="35" t="s">
        <v>26</v>
      </c>
      <c r="D154" s="39" t="s">
        <v>29</v>
      </c>
      <c r="E154" s="4">
        <v>20000</v>
      </c>
      <c r="F154" s="4">
        <v>0</v>
      </c>
      <c r="G154" s="4">
        <v>0</v>
      </c>
      <c r="H154" s="15">
        <v>0</v>
      </c>
      <c r="I154" s="24">
        <f t="shared" si="10"/>
        <v>20000</v>
      </c>
      <c r="J154" s="24">
        <f t="shared" si="11"/>
        <v>0</v>
      </c>
      <c r="AF154" s="18"/>
      <c r="AG154" s="18"/>
    </row>
    <row r="155" spans="1:33" ht="12" customHeight="1">
      <c r="A155" s="228"/>
      <c r="B155" s="229"/>
      <c r="C155" s="35"/>
      <c r="D155" s="39" t="s">
        <v>30</v>
      </c>
      <c r="E155" s="4">
        <v>0</v>
      </c>
      <c r="F155" s="4">
        <v>0</v>
      </c>
      <c r="G155" s="4">
        <v>0</v>
      </c>
      <c r="H155" s="15">
        <v>0</v>
      </c>
      <c r="I155" s="24">
        <f t="shared" si="10"/>
        <v>0</v>
      </c>
      <c r="J155" s="24">
        <f t="shared" si="11"/>
        <v>0</v>
      </c>
      <c r="AF155" s="18"/>
      <c r="AG155" s="18"/>
    </row>
    <row r="156" spans="1:33" ht="12" customHeight="1">
      <c r="A156" s="228"/>
      <c r="B156" s="229"/>
      <c r="C156" s="35"/>
      <c r="D156" s="39" t="s">
        <v>31</v>
      </c>
      <c r="E156" s="4">
        <v>0</v>
      </c>
      <c r="F156" s="4">
        <v>0</v>
      </c>
      <c r="G156" s="4">
        <v>0</v>
      </c>
      <c r="H156" s="15">
        <v>0</v>
      </c>
      <c r="I156" s="24">
        <f t="shared" si="10"/>
        <v>0</v>
      </c>
      <c r="J156" s="24">
        <f t="shared" si="11"/>
        <v>0</v>
      </c>
      <c r="AF156" s="18"/>
      <c r="AG156" s="18"/>
    </row>
    <row r="157" spans="1:33" ht="12" customHeight="1">
      <c r="A157" s="228"/>
      <c r="B157" s="229" t="s">
        <v>234</v>
      </c>
      <c r="C157" s="35"/>
      <c r="D157" s="5" t="s">
        <v>22</v>
      </c>
      <c r="E157" s="6">
        <f>SUM(E158:E162)</f>
        <v>83265</v>
      </c>
      <c r="F157" s="6">
        <f>SUM(F158:F162)</f>
        <v>0</v>
      </c>
      <c r="G157" s="6">
        <v>0</v>
      </c>
      <c r="H157" s="16">
        <v>0</v>
      </c>
      <c r="I157" s="25">
        <f t="shared" si="10"/>
        <v>83265</v>
      </c>
      <c r="J157" s="25">
        <f t="shared" si="11"/>
        <v>0</v>
      </c>
      <c r="AF157" s="18"/>
      <c r="AG157" s="18"/>
    </row>
    <row r="158" spans="1:33" ht="12" customHeight="1">
      <c r="A158" s="228"/>
      <c r="B158" s="229"/>
      <c r="C158" s="35"/>
      <c r="D158" s="39" t="s">
        <v>25</v>
      </c>
      <c r="E158" s="4">
        <v>0</v>
      </c>
      <c r="F158" s="4">
        <v>0</v>
      </c>
      <c r="G158" s="4">
        <v>0</v>
      </c>
      <c r="H158" s="15">
        <v>0</v>
      </c>
      <c r="I158" s="24">
        <f t="shared" si="10"/>
        <v>0</v>
      </c>
      <c r="J158" s="24">
        <f t="shared" si="11"/>
        <v>0</v>
      </c>
      <c r="AF158" s="18"/>
      <c r="AG158" s="18"/>
    </row>
    <row r="159" spans="1:33" ht="12" customHeight="1">
      <c r="A159" s="228"/>
      <c r="B159" s="229"/>
      <c r="C159" s="35" t="s">
        <v>218</v>
      </c>
      <c r="D159" s="39" t="s">
        <v>28</v>
      </c>
      <c r="E159" s="4">
        <v>41632.5</v>
      </c>
      <c r="F159" s="4">
        <v>0</v>
      </c>
      <c r="G159" s="4">
        <v>0</v>
      </c>
      <c r="H159" s="15">
        <v>0</v>
      </c>
      <c r="I159" s="24">
        <f t="shared" si="10"/>
        <v>41632.5</v>
      </c>
      <c r="J159" s="24">
        <f t="shared" si="11"/>
        <v>0</v>
      </c>
      <c r="AF159" s="18"/>
      <c r="AG159" s="18"/>
    </row>
    <row r="160" spans="1:33" ht="12" customHeight="1">
      <c r="A160" s="228"/>
      <c r="B160" s="229"/>
      <c r="C160" s="35" t="s">
        <v>26</v>
      </c>
      <c r="D160" s="39" t="s">
        <v>29</v>
      </c>
      <c r="E160" s="4">
        <v>41632.5</v>
      </c>
      <c r="F160" s="4">
        <v>0</v>
      </c>
      <c r="G160" s="4">
        <v>0</v>
      </c>
      <c r="H160" s="15">
        <v>0</v>
      </c>
      <c r="I160" s="24">
        <f t="shared" si="10"/>
        <v>41632.5</v>
      </c>
      <c r="J160" s="24">
        <f t="shared" si="11"/>
        <v>0</v>
      </c>
      <c r="AF160" s="18"/>
      <c r="AG160" s="18"/>
    </row>
    <row r="161" spans="1:33" ht="12" customHeight="1">
      <c r="A161" s="228"/>
      <c r="B161" s="229"/>
      <c r="C161" s="35"/>
      <c r="D161" s="39" t="s">
        <v>30</v>
      </c>
      <c r="E161" s="4">
        <v>0</v>
      </c>
      <c r="F161" s="4">
        <v>0</v>
      </c>
      <c r="G161" s="4">
        <v>0</v>
      </c>
      <c r="H161" s="15">
        <v>0</v>
      </c>
      <c r="I161" s="24">
        <f t="shared" si="10"/>
        <v>0</v>
      </c>
      <c r="J161" s="24">
        <f t="shared" si="11"/>
        <v>0</v>
      </c>
      <c r="AF161" s="18"/>
      <c r="AG161" s="18"/>
    </row>
    <row r="162" spans="1:33" ht="12" customHeight="1">
      <c r="A162" s="228"/>
      <c r="B162" s="229"/>
      <c r="C162" s="35"/>
      <c r="D162" s="39" t="s">
        <v>31</v>
      </c>
      <c r="E162" s="4">
        <v>0</v>
      </c>
      <c r="F162" s="4">
        <v>0</v>
      </c>
      <c r="G162" s="4">
        <v>0</v>
      </c>
      <c r="H162" s="15">
        <v>0</v>
      </c>
      <c r="I162" s="24">
        <f t="shared" si="10"/>
        <v>0</v>
      </c>
      <c r="J162" s="24">
        <f t="shared" si="11"/>
        <v>0</v>
      </c>
      <c r="AF162" s="18"/>
      <c r="AG162" s="18"/>
    </row>
    <row r="163" spans="1:33" ht="12" customHeight="1">
      <c r="A163" s="228"/>
      <c r="B163" s="229" t="s">
        <v>235</v>
      </c>
      <c r="C163" s="35"/>
      <c r="D163" s="5" t="s">
        <v>22</v>
      </c>
      <c r="E163" s="6">
        <f>SUM(E164:E168)</f>
        <v>1900</v>
      </c>
      <c r="F163" s="6">
        <f>SUM(F164:F168)</f>
        <v>0</v>
      </c>
      <c r="G163" s="6">
        <v>0</v>
      </c>
      <c r="H163" s="16">
        <v>0</v>
      </c>
      <c r="I163" s="25">
        <f t="shared" si="10"/>
        <v>1900</v>
      </c>
      <c r="J163" s="25">
        <f t="shared" si="11"/>
        <v>0</v>
      </c>
      <c r="AF163" s="18"/>
      <c r="AG163" s="18"/>
    </row>
    <row r="164" spans="1:33" ht="12" customHeight="1">
      <c r="A164" s="228"/>
      <c r="B164" s="229"/>
      <c r="C164" s="35"/>
      <c r="D164" s="39" t="s">
        <v>25</v>
      </c>
      <c r="E164" s="4">
        <v>0</v>
      </c>
      <c r="F164" s="4">
        <v>0</v>
      </c>
      <c r="G164" s="4">
        <v>0</v>
      </c>
      <c r="H164" s="15">
        <v>0</v>
      </c>
      <c r="I164" s="24">
        <f t="shared" si="10"/>
        <v>0</v>
      </c>
      <c r="J164" s="24">
        <f t="shared" si="11"/>
        <v>0</v>
      </c>
      <c r="AF164" s="18"/>
      <c r="AG164" s="18"/>
    </row>
    <row r="165" spans="1:33" ht="12" customHeight="1">
      <c r="A165" s="228"/>
      <c r="B165" s="229"/>
      <c r="C165" s="35" t="s">
        <v>218</v>
      </c>
      <c r="D165" s="39" t="s">
        <v>28</v>
      </c>
      <c r="E165" s="4">
        <v>1900</v>
      </c>
      <c r="F165" s="4">
        <v>0</v>
      </c>
      <c r="G165" s="4">
        <v>0</v>
      </c>
      <c r="H165" s="15">
        <v>0</v>
      </c>
      <c r="I165" s="24">
        <f t="shared" si="10"/>
        <v>1900</v>
      </c>
      <c r="J165" s="24">
        <f t="shared" si="11"/>
        <v>0</v>
      </c>
      <c r="AF165" s="18"/>
      <c r="AG165" s="18"/>
    </row>
    <row r="166" spans="1:33" ht="12" customHeight="1">
      <c r="A166" s="228"/>
      <c r="B166" s="229"/>
      <c r="C166" s="35"/>
      <c r="D166" s="39" t="s">
        <v>29</v>
      </c>
      <c r="E166" s="4">
        <v>0</v>
      </c>
      <c r="F166" s="4">
        <v>0</v>
      </c>
      <c r="G166" s="4">
        <v>0</v>
      </c>
      <c r="H166" s="15">
        <v>0</v>
      </c>
      <c r="I166" s="24">
        <f t="shared" si="10"/>
        <v>0</v>
      </c>
      <c r="J166" s="24">
        <f t="shared" si="11"/>
        <v>0</v>
      </c>
      <c r="AF166" s="18"/>
      <c r="AG166" s="18"/>
    </row>
    <row r="167" spans="1:33" ht="12" customHeight="1">
      <c r="A167" s="228"/>
      <c r="B167" s="229"/>
      <c r="C167" s="35"/>
      <c r="D167" s="39" t="s">
        <v>30</v>
      </c>
      <c r="E167" s="4">
        <v>0</v>
      </c>
      <c r="F167" s="4">
        <v>0</v>
      </c>
      <c r="G167" s="4">
        <v>0</v>
      </c>
      <c r="H167" s="15">
        <v>0</v>
      </c>
      <c r="I167" s="24">
        <f t="shared" si="10"/>
        <v>0</v>
      </c>
      <c r="J167" s="24">
        <f t="shared" si="11"/>
        <v>0</v>
      </c>
      <c r="AF167" s="18"/>
      <c r="AG167" s="18"/>
    </row>
    <row r="168" spans="1:33" ht="12" customHeight="1">
      <c r="A168" s="228"/>
      <c r="B168" s="229"/>
      <c r="C168" s="35"/>
      <c r="D168" s="39" t="s">
        <v>31</v>
      </c>
      <c r="E168" s="4">
        <v>0</v>
      </c>
      <c r="F168" s="4">
        <v>0</v>
      </c>
      <c r="G168" s="4">
        <v>0</v>
      </c>
      <c r="H168" s="15">
        <v>0</v>
      </c>
      <c r="I168" s="24">
        <f t="shared" si="10"/>
        <v>0</v>
      </c>
      <c r="J168" s="24">
        <f t="shared" si="11"/>
        <v>0</v>
      </c>
      <c r="AF168" s="18"/>
      <c r="AG168" s="18"/>
    </row>
    <row r="169" spans="1:33" ht="12" customHeight="1">
      <c r="A169" s="215" t="s">
        <v>168</v>
      </c>
      <c r="B169" s="216"/>
      <c r="C169" s="216"/>
      <c r="D169" s="216"/>
      <c r="E169" s="216"/>
      <c r="F169" s="216"/>
      <c r="G169" s="216"/>
      <c r="H169" s="216"/>
      <c r="I169" s="216"/>
      <c r="J169" s="217"/>
      <c r="AF169" s="18"/>
      <c r="AG169" s="18"/>
    </row>
    <row r="170" spans="1:33" ht="12" customHeight="1">
      <c r="A170" s="211" t="s">
        <v>172</v>
      </c>
      <c r="B170" s="189" t="s">
        <v>171</v>
      </c>
      <c r="C170" s="35"/>
      <c r="D170" s="7" t="s">
        <v>22</v>
      </c>
      <c r="E170" s="6">
        <f>SUM(E171:E175)</f>
        <v>12649.2</v>
      </c>
      <c r="F170" s="6">
        <f>SUM(F171:F175)</f>
        <v>12649.2</v>
      </c>
      <c r="G170" s="6">
        <f>SUM(G171:G175)</f>
        <v>23354.48</v>
      </c>
      <c r="H170" s="16">
        <f>SUM(H171:H175)</f>
        <v>12649.2</v>
      </c>
      <c r="I170" s="25">
        <f t="shared" si="10"/>
        <v>-10705.279999999999</v>
      </c>
      <c r="J170" s="25">
        <f t="shared" si="11"/>
        <v>0</v>
      </c>
      <c r="AF170" s="18"/>
      <c r="AG170" s="18"/>
    </row>
    <row r="171" spans="1:33" ht="12" customHeight="1">
      <c r="A171" s="211"/>
      <c r="B171" s="190"/>
      <c r="C171" s="35" t="s">
        <v>26</v>
      </c>
      <c r="D171" s="2" t="s">
        <v>25</v>
      </c>
      <c r="E171" s="4">
        <v>12649.2</v>
      </c>
      <c r="F171" s="4">
        <v>12649.2</v>
      </c>
      <c r="G171" s="4">
        <v>23354.48</v>
      </c>
      <c r="H171" s="15">
        <v>12649.2</v>
      </c>
      <c r="I171" s="24">
        <f t="shared" si="10"/>
        <v>-10705.279999999999</v>
      </c>
      <c r="J171" s="24">
        <f t="shared" si="11"/>
        <v>0</v>
      </c>
      <c r="AF171" s="18"/>
      <c r="AG171" s="18"/>
    </row>
    <row r="172" spans="1:33" ht="12" customHeight="1">
      <c r="A172" s="211"/>
      <c r="B172" s="190"/>
      <c r="C172" s="35"/>
      <c r="D172" s="2" t="s">
        <v>28</v>
      </c>
      <c r="E172" s="4">
        <v>0</v>
      </c>
      <c r="F172" s="4">
        <v>0</v>
      </c>
      <c r="G172" s="4">
        <v>0</v>
      </c>
      <c r="H172" s="15">
        <v>0</v>
      </c>
      <c r="I172" s="24">
        <f t="shared" si="10"/>
        <v>0</v>
      </c>
      <c r="J172" s="24">
        <f t="shared" si="11"/>
        <v>0</v>
      </c>
      <c r="AF172" s="18"/>
      <c r="AG172" s="18"/>
    </row>
    <row r="173" spans="1:33" ht="12" customHeight="1">
      <c r="A173" s="211"/>
      <c r="B173" s="190"/>
      <c r="C173" s="35"/>
      <c r="D173" s="2" t="s">
        <v>29</v>
      </c>
      <c r="E173" s="4">
        <v>0</v>
      </c>
      <c r="F173" s="4">
        <v>0</v>
      </c>
      <c r="G173" s="4">
        <v>0</v>
      </c>
      <c r="H173" s="15">
        <v>0</v>
      </c>
      <c r="I173" s="24">
        <f t="shared" si="10"/>
        <v>0</v>
      </c>
      <c r="J173" s="24">
        <f t="shared" si="11"/>
        <v>0</v>
      </c>
      <c r="AF173" s="18"/>
      <c r="AG173" s="18"/>
    </row>
    <row r="174" spans="1:33" ht="12" customHeight="1">
      <c r="A174" s="211"/>
      <c r="B174" s="190"/>
      <c r="C174" s="35"/>
      <c r="D174" s="2" t="s">
        <v>30</v>
      </c>
      <c r="E174" s="4">
        <v>0</v>
      </c>
      <c r="F174" s="4">
        <v>0</v>
      </c>
      <c r="G174" s="4">
        <v>0</v>
      </c>
      <c r="H174" s="15">
        <v>0</v>
      </c>
      <c r="I174" s="24">
        <f t="shared" si="10"/>
        <v>0</v>
      </c>
      <c r="J174" s="24">
        <f t="shared" si="11"/>
        <v>0</v>
      </c>
      <c r="AF174" s="18"/>
      <c r="AG174" s="18"/>
    </row>
    <row r="175" spans="1:33" ht="12" customHeight="1">
      <c r="A175" s="211"/>
      <c r="B175" s="191"/>
      <c r="C175" s="35"/>
      <c r="D175" s="2" t="s">
        <v>31</v>
      </c>
      <c r="E175" s="4">
        <v>0</v>
      </c>
      <c r="F175" s="4">
        <v>0</v>
      </c>
      <c r="G175" s="4">
        <v>0</v>
      </c>
      <c r="H175" s="15">
        <v>0</v>
      </c>
      <c r="I175" s="24">
        <f t="shared" si="10"/>
        <v>0</v>
      </c>
      <c r="J175" s="24">
        <f t="shared" si="11"/>
        <v>0</v>
      </c>
      <c r="AF175" s="18"/>
      <c r="AG175" s="18"/>
    </row>
    <row r="176" spans="1:33" ht="12" customHeight="1">
      <c r="A176" s="211" t="s">
        <v>174</v>
      </c>
      <c r="B176" s="189" t="s">
        <v>236</v>
      </c>
      <c r="C176" s="35"/>
      <c r="D176" s="7" t="s">
        <v>22</v>
      </c>
      <c r="E176" s="6">
        <f>SUM(E177:E182)</f>
        <v>18916.13</v>
      </c>
      <c r="F176" s="6">
        <f>SUM(F177:F182)</f>
        <v>0</v>
      </c>
      <c r="G176" s="6">
        <f>SUM(G177:G182)</f>
        <v>13306.22</v>
      </c>
      <c r="H176" s="16">
        <f>SUM(H177:H182)</f>
        <v>0</v>
      </c>
      <c r="I176" s="25">
        <f t="shared" si="10"/>
        <v>5609.9100000000017</v>
      </c>
      <c r="J176" s="25">
        <f t="shared" si="11"/>
        <v>0</v>
      </c>
      <c r="AF176" s="18"/>
      <c r="AG176" s="18"/>
    </row>
    <row r="177" spans="1:33" ht="12" customHeight="1">
      <c r="A177" s="211"/>
      <c r="B177" s="190"/>
      <c r="C177" s="35"/>
      <c r="D177" s="2" t="s">
        <v>25</v>
      </c>
      <c r="E177" s="4">
        <v>0</v>
      </c>
      <c r="F177" s="4">
        <v>0</v>
      </c>
      <c r="G177" s="4">
        <v>13306.22</v>
      </c>
      <c r="H177" s="15">
        <v>0</v>
      </c>
      <c r="I177" s="24">
        <f t="shared" si="10"/>
        <v>-13306.22</v>
      </c>
      <c r="J177" s="24">
        <f t="shared" si="11"/>
        <v>0</v>
      </c>
      <c r="AF177" s="18"/>
      <c r="AG177" s="18"/>
    </row>
    <row r="178" spans="1:33" ht="12" customHeight="1">
      <c r="A178" s="211"/>
      <c r="B178" s="190"/>
      <c r="C178" s="35" t="s">
        <v>27</v>
      </c>
      <c r="D178" s="189" t="s">
        <v>28</v>
      </c>
      <c r="E178" s="4">
        <v>1335</v>
      </c>
      <c r="F178" s="4">
        <v>0</v>
      </c>
      <c r="G178" s="218">
        <v>0</v>
      </c>
      <c r="H178" s="220">
        <v>0</v>
      </c>
      <c r="I178" s="24">
        <f t="shared" si="10"/>
        <v>1335</v>
      </c>
      <c r="J178" s="24">
        <f t="shared" si="11"/>
        <v>0</v>
      </c>
      <c r="AF178" s="18"/>
      <c r="AG178" s="18"/>
    </row>
    <row r="179" spans="1:33" ht="12" customHeight="1">
      <c r="A179" s="211"/>
      <c r="B179" s="190"/>
      <c r="C179" s="35" t="s">
        <v>26</v>
      </c>
      <c r="D179" s="191"/>
      <c r="E179" s="4">
        <v>7711.2</v>
      </c>
      <c r="F179" s="4">
        <v>0</v>
      </c>
      <c r="G179" s="219"/>
      <c r="H179" s="221"/>
      <c r="I179" s="24">
        <f t="shared" si="10"/>
        <v>7711.2</v>
      </c>
      <c r="J179" s="24">
        <f t="shared" si="11"/>
        <v>0</v>
      </c>
      <c r="AF179" s="18"/>
      <c r="AG179" s="18"/>
    </row>
    <row r="180" spans="1:33" ht="12" customHeight="1">
      <c r="A180" s="211"/>
      <c r="B180" s="190"/>
      <c r="C180" s="35" t="s">
        <v>26</v>
      </c>
      <c r="D180" s="2" t="s">
        <v>29</v>
      </c>
      <c r="E180" s="4">
        <v>9869.93</v>
      </c>
      <c r="F180" s="4">
        <v>0</v>
      </c>
      <c r="G180" s="4">
        <v>0</v>
      </c>
      <c r="H180" s="15">
        <v>0</v>
      </c>
      <c r="I180" s="24">
        <f t="shared" si="10"/>
        <v>9869.93</v>
      </c>
      <c r="J180" s="24">
        <f t="shared" si="11"/>
        <v>0</v>
      </c>
      <c r="AF180" s="18"/>
      <c r="AG180" s="18"/>
    </row>
    <row r="181" spans="1:33" ht="12" customHeight="1">
      <c r="A181" s="211"/>
      <c r="B181" s="190"/>
      <c r="C181" s="35"/>
      <c r="D181" s="2" t="s">
        <v>30</v>
      </c>
      <c r="E181" s="4">
        <v>0</v>
      </c>
      <c r="F181" s="4">
        <v>0</v>
      </c>
      <c r="G181" s="4">
        <v>0</v>
      </c>
      <c r="H181" s="15">
        <v>0</v>
      </c>
      <c r="I181" s="24">
        <f t="shared" si="10"/>
        <v>0</v>
      </c>
      <c r="J181" s="24">
        <f t="shared" si="11"/>
        <v>0</v>
      </c>
      <c r="AF181" s="18"/>
      <c r="AG181" s="18"/>
    </row>
    <row r="182" spans="1:33" ht="12" customHeight="1">
      <c r="A182" s="211"/>
      <c r="B182" s="191"/>
      <c r="C182" s="35"/>
      <c r="D182" s="2" t="s">
        <v>31</v>
      </c>
      <c r="E182" s="4">
        <v>0</v>
      </c>
      <c r="F182" s="4">
        <v>0</v>
      </c>
      <c r="G182" s="4">
        <v>0</v>
      </c>
      <c r="H182" s="15">
        <v>0</v>
      </c>
      <c r="I182" s="24">
        <f t="shared" si="10"/>
        <v>0</v>
      </c>
      <c r="J182" s="24">
        <f t="shared" si="11"/>
        <v>0</v>
      </c>
      <c r="AF182" s="18"/>
      <c r="AG182" s="18"/>
    </row>
    <row r="183" spans="1:33" ht="12" customHeight="1">
      <c r="A183" s="211" t="s">
        <v>178</v>
      </c>
      <c r="B183" s="189" t="s">
        <v>177</v>
      </c>
      <c r="C183" s="35"/>
      <c r="D183" s="7" t="s">
        <v>22</v>
      </c>
      <c r="E183" s="6">
        <f>SUM(E184:E188)</f>
        <v>17105.73</v>
      </c>
      <c r="F183" s="6">
        <f>SUM(F184:F188)</f>
        <v>0</v>
      </c>
      <c r="G183" s="6">
        <f>SUM(G184:G188)</f>
        <v>17105.73</v>
      </c>
      <c r="H183" s="16">
        <f>SUM(H184:H188)</f>
        <v>0</v>
      </c>
      <c r="I183" s="25">
        <f t="shared" ref="I183:I234" si="12">E183-G183</f>
        <v>0</v>
      </c>
      <c r="J183" s="25">
        <f t="shared" ref="J183:J234" si="13">F183-H183</f>
        <v>0</v>
      </c>
      <c r="AF183" s="18"/>
      <c r="AG183" s="18"/>
    </row>
    <row r="184" spans="1:33" ht="12" customHeight="1">
      <c r="A184" s="211"/>
      <c r="B184" s="190"/>
      <c r="D184" s="2" t="s">
        <v>25</v>
      </c>
      <c r="E184" s="4">
        <v>0</v>
      </c>
      <c r="F184" s="4">
        <v>0</v>
      </c>
      <c r="G184" s="4">
        <v>617.5</v>
      </c>
      <c r="H184" s="15">
        <v>0</v>
      </c>
      <c r="I184" s="24">
        <f t="shared" si="12"/>
        <v>-617.5</v>
      </c>
      <c r="J184" s="24">
        <f t="shared" si="13"/>
        <v>0</v>
      </c>
      <c r="AF184" s="18"/>
      <c r="AG184" s="18"/>
    </row>
    <row r="185" spans="1:33" ht="12" customHeight="1">
      <c r="A185" s="211"/>
      <c r="B185" s="190"/>
      <c r="C185" s="35" t="s">
        <v>27</v>
      </c>
      <c r="D185" s="2" t="s">
        <v>28</v>
      </c>
      <c r="E185" s="4">
        <v>617.5</v>
      </c>
      <c r="F185" s="4">
        <v>0</v>
      </c>
      <c r="G185" s="4">
        <v>16488.23</v>
      </c>
      <c r="H185" s="15">
        <v>0</v>
      </c>
      <c r="I185" s="24">
        <f t="shared" si="12"/>
        <v>-15870.73</v>
      </c>
      <c r="J185" s="24">
        <f t="shared" si="13"/>
        <v>0</v>
      </c>
      <c r="AF185" s="18"/>
      <c r="AG185" s="18"/>
    </row>
    <row r="186" spans="1:33" ht="12" customHeight="1">
      <c r="A186" s="211"/>
      <c r="B186" s="190"/>
      <c r="C186" s="35" t="s">
        <v>26</v>
      </c>
      <c r="D186" s="2" t="s">
        <v>29</v>
      </c>
      <c r="E186" s="4">
        <v>16488.23</v>
      </c>
      <c r="F186" s="4">
        <v>0</v>
      </c>
      <c r="G186" s="4">
        <v>0</v>
      </c>
      <c r="H186" s="15">
        <v>0</v>
      </c>
      <c r="I186" s="24">
        <f t="shared" si="12"/>
        <v>16488.23</v>
      </c>
      <c r="J186" s="24">
        <f t="shared" si="13"/>
        <v>0</v>
      </c>
      <c r="AF186" s="18"/>
      <c r="AG186" s="18"/>
    </row>
    <row r="187" spans="1:33" ht="12" customHeight="1">
      <c r="A187" s="211"/>
      <c r="B187" s="190"/>
      <c r="C187" s="35"/>
      <c r="D187" s="2" t="s">
        <v>30</v>
      </c>
      <c r="E187" s="4">
        <v>0</v>
      </c>
      <c r="F187" s="4">
        <v>0</v>
      </c>
      <c r="G187" s="4">
        <v>0</v>
      </c>
      <c r="H187" s="15">
        <v>0</v>
      </c>
      <c r="I187" s="24">
        <f t="shared" si="12"/>
        <v>0</v>
      </c>
      <c r="J187" s="24">
        <f t="shared" si="13"/>
        <v>0</v>
      </c>
      <c r="AF187" s="18"/>
      <c r="AG187" s="18"/>
    </row>
    <row r="188" spans="1:33" ht="12" customHeight="1">
      <c r="A188" s="211"/>
      <c r="B188" s="191"/>
      <c r="C188" s="35"/>
      <c r="D188" s="2" t="s">
        <v>31</v>
      </c>
      <c r="E188" s="4">
        <v>0</v>
      </c>
      <c r="F188" s="4">
        <v>0</v>
      </c>
      <c r="G188" s="4">
        <v>0</v>
      </c>
      <c r="H188" s="15">
        <v>0</v>
      </c>
      <c r="I188" s="24">
        <f t="shared" si="12"/>
        <v>0</v>
      </c>
      <c r="J188" s="24">
        <f t="shared" si="13"/>
        <v>0</v>
      </c>
      <c r="AF188" s="18"/>
      <c r="AG188" s="18"/>
    </row>
    <row r="189" spans="1:33" ht="12" customHeight="1">
      <c r="A189" s="211" t="s">
        <v>180</v>
      </c>
      <c r="B189" s="189" t="s">
        <v>179</v>
      </c>
      <c r="C189" s="35"/>
      <c r="D189" s="7" t="s">
        <v>22</v>
      </c>
      <c r="E189" s="6">
        <f>SUM(E190:E194)</f>
        <v>14707.73</v>
      </c>
      <c r="F189" s="6">
        <f>SUM(F190:F194)</f>
        <v>0</v>
      </c>
      <c r="G189" s="6">
        <f>SUM(G190:G194)</f>
        <v>14707.73</v>
      </c>
      <c r="H189" s="16">
        <f>SUM(H190:H194)</f>
        <v>0</v>
      </c>
      <c r="I189" s="25">
        <f t="shared" si="12"/>
        <v>0</v>
      </c>
      <c r="J189" s="25">
        <f t="shared" si="13"/>
        <v>0</v>
      </c>
      <c r="AF189" s="18"/>
      <c r="AG189" s="18"/>
    </row>
    <row r="190" spans="1:33" ht="12" customHeight="1">
      <c r="A190" s="211"/>
      <c r="B190" s="190"/>
      <c r="D190" s="2" t="s">
        <v>25</v>
      </c>
      <c r="E190" s="4">
        <v>0</v>
      </c>
      <c r="F190" s="4">
        <v>0</v>
      </c>
      <c r="G190" s="4">
        <v>603.75</v>
      </c>
      <c r="H190" s="15">
        <v>0</v>
      </c>
      <c r="I190" s="24">
        <f t="shared" si="12"/>
        <v>-603.75</v>
      </c>
      <c r="J190" s="24">
        <f t="shared" si="13"/>
        <v>0</v>
      </c>
      <c r="AF190" s="18"/>
      <c r="AG190" s="18"/>
    </row>
    <row r="191" spans="1:33" ht="12" customHeight="1">
      <c r="A191" s="211"/>
      <c r="B191" s="190"/>
      <c r="C191" s="35" t="s">
        <v>27</v>
      </c>
      <c r="D191" s="2" t="s">
        <v>28</v>
      </c>
      <c r="E191" s="4">
        <v>603.75</v>
      </c>
      <c r="F191" s="4">
        <v>0</v>
      </c>
      <c r="G191" s="4">
        <v>14103.98</v>
      </c>
      <c r="H191" s="15">
        <v>0</v>
      </c>
      <c r="I191" s="24">
        <f t="shared" si="12"/>
        <v>-13500.23</v>
      </c>
      <c r="J191" s="24">
        <f t="shared" si="13"/>
        <v>0</v>
      </c>
      <c r="AF191" s="18"/>
      <c r="AG191" s="18"/>
    </row>
    <row r="192" spans="1:33" ht="12" customHeight="1">
      <c r="A192" s="211"/>
      <c r="B192" s="190"/>
      <c r="C192" s="35" t="s">
        <v>26</v>
      </c>
      <c r="D192" s="2" t="s">
        <v>29</v>
      </c>
      <c r="E192" s="4">
        <v>14103.98</v>
      </c>
      <c r="F192" s="4">
        <v>0</v>
      </c>
      <c r="G192" s="4">
        <v>0</v>
      </c>
      <c r="H192" s="15">
        <v>0</v>
      </c>
      <c r="I192" s="24">
        <f t="shared" si="12"/>
        <v>14103.98</v>
      </c>
      <c r="J192" s="24">
        <f t="shared" si="13"/>
        <v>0</v>
      </c>
      <c r="AF192" s="18"/>
      <c r="AG192" s="18"/>
    </row>
    <row r="193" spans="1:33" ht="12" customHeight="1">
      <c r="A193" s="211"/>
      <c r="B193" s="190"/>
      <c r="C193" s="35"/>
      <c r="D193" s="2" t="s">
        <v>30</v>
      </c>
      <c r="E193" s="4">
        <v>0</v>
      </c>
      <c r="F193" s="4">
        <v>0</v>
      </c>
      <c r="G193" s="4">
        <v>0</v>
      </c>
      <c r="H193" s="15">
        <v>0</v>
      </c>
      <c r="I193" s="24">
        <f t="shared" si="12"/>
        <v>0</v>
      </c>
      <c r="J193" s="24">
        <f t="shared" si="13"/>
        <v>0</v>
      </c>
      <c r="AF193" s="18"/>
      <c r="AG193" s="18"/>
    </row>
    <row r="194" spans="1:33" ht="12" customHeight="1">
      <c r="A194" s="211"/>
      <c r="B194" s="191"/>
      <c r="C194" s="35"/>
      <c r="D194" s="2" t="s">
        <v>31</v>
      </c>
      <c r="E194" s="4">
        <v>0</v>
      </c>
      <c r="F194" s="4">
        <v>0</v>
      </c>
      <c r="G194" s="4">
        <v>0</v>
      </c>
      <c r="H194" s="15">
        <v>0</v>
      </c>
      <c r="I194" s="24">
        <f t="shared" si="12"/>
        <v>0</v>
      </c>
      <c r="J194" s="24">
        <f t="shared" si="13"/>
        <v>0</v>
      </c>
      <c r="AF194" s="18"/>
      <c r="AG194" s="18"/>
    </row>
    <row r="195" spans="1:33" ht="12" customHeight="1">
      <c r="A195" s="211" t="s">
        <v>182</v>
      </c>
      <c r="B195" s="189" t="s">
        <v>181</v>
      </c>
      <c r="C195" s="35"/>
      <c r="D195" s="7" t="s">
        <v>22</v>
      </c>
      <c r="E195" s="6">
        <f>SUM(E196:E200)</f>
        <v>5293.77</v>
      </c>
      <c r="F195" s="6">
        <f>SUM(F196:F200)</f>
        <v>0</v>
      </c>
      <c r="G195" s="6">
        <f>SUM(G196:G200)</f>
        <v>5293.77</v>
      </c>
      <c r="H195" s="16">
        <f>SUM(H196:H200)</f>
        <v>0</v>
      </c>
      <c r="I195" s="25">
        <f t="shared" si="12"/>
        <v>0</v>
      </c>
      <c r="J195" s="25">
        <f t="shared" si="13"/>
        <v>0</v>
      </c>
      <c r="AF195" s="18"/>
      <c r="AG195" s="18"/>
    </row>
    <row r="196" spans="1:33" ht="12" customHeight="1">
      <c r="A196" s="211"/>
      <c r="B196" s="190"/>
      <c r="D196" s="2" t="s">
        <v>25</v>
      </c>
      <c r="E196" s="4">
        <v>0</v>
      </c>
      <c r="F196" s="4">
        <v>0</v>
      </c>
      <c r="G196" s="4">
        <v>345</v>
      </c>
      <c r="H196" s="15">
        <v>0</v>
      </c>
      <c r="I196" s="24">
        <f t="shared" si="12"/>
        <v>-345</v>
      </c>
      <c r="J196" s="24">
        <f t="shared" si="13"/>
        <v>0</v>
      </c>
      <c r="AF196" s="18"/>
      <c r="AG196" s="18"/>
    </row>
    <row r="197" spans="1:33" ht="12" customHeight="1">
      <c r="A197" s="211"/>
      <c r="B197" s="190"/>
      <c r="C197" s="35" t="s">
        <v>27</v>
      </c>
      <c r="D197" s="2" t="s">
        <v>28</v>
      </c>
      <c r="E197" s="4">
        <v>345</v>
      </c>
      <c r="F197" s="4">
        <v>0</v>
      </c>
      <c r="G197" s="4">
        <v>4948.7700000000004</v>
      </c>
      <c r="H197" s="15">
        <v>0</v>
      </c>
      <c r="I197" s="24">
        <f t="shared" si="12"/>
        <v>-4603.7700000000004</v>
      </c>
      <c r="J197" s="24">
        <f t="shared" si="13"/>
        <v>0</v>
      </c>
      <c r="AF197" s="18"/>
      <c r="AG197" s="18"/>
    </row>
    <row r="198" spans="1:33" ht="12" customHeight="1">
      <c r="A198" s="211"/>
      <c r="B198" s="190"/>
      <c r="C198" s="35" t="s">
        <v>26</v>
      </c>
      <c r="D198" s="2" t="s">
        <v>29</v>
      </c>
      <c r="E198" s="4">
        <v>4948.7700000000004</v>
      </c>
      <c r="F198" s="4">
        <v>0</v>
      </c>
      <c r="G198" s="4">
        <v>0</v>
      </c>
      <c r="H198" s="15">
        <v>0</v>
      </c>
      <c r="I198" s="24">
        <f t="shared" si="12"/>
        <v>4948.7700000000004</v>
      </c>
      <c r="J198" s="24">
        <f t="shared" si="13"/>
        <v>0</v>
      </c>
      <c r="AF198" s="18"/>
      <c r="AG198" s="18"/>
    </row>
    <row r="199" spans="1:33" ht="12" customHeight="1">
      <c r="A199" s="211"/>
      <c r="B199" s="190"/>
      <c r="C199" s="35"/>
      <c r="D199" s="2" t="s">
        <v>30</v>
      </c>
      <c r="E199" s="4">
        <v>0</v>
      </c>
      <c r="F199" s="4">
        <v>0</v>
      </c>
      <c r="G199" s="4">
        <v>0</v>
      </c>
      <c r="H199" s="15">
        <v>0</v>
      </c>
      <c r="I199" s="24">
        <f t="shared" si="12"/>
        <v>0</v>
      </c>
      <c r="J199" s="24">
        <f t="shared" si="13"/>
        <v>0</v>
      </c>
      <c r="AF199" s="18"/>
      <c r="AG199" s="18"/>
    </row>
    <row r="200" spans="1:33" ht="12" customHeight="1">
      <c r="A200" s="211"/>
      <c r="B200" s="191"/>
      <c r="C200" s="35"/>
      <c r="D200" s="2" t="s">
        <v>31</v>
      </c>
      <c r="E200" s="4">
        <v>0</v>
      </c>
      <c r="F200" s="4">
        <v>0</v>
      </c>
      <c r="G200" s="4">
        <v>0</v>
      </c>
      <c r="H200" s="15">
        <v>0</v>
      </c>
      <c r="I200" s="24">
        <f t="shared" si="12"/>
        <v>0</v>
      </c>
      <c r="J200" s="24">
        <f t="shared" si="13"/>
        <v>0</v>
      </c>
      <c r="AF200" s="18"/>
      <c r="AG200" s="18"/>
    </row>
    <row r="201" spans="1:33" ht="12" customHeight="1">
      <c r="A201" s="211" t="s">
        <v>184</v>
      </c>
      <c r="B201" s="189" t="s">
        <v>183</v>
      </c>
      <c r="C201" s="35"/>
      <c r="D201" s="7" t="s">
        <v>22</v>
      </c>
      <c r="E201" s="6">
        <f>SUM(E202:E206)</f>
        <v>5636.03</v>
      </c>
      <c r="F201" s="6">
        <f>SUM(F202:F206)</f>
        <v>0</v>
      </c>
      <c r="G201" s="6">
        <f>SUM(G202:G206)</f>
        <v>5636.03</v>
      </c>
      <c r="H201" s="16">
        <f>SUM(H202:H206)</f>
        <v>0</v>
      </c>
      <c r="I201" s="25">
        <f t="shared" si="12"/>
        <v>0</v>
      </c>
      <c r="J201" s="25">
        <f t="shared" si="13"/>
        <v>0</v>
      </c>
      <c r="AF201" s="18"/>
      <c r="AG201" s="18"/>
    </row>
    <row r="202" spans="1:33" ht="12" customHeight="1">
      <c r="A202" s="211"/>
      <c r="B202" s="190"/>
      <c r="D202" s="2" t="s">
        <v>25</v>
      </c>
      <c r="E202" s="4">
        <v>0</v>
      </c>
      <c r="F202" s="4">
        <v>0</v>
      </c>
      <c r="G202" s="4">
        <v>350.4</v>
      </c>
      <c r="H202" s="15">
        <v>0</v>
      </c>
      <c r="I202" s="24">
        <f t="shared" si="12"/>
        <v>-350.4</v>
      </c>
      <c r="J202" s="24">
        <f t="shared" si="13"/>
        <v>0</v>
      </c>
      <c r="AF202" s="18"/>
      <c r="AG202" s="18"/>
    </row>
    <row r="203" spans="1:33" ht="12" customHeight="1">
      <c r="A203" s="211"/>
      <c r="B203" s="190"/>
      <c r="C203" s="35" t="s">
        <v>27</v>
      </c>
      <c r="D203" s="2" t="s">
        <v>28</v>
      </c>
      <c r="E203" s="4">
        <v>350.4</v>
      </c>
      <c r="F203" s="4">
        <v>0</v>
      </c>
      <c r="G203" s="4">
        <v>5285.63</v>
      </c>
      <c r="H203" s="15">
        <v>0</v>
      </c>
      <c r="I203" s="24">
        <f t="shared" si="12"/>
        <v>-4935.2300000000005</v>
      </c>
      <c r="J203" s="24">
        <f t="shared" si="13"/>
        <v>0</v>
      </c>
      <c r="AF203" s="18"/>
      <c r="AG203" s="18"/>
    </row>
    <row r="204" spans="1:33" ht="12" customHeight="1">
      <c r="A204" s="211"/>
      <c r="B204" s="190"/>
      <c r="C204" s="35" t="s">
        <v>26</v>
      </c>
      <c r="D204" s="2" t="s">
        <v>29</v>
      </c>
      <c r="E204" s="4">
        <v>5285.63</v>
      </c>
      <c r="F204" s="4">
        <v>0</v>
      </c>
      <c r="G204" s="4">
        <v>0</v>
      </c>
      <c r="H204" s="15">
        <v>0</v>
      </c>
      <c r="I204" s="24">
        <f t="shared" si="12"/>
        <v>5285.63</v>
      </c>
      <c r="J204" s="24">
        <f t="shared" si="13"/>
        <v>0</v>
      </c>
      <c r="AF204" s="18"/>
      <c r="AG204" s="18"/>
    </row>
    <row r="205" spans="1:33" ht="12" customHeight="1">
      <c r="A205" s="211"/>
      <c r="B205" s="190"/>
      <c r="C205" s="35"/>
      <c r="D205" s="2" t="s">
        <v>30</v>
      </c>
      <c r="E205" s="4">
        <v>0</v>
      </c>
      <c r="F205" s="4">
        <v>0</v>
      </c>
      <c r="G205" s="4">
        <v>0</v>
      </c>
      <c r="H205" s="15">
        <v>0</v>
      </c>
      <c r="I205" s="24">
        <f t="shared" si="12"/>
        <v>0</v>
      </c>
      <c r="J205" s="24">
        <f t="shared" si="13"/>
        <v>0</v>
      </c>
      <c r="AF205" s="18"/>
      <c r="AG205" s="18"/>
    </row>
    <row r="206" spans="1:33" ht="12" customHeight="1">
      <c r="A206" s="211"/>
      <c r="B206" s="191"/>
      <c r="C206" s="35"/>
      <c r="D206" s="2" t="s">
        <v>31</v>
      </c>
      <c r="E206" s="4">
        <v>0</v>
      </c>
      <c r="F206" s="4">
        <v>0</v>
      </c>
      <c r="G206" s="4">
        <v>0</v>
      </c>
      <c r="H206" s="15">
        <v>0</v>
      </c>
      <c r="I206" s="24">
        <f t="shared" si="12"/>
        <v>0</v>
      </c>
      <c r="J206" s="24">
        <f t="shared" si="13"/>
        <v>0</v>
      </c>
      <c r="AF206" s="18"/>
      <c r="AG206" s="18"/>
    </row>
    <row r="207" spans="1:33" ht="12" customHeight="1">
      <c r="A207" s="211" t="s">
        <v>191</v>
      </c>
      <c r="B207" s="189" t="s">
        <v>189</v>
      </c>
      <c r="C207" s="8"/>
      <c r="D207" s="7" t="s">
        <v>22</v>
      </c>
      <c r="E207" s="6">
        <f>SUM(E208:E213)</f>
        <v>244838</v>
      </c>
      <c r="F207" s="6">
        <f>SUM(F208:F213)</f>
        <v>0</v>
      </c>
      <c r="G207" s="6">
        <f>SUM(G208:G213)</f>
        <v>233642</v>
      </c>
      <c r="H207" s="16">
        <f>SUM(H208:H213)</f>
        <v>0</v>
      </c>
      <c r="I207" s="25">
        <f t="shared" si="12"/>
        <v>11196</v>
      </c>
      <c r="J207" s="25">
        <f t="shared" si="13"/>
        <v>0</v>
      </c>
      <c r="AF207" s="18"/>
      <c r="AG207" s="18"/>
    </row>
    <row r="208" spans="1:33" ht="12" customHeight="1">
      <c r="A208" s="211"/>
      <c r="B208" s="190"/>
      <c r="C208" s="40"/>
      <c r="D208" s="2" t="s">
        <v>25</v>
      </c>
      <c r="E208" s="4">
        <v>0</v>
      </c>
      <c r="F208" s="4">
        <v>0</v>
      </c>
      <c r="G208" s="4">
        <v>11682</v>
      </c>
      <c r="H208" s="15">
        <v>0</v>
      </c>
      <c r="I208" s="24">
        <f t="shared" si="12"/>
        <v>-11682</v>
      </c>
      <c r="J208" s="24">
        <f t="shared" si="13"/>
        <v>0</v>
      </c>
      <c r="AF208" s="18"/>
      <c r="AG208" s="18"/>
    </row>
    <row r="209" spans="1:33" ht="12" customHeight="1">
      <c r="A209" s="211"/>
      <c r="B209" s="190"/>
      <c r="C209" s="40" t="s">
        <v>27</v>
      </c>
      <c r="D209" s="189" t="s">
        <v>28</v>
      </c>
      <c r="E209" s="4">
        <v>22878</v>
      </c>
      <c r="F209" s="4"/>
      <c r="G209" s="218">
        <v>110980</v>
      </c>
      <c r="H209" s="220">
        <v>0</v>
      </c>
      <c r="I209" s="24">
        <f t="shared" si="12"/>
        <v>-88102</v>
      </c>
      <c r="J209" s="24">
        <f t="shared" si="13"/>
        <v>0</v>
      </c>
      <c r="AF209" s="18"/>
      <c r="AG209" s="18"/>
    </row>
    <row r="210" spans="1:33" ht="12" customHeight="1">
      <c r="A210" s="211"/>
      <c r="B210" s="190"/>
      <c r="C210" s="40" t="s">
        <v>26</v>
      </c>
      <c r="D210" s="191"/>
      <c r="E210" s="4">
        <v>110980</v>
      </c>
      <c r="F210" s="4">
        <v>0</v>
      </c>
      <c r="G210" s="219"/>
      <c r="H210" s="221"/>
      <c r="I210" s="24">
        <f t="shared" si="12"/>
        <v>110980</v>
      </c>
      <c r="J210" s="24">
        <f t="shared" si="13"/>
        <v>0</v>
      </c>
      <c r="AF210" s="18"/>
      <c r="AG210" s="18"/>
    </row>
    <row r="211" spans="1:33" ht="12" customHeight="1">
      <c r="A211" s="211"/>
      <c r="B211" s="190"/>
      <c r="C211" s="40" t="s">
        <v>26</v>
      </c>
      <c r="D211" s="2" t="s">
        <v>29</v>
      </c>
      <c r="E211" s="4">
        <v>110980</v>
      </c>
      <c r="F211" s="4">
        <v>0</v>
      </c>
      <c r="G211" s="4">
        <v>110980</v>
      </c>
      <c r="H211" s="15">
        <v>0</v>
      </c>
      <c r="I211" s="24">
        <f t="shared" si="12"/>
        <v>0</v>
      </c>
      <c r="J211" s="24">
        <f t="shared" si="13"/>
        <v>0</v>
      </c>
      <c r="AF211" s="18"/>
      <c r="AG211" s="18"/>
    </row>
    <row r="212" spans="1:33" ht="12" customHeight="1">
      <c r="A212" s="211"/>
      <c r="B212" s="190"/>
      <c r="C212" s="40"/>
      <c r="D212" s="2" t="s">
        <v>30</v>
      </c>
      <c r="E212" s="4">
        <v>0</v>
      </c>
      <c r="F212" s="4">
        <v>0</v>
      </c>
      <c r="G212" s="4">
        <v>0</v>
      </c>
      <c r="H212" s="15">
        <v>0</v>
      </c>
      <c r="I212" s="24">
        <f t="shared" si="12"/>
        <v>0</v>
      </c>
      <c r="J212" s="24">
        <f t="shared" si="13"/>
        <v>0</v>
      </c>
      <c r="AF212" s="18"/>
      <c r="AG212" s="18"/>
    </row>
    <row r="213" spans="1:33" ht="12" customHeight="1">
      <c r="A213" s="211"/>
      <c r="B213" s="191"/>
      <c r="C213" s="40"/>
      <c r="D213" s="2" t="s">
        <v>31</v>
      </c>
      <c r="E213" s="4">
        <v>0</v>
      </c>
      <c r="F213" s="4">
        <v>0</v>
      </c>
      <c r="G213" s="4">
        <v>0</v>
      </c>
      <c r="H213" s="15">
        <v>0</v>
      </c>
      <c r="I213" s="24">
        <f t="shared" si="12"/>
        <v>0</v>
      </c>
      <c r="J213" s="24">
        <f t="shared" si="13"/>
        <v>0</v>
      </c>
      <c r="AF213" s="18"/>
      <c r="AG213" s="18"/>
    </row>
    <row r="214" spans="1:33" ht="12" customHeight="1">
      <c r="A214" s="211" t="s">
        <v>194</v>
      </c>
      <c r="B214" s="189" t="s">
        <v>237</v>
      </c>
      <c r="C214" s="40"/>
      <c r="D214" s="7" t="s">
        <v>22</v>
      </c>
      <c r="E214" s="6">
        <f>SUM(E215:E220)</f>
        <v>23000</v>
      </c>
      <c r="F214" s="6">
        <f>SUM(F215:F220)</f>
        <v>14417.9</v>
      </c>
      <c r="G214" s="6">
        <f>SUM(G215:G220)</f>
        <v>23000</v>
      </c>
      <c r="H214" s="16">
        <f>SUM(H215:H220)</f>
        <v>14417.9</v>
      </c>
      <c r="I214" s="25">
        <f t="shared" si="12"/>
        <v>0</v>
      </c>
      <c r="J214" s="25">
        <f t="shared" si="13"/>
        <v>0</v>
      </c>
      <c r="AF214" s="18"/>
      <c r="AG214" s="18"/>
    </row>
    <row r="215" spans="1:33" ht="12" customHeight="1">
      <c r="A215" s="211"/>
      <c r="B215" s="190"/>
      <c r="C215" s="40" t="s">
        <v>27</v>
      </c>
      <c r="D215" s="189" t="s">
        <v>25</v>
      </c>
      <c r="E215" s="4">
        <v>2300</v>
      </c>
      <c r="F215" s="4">
        <v>2300</v>
      </c>
      <c r="G215" s="218">
        <v>23000</v>
      </c>
      <c r="H215" s="220">
        <v>14417.9</v>
      </c>
      <c r="I215" s="24">
        <f t="shared" si="12"/>
        <v>-20700</v>
      </c>
      <c r="J215" s="24">
        <f t="shared" si="13"/>
        <v>-12117.9</v>
      </c>
      <c r="AF215" s="18"/>
      <c r="AG215" s="18"/>
    </row>
    <row r="216" spans="1:33" ht="12" customHeight="1">
      <c r="A216" s="211"/>
      <c r="B216" s="190"/>
      <c r="C216" s="40" t="s">
        <v>26</v>
      </c>
      <c r="D216" s="191"/>
      <c r="E216" s="4">
        <v>12117.9</v>
      </c>
      <c r="F216" s="4">
        <v>12117.9</v>
      </c>
      <c r="G216" s="219"/>
      <c r="H216" s="221"/>
      <c r="I216" s="24">
        <f t="shared" si="12"/>
        <v>12117.9</v>
      </c>
      <c r="J216" s="24">
        <f t="shared" si="13"/>
        <v>12117.9</v>
      </c>
      <c r="AF216" s="18"/>
      <c r="AG216" s="18"/>
    </row>
    <row r="217" spans="1:33" ht="12" customHeight="1">
      <c r="A217" s="211"/>
      <c r="B217" s="190"/>
      <c r="C217" s="40" t="s">
        <v>26</v>
      </c>
      <c r="D217" s="2" t="s">
        <v>28</v>
      </c>
      <c r="E217" s="4">
        <v>3000</v>
      </c>
      <c r="F217" s="4">
        <v>0</v>
      </c>
      <c r="G217" s="4">
        <v>0</v>
      </c>
      <c r="H217" s="15">
        <v>0</v>
      </c>
      <c r="I217" s="24">
        <f t="shared" si="12"/>
        <v>3000</v>
      </c>
      <c r="J217" s="24">
        <f t="shared" si="13"/>
        <v>0</v>
      </c>
      <c r="AF217" s="18"/>
      <c r="AG217" s="18"/>
    </row>
    <row r="218" spans="1:33" ht="12" customHeight="1">
      <c r="A218" s="211"/>
      <c r="B218" s="190"/>
      <c r="C218" s="40" t="s">
        <v>26</v>
      </c>
      <c r="D218" s="2" t="s">
        <v>29</v>
      </c>
      <c r="E218" s="4">
        <v>5582.1</v>
      </c>
      <c r="F218" s="4">
        <v>0</v>
      </c>
      <c r="G218" s="4">
        <v>0</v>
      </c>
      <c r="H218" s="15">
        <v>0</v>
      </c>
      <c r="I218" s="24">
        <f t="shared" si="12"/>
        <v>5582.1</v>
      </c>
      <c r="J218" s="24">
        <f t="shared" si="13"/>
        <v>0</v>
      </c>
      <c r="AF218" s="18"/>
      <c r="AG218" s="18"/>
    </row>
    <row r="219" spans="1:33" ht="12" customHeight="1">
      <c r="A219" s="211"/>
      <c r="B219" s="190"/>
      <c r="C219" s="40"/>
      <c r="D219" s="2" t="s">
        <v>30</v>
      </c>
      <c r="E219" s="4">
        <v>0</v>
      </c>
      <c r="F219" s="4">
        <v>0</v>
      </c>
      <c r="G219" s="4">
        <v>0</v>
      </c>
      <c r="H219" s="15">
        <v>0</v>
      </c>
      <c r="I219" s="24">
        <f t="shared" si="12"/>
        <v>0</v>
      </c>
      <c r="J219" s="24">
        <f t="shared" si="13"/>
        <v>0</v>
      </c>
      <c r="AF219" s="18"/>
      <c r="AG219" s="18"/>
    </row>
    <row r="220" spans="1:33" ht="12" customHeight="1">
      <c r="A220" s="211"/>
      <c r="B220" s="191"/>
      <c r="C220" s="40"/>
      <c r="D220" s="2" t="s">
        <v>31</v>
      </c>
      <c r="E220" s="4">
        <v>0</v>
      </c>
      <c r="F220" s="4">
        <v>0</v>
      </c>
      <c r="G220" s="4">
        <v>0</v>
      </c>
      <c r="H220" s="15">
        <v>0</v>
      </c>
      <c r="I220" s="24">
        <f t="shared" si="12"/>
        <v>0</v>
      </c>
      <c r="J220" s="24">
        <f t="shared" si="13"/>
        <v>0</v>
      </c>
      <c r="AF220" s="18"/>
      <c r="AG220" s="18"/>
    </row>
    <row r="221" spans="1:33" ht="12" customHeight="1">
      <c r="A221" s="211" t="s">
        <v>197</v>
      </c>
      <c r="B221" s="189" t="s">
        <v>195</v>
      </c>
      <c r="C221" s="20"/>
      <c r="D221" s="7" t="s">
        <v>22</v>
      </c>
      <c r="E221" s="6">
        <f>SUM(E222:E226)</f>
        <v>26289.759999999998</v>
      </c>
      <c r="F221" s="6">
        <f>SUM(F222:F226)</f>
        <v>0</v>
      </c>
      <c r="G221" s="6">
        <f>SUM(G222:G226)</f>
        <v>26289.759999999998</v>
      </c>
      <c r="H221" s="16">
        <f>SUM(H222:H226)</f>
        <v>0</v>
      </c>
      <c r="I221" s="25">
        <f t="shared" si="12"/>
        <v>0</v>
      </c>
      <c r="J221" s="25">
        <f t="shared" si="13"/>
        <v>0</v>
      </c>
      <c r="AF221" s="18"/>
      <c r="AG221" s="18"/>
    </row>
    <row r="222" spans="1:33" ht="12" customHeight="1">
      <c r="A222" s="211"/>
      <c r="B222" s="190"/>
      <c r="C222" s="19"/>
      <c r="D222" s="2" t="s">
        <v>25</v>
      </c>
      <c r="E222" s="4">
        <v>0</v>
      </c>
      <c r="F222" s="4">
        <v>0</v>
      </c>
      <c r="G222" s="4">
        <v>26289.759999999998</v>
      </c>
      <c r="H222" s="15">
        <v>0</v>
      </c>
      <c r="I222" s="24">
        <f t="shared" si="12"/>
        <v>-26289.759999999998</v>
      </c>
      <c r="J222" s="24">
        <f t="shared" si="13"/>
        <v>0</v>
      </c>
      <c r="AF222" s="18"/>
      <c r="AG222" s="18"/>
    </row>
    <row r="223" spans="1:33" ht="12" customHeight="1">
      <c r="A223" s="211"/>
      <c r="B223" s="190"/>
      <c r="C223" s="40" t="s">
        <v>226</v>
      </c>
      <c r="D223" s="35" t="s">
        <v>28</v>
      </c>
      <c r="E223" s="21">
        <v>26289.759999999998</v>
      </c>
      <c r="F223" s="21">
        <v>0</v>
      </c>
      <c r="G223" s="4">
        <v>0</v>
      </c>
      <c r="H223" s="15">
        <v>0</v>
      </c>
      <c r="I223" s="24">
        <f t="shared" si="12"/>
        <v>26289.759999999998</v>
      </c>
      <c r="J223" s="24">
        <f t="shared" si="13"/>
        <v>0</v>
      </c>
      <c r="AF223" s="18"/>
      <c r="AG223" s="18"/>
    </row>
    <row r="224" spans="1:33" ht="12" customHeight="1">
      <c r="A224" s="211"/>
      <c r="B224" s="190"/>
      <c r="C224" s="40"/>
      <c r="D224" s="2" t="s">
        <v>29</v>
      </c>
      <c r="E224" s="4">
        <v>0</v>
      </c>
      <c r="F224" s="4">
        <v>0</v>
      </c>
      <c r="G224" s="4">
        <v>0</v>
      </c>
      <c r="H224" s="15">
        <v>0</v>
      </c>
      <c r="I224" s="24">
        <f t="shared" si="12"/>
        <v>0</v>
      </c>
      <c r="J224" s="24">
        <f t="shared" si="13"/>
        <v>0</v>
      </c>
      <c r="AF224" s="18"/>
      <c r="AG224" s="18"/>
    </row>
    <row r="225" spans="1:33" ht="12" customHeight="1">
      <c r="A225" s="211"/>
      <c r="B225" s="190"/>
      <c r="C225" s="40"/>
      <c r="D225" s="2" t="s">
        <v>30</v>
      </c>
      <c r="E225" s="4">
        <v>0</v>
      </c>
      <c r="F225" s="4">
        <v>0</v>
      </c>
      <c r="G225" s="4">
        <v>0</v>
      </c>
      <c r="H225" s="15">
        <v>0</v>
      </c>
      <c r="I225" s="24">
        <f t="shared" si="12"/>
        <v>0</v>
      </c>
      <c r="J225" s="24">
        <f t="shared" si="13"/>
        <v>0</v>
      </c>
      <c r="AF225" s="18"/>
      <c r="AG225" s="18"/>
    </row>
    <row r="226" spans="1:33" ht="12" customHeight="1">
      <c r="A226" s="211"/>
      <c r="B226" s="191"/>
      <c r="C226" s="40"/>
      <c r="D226" s="2" t="s">
        <v>31</v>
      </c>
      <c r="E226" s="4">
        <v>0</v>
      </c>
      <c r="F226" s="4">
        <v>0</v>
      </c>
      <c r="G226" s="4">
        <v>0</v>
      </c>
      <c r="H226" s="15">
        <v>0</v>
      </c>
      <c r="I226" s="24">
        <f t="shared" si="12"/>
        <v>0</v>
      </c>
      <c r="J226" s="24">
        <f t="shared" si="13"/>
        <v>0</v>
      </c>
      <c r="AF226" s="18"/>
      <c r="AG226" s="18"/>
    </row>
    <row r="227" spans="1:33" ht="12" customHeight="1">
      <c r="A227" s="211" t="s">
        <v>199</v>
      </c>
      <c r="B227" s="189" t="s">
        <v>198</v>
      </c>
      <c r="C227" s="40"/>
      <c r="D227" s="7" t="s">
        <v>22</v>
      </c>
      <c r="E227" s="6">
        <f>SUM(E228:E233)</f>
        <v>9895.9</v>
      </c>
      <c r="F227" s="6">
        <f>SUM(F228:F233)</f>
        <v>4000</v>
      </c>
      <c r="G227" s="6">
        <f>SUM(G228:G233)</f>
        <v>4000</v>
      </c>
      <c r="H227" s="16">
        <f>SUM(H228:H233)</f>
        <v>4000</v>
      </c>
      <c r="I227" s="25">
        <f t="shared" si="12"/>
        <v>5895.9</v>
      </c>
      <c r="J227" s="25">
        <f t="shared" si="13"/>
        <v>0</v>
      </c>
      <c r="AF227" s="18"/>
      <c r="AG227" s="18"/>
    </row>
    <row r="228" spans="1:33" ht="12" customHeight="1">
      <c r="A228" s="211"/>
      <c r="B228" s="190"/>
      <c r="C228" s="40" t="s">
        <v>27</v>
      </c>
      <c r="D228" s="189" t="s">
        <v>25</v>
      </c>
      <c r="E228" s="4">
        <v>895.9</v>
      </c>
      <c r="F228" s="4">
        <v>895.9</v>
      </c>
      <c r="G228" s="218">
        <v>4000</v>
      </c>
      <c r="H228" s="220">
        <v>4000</v>
      </c>
      <c r="I228" s="24">
        <f t="shared" si="12"/>
        <v>-3104.1</v>
      </c>
      <c r="J228" s="24">
        <f t="shared" si="13"/>
        <v>-3104.1</v>
      </c>
      <c r="AF228" s="18"/>
      <c r="AG228" s="18"/>
    </row>
    <row r="229" spans="1:33" ht="12" customHeight="1">
      <c r="A229" s="211"/>
      <c r="B229" s="190"/>
      <c r="C229" s="40" t="s">
        <v>26</v>
      </c>
      <c r="D229" s="191"/>
      <c r="E229" s="4">
        <v>3104.1</v>
      </c>
      <c r="F229" s="4">
        <f>4000-F228</f>
        <v>3104.1</v>
      </c>
      <c r="G229" s="219"/>
      <c r="H229" s="221"/>
      <c r="I229" s="24">
        <f t="shared" si="12"/>
        <v>3104.1</v>
      </c>
      <c r="J229" s="24">
        <f t="shared" si="13"/>
        <v>3104.1</v>
      </c>
      <c r="AF229" s="18"/>
      <c r="AG229" s="18"/>
    </row>
    <row r="230" spans="1:33" ht="12" customHeight="1">
      <c r="A230" s="211"/>
      <c r="B230" s="190"/>
      <c r="C230" s="40" t="s">
        <v>26</v>
      </c>
      <c r="D230" s="2" t="s">
        <v>28</v>
      </c>
      <c r="E230" s="4">
        <v>1000</v>
      </c>
      <c r="F230" s="4">
        <v>0</v>
      </c>
      <c r="G230" s="4">
        <v>0</v>
      </c>
      <c r="H230" s="15">
        <v>0</v>
      </c>
      <c r="I230" s="24">
        <f t="shared" si="12"/>
        <v>1000</v>
      </c>
      <c r="J230" s="24">
        <f t="shared" si="13"/>
        <v>0</v>
      </c>
      <c r="AF230" s="18"/>
      <c r="AG230" s="18"/>
    </row>
    <row r="231" spans="1:33" ht="12" customHeight="1">
      <c r="A231" s="211"/>
      <c r="B231" s="190"/>
      <c r="C231" s="40" t="s">
        <v>26</v>
      </c>
      <c r="D231" s="2" t="s">
        <v>29</v>
      </c>
      <c r="E231" s="4">
        <v>3000</v>
      </c>
      <c r="F231" s="4">
        <v>0</v>
      </c>
      <c r="G231" s="4">
        <v>0</v>
      </c>
      <c r="H231" s="15">
        <v>0</v>
      </c>
      <c r="I231" s="24">
        <f t="shared" si="12"/>
        <v>3000</v>
      </c>
      <c r="J231" s="24">
        <f t="shared" si="13"/>
        <v>0</v>
      </c>
      <c r="AF231" s="18"/>
      <c r="AG231" s="18"/>
    </row>
    <row r="232" spans="1:33" ht="12" customHeight="1">
      <c r="A232" s="211"/>
      <c r="B232" s="190"/>
      <c r="C232" s="40" t="s">
        <v>26</v>
      </c>
      <c r="D232" s="2" t="s">
        <v>30</v>
      </c>
      <c r="E232" s="4">
        <v>1895.9</v>
      </c>
      <c r="F232" s="4">
        <v>0</v>
      </c>
      <c r="G232" s="4">
        <v>0</v>
      </c>
      <c r="H232" s="15">
        <v>0</v>
      </c>
      <c r="I232" s="24">
        <f t="shared" si="12"/>
        <v>1895.9</v>
      </c>
      <c r="J232" s="24">
        <f t="shared" si="13"/>
        <v>0</v>
      </c>
      <c r="AF232" s="18"/>
      <c r="AG232" s="18"/>
    </row>
    <row r="233" spans="1:33" ht="12" customHeight="1">
      <c r="A233" s="211"/>
      <c r="B233" s="191"/>
      <c r="C233" s="40"/>
      <c r="D233" s="2" t="s">
        <v>31</v>
      </c>
      <c r="E233" s="4">
        <v>0</v>
      </c>
      <c r="F233" s="4">
        <v>0</v>
      </c>
      <c r="G233" s="4">
        <v>0</v>
      </c>
      <c r="H233" s="15">
        <v>0</v>
      </c>
      <c r="I233" s="24">
        <f t="shared" si="12"/>
        <v>0</v>
      </c>
      <c r="J233" s="24">
        <f t="shared" si="13"/>
        <v>0</v>
      </c>
      <c r="AF233" s="18"/>
      <c r="AG233" s="18"/>
    </row>
    <row r="234" spans="1:33" ht="12" customHeight="1">
      <c r="A234" s="211" t="s">
        <v>201</v>
      </c>
      <c r="B234" s="189" t="s">
        <v>238</v>
      </c>
      <c r="C234" s="40"/>
      <c r="D234" s="7" t="s">
        <v>22</v>
      </c>
      <c r="E234" s="6">
        <f>SUM(E235:E239)</f>
        <v>92000</v>
      </c>
      <c r="F234" s="6">
        <f>SUM(F235:F239)</f>
        <v>2919.1</v>
      </c>
      <c r="G234" s="6">
        <f>SUM(G235:G239)</f>
        <v>80000</v>
      </c>
      <c r="H234" s="16">
        <f>SUM(H235:H239)</f>
        <v>3651</v>
      </c>
      <c r="I234" s="25">
        <f t="shared" si="12"/>
        <v>12000</v>
      </c>
      <c r="J234" s="25">
        <f t="shared" si="13"/>
        <v>-731.90000000000009</v>
      </c>
      <c r="AF234" s="18"/>
      <c r="AG234" s="18"/>
    </row>
    <row r="235" spans="1:33" ht="12" customHeight="1">
      <c r="A235" s="211"/>
      <c r="B235" s="190"/>
      <c r="C235" s="40" t="s">
        <v>27</v>
      </c>
      <c r="D235" s="2" t="s">
        <v>25</v>
      </c>
      <c r="E235" s="4">
        <v>2919.1</v>
      </c>
      <c r="F235" s="4">
        <v>2919.1</v>
      </c>
      <c r="G235" s="4">
        <v>5000</v>
      </c>
      <c r="H235" s="15">
        <v>3651</v>
      </c>
      <c r="I235" s="24">
        <f t="shared" ref="I235:I258" si="14">E235-G235</f>
        <v>-2080.9</v>
      </c>
      <c r="J235" s="24">
        <f t="shared" ref="J235:J258" si="15">F235-H235</f>
        <v>-731.90000000000009</v>
      </c>
      <c r="AF235" s="18"/>
      <c r="AG235" s="18"/>
    </row>
    <row r="236" spans="1:33" ht="12" customHeight="1">
      <c r="A236" s="211"/>
      <c r="B236" s="190"/>
      <c r="C236" s="40" t="s">
        <v>26</v>
      </c>
      <c r="D236" s="2" t="s">
        <v>28</v>
      </c>
      <c r="E236" s="4">
        <v>64260.7</v>
      </c>
      <c r="F236" s="4">
        <v>0</v>
      </c>
      <c r="G236" s="4">
        <v>75000</v>
      </c>
      <c r="H236" s="15">
        <v>0</v>
      </c>
      <c r="I236" s="24">
        <f t="shared" si="14"/>
        <v>-10739.300000000003</v>
      </c>
      <c r="J236" s="24">
        <f t="shared" si="15"/>
        <v>0</v>
      </c>
      <c r="AF236" s="18"/>
      <c r="AG236" s="18"/>
    </row>
    <row r="237" spans="1:33" ht="12" customHeight="1">
      <c r="A237" s="211"/>
      <c r="B237" s="190"/>
      <c r="C237" s="40" t="s">
        <v>26</v>
      </c>
      <c r="D237" s="2" t="s">
        <v>29</v>
      </c>
      <c r="E237" s="4">
        <v>24820.2</v>
      </c>
      <c r="F237" s="4">
        <v>0</v>
      </c>
      <c r="G237" s="4">
        <v>0</v>
      </c>
      <c r="H237" s="15">
        <v>0</v>
      </c>
      <c r="I237" s="24">
        <f t="shared" si="14"/>
        <v>24820.2</v>
      </c>
      <c r="J237" s="24">
        <f t="shared" si="15"/>
        <v>0</v>
      </c>
      <c r="AF237" s="18"/>
      <c r="AG237" s="18"/>
    </row>
    <row r="238" spans="1:33" ht="12" customHeight="1">
      <c r="A238" s="211"/>
      <c r="B238" s="190"/>
      <c r="C238" s="40"/>
      <c r="D238" s="2" t="s">
        <v>30</v>
      </c>
      <c r="E238" s="4">
        <v>0</v>
      </c>
      <c r="F238" s="4">
        <v>0</v>
      </c>
      <c r="G238" s="4">
        <v>0</v>
      </c>
      <c r="H238" s="15">
        <v>0</v>
      </c>
      <c r="I238" s="24">
        <f t="shared" si="14"/>
        <v>0</v>
      </c>
      <c r="J238" s="24">
        <f t="shared" si="15"/>
        <v>0</v>
      </c>
      <c r="AF238" s="18"/>
      <c r="AG238" s="18"/>
    </row>
    <row r="239" spans="1:33" ht="12" customHeight="1">
      <c r="A239" s="211"/>
      <c r="B239" s="191"/>
      <c r="C239" s="40"/>
      <c r="D239" s="2" t="s">
        <v>31</v>
      </c>
      <c r="E239" s="4">
        <v>0</v>
      </c>
      <c r="F239" s="4">
        <v>0</v>
      </c>
      <c r="G239" s="4">
        <v>0</v>
      </c>
      <c r="H239" s="15">
        <v>0</v>
      </c>
      <c r="I239" s="24">
        <f t="shared" si="14"/>
        <v>0</v>
      </c>
      <c r="J239" s="24">
        <f t="shared" si="15"/>
        <v>0</v>
      </c>
      <c r="AF239" s="18"/>
      <c r="AG239" s="18"/>
    </row>
    <row r="240" spans="1:33" ht="12" customHeight="1">
      <c r="A240" s="215" t="s">
        <v>205</v>
      </c>
      <c r="B240" s="216"/>
      <c r="C240" s="216"/>
      <c r="D240" s="216"/>
      <c r="E240" s="216"/>
      <c r="F240" s="216"/>
      <c r="G240" s="216"/>
      <c r="H240" s="216"/>
      <c r="I240" s="216"/>
      <c r="J240" s="217"/>
      <c r="AF240" s="18"/>
      <c r="AG240" s="18"/>
    </row>
    <row r="241" spans="1:33" ht="12" customHeight="1">
      <c r="A241" s="211" t="s">
        <v>170</v>
      </c>
      <c r="B241" s="189" t="s">
        <v>207</v>
      </c>
      <c r="C241" s="35"/>
      <c r="D241" s="7" t="s">
        <v>22</v>
      </c>
      <c r="E241" s="6">
        <f>SUM(E242:E246)</f>
        <v>8264.75</v>
      </c>
      <c r="F241" s="6">
        <f>SUM(F242:F246)</f>
        <v>0</v>
      </c>
      <c r="G241" s="6">
        <f>SUM(G242:G246)</f>
        <v>8264.75</v>
      </c>
      <c r="H241" s="16">
        <f>SUM(H242:H246)</f>
        <v>0</v>
      </c>
      <c r="I241" s="25">
        <f t="shared" si="14"/>
        <v>0</v>
      </c>
      <c r="J241" s="25">
        <f t="shared" si="15"/>
        <v>0</v>
      </c>
      <c r="AF241" s="18"/>
      <c r="AG241" s="18"/>
    </row>
    <row r="242" spans="1:33" ht="12" customHeight="1">
      <c r="A242" s="211"/>
      <c r="B242" s="190"/>
      <c r="C242" s="35" t="s">
        <v>218</v>
      </c>
      <c r="D242" s="2" t="s">
        <v>25</v>
      </c>
      <c r="E242" s="4">
        <v>0</v>
      </c>
      <c r="F242" s="4">
        <v>0</v>
      </c>
      <c r="G242" s="4">
        <v>8264.75</v>
      </c>
      <c r="H242" s="15">
        <v>0</v>
      </c>
      <c r="I242" s="24">
        <f t="shared" si="14"/>
        <v>-8264.75</v>
      </c>
      <c r="J242" s="24">
        <f t="shared" si="15"/>
        <v>0</v>
      </c>
      <c r="AF242" s="18"/>
      <c r="AG242" s="18"/>
    </row>
    <row r="243" spans="1:33" ht="12" customHeight="1">
      <c r="A243" s="211"/>
      <c r="B243" s="190"/>
      <c r="C243" s="35"/>
      <c r="D243" s="2" t="s">
        <v>28</v>
      </c>
      <c r="E243" s="4">
        <v>8264.75</v>
      </c>
      <c r="F243" s="4">
        <v>0</v>
      </c>
      <c r="G243" s="4">
        <v>0</v>
      </c>
      <c r="H243" s="15">
        <v>0</v>
      </c>
      <c r="I243" s="24">
        <f t="shared" si="14"/>
        <v>8264.75</v>
      </c>
      <c r="J243" s="24">
        <f t="shared" si="15"/>
        <v>0</v>
      </c>
      <c r="AF243" s="18"/>
      <c r="AG243" s="18"/>
    </row>
    <row r="244" spans="1:33" ht="12" customHeight="1">
      <c r="A244" s="211"/>
      <c r="B244" s="190"/>
      <c r="C244" s="35"/>
      <c r="D244" s="2" t="s">
        <v>29</v>
      </c>
      <c r="E244" s="4">
        <v>0</v>
      </c>
      <c r="F244" s="4">
        <v>0</v>
      </c>
      <c r="G244" s="4">
        <v>0</v>
      </c>
      <c r="H244" s="15">
        <v>0</v>
      </c>
      <c r="I244" s="24">
        <f t="shared" si="14"/>
        <v>0</v>
      </c>
      <c r="J244" s="24">
        <f t="shared" si="15"/>
        <v>0</v>
      </c>
      <c r="AF244" s="18"/>
      <c r="AG244" s="18"/>
    </row>
    <row r="245" spans="1:33" ht="12" customHeight="1">
      <c r="A245" s="211"/>
      <c r="B245" s="190"/>
      <c r="C245" s="35"/>
      <c r="D245" s="2" t="s">
        <v>30</v>
      </c>
      <c r="E245" s="4">
        <v>0</v>
      </c>
      <c r="F245" s="4">
        <v>0</v>
      </c>
      <c r="G245" s="4">
        <v>0</v>
      </c>
      <c r="H245" s="15">
        <v>0</v>
      </c>
      <c r="I245" s="24">
        <f t="shared" si="14"/>
        <v>0</v>
      </c>
      <c r="J245" s="24">
        <f t="shared" si="15"/>
        <v>0</v>
      </c>
      <c r="AF245" s="18"/>
      <c r="AG245" s="18"/>
    </row>
    <row r="246" spans="1:33" ht="12" customHeight="1">
      <c r="A246" s="211"/>
      <c r="B246" s="191"/>
      <c r="C246" s="35"/>
      <c r="D246" s="2" t="s">
        <v>31</v>
      </c>
      <c r="E246" s="4">
        <v>0</v>
      </c>
      <c r="F246" s="4">
        <v>0</v>
      </c>
      <c r="G246" s="4">
        <v>0</v>
      </c>
      <c r="H246" s="15">
        <v>0</v>
      </c>
      <c r="I246" s="24">
        <f t="shared" si="14"/>
        <v>0</v>
      </c>
      <c r="J246" s="24">
        <f t="shared" si="15"/>
        <v>0</v>
      </c>
      <c r="AF246" s="18"/>
      <c r="AG246" s="18"/>
    </row>
    <row r="247" spans="1:33" ht="12" customHeight="1">
      <c r="A247" s="211" t="s">
        <v>172</v>
      </c>
      <c r="B247" s="189" t="s">
        <v>208</v>
      </c>
      <c r="C247" s="35"/>
      <c r="D247" s="7" t="s">
        <v>22</v>
      </c>
      <c r="E247" s="6">
        <f>SUM(E248:E252)</f>
        <v>7000</v>
      </c>
      <c r="F247" s="6">
        <f>SUM(F248:F252)</f>
        <v>0</v>
      </c>
      <c r="G247" s="6">
        <f>SUM(G248:G252)</f>
        <v>7000</v>
      </c>
      <c r="H247" s="16">
        <f>SUM(H248:H252)</f>
        <v>0</v>
      </c>
      <c r="I247" s="25">
        <f t="shared" si="14"/>
        <v>0</v>
      </c>
      <c r="J247" s="25">
        <f t="shared" si="15"/>
        <v>0</v>
      </c>
      <c r="AF247" s="18"/>
      <c r="AG247" s="18"/>
    </row>
    <row r="248" spans="1:33" ht="12" customHeight="1">
      <c r="A248" s="211"/>
      <c r="B248" s="190"/>
      <c r="C248" s="35" t="s">
        <v>218</v>
      </c>
      <c r="D248" s="2" t="s">
        <v>25</v>
      </c>
      <c r="E248" s="4">
        <v>0</v>
      </c>
      <c r="F248" s="4">
        <v>0</v>
      </c>
      <c r="G248" s="4">
        <v>7000</v>
      </c>
      <c r="H248" s="15">
        <v>0</v>
      </c>
      <c r="I248" s="24">
        <f t="shared" si="14"/>
        <v>-7000</v>
      </c>
      <c r="J248" s="24">
        <f t="shared" si="15"/>
        <v>0</v>
      </c>
      <c r="AF248" s="18"/>
      <c r="AG248" s="18"/>
    </row>
    <row r="249" spans="1:33" ht="12" customHeight="1">
      <c r="A249" s="211"/>
      <c r="B249" s="190"/>
      <c r="C249" s="35"/>
      <c r="D249" s="2" t="s">
        <v>28</v>
      </c>
      <c r="E249" s="4">
        <v>7000</v>
      </c>
      <c r="F249" s="4">
        <v>0</v>
      </c>
      <c r="G249" s="4">
        <v>0</v>
      </c>
      <c r="H249" s="15">
        <v>0</v>
      </c>
      <c r="I249" s="24">
        <f t="shared" si="14"/>
        <v>7000</v>
      </c>
      <c r="J249" s="24">
        <f t="shared" si="15"/>
        <v>0</v>
      </c>
      <c r="AF249" s="18"/>
      <c r="AG249" s="18"/>
    </row>
    <row r="250" spans="1:33" ht="12" customHeight="1">
      <c r="A250" s="211"/>
      <c r="B250" s="190"/>
      <c r="C250" s="35"/>
      <c r="D250" s="2" t="s">
        <v>29</v>
      </c>
      <c r="E250" s="4">
        <v>0</v>
      </c>
      <c r="F250" s="4">
        <v>0</v>
      </c>
      <c r="G250" s="4">
        <v>0</v>
      </c>
      <c r="H250" s="15">
        <v>0</v>
      </c>
      <c r="I250" s="24">
        <f t="shared" si="14"/>
        <v>0</v>
      </c>
      <c r="J250" s="24">
        <f t="shared" si="15"/>
        <v>0</v>
      </c>
      <c r="AF250" s="18"/>
      <c r="AG250" s="18"/>
    </row>
    <row r="251" spans="1:33" ht="12" customHeight="1">
      <c r="A251" s="211"/>
      <c r="B251" s="190"/>
      <c r="C251" s="35"/>
      <c r="D251" s="2" t="s">
        <v>30</v>
      </c>
      <c r="E251" s="4">
        <v>0</v>
      </c>
      <c r="F251" s="4">
        <v>0</v>
      </c>
      <c r="G251" s="4">
        <v>0</v>
      </c>
      <c r="H251" s="15">
        <v>0</v>
      </c>
      <c r="I251" s="24">
        <f t="shared" si="14"/>
        <v>0</v>
      </c>
      <c r="J251" s="24">
        <f t="shared" si="15"/>
        <v>0</v>
      </c>
      <c r="AF251" s="18"/>
      <c r="AG251" s="18"/>
    </row>
    <row r="252" spans="1:33" ht="12" customHeight="1">
      <c r="A252" s="211"/>
      <c r="B252" s="191"/>
      <c r="C252" s="35"/>
      <c r="D252" s="2" t="s">
        <v>31</v>
      </c>
      <c r="E252" s="4">
        <v>0</v>
      </c>
      <c r="F252" s="4">
        <v>0</v>
      </c>
      <c r="G252" s="4">
        <v>0</v>
      </c>
      <c r="H252" s="15">
        <v>0</v>
      </c>
      <c r="I252" s="24">
        <f t="shared" si="14"/>
        <v>0</v>
      </c>
      <c r="J252" s="24">
        <f t="shared" si="15"/>
        <v>0</v>
      </c>
      <c r="AF252" s="18"/>
      <c r="AG252" s="18"/>
    </row>
    <row r="253" spans="1:33" ht="12" customHeight="1">
      <c r="A253" s="211" t="s">
        <v>174</v>
      </c>
      <c r="B253" s="189" t="s">
        <v>209</v>
      </c>
      <c r="C253" s="35"/>
      <c r="D253" s="7" t="s">
        <v>22</v>
      </c>
      <c r="E253" s="6">
        <f>SUM(E254:E258)</f>
        <v>10921.5</v>
      </c>
      <c r="F253" s="6">
        <f>SUM(F254:F258)</f>
        <v>10921.5</v>
      </c>
      <c r="G253" s="6">
        <f>SUM(G254:G258)</f>
        <v>6784.4</v>
      </c>
      <c r="H253" s="16">
        <f>SUM(H254:H258)</f>
        <v>6784.4</v>
      </c>
      <c r="I253" s="25">
        <f t="shared" si="14"/>
        <v>4137.1000000000004</v>
      </c>
      <c r="J253" s="25">
        <f t="shared" si="15"/>
        <v>4137.1000000000004</v>
      </c>
      <c r="AF253" s="18"/>
      <c r="AG253" s="18"/>
    </row>
    <row r="254" spans="1:33" ht="12" customHeight="1">
      <c r="A254" s="211"/>
      <c r="B254" s="190"/>
      <c r="C254" s="35" t="s">
        <v>218</v>
      </c>
      <c r="D254" s="2" t="s">
        <v>25</v>
      </c>
      <c r="E254" s="4">
        <v>10921.5</v>
      </c>
      <c r="F254" s="4">
        <f>3937+6984.5</f>
        <v>10921.5</v>
      </c>
      <c r="G254" s="4">
        <v>6784.4</v>
      </c>
      <c r="H254" s="15">
        <v>6784.4</v>
      </c>
      <c r="I254" s="24">
        <f t="shared" si="14"/>
        <v>4137.1000000000004</v>
      </c>
      <c r="J254" s="24">
        <f t="shared" si="15"/>
        <v>4137.1000000000004</v>
      </c>
      <c r="AF254" s="18"/>
      <c r="AG254" s="18"/>
    </row>
    <row r="255" spans="1:33" ht="12" customHeight="1">
      <c r="A255" s="211"/>
      <c r="B255" s="190"/>
      <c r="C255" s="35"/>
      <c r="D255" s="2" t="s">
        <v>28</v>
      </c>
      <c r="E255" s="4">
        <v>0</v>
      </c>
      <c r="F255" s="4">
        <v>0</v>
      </c>
      <c r="G255" s="4">
        <v>0</v>
      </c>
      <c r="H255" s="15">
        <v>0</v>
      </c>
      <c r="I255" s="24">
        <f t="shared" si="14"/>
        <v>0</v>
      </c>
      <c r="J255" s="24">
        <f t="shared" si="15"/>
        <v>0</v>
      </c>
      <c r="AF255" s="18"/>
      <c r="AG255" s="18"/>
    </row>
    <row r="256" spans="1:33" ht="12" customHeight="1">
      <c r="A256" s="211"/>
      <c r="B256" s="190"/>
      <c r="C256" s="35"/>
      <c r="D256" s="2" t="s">
        <v>29</v>
      </c>
      <c r="E256" s="4">
        <v>0</v>
      </c>
      <c r="F256" s="4">
        <v>0</v>
      </c>
      <c r="G256" s="4">
        <v>0</v>
      </c>
      <c r="H256" s="15">
        <v>0</v>
      </c>
      <c r="I256" s="24">
        <f t="shared" si="14"/>
        <v>0</v>
      </c>
      <c r="J256" s="24">
        <f t="shared" si="15"/>
        <v>0</v>
      </c>
      <c r="AF256" s="18"/>
      <c r="AG256" s="18"/>
    </row>
    <row r="257" spans="1:33" ht="12" customHeight="1">
      <c r="A257" s="211"/>
      <c r="B257" s="190"/>
      <c r="C257" s="35"/>
      <c r="D257" s="2" t="s">
        <v>30</v>
      </c>
      <c r="E257" s="4">
        <v>0</v>
      </c>
      <c r="F257" s="4">
        <v>0</v>
      </c>
      <c r="G257" s="4">
        <v>0</v>
      </c>
      <c r="H257" s="15">
        <v>0</v>
      </c>
      <c r="I257" s="24">
        <f t="shared" si="14"/>
        <v>0</v>
      </c>
      <c r="J257" s="24">
        <f t="shared" si="15"/>
        <v>0</v>
      </c>
      <c r="AF257" s="18"/>
      <c r="AG257" s="18"/>
    </row>
    <row r="258" spans="1:33" ht="12" customHeight="1">
      <c r="A258" s="211"/>
      <c r="B258" s="191"/>
      <c r="C258" s="35"/>
      <c r="D258" s="2" t="s">
        <v>31</v>
      </c>
      <c r="E258" s="4">
        <v>0</v>
      </c>
      <c r="F258" s="4">
        <v>0</v>
      </c>
      <c r="G258" s="4">
        <v>0</v>
      </c>
      <c r="H258" s="15">
        <v>0</v>
      </c>
      <c r="I258" s="24">
        <f t="shared" si="14"/>
        <v>0</v>
      </c>
      <c r="J258" s="24">
        <f t="shared" si="15"/>
        <v>0</v>
      </c>
      <c r="AF258" s="18"/>
      <c r="AG258" s="18"/>
    </row>
    <row r="259" spans="1:33" ht="12" customHeight="1">
      <c r="G259" s="22"/>
      <c r="H259" s="22"/>
    </row>
  </sheetData>
  <mergeCells count="138">
    <mergeCell ref="A69:A74"/>
    <mergeCell ref="B69:B74"/>
    <mergeCell ref="A75:A81"/>
    <mergeCell ref="B75:B81"/>
    <mergeCell ref="D76:D77"/>
    <mergeCell ref="A56:A61"/>
    <mergeCell ref="B56:B61"/>
    <mergeCell ref="A62:A68"/>
    <mergeCell ref="H44:H45"/>
    <mergeCell ref="G64:G65"/>
    <mergeCell ref="H64:H65"/>
    <mergeCell ref="G76:G77"/>
    <mergeCell ref="H76:H77"/>
    <mergeCell ref="B62:B68"/>
    <mergeCell ref="D64:D65"/>
    <mergeCell ref="A43:A49"/>
    <mergeCell ref="B43:B49"/>
    <mergeCell ref="D44:D45"/>
    <mergeCell ref="A50:A55"/>
    <mergeCell ref="B50:B55"/>
    <mergeCell ref="A138:A144"/>
    <mergeCell ref="A82:A87"/>
    <mergeCell ref="B82:B87"/>
    <mergeCell ref="G178:G179"/>
    <mergeCell ref="H178:H179"/>
    <mergeCell ref="G133:G134"/>
    <mergeCell ref="H133:H134"/>
    <mergeCell ref="G113:G114"/>
    <mergeCell ref="H113:H114"/>
    <mergeCell ref="A106:A111"/>
    <mergeCell ref="B106:B111"/>
    <mergeCell ref="B100:B105"/>
    <mergeCell ref="A163:A168"/>
    <mergeCell ref="B163:B168"/>
    <mergeCell ref="A151:A156"/>
    <mergeCell ref="B151:B156"/>
    <mergeCell ref="A157:A162"/>
    <mergeCell ref="B157:B162"/>
    <mergeCell ref="A176:A182"/>
    <mergeCell ref="B176:B182"/>
    <mergeCell ref="D178:D179"/>
    <mergeCell ref="I9:J11"/>
    <mergeCell ref="I5:J5"/>
    <mergeCell ref="I6:J6"/>
    <mergeCell ref="D113:D114"/>
    <mergeCell ref="I76:I77"/>
    <mergeCell ref="J76:J77"/>
    <mergeCell ref="G37:G38"/>
    <mergeCell ref="H37:H38"/>
    <mergeCell ref="I37:I38"/>
    <mergeCell ref="J37:J38"/>
    <mergeCell ref="I44:I45"/>
    <mergeCell ref="J44:J45"/>
    <mergeCell ref="G9:H11"/>
    <mergeCell ref="G44:G45"/>
    <mergeCell ref="H209:H210"/>
    <mergeCell ref="A169:J169"/>
    <mergeCell ref="A201:A206"/>
    <mergeCell ref="B201:B206"/>
    <mergeCell ref="B170:B175"/>
    <mergeCell ref="A183:A188"/>
    <mergeCell ref="A207:A213"/>
    <mergeCell ref="B207:B213"/>
    <mergeCell ref="D209:D210"/>
    <mergeCell ref="A195:A200"/>
    <mergeCell ref="B195:B200"/>
    <mergeCell ref="B183:B188"/>
    <mergeCell ref="A170:A175"/>
    <mergeCell ref="G209:G210"/>
    <mergeCell ref="A189:A194"/>
    <mergeCell ref="B189:B194"/>
    <mergeCell ref="A145:A150"/>
    <mergeCell ref="B145:B150"/>
    <mergeCell ref="B119:B124"/>
    <mergeCell ref="B138:B144"/>
    <mergeCell ref="A131:A137"/>
    <mergeCell ref="B131:B137"/>
    <mergeCell ref="G5:H5"/>
    <mergeCell ref="G6:H6"/>
    <mergeCell ref="D133:D134"/>
    <mergeCell ref="A125:A130"/>
    <mergeCell ref="B125:B130"/>
    <mergeCell ref="A88:A93"/>
    <mergeCell ref="B88:B93"/>
    <mergeCell ref="A94:A99"/>
    <mergeCell ref="B94:B99"/>
    <mergeCell ref="A100:A105"/>
    <mergeCell ref="A112:A118"/>
    <mergeCell ref="B112:B118"/>
    <mergeCell ref="A18:A23"/>
    <mergeCell ref="A119:A124"/>
    <mergeCell ref="B18:B23"/>
    <mergeCell ref="A30:A35"/>
    <mergeCell ref="G139:G140"/>
    <mergeCell ref="H139:H140"/>
    <mergeCell ref="A247:A252"/>
    <mergeCell ref="B247:B252"/>
    <mergeCell ref="A240:J240"/>
    <mergeCell ref="A234:A239"/>
    <mergeCell ref="B234:B239"/>
    <mergeCell ref="A253:A258"/>
    <mergeCell ref="B253:B258"/>
    <mergeCell ref="G215:G216"/>
    <mergeCell ref="H215:H216"/>
    <mergeCell ref="G228:G229"/>
    <mergeCell ref="H228:H229"/>
    <mergeCell ref="A241:A246"/>
    <mergeCell ref="B241:B246"/>
    <mergeCell ref="D215:D216"/>
    <mergeCell ref="A221:A226"/>
    <mergeCell ref="A227:A233"/>
    <mergeCell ref="B227:B233"/>
    <mergeCell ref="D228:D229"/>
    <mergeCell ref="B221:B226"/>
    <mergeCell ref="A214:A220"/>
    <mergeCell ref="B214:B220"/>
    <mergeCell ref="B30:B35"/>
    <mergeCell ref="A36:A42"/>
    <mergeCell ref="B36:B42"/>
    <mergeCell ref="D37:D38"/>
    <mergeCell ref="B11:D11"/>
    <mergeCell ref="A24:A29"/>
    <mergeCell ref="E2:F2"/>
    <mergeCell ref="A3:D3"/>
    <mergeCell ref="E3:F3"/>
    <mergeCell ref="A4:D4"/>
    <mergeCell ref="E4:F4"/>
    <mergeCell ref="B5:B7"/>
    <mergeCell ref="C5:C7"/>
    <mergeCell ref="D5:D7"/>
    <mergeCell ref="B9:D9"/>
    <mergeCell ref="E9:F11"/>
    <mergeCell ref="E5:F5"/>
    <mergeCell ref="E6:F6"/>
    <mergeCell ref="A5:A7"/>
    <mergeCell ref="B24:B29"/>
    <mergeCell ref="A12:A17"/>
    <mergeCell ref="B12:B17"/>
  </mergeCells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F6:N12"/>
  <sheetViews>
    <sheetView workbookViewId="0">
      <selection activeCell="B48" sqref="B48"/>
    </sheetView>
  </sheetViews>
  <sheetFormatPr defaultRowHeight="12.75"/>
  <cols>
    <col min="10" max="10" width="12.28515625" customWidth="1"/>
    <col min="11" max="11" width="11.140625" customWidth="1"/>
    <col min="14" max="14" width="11.7109375" customWidth="1"/>
  </cols>
  <sheetData>
    <row r="6" spans="6:14">
      <c r="J6">
        <v>13033009</v>
      </c>
    </row>
    <row r="8" spans="6:14">
      <c r="F8">
        <v>114280</v>
      </c>
      <c r="G8">
        <v>114264.1</v>
      </c>
      <c r="J8">
        <f t="shared" ref="J8:K11" si="0">97615.5+F8</f>
        <v>211895.5</v>
      </c>
      <c r="K8">
        <f t="shared" si="0"/>
        <v>211879.6</v>
      </c>
      <c r="M8">
        <f>J8/J6*100</f>
        <v>1.6258371340033602</v>
      </c>
      <c r="N8">
        <f>K8/J6*100</f>
        <v>1.6257151360825426</v>
      </c>
    </row>
    <row r="9" spans="6:14">
      <c r="F9">
        <v>608787.19999999995</v>
      </c>
      <c r="G9">
        <v>93958.3</v>
      </c>
      <c r="J9">
        <f t="shared" si="0"/>
        <v>706402.7</v>
      </c>
      <c r="K9">
        <f t="shared" si="0"/>
        <v>191573.8</v>
      </c>
      <c r="M9">
        <f>J9/(J6+J8)*100</f>
        <v>5.3333921735713528</v>
      </c>
      <c r="N9">
        <f>K9/(J6+K8)*100</f>
        <v>1.4463979712143444</v>
      </c>
    </row>
    <row r="10" spans="6:14">
      <c r="F10">
        <v>363119.1</v>
      </c>
      <c r="G10">
        <v>8640.5</v>
      </c>
      <c r="J10">
        <f t="shared" si="0"/>
        <v>460734.6</v>
      </c>
      <c r="K10">
        <f t="shared" si="0"/>
        <v>106256</v>
      </c>
      <c r="M10">
        <f>J10/(J6+J8+J9)*100</f>
        <v>3.3024475297913303</v>
      </c>
      <c r="N10">
        <f>K10/(J6+K8+K9)*100</f>
        <v>0.79080338884437318</v>
      </c>
    </row>
    <row r="11" spans="6:14">
      <c r="F11">
        <v>331564.90000000002</v>
      </c>
      <c r="G11">
        <v>4323.2</v>
      </c>
      <c r="J11">
        <f t="shared" si="0"/>
        <v>429180.4</v>
      </c>
      <c r="K11">
        <f t="shared" si="0"/>
        <v>101938.7</v>
      </c>
      <c r="M11">
        <f>J11/(J6+J8+J9+J10)*100</f>
        <v>2.9779291925173297</v>
      </c>
      <c r="N11">
        <f>K11/(J6+K8+K9+K10)*100</f>
        <v>0.75271963123740349</v>
      </c>
    </row>
    <row r="12" spans="6:14">
      <c r="J12">
        <v>1508679.7</v>
      </c>
      <c r="K12">
        <v>0</v>
      </c>
      <c r="M12">
        <f>J12/(J6+J8+J9+J10+J11)*100</f>
        <v>10.165468043460733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Company>dgh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putrov</dc:creator>
  <cp:lastModifiedBy>indukaev</cp:lastModifiedBy>
  <cp:revision/>
  <cp:lastPrinted>2018-03-13T02:42:13Z</cp:lastPrinted>
  <dcterms:created xsi:type="dcterms:W3CDTF">2014-04-28T07:48:47Z</dcterms:created>
  <dcterms:modified xsi:type="dcterms:W3CDTF">2018-03-22T02:07:00Z</dcterms:modified>
</cp:coreProperties>
</file>