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7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<sst xmlns="http://schemas.openxmlformats.org/spreadsheetml/2006/main" count="179" uniqueCount="65">
  <si>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</si>
  <si>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</si>
  <si>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</si>
  <si>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</si>
  <si>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</si>
  <si>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</si>
  <si>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</si>
  <si>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</si>
  <si>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</si>
  <si>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</si>
  <si>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</si>
  <si>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</si>
  <si>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</si>
  <si>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</si>
  <si>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</si>
  <si>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</si>
  <si>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</si>
  <si>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</si>
  <si>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</si>
  <si>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</si>
  <si>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</si>
  <si>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</si>
  <si>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</si>
  <si>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</si>
  <si>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</si>
  <si>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</si>
  <si>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</si>
  <si>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</si>
  <si>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</si>
  <si>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</si>
  <si>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</si>
  <si>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</si>
  <si>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</si>
  <si>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</si>
  <si>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</si>
  <si>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</si>
  <si>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</si>
  <si>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</si>
  <si>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</si>
  <si>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</si>
  <si>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</si>
  <si>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</si>
  <si>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</si>
  <si>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</si>
  <si>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</si>
  <si>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</si>
  <si>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</si>
  <si>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</si>
  <si>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</si>
  <si>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</si>
  <si>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</si>
  <si>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</si>
  <si>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</si>
  <si>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</si>
  <si>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</si>
  <si>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</si>
  <si>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</si>
  <si>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</si>
  <si>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</si>
  <si>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</si>
  <si>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</si>
  <si>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на 2015-2020 годы</t>
  </si>
  <si>
    <t>«Развитие культуры и туризма»  муниципального образования «Город Томск» на 2015-2020 годы</t>
  </si>
  <si>
    <t xml:space="preserve">Приложение 7
к постановлению
администрации Города Томска от    №
</t>
  </si>
  <si>
    <t>администрации Города Томска от 10.10.2018 № 919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</si>
</sst>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#,##0.0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-2020"/>
    </sheetNames>
    <sheetDataSet>
      <sheetData sheetId="0">
        <row r="69">
          <cell r="D69">
            <v>196307.27</v>
          </cell>
          <cell r="E69">
            <v>185676.6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1.75390625" style="8" customWidth="1"/>
    <col min="6" max="6" width="12.50390625" style="8" customWidth="1"/>
    <col min="7" max="7" width="13.375" style="7" customWidth="1"/>
    <col min="8" max="8" width="12.125" style="7" customWidth="1"/>
    <col min="9" max="9" width="9.75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5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52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.75" customHeight="1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.7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.75">
      <c r="A7" s="49" t="s">
        <v>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50" t="s">
        <v>48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ht="15.75">
      <c r="A10" s="5"/>
    </row>
    <row r="11" spans="1:15" ht="18.75">
      <c r="A11" s="51" t="s">
        <v>62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ht="15.75">
      <c r="A12" s="5"/>
    </row>
    <row r="13" ht="15.75">
      <c r="A13" s="5"/>
    </row>
    <row r="14" spans="1:16" ht="33.75" customHeight="1">
      <c r="A14" s="44" t="s">
        <v>0</v>
      </c>
      <c r="B14" s="45" t="s">
        <v>49</v>
      </c>
      <c r="C14" s="45" t="s">
        <v>42</v>
      </c>
      <c r="D14" s="44" t="s">
        <v>1</v>
      </c>
      <c r="E14" s="35" t="s">
        <v>23</v>
      </c>
      <c r="F14" s="35"/>
      <c r="G14" s="44" t="s">
        <v>50</v>
      </c>
      <c r="H14" s="44"/>
      <c r="I14" s="44"/>
      <c r="J14" s="44"/>
      <c r="K14" s="44"/>
      <c r="L14" s="44"/>
      <c r="M14" s="44"/>
      <c r="N14" s="44"/>
      <c r="O14" s="44" t="s">
        <v>2</v>
      </c>
      <c r="P14" s="10"/>
    </row>
    <row r="15" spans="1:16" ht="59.25" customHeight="1">
      <c r="A15" s="44"/>
      <c r="B15" s="46"/>
      <c r="C15" s="46"/>
      <c r="D15" s="44"/>
      <c r="E15" s="35"/>
      <c r="F15" s="35"/>
      <c r="G15" s="44" t="s">
        <v>3</v>
      </c>
      <c r="H15" s="44"/>
      <c r="I15" s="44" t="s">
        <v>4</v>
      </c>
      <c r="J15" s="44"/>
      <c r="K15" s="44" t="s">
        <v>5</v>
      </c>
      <c r="L15" s="44"/>
      <c r="M15" s="44" t="s">
        <v>6</v>
      </c>
      <c r="N15" s="44"/>
      <c r="O15" s="44"/>
      <c r="P15" s="10"/>
    </row>
    <row r="16" spans="1:16" s="13" customFormat="1" ht="25.5">
      <c r="A16" s="44"/>
      <c r="B16" s="47"/>
      <c r="C16" s="47"/>
      <c r="D16" s="44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41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0"/>
    </row>
    <row r="19" spans="1:16" ht="16.5" customHeight="1">
      <c r="A19" s="41" t="s">
        <v>10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"/>
    </row>
    <row r="20" spans="1:16" ht="15.75">
      <c r="A20" s="41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"/>
    </row>
    <row r="21" spans="1:17" s="19" customFormat="1" ht="15.75">
      <c r="A21" s="35"/>
      <c r="B21" s="35" t="s">
        <v>57</v>
      </c>
      <c r="C21" s="15"/>
      <c r="D21" s="16" t="s">
        <v>12</v>
      </c>
      <c r="E21" s="2">
        <v>2858530.929</v>
      </c>
      <c r="F21" s="2">
        <v>2411377.6170000006</v>
      </c>
      <c r="G21" s="2">
        <v>1743696.21</v>
      </c>
      <c r="H21" s="2">
        <v>1601365.02</v>
      </c>
      <c r="I21" s="2">
        <v>10176.3</v>
      </c>
      <c r="J21" s="2">
        <v>518.5</v>
      </c>
      <c r="K21" s="2">
        <v>692465.7790000001</v>
      </c>
      <c r="L21" s="2">
        <v>397301.45700000005</v>
      </c>
      <c r="M21" s="2">
        <v>412192.64</v>
      </c>
      <c r="N21" s="2">
        <v>412192.64</v>
      </c>
      <c r="O21" s="48" t="s">
        <v>54</v>
      </c>
      <c r="P21" s="17"/>
      <c r="Q21" s="18"/>
    </row>
    <row r="22" spans="1:18" s="19" customFormat="1" ht="35.25" customHeight="1">
      <c r="A22" s="35"/>
      <c r="B22" s="35"/>
      <c r="C22" s="16" t="s">
        <v>46</v>
      </c>
      <c r="D22" s="16" t="s">
        <v>13</v>
      </c>
      <c r="E22" s="34">
        <v>423497.10000000003</v>
      </c>
      <c r="F22" s="34">
        <v>369330.50000000006</v>
      </c>
      <c r="G22" s="34">
        <v>287073</v>
      </c>
      <c r="H22" s="34">
        <v>242825.40000000002</v>
      </c>
      <c r="I22" s="34">
        <v>3225</v>
      </c>
      <c r="J22" s="34">
        <v>0</v>
      </c>
      <c r="K22" s="34">
        <v>69836.9</v>
      </c>
      <c r="L22" s="34">
        <v>63142.9</v>
      </c>
      <c r="M22" s="34">
        <v>63362.2</v>
      </c>
      <c r="N22" s="34">
        <v>63362.2</v>
      </c>
      <c r="O22" s="48"/>
      <c r="P22" s="17"/>
      <c r="Q22" s="18"/>
      <c r="R22" s="18"/>
    </row>
    <row r="23" spans="1:18" s="19" customFormat="1" ht="15.75">
      <c r="A23" s="35"/>
      <c r="B23" s="35"/>
      <c r="C23" s="42" t="s">
        <v>55</v>
      </c>
      <c r="D23" s="16" t="s">
        <v>14</v>
      </c>
      <c r="E23" s="34">
        <v>415534.89</v>
      </c>
      <c r="F23" s="34">
        <v>393154.04000000004</v>
      </c>
      <c r="G23" s="34">
        <v>268270.99</v>
      </c>
      <c r="H23" s="34">
        <v>255911.14</v>
      </c>
      <c r="I23" s="34">
        <v>3297.5</v>
      </c>
      <c r="J23" s="34">
        <v>0</v>
      </c>
      <c r="K23" s="34">
        <v>68949.3</v>
      </c>
      <c r="L23" s="34">
        <v>62225.8</v>
      </c>
      <c r="M23" s="34">
        <v>75017.1</v>
      </c>
      <c r="N23" s="34">
        <v>75017.1</v>
      </c>
      <c r="O23" s="48"/>
      <c r="P23" s="17"/>
      <c r="Q23" s="18"/>
      <c r="R23" s="18"/>
    </row>
    <row r="24" spans="1:23" s="19" customFormat="1" ht="15.75">
      <c r="A24" s="35"/>
      <c r="B24" s="35"/>
      <c r="C24" s="43"/>
      <c r="D24" s="16" t="s">
        <v>15</v>
      </c>
      <c r="E24" s="34">
        <v>476059.0959999999</v>
      </c>
      <c r="F24" s="34">
        <v>458652.696</v>
      </c>
      <c r="G24" s="34">
        <v>277844.1</v>
      </c>
      <c r="H24" s="34">
        <v>267597.4</v>
      </c>
      <c r="I24" s="34">
        <v>3135.3</v>
      </c>
      <c r="J24" s="34">
        <v>0</v>
      </c>
      <c r="K24" s="34">
        <v>112958.09599999999</v>
      </c>
      <c r="L24" s="34">
        <v>108933.69599999998</v>
      </c>
      <c r="M24" s="34">
        <v>82121.6</v>
      </c>
      <c r="N24" s="34">
        <v>82121.6</v>
      </c>
      <c r="O24" s="48"/>
      <c r="P24" s="17"/>
      <c r="Q24" s="18"/>
      <c r="R24" s="18"/>
      <c r="W24" s="18">
        <f>G24-H24</f>
        <v>10246.699999999953</v>
      </c>
    </row>
    <row r="25" spans="1:16" s="19" customFormat="1" ht="15.75">
      <c r="A25" s="35"/>
      <c r="B25" s="35"/>
      <c r="C25" s="43"/>
      <c r="D25" s="16" t="s">
        <v>16</v>
      </c>
      <c r="E25" s="34">
        <v>517929.24100000004</v>
      </c>
      <c r="F25" s="34">
        <v>501382.641</v>
      </c>
      <c r="G25" s="34">
        <v>299092.64</v>
      </c>
      <c r="H25" s="34">
        <v>282546.04</v>
      </c>
      <c r="I25" s="34">
        <v>518.5</v>
      </c>
      <c r="J25" s="34">
        <v>518.5</v>
      </c>
      <c r="K25" s="34">
        <v>146907.16100000002</v>
      </c>
      <c r="L25" s="34">
        <v>146907.16100000002</v>
      </c>
      <c r="M25" s="34">
        <v>71410.94</v>
      </c>
      <c r="N25" s="34">
        <v>71410.94</v>
      </c>
      <c r="O25" s="48"/>
      <c r="P25" s="17"/>
    </row>
    <row r="26" spans="1:17" s="19" customFormat="1" ht="15.75">
      <c r="A26" s="35"/>
      <c r="B26" s="35"/>
      <c r="C26" s="43"/>
      <c r="D26" s="16" t="s">
        <v>17</v>
      </c>
      <c r="E26" s="34">
        <v>512755.30100000004</v>
      </c>
      <c r="F26" s="34">
        <v>344442.92000000004</v>
      </c>
      <c r="G26" s="34">
        <v>305707.74</v>
      </c>
      <c r="H26" s="34">
        <v>276242.52</v>
      </c>
      <c r="I26" s="34">
        <v>0</v>
      </c>
      <c r="J26" s="34">
        <v>0</v>
      </c>
      <c r="K26" s="34">
        <v>146907.16100000002</v>
      </c>
      <c r="L26" s="34">
        <v>8060</v>
      </c>
      <c r="M26" s="34">
        <v>60140.4</v>
      </c>
      <c r="N26" s="34">
        <v>60140.4</v>
      </c>
      <c r="O26" s="48"/>
      <c r="P26" s="17"/>
      <c r="Q26" s="18"/>
    </row>
    <row r="27" spans="1:17" s="19" customFormat="1" ht="15.75">
      <c r="A27" s="35"/>
      <c r="B27" s="35"/>
      <c r="C27" s="43"/>
      <c r="D27" s="16" t="s">
        <v>18</v>
      </c>
      <c r="E27" s="34">
        <v>512755.30100000004</v>
      </c>
      <c r="F27" s="34">
        <v>344414.82000000007</v>
      </c>
      <c r="G27" s="34">
        <v>305707.74</v>
      </c>
      <c r="H27" s="34">
        <v>276242.52</v>
      </c>
      <c r="I27" s="34">
        <v>0</v>
      </c>
      <c r="J27" s="34">
        <v>0</v>
      </c>
      <c r="K27" s="34">
        <v>146907.16100000002</v>
      </c>
      <c r="L27" s="34">
        <v>8031.9</v>
      </c>
      <c r="M27" s="34">
        <v>60140.4</v>
      </c>
      <c r="N27" s="34">
        <v>60140.4</v>
      </c>
      <c r="O27" s="48"/>
      <c r="P27" s="17"/>
      <c r="Q27" s="18"/>
    </row>
    <row r="28" spans="1:16" ht="15.75">
      <c r="A28" s="36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17"/>
    </row>
    <row r="29" spans="1:16" ht="15.75">
      <c r="A29" s="36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17"/>
    </row>
    <row r="30" spans="1:16" s="19" customFormat="1" ht="20.25" customHeight="1" hidden="1">
      <c r="A30" s="58"/>
      <c r="B30" s="56" t="s">
        <v>39</v>
      </c>
      <c r="C30" s="20"/>
      <c r="D30" s="16" t="s">
        <v>12</v>
      </c>
      <c r="E30" s="2">
        <f>SUM(E31:E36)</f>
        <v>9000</v>
      </c>
      <c r="F30" s="21">
        <f>SUM(F31:F36)</f>
        <v>0</v>
      </c>
      <c r="G30" s="22">
        <f>'[1]Лист1'!$F$119</f>
        <v>1500</v>
      </c>
      <c r="H30" s="23">
        <f aca="true" t="shared" si="0" ref="H30:N30">SUM(H31:H36)</f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48"/>
      <c r="P30" s="17"/>
    </row>
    <row r="31" spans="1:16" s="19" customFormat="1" ht="20.25" customHeight="1" hidden="1">
      <c r="A31" s="58"/>
      <c r="B31" s="56"/>
      <c r="C31" s="20"/>
      <c r="D31" s="16" t="s">
        <v>13</v>
      </c>
      <c r="E31" s="2">
        <f aca="true" t="shared" si="1" ref="E31:F36">G31+I31+K31+M31</f>
        <v>1500</v>
      </c>
      <c r="F31" s="21">
        <f t="shared" si="1"/>
        <v>0</v>
      </c>
      <c r="G31" s="22">
        <f>'[1]Лист1'!$F$119</f>
        <v>1500</v>
      </c>
      <c r="H31" s="23"/>
      <c r="I31" s="2"/>
      <c r="J31" s="2"/>
      <c r="K31" s="2"/>
      <c r="L31" s="2"/>
      <c r="M31" s="2"/>
      <c r="N31" s="2"/>
      <c r="O31" s="48"/>
      <c r="P31" s="17"/>
    </row>
    <row r="32" spans="1:16" s="19" customFormat="1" ht="20.25" customHeight="1" hidden="1">
      <c r="A32" s="58"/>
      <c r="B32" s="56"/>
      <c r="C32" s="20"/>
      <c r="D32" s="16" t="s">
        <v>14</v>
      </c>
      <c r="E32" s="2">
        <f t="shared" si="1"/>
        <v>1500</v>
      </c>
      <c r="F32" s="21">
        <f t="shared" si="1"/>
        <v>0</v>
      </c>
      <c r="G32" s="22">
        <f>'[1]Лист1'!$F$119</f>
        <v>1500</v>
      </c>
      <c r="H32" s="23"/>
      <c r="I32" s="2"/>
      <c r="J32" s="2"/>
      <c r="K32" s="2"/>
      <c r="L32" s="2"/>
      <c r="M32" s="2"/>
      <c r="N32" s="2"/>
      <c r="O32" s="48"/>
      <c r="P32" s="17"/>
    </row>
    <row r="33" spans="1:16" s="19" customFormat="1" ht="20.25" customHeight="1" hidden="1">
      <c r="A33" s="58"/>
      <c r="B33" s="56"/>
      <c r="C33" s="20"/>
      <c r="D33" s="16" t="s">
        <v>15</v>
      </c>
      <c r="E33" s="2">
        <f t="shared" si="1"/>
        <v>1500</v>
      </c>
      <c r="F33" s="21">
        <f t="shared" si="1"/>
        <v>0</v>
      </c>
      <c r="G33" s="22">
        <f>'[1]Лист1'!$F$119</f>
        <v>1500</v>
      </c>
      <c r="H33" s="23"/>
      <c r="I33" s="2"/>
      <c r="J33" s="2"/>
      <c r="K33" s="2"/>
      <c r="L33" s="2"/>
      <c r="M33" s="2"/>
      <c r="N33" s="2"/>
      <c r="O33" s="48"/>
      <c r="P33" s="17"/>
    </row>
    <row r="34" spans="1:16" s="19" customFormat="1" ht="20.25" customHeight="1" hidden="1">
      <c r="A34" s="58"/>
      <c r="B34" s="56"/>
      <c r="C34" s="20"/>
      <c r="D34" s="16" t="s">
        <v>16</v>
      </c>
      <c r="E34" s="2">
        <f t="shared" si="1"/>
        <v>1500</v>
      </c>
      <c r="F34" s="21">
        <f t="shared" si="1"/>
        <v>0</v>
      </c>
      <c r="G34" s="22">
        <f>'[1]Лист1'!$F$119</f>
        <v>1500</v>
      </c>
      <c r="H34" s="23"/>
      <c r="I34" s="2"/>
      <c r="J34" s="2"/>
      <c r="K34" s="2"/>
      <c r="L34" s="2"/>
      <c r="M34" s="2"/>
      <c r="N34" s="2"/>
      <c r="O34" s="48"/>
      <c r="P34" s="17"/>
    </row>
    <row r="35" spans="1:16" s="19" customFormat="1" ht="20.25" customHeight="1" hidden="1">
      <c r="A35" s="58"/>
      <c r="B35" s="56"/>
      <c r="C35" s="20"/>
      <c r="D35" s="16" t="s">
        <v>17</v>
      </c>
      <c r="E35" s="2">
        <f t="shared" si="1"/>
        <v>1500</v>
      </c>
      <c r="F35" s="21">
        <f t="shared" si="1"/>
        <v>0</v>
      </c>
      <c r="G35" s="22">
        <f>'[1]Лист1'!$F$119</f>
        <v>1500</v>
      </c>
      <c r="H35" s="23"/>
      <c r="I35" s="2"/>
      <c r="J35" s="2"/>
      <c r="K35" s="2"/>
      <c r="L35" s="2"/>
      <c r="M35" s="2"/>
      <c r="N35" s="2"/>
      <c r="O35" s="48"/>
      <c r="P35" s="17"/>
    </row>
    <row r="36" spans="1:16" s="19" customFormat="1" ht="20.25" customHeight="1" hidden="1">
      <c r="A36" s="58"/>
      <c r="B36" s="56"/>
      <c r="C36" s="20"/>
      <c r="D36" s="16" t="s">
        <v>18</v>
      </c>
      <c r="E36" s="2">
        <f t="shared" si="1"/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8"/>
      <c r="P36" s="17"/>
    </row>
    <row r="37" spans="1:16" s="19" customFormat="1" ht="15.75" hidden="1">
      <c r="A37" s="58"/>
      <c r="B37" s="56" t="s">
        <v>32</v>
      </c>
      <c r="C37" s="20"/>
      <c r="D37" s="16" t="s">
        <v>12</v>
      </c>
      <c r="E37" s="2">
        <f>SUM(E38:E43)</f>
        <v>9000</v>
      </c>
      <c r="F37" s="21">
        <f>SUM(F38:F43)</f>
        <v>0</v>
      </c>
      <c r="G37" s="22">
        <f>'[1]Лист1'!$F$119</f>
        <v>1500</v>
      </c>
      <c r="H37" s="23">
        <f aca="true" t="shared" si="2" ref="H37:N37">SUM(H38:H43)</f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48"/>
      <c r="P37" s="17"/>
    </row>
    <row r="38" spans="1:16" s="19" customFormat="1" ht="15.75" hidden="1">
      <c r="A38" s="58"/>
      <c r="B38" s="56"/>
      <c r="C38" s="20"/>
      <c r="D38" s="16" t="s">
        <v>13</v>
      </c>
      <c r="E38" s="2">
        <f aca="true" t="shared" si="3" ref="E38:F43">G38+I38+K38+M38</f>
        <v>1500</v>
      </c>
      <c r="F38" s="21">
        <f t="shared" si="3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8"/>
      <c r="P38" s="17"/>
    </row>
    <row r="39" spans="1:16" s="19" customFormat="1" ht="15.75" hidden="1">
      <c r="A39" s="58"/>
      <c r="B39" s="56"/>
      <c r="C39" s="20"/>
      <c r="D39" s="16" t="s">
        <v>14</v>
      </c>
      <c r="E39" s="2">
        <f t="shared" si="3"/>
        <v>1500</v>
      </c>
      <c r="F39" s="21">
        <f t="shared" si="3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8"/>
      <c r="P39" s="17"/>
    </row>
    <row r="40" spans="1:16" s="19" customFormat="1" ht="15.75" hidden="1">
      <c r="A40" s="58"/>
      <c r="B40" s="56"/>
      <c r="C40" s="20"/>
      <c r="D40" s="16" t="s">
        <v>15</v>
      </c>
      <c r="E40" s="2">
        <f t="shared" si="3"/>
        <v>1500</v>
      </c>
      <c r="F40" s="21">
        <f t="shared" si="3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8"/>
      <c r="P40" s="17"/>
    </row>
    <row r="41" spans="1:16" s="19" customFormat="1" ht="15.75" hidden="1">
      <c r="A41" s="58"/>
      <c r="B41" s="56"/>
      <c r="C41" s="20"/>
      <c r="D41" s="16" t="s">
        <v>16</v>
      </c>
      <c r="E41" s="2">
        <f t="shared" si="3"/>
        <v>1500</v>
      </c>
      <c r="F41" s="21">
        <f t="shared" si="3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8"/>
      <c r="P41" s="17"/>
    </row>
    <row r="42" spans="1:16" s="19" customFormat="1" ht="15.75" hidden="1">
      <c r="A42" s="58"/>
      <c r="B42" s="56"/>
      <c r="C42" s="20"/>
      <c r="D42" s="16" t="s">
        <v>17</v>
      </c>
      <c r="E42" s="2">
        <f t="shared" si="3"/>
        <v>1500</v>
      </c>
      <c r="F42" s="21">
        <f t="shared" si="3"/>
        <v>0</v>
      </c>
      <c r="G42" s="22">
        <f>'[1]Лист1'!$F$119</f>
        <v>1500</v>
      </c>
      <c r="H42" s="23"/>
      <c r="I42" s="2"/>
      <c r="J42" s="2"/>
      <c r="K42" s="2"/>
      <c r="L42" s="2"/>
      <c r="M42" s="2"/>
      <c r="N42" s="2"/>
      <c r="O42" s="48"/>
      <c r="P42" s="17"/>
    </row>
    <row r="43" spans="1:16" s="19" customFormat="1" ht="15.75" hidden="1">
      <c r="A43" s="58"/>
      <c r="B43" s="56"/>
      <c r="C43" s="20"/>
      <c r="D43" s="16" t="s">
        <v>18</v>
      </c>
      <c r="E43" s="2">
        <f t="shared" si="3"/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8"/>
      <c r="P43" s="17"/>
    </row>
    <row r="44" spans="1:16" s="19" customFormat="1" ht="15.75" hidden="1">
      <c r="A44" s="58"/>
      <c r="B44" s="56" t="s">
        <v>34</v>
      </c>
      <c r="C44" s="20"/>
      <c r="D44" s="16" t="s">
        <v>12</v>
      </c>
      <c r="E44" s="2">
        <f>SUM(E45:E50)</f>
        <v>154000</v>
      </c>
      <c r="F44" s="21">
        <f>SUM(F45:F50)</f>
        <v>0</v>
      </c>
      <c r="G44" s="22">
        <f>'[1]Лист1'!$F$119</f>
        <v>1500</v>
      </c>
      <c r="H44" s="23">
        <f aca="true" t="shared" si="4" ref="H44:N44">SUM(H45:H50)</f>
        <v>0</v>
      </c>
      <c r="I44" s="2">
        <f t="shared" si="4"/>
        <v>125000</v>
      </c>
      <c r="J44" s="2">
        <f t="shared" si="4"/>
        <v>0</v>
      </c>
      <c r="K44" s="2">
        <f t="shared" si="4"/>
        <v>20000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48"/>
      <c r="P44" s="17"/>
    </row>
    <row r="45" spans="1:16" s="19" customFormat="1" ht="15.75" hidden="1">
      <c r="A45" s="58"/>
      <c r="B45" s="56"/>
      <c r="C45" s="20"/>
      <c r="D45" s="16" t="s">
        <v>13</v>
      </c>
      <c r="E45" s="2">
        <f aca="true" t="shared" si="5" ref="E45:F50">G45+I45+K45+M45</f>
        <v>1500</v>
      </c>
      <c r="F45" s="21">
        <f t="shared" si="5"/>
        <v>0</v>
      </c>
      <c r="G45" s="22">
        <f>'[1]Лист1'!$F$119</f>
        <v>1500</v>
      </c>
      <c r="H45" s="23">
        <f aca="true" t="shared" si="6" ref="H45:N45">H52+H59</f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 t="shared" si="6"/>
        <v>0</v>
      </c>
      <c r="O45" s="48"/>
      <c r="P45" s="17"/>
    </row>
    <row r="46" spans="1:16" s="19" customFormat="1" ht="15.75" hidden="1">
      <c r="A46" s="58"/>
      <c r="B46" s="56"/>
      <c r="C46" s="20"/>
      <c r="D46" s="16" t="s">
        <v>14</v>
      </c>
      <c r="E46" s="2">
        <f t="shared" si="5"/>
        <v>1500</v>
      </c>
      <c r="F46" s="21">
        <f t="shared" si="5"/>
        <v>0</v>
      </c>
      <c r="G46" s="22">
        <f>'[1]Лист1'!$F$119</f>
        <v>1500</v>
      </c>
      <c r="H46" s="23">
        <f aca="true" t="shared" si="7" ref="H46:N46">H53+H60</f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48"/>
      <c r="P46" s="17"/>
    </row>
    <row r="47" spans="1:16" s="19" customFormat="1" ht="15.75" hidden="1">
      <c r="A47" s="58"/>
      <c r="B47" s="56"/>
      <c r="C47" s="20"/>
      <c r="D47" s="16" t="s">
        <v>15</v>
      </c>
      <c r="E47" s="2">
        <f t="shared" si="5"/>
        <v>62000</v>
      </c>
      <c r="F47" s="21">
        <f t="shared" si="5"/>
        <v>0</v>
      </c>
      <c r="G47" s="22">
        <f>'[1]Лист1'!$F$119</f>
        <v>1500</v>
      </c>
      <c r="H47" s="23">
        <f aca="true" t="shared" si="8" ref="H47:N47">H54+H61</f>
        <v>0</v>
      </c>
      <c r="I47" s="2">
        <f t="shared" si="8"/>
        <v>50000</v>
      </c>
      <c r="J47" s="2">
        <f t="shared" si="8"/>
        <v>0</v>
      </c>
      <c r="K47" s="2">
        <f t="shared" si="8"/>
        <v>10500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48"/>
      <c r="P47" s="17"/>
    </row>
    <row r="48" spans="1:16" s="19" customFormat="1" ht="15.75" hidden="1">
      <c r="A48" s="58"/>
      <c r="B48" s="56"/>
      <c r="C48" s="20"/>
      <c r="D48" s="16" t="s">
        <v>16</v>
      </c>
      <c r="E48" s="2">
        <f t="shared" si="5"/>
        <v>86000</v>
      </c>
      <c r="F48" s="21">
        <f t="shared" si="5"/>
        <v>0</v>
      </c>
      <c r="G48" s="22">
        <f>'[1]Лист1'!$F$119</f>
        <v>1500</v>
      </c>
      <c r="H48" s="23">
        <f aca="true" t="shared" si="9" ref="H48:N48">H55+H62</f>
        <v>0</v>
      </c>
      <c r="I48" s="2">
        <f t="shared" si="9"/>
        <v>75000</v>
      </c>
      <c r="J48" s="2">
        <f t="shared" si="9"/>
        <v>0</v>
      </c>
      <c r="K48" s="2">
        <f t="shared" si="9"/>
        <v>9500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48"/>
      <c r="P48" s="17"/>
    </row>
    <row r="49" spans="1:16" s="19" customFormat="1" ht="15.75" hidden="1">
      <c r="A49" s="58"/>
      <c r="B49" s="56"/>
      <c r="C49" s="20"/>
      <c r="D49" s="16" t="s">
        <v>17</v>
      </c>
      <c r="E49" s="2">
        <f t="shared" si="5"/>
        <v>1500</v>
      </c>
      <c r="F49" s="21">
        <f t="shared" si="5"/>
        <v>0</v>
      </c>
      <c r="G49" s="22">
        <f>'[1]Лист1'!$F$119</f>
        <v>1500</v>
      </c>
      <c r="H49" s="23">
        <f aca="true" t="shared" si="10" ref="H49:N49">H56+H63</f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48"/>
      <c r="P49" s="17"/>
    </row>
    <row r="50" spans="1:16" s="19" customFormat="1" ht="15.75" hidden="1">
      <c r="A50" s="58"/>
      <c r="B50" s="56"/>
      <c r="C50" s="20"/>
      <c r="D50" s="16" t="s">
        <v>18</v>
      </c>
      <c r="E50" s="2">
        <f t="shared" si="5"/>
        <v>1500</v>
      </c>
      <c r="F50" s="21">
        <f t="shared" si="5"/>
        <v>0</v>
      </c>
      <c r="G50" s="22">
        <f>'[1]Лист1'!$F$119</f>
        <v>1500</v>
      </c>
      <c r="H50" s="23">
        <f aca="true" t="shared" si="11" ref="H50:N50">H57+H64</f>
        <v>0</v>
      </c>
      <c r="I50" s="2">
        <f t="shared" si="11"/>
        <v>0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O50" s="55"/>
      <c r="P50" s="17"/>
    </row>
    <row r="51" spans="1:16" ht="23.25" customHeight="1" hidden="1">
      <c r="A51" s="58"/>
      <c r="B51" s="39" t="s">
        <v>35</v>
      </c>
      <c r="C51" s="24"/>
      <c r="D51" s="11" t="s">
        <v>12</v>
      </c>
      <c r="E51" s="2">
        <f>SUM(E52:E57)</f>
        <v>64000</v>
      </c>
      <c r="F51" s="21">
        <f>SUM(F52:F57)</f>
        <v>0</v>
      </c>
      <c r="G51" s="22">
        <f>'[1]Лист1'!$F$119</f>
        <v>1500</v>
      </c>
      <c r="H51" s="25">
        <f aca="true" t="shared" si="12" ref="H51:N51">SUM(H52:H57)</f>
        <v>0</v>
      </c>
      <c r="I51" s="26">
        <f t="shared" si="12"/>
        <v>35000</v>
      </c>
      <c r="J51" s="26">
        <f t="shared" si="12"/>
        <v>0</v>
      </c>
      <c r="K51" s="26">
        <f t="shared" si="12"/>
        <v>20000</v>
      </c>
      <c r="L51" s="2">
        <f t="shared" si="12"/>
        <v>0</v>
      </c>
      <c r="M51" s="2">
        <f t="shared" si="12"/>
        <v>0</v>
      </c>
      <c r="N51" s="2">
        <f t="shared" si="12"/>
        <v>0</v>
      </c>
      <c r="O51" s="57" t="s">
        <v>51</v>
      </c>
      <c r="P51" s="17"/>
    </row>
    <row r="52" spans="1:16" ht="23.25" customHeight="1" hidden="1">
      <c r="A52" s="58"/>
      <c r="B52" s="39"/>
      <c r="C52" s="24"/>
      <c r="D52" s="11" t="s">
        <v>13</v>
      </c>
      <c r="E52" s="2">
        <f aca="true" t="shared" si="13" ref="E52:F57">G52+I52+K52+M52</f>
        <v>1500</v>
      </c>
      <c r="F52" s="21">
        <f t="shared" si="13"/>
        <v>0</v>
      </c>
      <c r="G52" s="22">
        <f>'[1]Лист1'!$F$119</f>
        <v>1500</v>
      </c>
      <c r="H52" s="25"/>
      <c r="I52" s="26"/>
      <c r="J52" s="26"/>
      <c r="K52" s="26"/>
      <c r="L52" s="26"/>
      <c r="M52" s="26"/>
      <c r="N52" s="26"/>
      <c r="O52" s="48"/>
      <c r="P52" s="17"/>
    </row>
    <row r="53" spans="1:16" ht="23.25" customHeight="1" hidden="1">
      <c r="A53" s="58"/>
      <c r="B53" s="39"/>
      <c r="C53" s="24"/>
      <c r="D53" s="11" t="s">
        <v>14</v>
      </c>
      <c r="E53" s="2">
        <f t="shared" si="13"/>
        <v>1500</v>
      </c>
      <c r="F53" s="21">
        <f t="shared" si="13"/>
        <v>0</v>
      </c>
      <c r="G53" s="22">
        <f>'[1]Лист1'!$F$119</f>
        <v>1500</v>
      </c>
      <c r="H53" s="25"/>
      <c r="I53" s="26"/>
      <c r="J53" s="26"/>
      <c r="K53" s="26"/>
      <c r="L53" s="26"/>
      <c r="M53" s="26"/>
      <c r="N53" s="26"/>
      <c r="O53" s="48"/>
      <c r="P53" s="17"/>
    </row>
    <row r="54" spans="1:16" ht="23.25" customHeight="1" hidden="1">
      <c r="A54" s="58"/>
      <c r="B54" s="39"/>
      <c r="C54" s="24"/>
      <c r="D54" s="11" t="s">
        <v>15</v>
      </c>
      <c r="E54" s="2">
        <f t="shared" si="13"/>
        <v>27000</v>
      </c>
      <c r="F54" s="21">
        <f t="shared" si="13"/>
        <v>0</v>
      </c>
      <c r="G54" s="22">
        <f>'[1]Лист1'!$F$119</f>
        <v>1500</v>
      </c>
      <c r="H54" s="25"/>
      <c r="I54" s="26">
        <v>15000</v>
      </c>
      <c r="J54" s="26"/>
      <c r="K54" s="26">
        <v>10500</v>
      </c>
      <c r="L54" s="26"/>
      <c r="M54" s="26"/>
      <c r="N54" s="26"/>
      <c r="O54" s="48"/>
      <c r="P54" s="17"/>
    </row>
    <row r="55" spans="1:16" ht="23.25" customHeight="1" hidden="1">
      <c r="A55" s="58"/>
      <c r="B55" s="39"/>
      <c r="C55" s="24"/>
      <c r="D55" s="11" t="s">
        <v>16</v>
      </c>
      <c r="E55" s="2">
        <f t="shared" si="13"/>
        <v>31000</v>
      </c>
      <c r="F55" s="21">
        <f t="shared" si="13"/>
        <v>0</v>
      </c>
      <c r="G55" s="22">
        <f>'[1]Лист1'!$F$119</f>
        <v>1500</v>
      </c>
      <c r="H55" s="25"/>
      <c r="I55" s="26">
        <v>20000</v>
      </c>
      <c r="J55" s="26"/>
      <c r="K55" s="26">
        <v>9500</v>
      </c>
      <c r="L55" s="26"/>
      <c r="M55" s="26"/>
      <c r="N55" s="26"/>
      <c r="O55" s="48"/>
      <c r="P55" s="17"/>
    </row>
    <row r="56" spans="1:16" ht="23.25" customHeight="1" hidden="1">
      <c r="A56" s="58"/>
      <c r="B56" s="39"/>
      <c r="C56" s="24"/>
      <c r="D56" s="11" t="s">
        <v>17</v>
      </c>
      <c r="E56" s="2">
        <f t="shared" si="13"/>
        <v>1500</v>
      </c>
      <c r="F56" s="21">
        <f t="shared" si="13"/>
        <v>0</v>
      </c>
      <c r="G56" s="22">
        <f>'[1]Лист1'!$F$119</f>
        <v>1500</v>
      </c>
      <c r="H56" s="25"/>
      <c r="I56" s="26"/>
      <c r="J56" s="26"/>
      <c r="K56" s="26"/>
      <c r="L56" s="26"/>
      <c r="M56" s="26"/>
      <c r="N56" s="26"/>
      <c r="O56" s="48"/>
      <c r="P56" s="17"/>
    </row>
    <row r="57" spans="1:16" s="27" customFormat="1" ht="23.25" customHeight="1" hidden="1">
      <c r="A57" s="58"/>
      <c r="B57" s="39"/>
      <c r="C57" s="24"/>
      <c r="D57" s="11" t="s">
        <v>18</v>
      </c>
      <c r="E57" s="2">
        <f t="shared" si="13"/>
        <v>1500</v>
      </c>
      <c r="F57" s="21">
        <f t="shared" si="13"/>
        <v>0</v>
      </c>
      <c r="G57" s="22">
        <f>'[1]Лист1'!$F$119</f>
        <v>1500</v>
      </c>
      <c r="H57" s="25"/>
      <c r="I57" s="26">
        <v>0</v>
      </c>
      <c r="J57" s="26"/>
      <c r="K57" s="26"/>
      <c r="L57" s="26"/>
      <c r="M57" s="26"/>
      <c r="N57" s="26"/>
      <c r="O57" s="48"/>
      <c r="P57" s="17"/>
    </row>
    <row r="58" spans="1:16" ht="23.25" customHeight="1" hidden="1">
      <c r="A58" s="58"/>
      <c r="B58" s="39" t="s">
        <v>36</v>
      </c>
      <c r="C58" s="24"/>
      <c r="D58" s="11" t="s">
        <v>12</v>
      </c>
      <c r="E58" s="2">
        <f>SUM(E59:E64)</f>
        <v>99000</v>
      </c>
      <c r="F58" s="21">
        <f aca="true" t="shared" si="14" ref="F58:N58">SUM(F59:F64)</f>
        <v>0</v>
      </c>
      <c r="G58" s="22">
        <f>'[1]Лист1'!$F$119</f>
        <v>1500</v>
      </c>
      <c r="H58" s="25">
        <f t="shared" si="14"/>
        <v>0</v>
      </c>
      <c r="I58" s="26">
        <f t="shared" si="14"/>
        <v>90000</v>
      </c>
      <c r="J58" s="2">
        <f t="shared" si="14"/>
        <v>0</v>
      </c>
      <c r="K58" s="2">
        <f t="shared" si="14"/>
        <v>0</v>
      </c>
      <c r="L58" s="2">
        <f t="shared" si="14"/>
        <v>0</v>
      </c>
      <c r="M58" s="2">
        <f t="shared" si="14"/>
        <v>0</v>
      </c>
      <c r="N58" s="2">
        <f t="shared" si="14"/>
        <v>0</v>
      </c>
      <c r="O58" s="48"/>
      <c r="P58" s="17"/>
    </row>
    <row r="59" spans="1:16" ht="23.25" customHeight="1" hidden="1">
      <c r="A59" s="58"/>
      <c r="B59" s="39"/>
      <c r="C59" s="24"/>
      <c r="D59" s="11" t="s">
        <v>13</v>
      </c>
      <c r="E59" s="2">
        <f aca="true" t="shared" si="15" ref="E59:F64">G59+I59+K59+M59</f>
        <v>1500</v>
      </c>
      <c r="F59" s="21">
        <f t="shared" si="15"/>
        <v>0</v>
      </c>
      <c r="G59" s="22">
        <f>'[1]Лист1'!$F$119</f>
        <v>1500</v>
      </c>
      <c r="H59" s="25"/>
      <c r="I59" s="26"/>
      <c r="J59" s="26"/>
      <c r="K59" s="26"/>
      <c r="L59" s="26"/>
      <c r="M59" s="26"/>
      <c r="N59" s="26"/>
      <c r="O59" s="48"/>
      <c r="P59" s="17"/>
    </row>
    <row r="60" spans="1:16" ht="23.25" customHeight="1" hidden="1">
      <c r="A60" s="58"/>
      <c r="B60" s="39"/>
      <c r="C60" s="24"/>
      <c r="D60" s="11" t="s">
        <v>14</v>
      </c>
      <c r="E60" s="2">
        <f t="shared" si="15"/>
        <v>1500</v>
      </c>
      <c r="F60" s="21">
        <f t="shared" si="15"/>
        <v>0</v>
      </c>
      <c r="G60" s="22">
        <f>'[1]Лист1'!$F$119</f>
        <v>1500</v>
      </c>
      <c r="H60" s="25"/>
      <c r="I60" s="26"/>
      <c r="J60" s="26"/>
      <c r="K60" s="26"/>
      <c r="L60" s="26"/>
      <c r="M60" s="26"/>
      <c r="N60" s="26"/>
      <c r="O60" s="48"/>
      <c r="P60" s="17"/>
    </row>
    <row r="61" spans="1:16" ht="23.25" customHeight="1" hidden="1">
      <c r="A61" s="58"/>
      <c r="B61" s="39"/>
      <c r="C61" s="24"/>
      <c r="D61" s="11" t="s">
        <v>15</v>
      </c>
      <c r="E61" s="2">
        <f t="shared" si="15"/>
        <v>36500</v>
      </c>
      <c r="F61" s="21">
        <f t="shared" si="15"/>
        <v>0</v>
      </c>
      <c r="G61" s="22">
        <f>'[1]Лист1'!$F$119</f>
        <v>1500</v>
      </c>
      <c r="H61" s="25"/>
      <c r="I61" s="26">
        <v>35000</v>
      </c>
      <c r="J61" s="26"/>
      <c r="K61" s="26"/>
      <c r="L61" s="26"/>
      <c r="M61" s="26"/>
      <c r="N61" s="26"/>
      <c r="O61" s="48"/>
      <c r="P61" s="17"/>
    </row>
    <row r="62" spans="1:16" ht="23.25" customHeight="1" hidden="1">
      <c r="A62" s="58"/>
      <c r="B62" s="39"/>
      <c r="C62" s="24"/>
      <c r="D62" s="11" t="s">
        <v>16</v>
      </c>
      <c r="E62" s="2">
        <f t="shared" si="15"/>
        <v>56500</v>
      </c>
      <c r="F62" s="21">
        <f t="shared" si="15"/>
        <v>0</v>
      </c>
      <c r="G62" s="22">
        <f>'[1]Лист1'!$F$119</f>
        <v>1500</v>
      </c>
      <c r="H62" s="25"/>
      <c r="I62" s="26">
        <v>55000</v>
      </c>
      <c r="J62" s="26"/>
      <c r="K62" s="26"/>
      <c r="L62" s="26"/>
      <c r="M62" s="26"/>
      <c r="N62" s="26"/>
      <c r="O62" s="48"/>
      <c r="P62" s="17"/>
    </row>
    <row r="63" spans="1:16" ht="23.25" customHeight="1" hidden="1">
      <c r="A63" s="58"/>
      <c r="B63" s="39"/>
      <c r="C63" s="24"/>
      <c r="D63" s="11" t="s">
        <v>17</v>
      </c>
      <c r="E63" s="2">
        <f t="shared" si="15"/>
        <v>1500</v>
      </c>
      <c r="F63" s="21">
        <f t="shared" si="15"/>
        <v>0</v>
      </c>
      <c r="G63" s="22">
        <f>'[1]Лист1'!$F$119</f>
        <v>1500</v>
      </c>
      <c r="H63" s="25"/>
      <c r="I63" s="26"/>
      <c r="J63" s="26"/>
      <c r="K63" s="26"/>
      <c r="L63" s="26"/>
      <c r="M63" s="26"/>
      <c r="N63" s="26"/>
      <c r="O63" s="48"/>
      <c r="P63" s="17"/>
    </row>
    <row r="64" spans="1:16" s="27" customFormat="1" ht="23.25" customHeight="1" hidden="1">
      <c r="A64" s="59"/>
      <c r="B64" s="39"/>
      <c r="C64" s="24"/>
      <c r="D64" s="11" t="s">
        <v>18</v>
      </c>
      <c r="E64" s="2">
        <f t="shared" si="15"/>
        <v>1500</v>
      </c>
      <c r="F64" s="2">
        <f t="shared" si="15"/>
        <v>0</v>
      </c>
      <c r="G64" s="22">
        <f>'[1]Лист1'!$F$119</f>
        <v>1500</v>
      </c>
      <c r="H64" s="26"/>
      <c r="I64" s="26"/>
      <c r="J64" s="26"/>
      <c r="K64" s="26"/>
      <c r="L64" s="26"/>
      <c r="M64" s="26"/>
      <c r="N64" s="26"/>
      <c r="O64" s="48"/>
      <c r="P64" s="17"/>
    </row>
    <row r="65" spans="1:17" ht="15.75">
      <c r="A65" s="35"/>
      <c r="B65" s="35" t="s">
        <v>22</v>
      </c>
      <c r="C65" s="15"/>
      <c r="D65" s="16" t="s">
        <v>12</v>
      </c>
      <c r="E65" s="2">
        <v>95640</v>
      </c>
      <c r="F65" s="2">
        <v>1500</v>
      </c>
      <c r="G65" s="2">
        <v>32140</v>
      </c>
      <c r="H65" s="2">
        <v>1500</v>
      </c>
      <c r="I65" s="2">
        <v>50000</v>
      </c>
      <c r="J65" s="2">
        <v>0</v>
      </c>
      <c r="K65" s="2">
        <v>13500</v>
      </c>
      <c r="L65" s="2">
        <v>0</v>
      </c>
      <c r="M65" s="2">
        <v>0</v>
      </c>
      <c r="N65" s="2">
        <v>0</v>
      </c>
      <c r="O65" s="48"/>
      <c r="P65" s="17"/>
      <c r="Q65" s="28"/>
    </row>
    <row r="66" spans="1:16" ht="15.75">
      <c r="A66" s="35"/>
      <c r="B66" s="35"/>
      <c r="C66" s="17"/>
      <c r="D66" s="16" t="s">
        <v>13</v>
      </c>
      <c r="E66" s="2">
        <v>8040</v>
      </c>
      <c r="F66" s="2">
        <v>250</v>
      </c>
      <c r="G66" s="2">
        <v>6540</v>
      </c>
      <c r="H66" s="2">
        <v>250</v>
      </c>
      <c r="I66" s="2">
        <v>0</v>
      </c>
      <c r="J66" s="2">
        <v>0</v>
      </c>
      <c r="K66" s="2">
        <v>1500</v>
      </c>
      <c r="L66" s="2">
        <v>0</v>
      </c>
      <c r="M66" s="2">
        <v>0</v>
      </c>
      <c r="N66" s="2">
        <v>0</v>
      </c>
      <c r="O66" s="48"/>
      <c r="P66" s="17"/>
    </row>
    <row r="67" spans="1:16" ht="15.75">
      <c r="A67" s="35"/>
      <c r="B67" s="35"/>
      <c r="C67" s="40" t="s">
        <v>47</v>
      </c>
      <c r="D67" s="16" t="s">
        <v>14</v>
      </c>
      <c r="E67" s="2">
        <v>6300</v>
      </c>
      <c r="F67" s="2">
        <v>250</v>
      </c>
      <c r="G67" s="2">
        <v>4800</v>
      </c>
      <c r="H67" s="2">
        <v>250</v>
      </c>
      <c r="I67" s="2">
        <v>0</v>
      </c>
      <c r="J67" s="2">
        <v>0</v>
      </c>
      <c r="K67" s="2">
        <v>1500</v>
      </c>
      <c r="L67" s="2">
        <v>0</v>
      </c>
      <c r="M67" s="2">
        <v>0</v>
      </c>
      <c r="N67" s="2">
        <v>0</v>
      </c>
      <c r="O67" s="48"/>
      <c r="P67" s="17"/>
    </row>
    <row r="68" spans="1:16" ht="15.75">
      <c r="A68" s="35"/>
      <c r="B68" s="35"/>
      <c r="C68" s="40"/>
      <c r="D68" s="16" t="s">
        <v>15</v>
      </c>
      <c r="E68" s="2">
        <v>250</v>
      </c>
      <c r="F68" s="2">
        <v>250</v>
      </c>
      <c r="G68" s="2">
        <v>250</v>
      </c>
      <c r="H68" s="2">
        <v>250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48"/>
      <c r="P68" s="17"/>
    </row>
    <row r="69" spans="1:16" ht="15.75">
      <c r="A69" s="35"/>
      <c r="B69" s="35"/>
      <c r="C69" s="40"/>
      <c r="D69" s="16" t="s">
        <v>16</v>
      </c>
      <c r="E69" s="2">
        <v>250</v>
      </c>
      <c r="F69" s="2">
        <v>250</v>
      </c>
      <c r="G69" s="2">
        <v>250</v>
      </c>
      <c r="H69" s="2">
        <v>250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48"/>
      <c r="P69" s="17"/>
    </row>
    <row r="70" spans="1:16" ht="15.75">
      <c r="A70" s="35"/>
      <c r="B70" s="35"/>
      <c r="C70" s="40"/>
      <c r="D70" s="16" t="s">
        <v>17</v>
      </c>
      <c r="E70" s="2">
        <v>250</v>
      </c>
      <c r="F70" s="2">
        <v>250</v>
      </c>
      <c r="G70" s="2">
        <v>250</v>
      </c>
      <c r="H70" s="2">
        <v>250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48"/>
      <c r="P70" s="17"/>
    </row>
    <row r="71" spans="1:16" ht="15.75">
      <c r="A71" s="35"/>
      <c r="B71" s="35"/>
      <c r="C71" s="40"/>
      <c r="D71" s="16" t="s">
        <v>18</v>
      </c>
      <c r="E71" s="2">
        <v>80550</v>
      </c>
      <c r="F71" s="2">
        <v>250</v>
      </c>
      <c r="G71" s="2">
        <v>20050</v>
      </c>
      <c r="H71" s="2">
        <v>250</v>
      </c>
      <c r="I71" s="2">
        <v>50000</v>
      </c>
      <c r="J71" s="2">
        <v>0</v>
      </c>
      <c r="K71" s="2">
        <v>10500</v>
      </c>
      <c r="L71" s="2">
        <v>0</v>
      </c>
      <c r="M71" s="2">
        <v>0</v>
      </c>
      <c r="N71" s="2">
        <v>0</v>
      </c>
      <c r="O71" s="48"/>
      <c r="P71" s="17"/>
    </row>
    <row r="72" spans="1:16" ht="15.75">
      <c r="A72" s="36" t="s">
        <v>30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11"/>
      <c r="P72" s="17"/>
    </row>
    <row r="73" spans="1:16" ht="15.75">
      <c r="A73" s="36" t="s">
        <v>31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11"/>
      <c r="P73" s="17"/>
    </row>
    <row r="74" spans="1:16" s="13" customFormat="1" ht="15.75" hidden="1">
      <c r="A74" s="46"/>
      <c r="B74" s="39" t="s">
        <v>38</v>
      </c>
      <c r="C74" s="24"/>
      <c r="D74" s="11" t="s">
        <v>12</v>
      </c>
      <c r="E74" s="2">
        <f>SUM(E75:E80)</f>
        <v>73489.2</v>
      </c>
      <c r="F74" s="2">
        <f>SUM(F75:F80)</f>
        <v>72649.2</v>
      </c>
      <c r="G74" s="2">
        <f>'[2]в свод'!$D$30</f>
        <v>12248.2</v>
      </c>
      <c r="H74" s="2">
        <f>'[2]в свод'!$E$30</f>
        <v>12108.2</v>
      </c>
      <c r="I74" s="26"/>
      <c r="J74" s="26"/>
      <c r="K74" s="26"/>
      <c r="L74" s="26"/>
      <c r="M74" s="26"/>
      <c r="N74" s="26"/>
      <c r="O74" s="48" t="s">
        <v>51</v>
      </c>
      <c r="P74" s="17"/>
    </row>
    <row r="75" spans="1:17" ht="15.75" hidden="1">
      <c r="A75" s="46"/>
      <c r="B75" s="39"/>
      <c r="C75" s="24"/>
      <c r="D75" s="11" t="s">
        <v>13</v>
      </c>
      <c r="E75" s="2">
        <f aca="true" t="shared" si="16" ref="E75:E80">G75+I75+K75+M75</f>
        <v>12248.2</v>
      </c>
      <c r="F75" s="2">
        <f aca="true" t="shared" si="17" ref="F75:F80">H75+J75+L75+N75</f>
        <v>12108.2</v>
      </c>
      <c r="G75" s="2">
        <f>'[2]в свод'!$D$30</f>
        <v>12248.2</v>
      </c>
      <c r="H75" s="2">
        <f>'[2]в свод'!$E$30</f>
        <v>12108.2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48"/>
      <c r="P75" s="17"/>
      <c r="Q75" s="28"/>
    </row>
    <row r="76" spans="1:17" ht="15.75" hidden="1">
      <c r="A76" s="46"/>
      <c r="B76" s="39"/>
      <c r="C76" s="24"/>
      <c r="D76" s="11" t="s">
        <v>14</v>
      </c>
      <c r="E76" s="2">
        <f t="shared" si="16"/>
        <v>12248.2</v>
      </c>
      <c r="F76" s="2">
        <f t="shared" si="17"/>
        <v>12108.2</v>
      </c>
      <c r="G76" s="2">
        <f>'[2]в свод'!$D$30</f>
        <v>12248.2</v>
      </c>
      <c r="H76" s="2">
        <f>'[2]в свод'!$E$30</f>
        <v>12108.2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48"/>
      <c r="P76" s="17"/>
      <c r="Q76" s="28"/>
    </row>
    <row r="77" spans="1:17" ht="15.75" hidden="1">
      <c r="A77" s="46"/>
      <c r="B77" s="39"/>
      <c r="C77" s="24"/>
      <c r="D77" s="11" t="s">
        <v>15</v>
      </c>
      <c r="E77" s="2">
        <f t="shared" si="16"/>
        <v>12248.2</v>
      </c>
      <c r="F77" s="2">
        <f t="shared" si="17"/>
        <v>12108.2</v>
      </c>
      <c r="G77" s="2">
        <f>'[2]в свод'!$D$30</f>
        <v>12248.2</v>
      </c>
      <c r="H77" s="2">
        <f>'[2]в свод'!$E$30</f>
        <v>12108.2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48"/>
      <c r="P77" s="17"/>
      <c r="Q77" s="28"/>
    </row>
    <row r="78" spans="1:16" ht="15.75" hidden="1">
      <c r="A78" s="46"/>
      <c r="B78" s="39"/>
      <c r="C78" s="24"/>
      <c r="D78" s="11" t="s">
        <v>16</v>
      </c>
      <c r="E78" s="2">
        <f t="shared" si="16"/>
        <v>12248.2</v>
      </c>
      <c r="F78" s="2">
        <f t="shared" si="17"/>
        <v>12108.2</v>
      </c>
      <c r="G78" s="2">
        <f>'[2]в свод'!$D$30</f>
        <v>12248.2</v>
      </c>
      <c r="H78" s="2">
        <f>'[2]в свод'!$E$30</f>
        <v>12108.2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48"/>
      <c r="P78" s="17"/>
    </row>
    <row r="79" spans="1:16" ht="15.75" hidden="1">
      <c r="A79" s="46"/>
      <c r="B79" s="39"/>
      <c r="C79" s="24"/>
      <c r="D79" s="11" t="s">
        <v>17</v>
      </c>
      <c r="E79" s="2">
        <f t="shared" si="16"/>
        <v>12248.2</v>
      </c>
      <c r="F79" s="2">
        <f t="shared" si="17"/>
        <v>12108.2</v>
      </c>
      <c r="G79" s="2">
        <f>'[2]в свод'!$D$30</f>
        <v>12248.2</v>
      </c>
      <c r="H79" s="2">
        <f>'[2]в свод'!$E$30</f>
        <v>12108.2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48"/>
      <c r="P79" s="17"/>
    </row>
    <row r="80" spans="1:16" ht="15.75" hidden="1">
      <c r="A80" s="46"/>
      <c r="B80" s="39"/>
      <c r="C80" s="24"/>
      <c r="D80" s="11" t="s">
        <v>18</v>
      </c>
      <c r="E80" s="2">
        <f t="shared" si="16"/>
        <v>12248.2</v>
      </c>
      <c r="F80" s="2">
        <f t="shared" si="17"/>
        <v>12108.2</v>
      </c>
      <c r="G80" s="2">
        <f>'[2]в свод'!$D$30</f>
        <v>12248.2</v>
      </c>
      <c r="H80" s="2">
        <f>'[2]в свод'!$E$30</f>
        <v>12108.2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48"/>
      <c r="P80" s="17"/>
    </row>
    <row r="81" spans="1:16" s="13" customFormat="1" ht="21" customHeight="1" hidden="1">
      <c r="A81" s="46"/>
      <c r="B81" s="39" t="s">
        <v>37</v>
      </c>
      <c r="C81" s="24"/>
      <c r="D81" s="11" t="s">
        <v>12</v>
      </c>
      <c r="E81" s="2">
        <f>SUM(E82:E87)</f>
        <v>73489.2</v>
      </c>
      <c r="F81" s="2">
        <f>SUM(F82:F87)</f>
        <v>72649.2</v>
      </c>
      <c r="G81" s="2">
        <f>'[2]в свод'!$D$30</f>
        <v>12248.2</v>
      </c>
      <c r="H81" s="2">
        <f>'[2]в свод'!$E$30</f>
        <v>12108.2</v>
      </c>
      <c r="I81" s="26">
        <f aca="true" t="shared" si="18" ref="I81:N81">SUM(I82:I87)</f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8"/>
        <v>0</v>
      </c>
      <c r="O81" s="48"/>
      <c r="P81" s="17"/>
    </row>
    <row r="82" spans="1:16" ht="21" customHeight="1" hidden="1">
      <c r="A82" s="46"/>
      <c r="B82" s="39"/>
      <c r="C82" s="24"/>
      <c r="D82" s="11" t="s">
        <v>13</v>
      </c>
      <c r="E82" s="2">
        <f aca="true" t="shared" si="19" ref="E82:E87">G82+I82+K82+M82</f>
        <v>12248.2</v>
      </c>
      <c r="F82" s="2">
        <f aca="true" t="shared" si="20" ref="F82:F87">H82+J82+L82+N82</f>
        <v>12108.2</v>
      </c>
      <c r="G82" s="2">
        <f>'[2]в свод'!$D$30</f>
        <v>12248.2</v>
      </c>
      <c r="H82" s="2">
        <f>'[2]в свод'!$E$30</f>
        <v>12108.2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48"/>
      <c r="P82" s="17"/>
    </row>
    <row r="83" spans="1:16" ht="21" customHeight="1" hidden="1">
      <c r="A83" s="46"/>
      <c r="B83" s="39"/>
      <c r="C83" s="24"/>
      <c r="D83" s="11" t="s">
        <v>14</v>
      </c>
      <c r="E83" s="2">
        <f t="shared" si="19"/>
        <v>12248.2</v>
      </c>
      <c r="F83" s="2">
        <f t="shared" si="20"/>
        <v>12108.2</v>
      </c>
      <c r="G83" s="2">
        <f>'[2]в свод'!$D$30</f>
        <v>12248.2</v>
      </c>
      <c r="H83" s="2">
        <f>'[2]в свод'!$E$30</f>
        <v>12108.2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48"/>
      <c r="P83" s="17"/>
    </row>
    <row r="84" spans="1:16" ht="21" customHeight="1" hidden="1">
      <c r="A84" s="46"/>
      <c r="B84" s="39"/>
      <c r="C84" s="24"/>
      <c r="D84" s="11" t="s">
        <v>15</v>
      </c>
      <c r="E84" s="2">
        <f t="shared" si="19"/>
        <v>12248.2</v>
      </c>
      <c r="F84" s="2">
        <f t="shared" si="20"/>
        <v>12108.2</v>
      </c>
      <c r="G84" s="2">
        <f>'[2]в свод'!$D$30</f>
        <v>12248.2</v>
      </c>
      <c r="H84" s="2">
        <f>'[2]в свод'!$E$30</f>
        <v>12108.2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48"/>
      <c r="P84" s="17"/>
    </row>
    <row r="85" spans="1:16" ht="21" customHeight="1" hidden="1">
      <c r="A85" s="46"/>
      <c r="B85" s="39"/>
      <c r="C85" s="24"/>
      <c r="D85" s="11" t="s">
        <v>16</v>
      </c>
      <c r="E85" s="2">
        <f t="shared" si="19"/>
        <v>12248.2</v>
      </c>
      <c r="F85" s="2">
        <f t="shared" si="20"/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8"/>
      <c r="P85" s="17"/>
    </row>
    <row r="86" spans="1:16" ht="21" customHeight="1" hidden="1">
      <c r="A86" s="46"/>
      <c r="B86" s="39"/>
      <c r="C86" s="24"/>
      <c r="D86" s="11" t="s">
        <v>17</v>
      </c>
      <c r="E86" s="2">
        <f t="shared" si="19"/>
        <v>12248.2</v>
      </c>
      <c r="F86" s="2">
        <f t="shared" si="20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8"/>
      <c r="P86" s="17"/>
    </row>
    <row r="87" spans="1:16" ht="21" customHeight="1" hidden="1">
      <c r="A87" s="46"/>
      <c r="B87" s="39"/>
      <c r="C87" s="24"/>
      <c r="D87" s="11" t="s">
        <v>18</v>
      </c>
      <c r="E87" s="2">
        <f t="shared" si="19"/>
        <v>12248.2</v>
      </c>
      <c r="F87" s="2">
        <f t="shared" si="20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8"/>
      <c r="P87" s="17"/>
    </row>
    <row r="88" spans="1:16" ht="15.75" hidden="1">
      <c r="A88" s="46"/>
      <c r="B88" s="39" t="s">
        <v>33</v>
      </c>
      <c r="C88" s="24"/>
      <c r="D88" s="11" t="s">
        <v>12</v>
      </c>
      <c r="E88" s="2">
        <f>SUM(E89:E94)</f>
        <v>73489.2</v>
      </c>
      <c r="F88" s="2">
        <f>SUM(F89:F94)</f>
        <v>72649.2</v>
      </c>
      <c r="G88" s="2">
        <f>'[2]в свод'!$D$30</f>
        <v>12248.2</v>
      </c>
      <c r="H88" s="2">
        <f>'[2]в свод'!$E$30</f>
        <v>12108.2</v>
      </c>
      <c r="I88" s="2">
        <f aca="true" t="shared" si="21" ref="I88:N88">SUM(I89:I94)</f>
        <v>0</v>
      </c>
      <c r="J88" s="2">
        <f t="shared" si="21"/>
        <v>0</v>
      </c>
      <c r="K88" s="2">
        <f t="shared" si="21"/>
        <v>0</v>
      </c>
      <c r="L88" s="2">
        <f t="shared" si="21"/>
        <v>0</v>
      </c>
      <c r="M88" s="2">
        <f t="shared" si="21"/>
        <v>0</v>
      </c>
      <c r="N88" s="2">
        <f t="shared" si="21"/>
        <v>0</v>
      </c>
      <c r="O88" s="48"/>
      <c r="P88" s="17"/>
    </row>
    <row r="89" spans="1:16" ht="15.75" hidden="1">
      <c r="A89" s="46"/>
      <c r="B89" s="39"/>
      <c r="C89" s="24"/>
      <c r="D89" s="11" t="s">
        <v>13</v>
      </c>
      <c r="E89" s="2">
        <f aca="true" t="shared" si="22" ref="E89:E94">G89+I89+K89+M89</f>
        <v>12248.2</v>
      </c>
      <c r="F89" s="2">
        <f aca="true" t="shared" si="23" ref="F89:F94">H89+J89+L89+N89</f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8"/>
      <c r="P89" s="17"/>
    </row>
    <row r="90" spans="1:16" ht="15.75" hidden="1">
      <c r="A90" s="46"/>
      <c r="B90" s="39"/>
      <c r="C90" s="24"/>
      <c r="D90" s="11" t="s">
        <v>14</v>
      </c>
      <c r="E90" s="2">
        <f t="shared" si="22"/>
        <v>12248.2</v>
      </c>
      <c r="F90" s="2">
        <f t="shared" si="23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8"/>
      <c r="P90" s="17"/>
    </row>
    <row r="91" spans="1:16" ht="15.75" hidden="1">
      <c r="A91" s="46"/>
      <c r="B91" s="39"/>
      <c r="C91" s="24"/>
      <c r="D91" s="11" t="s">
        <v>15</v>
      </c>
      <c r="E91" s="2">
        <f t="shared" si="22"/>
        <v>12248.2</v>
      </c>
      <c r="F91" s="2">
        <f t="shared" si="23"/>
        <v>12108.2</v>
      </c>
      <c r="G91" s="2">
        <f>'[2]в свод'!$D$30</f>
        <v>12248.2</v>
      </c>
      <c r="H91" s="2">
        <f>'[2]в свод'!$E$30</f>
        <v>12108.2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48"/>
      <c r="P91" s="17"/>
    </row>
    <row r="92" spans="1:16" ht="15.75" hidden="1">
      <c r="A92" s="46"/>
      <c r="B92" s="39"/>
      <c r="C92" s="24"/>
      <c r="D92" s="11" t="s">
        <v>16</v>
      </c>
      <c r="E92" s="2">
        <f t="shared" si="22"/>
        <v>12248.2</v>
      </c>
      <c r="F92" s="2">
        <f t="shared" si="23"/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8"/>
      <c r="P92" s="17"/>
    </row>
    <row r="93" spans="1:16" ht="15.75" hidden="1">
      <c r="A93" s="46"/>
      <c r="B93" s="39"/>
      <c r="C93" s="24"/>
      <c r="D93" s="11" t="s">
        <v>17</v>
      </c>
      <c r="E93" s="2">
        <f t="shared" si="22"/>
        <v>12248.2</v>
      </c>
      <c r="F93" s="2">
        <f t="shared" si="23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8"/>
      <c r="P93" s="17"/>
    </row>
    <row r="94" spans="1:16" ht="15.75" hidden="1">
      <c r="A94" s="47"/>
      <c r="B94" s="39"/>
      <c r="C94" s="24"/>
      <c r="D94" s="11" t="s">
        <v>18</v>
      </c>
      <c r="E94" s="2">
        <f t="shared" si="22"/>
        <v>12248.2</v>
      </c>
      <c r="F94" s="2">
        <f t="shared" si="23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8"/>
      <c r="P94" s="17"/>
    </row>
    <row r="95" spans="1:16" ht="15.75">
      <c r="A95" s="35"/>
      <c r="B95" s="35" t="s">
        <v>21</v>
      </c>
      <c r="C95" s="15"/>
      <c r="D95" s="16" t="s">
        <v>12</v>
      </c>
      <c r="E95" s="2">
        <v>196307.27</v>
      </c>
      <c r="F95" s="2">
        <v>185676.6</v>
      </c>
      <c r="G95" s="2">
        <v>196307.27</v>
      </c>
      <c r="H95" s="2">
        <v>185676.6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48"/>
      <c r="P95" s="17"/>
    </row>
    <row r="96" spans="1:17" ht="15.75">
      <c r="A96" s="35"/>
      <c r="B96" s="35"/>
      <c r="C96" s="17"/>
      <c r="D96" s="16" t="s">
        <v>13</v>
      </c>
      <c r="E96" s="2">
        <v>29059.4</v>
      </c>
      <c r="F96" s="2">
        <v>28919.4</v>
      </c>
      <c r="G96" s="2">
        <v>29059.4</v>
      </c>
      <c r="H96" s="2">
        <v>28919.4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48"/>
      <c r="P96" s="17"/>
      <c r="Q96" s="28"/>
    </row>
    <row r="97" spans="1:17" ht="15.75">
      <c r="A97" s="35"/>
      <c r="B97" s="35"/>
      <c r="C97" s="35" t="s">
        <v>56</v>
      </c>
      <c r="D97" s="16" t="s">
        <v>14</v>
      </c>
      <c r="E97" s="2">
        <v>30828.17</v>
      </c>
      <c r="F97" s="2">
        <v>30212.1</v>
      </c>
      <c r="G97" s="2">
        <v>30828.17</v>
      </c>
      <c r="H97" s="2">
        <v>30212.1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48"/>
      <c r="P97" s="17"/>
      <c r="Q97" s="28"/>
    </row>
    <row r="98" spans="1:17" ht="15.75">
      <c r="A98" s="35"/>
      <c r="B98" s="35"/>
      <c r="C98" s="35"/>
      <c r="D98" s="16" t="s">
        <v>15</v>
      </c>
      <c r="E98" s="2">
        <v>30745</v>
      </c>
      <c r="F98" s="2">
        <v>30217.6</v>
      </c>
      <c r="G98" s="2">
        <v>30745</v>
      </c>
      <c r="H98" s="2">
        <v>30217.6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48"/>
      <c r="P98" s="17"/>
      <c r="Q98" s="28"/>
    </row>
    <row r="99" spans="1:16" ht="15.75">
      <c r="A99" s="35"/>
      <c r="B99" s="35"/>
      <c r="C99" s="35"/>
      <c r="D99" s="16" t="s">
        <v>16</v>
      </c>
      <c r="E99" s="2">
        <v>35224.9</v>
      </c>
      <c r="F99" s="2">
        <v>32973.5</v>
      </c>
      <c r="G99" s="2">
        <v>35224.9</v>
      </c>
      <c r="H99" s="2">
        <v>32973.5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48"/>
      <c r="P99" s="17"/>
    </row>
    <row r="100" spans="1:16" ht="15.75">
      <c r="A100" s="35"/>
      <c r="B100" s="35"/>
      <c r="C100" s="35"/>
      <c r="D100" s="16" t="s">
        <v>17</v>
      </c>
      <c r="E100" s="2">
        <v>35224.9</v>
      </c>
      <c r="F100" s="2">
        <v>31677</v>
      </c>
      <c r="G100" s="2">
        <v>35224.9</v>
      </c>
      <c r="H100" s="2">
        <v>31677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48"/>
      <c r="P100" s="17"/>
    </row>
    <row r="101" spans="1:16" ht="15.75">
      <c r="A101" s="35"/>
      <c r="B101" s="35"/>
      <c r="C101" s="35"/>
      <c r="D101" s="16" t="s">
        <v>18</v>
      </c>
      <c r="E101" s="2">
        <v>35224.9</v>
      </c>
      <c r="F101" s="2">
        <v>31677</v>
      </c>
      <c r="G101" s="2">
        <v>35224.9</v>
      </c>
      <c r="H101" s="2">
        <v>31677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48"/>
      <c r="P101" s="17"/>
    </row>
    <row r="102" spans="1:16" ht="15.75">
      <c r="A102" s="36" t="s">
        <v>24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8"/>
      <c r="O102" s="11"/>
      <c r="P102" s="17"/>
    </row>
    <row r="103" spans="1:16" ht="15.75">
      <c r="A103" s="36" t="s">
        <v>25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8"/>
      <c r="O103" s="11"/>
      <c r="P103" s="17"/>
    </row>
    <row r="104" spans="1:16" ht="15.75" customHeight="1" hidden="1">
      <c r="A104" s="46"/>
      <c r="B104" s="39" t="s">
        <v>27</v>
      </c>
      <c r="C104" s="24"/>
      <c r="D104" s="11" t="s">
        <v>12</v>
      </c>
      <c r="E104" s="2">
        <f>SUM(E105:E110)</f>
        <v>1985984</v>
      </c>
      <c r="F104" s="2">
        <f>SUM(F105:F110)</f>
        <v>0</v>
      </c>
      <c r="G104" s="2">
        <f>SUM(G105:G110)</f>
        <v>1985984</v>
      </c>
      <c r="H104" s="2">
        <f aca="true" t="shared" si="24" ref="H104:N104">SUM(H105:H110)</f>
        <v>0</v>
      </c>
      <c r="I104" s="2">
        <f t="shared" si="24"/>
        <v>0</v>
      </c>
      <c r="J104" s="2">
        <f t="shared" si="24"/>
        <v>0</v>
      </c>
      <c r="K104" s="2">
        <f t="shared" si="24"/>
        <v>0</v>
      </c>
      <c r="L104" s="2">
        <f t="shared" si="24"/>
        <v>0</v>
      </c>
      <c r="M104" s="2">
        <f t="shared" si="24"/>
        <v>0</v>
      </c>
      <c r="N104" s="2">
        <f t="shared" si="24"/>
        <v>0</v>
      </c>
      <c r="O104" s="48" t="s">
        <v>53</v>
      </c>
      <c r="P104" s="17"/>
    </row>
    <row r="105" spans="1:16" ht="15.75" customHeight="1" hidden="1">
      <c r="A105" s="46"/>
      <c r="B105" s="39"/>
      <c r="C105" s="24"/>
      <c r="D105" s="11" t="s">
        <v>13</v>
      </c>
      <c r="E105" s="2">
        <f aca="true" t="shared" si="25" ref="E105:E110">G105+I105+K105+M105</f>
        <v>200000</v>
      </c>
      <c r="F105" s="2">
        <f aca="true" t="shared" si="26" ref="F105:F110">H105+J105+L105+N105</f>
        <v>0</v>
      </c>
      <c r="G105" s="26">
        <v>200000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48"/>
      <c r="P105" s="17"/>
    </row>
    <row r="106" spans="1:16" ht="15.75" customHeight="1" hidden="1">
      <c r="A106" s="46"/>
      <c r="B106" s="39"/>
      <c r="C106" s="24"/>
      <c r="D106" s="11" t="s">
        <v>14</v>
      </c>
      <c r="E106" s="2">
        <f t="shared" si="25"/>
        <v>240000</v>
      </c>
      <c r="F106" s="2">
        <f t="shared" si="26"/>
        <v>0</v>
      </c>
      <c r="G106" s="26">
        <f>1.2*G105</f>
        <v>240000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48"/>
      <c r="P106" s="17"/>
    </row>
    <row r="107" spans="1:16" ht="15.75" customHeight="1" hidden="1">
      <c r="A107" s="46"/>
      <c r="B107" s="39"/>
      <c r="C107" s="24"/>
      <c r="D107" s="11" t="s">
        <v>15</v>
      </c>
      <c r="E107" s="2">
        <f t="shared" si="25"/>
        <v>288000</v>
      </c>
      <c r="F107" s="2">
        <f t="shared" si="26"/>
        <v>0</v>
      </c>
      <c r="G107" s="26">
        <f>1.2*G106</f>
        <v>288000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48"/>
      <c r="P107" s="17"/>
    </row>
    <row r="108" spans="1:16" ht="15.75" customHeight="1" hidden="1">
      <c r="A108" s="46"/>
      <c r="B108" s="39"/>
      <c r="C108" s="24"/>
      <c r="D108" s="11" t="s">
        <v>16</v>
      </c>
      <c r="E108" s="2">
        <f t="shared" si="25"/>
        <v>345600</v>
      </c>
      <c r="F108" s="2">
        <f t="shared" si="26"/>
        <v>0</v>
      </c>
      <c r="G108" s="26">
        <f>1.2*G107</f>
        <v>345600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48"/>
      <c r="P108" s="17"/>
    </row>
    <row r="109" spans="1:16" ht="15.75" customHeight="1" hidden="1">
      <c r="A109" s="46"/>
      <c r="B109" s="39"/>
      <c r="C109" s="24"/>
      <c r="D109" s="11" t="s">
        <v>17</v>
      </c>
      <c r="E109" s="2">
        <f t="shared" si="25"/>
        <v>414720</v>
      </c>
      <c r="F109" s="2">
        <f t="shared" si="26"/>
        <v>0</v>
      </c>
      <c r="G109" s="26">
        <f>1.2*G108</f>
        <v>414720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48"/>
      <c r="P109" s="17"/>
    </row>
    <row r="110" spans="1:16" ht="15.75" customHeight="1" hidden="1">
      <c r="A110" s="46"/>
      <c r="B110" s="39"/>
      <c r="C110" s="24"/>
      <c r="D110" s="11" t="s">
        <v>18</v>
      </c>
      <c r="E110" s="2">
        <f t="shared" si="25"/>
        <v>497664</v>
      </c>
      <c r="F110" s="2">
        <f t="shared" si="26"/>
        <v>0</v>
      </c>
      <c r="G110" s="26">
        <f>1.2*G109</f>
        <v>497664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48"/>
      <c r="P110" s="17"/>
    </row>
    <row r="111" spans="1:16" s="19" customFormat="1" ht="15.75" customHeight="1" hidden="1">
      <c r="A111" s="46"/>
      <c r="B111" s="39" t="s">
        <v>28</v>
      </c>
      <c r="C111" s="24"/>
      <c r="D111" s="16" t="s">
        <v>12</v>
      </c>
      <c r="E111" s="2">
        <f>SUM(E112:E117)</f>
        <v>1985984</v>
      </c>
      <c r="F111" s="2">
        <f>SUM(F112:F117)</f>
        <v>0</v>
      </c>
      <c r="G111" s="2">
        <f aca="true" t="shared" si="27" ref="G111:N111">SUM(G112:G117)</f>
        <v>1985984</v>
      </c>
      <c r="H111" s="2">
        <f t="shared" si="27"/>
        <v>0</v>
      </c>
      <c r="I111" s="2">
        <f t="shared" si="27"/>
        <v>0</v>
      </c>
      <c r="J111" s="2">
        <f t="shared" si="27"/>
        <v>0</v>
      </c>
      <c r="K111" s="2">
        <f t="shared" si="27"/>
        <v>0</v>
      </c>
      <c r="L111" s="2">
        <f t="shared" si="27"/>
        <v>0</v>
      </c>
      <c r="M111" s="2">
        <f t="shared" si="27"/>
        <v>0</v>
      </c>
      <c r="N111" s="2">
        <f t="shared" si="27"/>
        <v>0</v>
      </c>
      <c r="O111" s="48"/>
      <c r="P111" s="17"/>
    </row>
    <row r="112" spans="1:16" ht="15.75" customHeight="1" hidden="1">
      <c r="A112" s="46"/>
      <c r="B112" s="39"/>
      <c r="C112" s="24"/>
      <c r="D112" s="11" t="s">
        <v>13</v>
      </c>
      <c r="E112" s="2">
        <f aca="true" t="shared" si="28" ref="E112:E117">G112+I112+K112+M112</f>
        <v>200000</v>
      </c>
      <c r="F112" s="2">
        <f aca="true" t="shared" si="29" ref="F112:F117">H112+J112+L112+N112</f>
        <v>0</v>
      </c>
      <c r="G112" s="26">
        <v>200000</v>
      </c>
      <c r="H112" s="26"/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48"/>
      <c r="P112" s="17"/>
    </row>
    <row r="113" spans="1:16" ht="15.75" customHeight="1" hidden="1">
      <c r="A113" s="46"/>
      <c r="B113" s="39"/>
      <c r="C113" s="24"/>
      <c r="D113" s="11" t="s">
        <v>14</v>
      </c>
      <c r="E113" s="2">
        <f t="shared" si="28"/>
        <v>240000</v>
      </c>
      <c r="F113" s="2">
        <f t="shared" si="29"/>
        <v>0</v>
      </c>
      <c r="G113" s="26">
        <f>1.2*G112</f>
        <v>240000</v>
      </c>
      <c r="H113" s="26"/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48"/>
      <c r="P113" s="17"/>
    </row>
    <row r="114" spans="1:16" ht="15.75" customHeight="1" hidden="1">
      <c r="A114" s="46"/>
      <c r="B114" s="39"/>
      <c r="C114" s="24"/>
      <c r="D114" s="11" t="s">
        <v>15</v>
      </c>
      <c r="E114" s="2">
        <f t="shared" si="28"/>
        <v>288000</v>
      </c>
      <c r="F114" s="2">
        <f t="shared" si="29"/>
        <v>0</v>
      </c>
      <c r="G114" s="26">
        <f>1.2*G113</f>
        <v>288000</v>
      </c>
      <c r="H114" s="26"/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48"/>
      <c r="P114" s="17"/>
    </row>
    <row r="115" spans="1:16" ht="15.75" customHeight="1" hidden="1">
      <c r="A115" s="46"/>
      <c r="B115" s="39"/>
      <c r="C115" s="24"/>
      <c r="D115" s="11" t="s">
        <v>16</v>
      </c>
      <c r="E115" s="2">
        <f t="shared" si="28"/>
        <v>345600</v>
      </c>
      <c r="F115" s="2">
        <f t="shared" si="29"/>
        <v>0</v>
      </c>
      <c r="G115" s="26">
        <f>1.2*G114</f>
        <v>345600</v>
      </c>
      <c r="H115" s="26"/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48"/>
      <c r="P115" s="17"/>
    </row>
    <row r="116" spans="1:16" ht="15.75" customHeight="1" hidden="1">
      <c r="A116" s="46"/>
      <c r="B116" s="39"/>
      <c r="C116" s="24"/>
      <c r="D116" s="11" t="s">
        <v>17</v>
      </c>
      <c r="E116" s="2">
        <f t="shared" si="28"/>
        <v>414720</v>
      </c>
      <c r="F116" s="2">
        <f t="shared" si="29"/>
        <v>0</v>
      </c>
      <c r="G116" s="26">
        <f>1.2*G115</f>
        <v>414720</v>
      </c>
      <c r="H116" s="26"/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48"/>
      <c r="P116" s="17"/>
    </row>
    <row r="117" spans="1:16" ht="15.75" customHeight="1" hidden="1">
      <c r="A117" s="46"/>
      <c r="B117" s="39"/>
      <c r="C117" s="24"/>
      <c r="D117" s="11" t="s">
        <v>18</v>
      </c>
      <c r="E117" s="2">
        <f t="shared" si="28"/>
        <v>497664</v>
      </c>
      <c r="F117" s="2">
        <f t="shared" si="29"/>
        <v>0</v>
      </c>
      <c r="G117" s="26">
        <f>1.2*G116</f>
        <v>497664</v>
      </c>
      <c r="H117" s="26"/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48"/>
      <c r="P117" s="17"/>
    </row>
    <row r="118" spans="1:16" ht="15.75" customHeight="1" hidden="1">
      <c r="A118" s="46"/>
      <c r="B118" s="39" t="s">
        <v>29</v>
      </c>
      <c r="C118" s="24"/>
      <c r="D118" s="11" t="s">
        <v>12</v>
      </c>
      <c r="E118" s="2">
        <f>SUM(E119:E124)</f>
        <v>2482480</v>
      </c>
      <c r="F118" s="2">
        <f>SUM(F119:F124)</f>
        <v>0</v>
      </c>
      <c r="G118" s="2">
        <f>SUM(G119:G124)</f>
        <v>2482480</v>
      </c>
      <c r="H118" s="2">
        <f aca="true" t="shared" si="30" ref="H118:N118">SUM(H119:H124)</f>
        <v>0</v>
      </c>
      <c r="I118" s="2">
        <f t="shared" si="30"/>
        <v>0</v>
      </c>
      <c r="J118" s="2">
        <f t="shared" si="30"/>
        <v>0</v>
      </c>
      <c r="K118" s="2">
        <f t="shared" si="30"/>
        <v>0</v>
      </c>
      <c r="L118" s="2">
        <f t="shared" si="30"/>
        <v>0</v>
      </c>
      <c r="M118" s="2">
        <f t="shared" si="30"/>
        <v>0</v>
      </c>
      <c r="N118" s="2">
        <f t="shared" si="30"/>
        <v>0</v>
      </c>
      <c r="O118" s="48"/>
      <c r="P118" s="17"/>
    </row>
    <row r="119" spans="1:16" ht="15.75" customHeight="1" hidden="1">
      <c r="A119" s="46"/>
      <c r="B119" s="39"/>
      <c r="C119" s="24"/>
      <c r="D119" s="11" t="s">
        <v>13</v>
      </c>
      <c r="E119" s="2">
        <f aca="true" t="shared" si="31" ref="E119:E124">G119+I119+K119+M119</f>
        <v>250000</v>
      </c>
      <c r="F119" s="2">
        <f aca="true" t="shared" si="32" ref="F119:F124">H119+J119+L119+N119</f>
        <v>0</v>
      </c>
      <c r="G119" s="26">
        <v>250000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48"/>
      <c r="P119" s="17"/>
    </row>
    <row r="120" spans="1:16" ht="15.75" customHeight="1" hidden="1">
      <c r="A120" s="46"/>
      <c r="B120" s="39"/>
      <c r="C120" s="24"/>
      <c r="D120" s="11" t="s">
        <v>14</v>
      </c>
      <c r="E120" s="2">
        <f t="shared" si="31"/>
        <v>300000</v>
      </c>
      <c r="F120" s="2">
        <f t="shared" si="32"/>
        <v>0</v>
      </c>
      <c r="G120" s="26">
        <f>1.2*G119</f>
        <v>300000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8"/>
      <c r="P120" s="17"/>
    </row>
    <row r="121" spans="1:16" ht="15.75" customHeight="1" hidden="1">
      <c r="A121" s="46"/>
      <c r="B121" s="39"/>
      <c r="C121" s="24"/>
      <c r="D121" s="11" t="s">
        <v>15</v>
      </c>
      <c r="E121" s="2">
        <f t="shared" si="31"/>
        <v>360000</v>
      </c>
      <c r="F121" s="2">
        <f t="shared" si="32"/>
        <v>0</v>
      </c>
      <c r="G121" s="26">
        <f>1.2*G120</f>
        <v>360000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8"/>
      <c r="P121" s="17"/>
    </row>
    <row r="122" spans="1:16" ht="15.75" customHeight="1" hidden="1">
      <c r="A122" s="46"/>
      <c r="B122" s="39"/>
      <c r="C122" s="24"/>
      <c r="D122" s="11" t="s">
        <v>16</v>
      </c>
      <c r="E122" s="2">
        <f t="shared" si="31"/>
        <v>432000</v>
      </c>
      <c r="F122" s="2">
        <f t="shared" si="32"/>
        <v>0</v>
      </c>
      <c r="G122" s="26">
        <f>1.2*G121</f>
        <v>432000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8"/>
      <c r="P122" s="17"/>
    </row>
    <row r="123" spans="1:16" ht="15.75" customHeight="1" hidden="1">
      <c r="A123" s="46"/>
      <c r="B123" s="39"/>
      <c r="C123" s="24"/>
      <c r="D123" s="11" t="s">
        <v>17</v>
      </c>
      <c r="E123" s="2">
        <f t="shared" si="31"/>
        <v>518400</v>
      </c>
      <c r="F123" s="2">
        <f t="shared" si="32"/>
        <v>0</v>
      </c>
      <c r="G123" s="26">
        <f>1.2*G122</f>
        <v>518400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8"/>
      <c r="P123" s="17"/>
    </row>
    <row r="124" spans="1:16" ht="15.75" customHeight="1" hidden="1">
      <c r="A124" s="47"/>
      <c r="B124" s="39"/>
      <c r="C124" s="24"/>
      <c r="D124" s="11" t="s">
        <v>18</v>
      </c>
      <c r="E124" s="2">
        <f t="shared" si="31"/>
        <v>622080</v>
      </c>
      <c r="F124" s="2">
        <f t="shared" si="32"/>
        <v>0</v>
      </c>
      <c r="G124" s="26">
        <f>1.2*G123</f>
        <v>622080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8"/>
      <c r="P124" s="17"/>
    </row>
    <row r="125" spans="1:17" ht="15.75">
      <c r="A125" s="35"/>
      <c r="B125" s="35" t="s">
        <v>26</v>
      </c>
      <c r="C125" s="15"/>
      <c r="D125" s="16" t="s">
        <v>12</v>
      </c>
      <c r="E125" s="2">
        <v>91620.79999999999</v>
      </c>
      <c r="F125" s="2">
        <v>21566.9</v>
      </c>
      <c r="G125" s="2">
        <v>71415.79999999999</v>
      </c>
      <c r="H125" s="2">
        <v>21566.9</v>
      </c>
      <c r="I125" s="2">
        <v>0</v>
      </c>
      <c r="J125" s="2">
        <v>0</v>
      </c>
      <c r="K125" s="2">
        <v>20205</v>
      </c>
      <c r="L125" s="2">
        <v>0</v>
      </c>
      <c r="M125" s="2">
        <v>0</v>
      </c>
      <c r="N125" s="2">
        <v>0</v>
      </c>
      <c r="O125" s="48"/>
      <c r="P125" s="17"/>
      <c r="Q125" s="28"/>
    </row>
    <row r="126" spans="1:17" ht="25.5">
      <c r="A126" s="35"/>
      <c r="B126" s="35"/>
      <c r="C126" s="1" t="s">
        <v>58</v>
      </c>
      <c r="D126" s="16" t="s">
        <v>13</v>
      </c>
      <c r="E126" s="2">
        <v>339.3</v>
      </c>
      <c r="F126" s="2">
        <v>339.3</v>
      </c>
      <c r="G126" s="2">
        <v>339.3</v>
      </c>
      <c r="H126" s="2">
        <v>339.3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48"/>
      <c r="P126" s="17"/>
      <c r="Q126" s="28"/>
    </row>
    <row r="127" spans="1:16" ht="39" customHeight="1">
      <c r="A127" s="35"/>
      <c r="B127" s="35"/>
      <c r="C127" s="1" t="s">
        <v>59</v>
      </c>
      <c r="D127" s="16" t="s">
        <v>14</v>
      </c>
      <c r="E127" s="2">
        <v>1325.8</v>
      </c>
      <c r="F127" s="2">
        <v>1325.8</v>
      </c>
      <c r="G127" s="2">
        <v>1325.8</v>
      </c>
      <c r="H127" s="2">
        <v>1325.8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48"/>
      <c r="P127" s="17"/>
    </row>
    <row r="128" spans="1:16" ht="38.25">
      <c r="A128" s="35"/>
      <c r="B128" s="35"/>
      <c r="C128" s="1" t="s">
        <v>59</v>
      </c>
      <c r="D128" s="16" t="s">
        <v>15</v>
      </c>
      <c r="E128" s="2">
        <v>5941.5</v>
      </c>
      <c r="F128" s="2">
        <v>5941.5</v>
      </c>
      <c r="G128" s="2">
        <v>5941.5</v>
      </c>
      <c r="H128" s="2">
        <v>5941.5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48"/>
      <c r="P128" s="17"/>
    </row>
    <row r="129" spans="1:16" ht="26.25" customHeight="1">
      <c r="A129" s="35"/>
      <c r="B129" s="35"/>
      <c r="C129" s="60" t="s">
        <v>60</v>
      </c>
      <c r="D129" s="16" t="s">
        <v>16</v>
      </c>
      <c r="E129" s="2">
        <v>13960.3</v>
      </c>
      <c r="F129" s="2">
        <v>13960.3</v>
      </c>
      <c r="G129" s="2">
        <v>13960.3</v>
      </c>
      <c r="H129" s="2">
        <v>13960.3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48"/>
      <c r="P129" s="17"/>
    </row>
    <row r="130" spans="1:16" ht="15.75">
      <c r="A130" s="35"/>
      <c r="B130" s="35"/>
      <c r="C130" s="61"/>
      <c r="D130" s="16" t="s">
        <v>17</v>
      </c>
      <c r="E130" s="2">
        <v>66053.9</v>
      </c>
      <c r="F130" s="2">
        <v>0</v>
      </c>
      <c r="G130" s="2">
        <v>45848.899999999994</v>
      </c>
      <c r="H130" s="2">
        <v>0</v>
      </c>
      <c r="I130" s="2">
        <v>0</v>
      </c>
      <c r="J130" s="2">
        <v>0</v>
      </c>
      <c r="K130" s="2">
        <v>20205</v>
      </c>
      <c r="L130" s="2">
        <v>0</v>
      </c>
      <c r="M130" s="2">
        <v>0</v>
      </c>
      <c r="N130" s="2">
        <v>0</v>
      </c>
      <c r="O130" s="48"/>
      <c r="P130" s="17"/>
    </row>
    <row r="131" spans="1:16" ht="15.75">
      <c r="A131" s="35"/>
      <c r="B131" s="35"/>
      <c r="C131" s="61"/>
      <c r="D131" s="16" t="s">
        <v>18</v>
      </c>
      <c r="E131" s="2">
        <v>4000</v>
      </c>
      <c r="F131" s="2">
        <v>0</v>
      </c>
      <c r="G131" s="2">
        <v>4000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48"/>
      <c r="P131" s="17"/>
    </row>
    <row r="132" spans="1:17" ht="15" customHeight="1">
      <c r="A132" s="35"/>
      <c r="B132" s="35" t="s">
        <v>52</v>
      </c>
      <c r="C132" s="35"/>
      <c r="D132" s="16" t="s">
        <v>12</v>
      </c>
      <c r="E132" s="2">
        <f aca="true" t="shared" si="33" ref="E132:N132">SUM(E133:E138)</f>
        <v>3242098.999</v>
      </c>
      <c r="F132" s="2">
        <f t="shared" si="33"/>
        <v>2620121.1169999996</v>
      </c>
      <c r="G132" s="2">
        <f t="shared" si="33"/>
        <v>2043559.2799999998</v>
      </c>
      <c r="H132" s="2">
        <f t="shared" si="33"/>
        <v>1810108.52</v>
      </c>
      <c r="I132" s="2">
        <f t="shared" si="33"/>
        <v>60176.3</v>
      </c>
      <c r="J132" s="2">
        <f t="shared" si="33"/>
        <v>518.5</v>
      </c>
      <c r="K132" s="2">
        <f t="shared" si="33"/>
        <v>726170.7790000001</v>
      </c>
      <c r="L132" s="2">
        <f t="shared" si="33"/>
        <v>397301.45700000005</v>
      </c>
      <c r="M132" s="2">
        <f t="shared" si="33"/>
        <v>412192.64</v>
      </c>
      <c r="N132" s="2">
        <f t="shared" si="33"/>
        <v>412192.64</v>
      </c>
      <c r="O132" s="44"/>
      <c r="P132" s="17"/>
      <c r="Q132" s="28"/>
    </row>
    <row r="133" spans="1:16" ht="15.75">
      <c r="A133" s="35"/>
      <c r="B133" s="35"/>
      <c r="C133" s="35"/>
      <c r="D133" s="16" t="s">
        <v>13</v>
      </c>
      <c r="E133" s="2">
        <f aca="true" t="shared" si="34" ref="E133:F138">G133+I133+K133+M133</f>
        <v>460935.8</v>
      </c>
      <c r="F133" s="2">
        <f t="shared" si="34"/>
        <v>398839.20000000007</v>
      </c>
      <c r="G133" s="2">
        <f aca="true" t="shared" si="35" ref="G133:N138">G96+G66+G22+G126</f>
        <v>323011.7</v>
      </c>
      <c r="H133" s="2">
        <f t="shared" si="35"/>
        <v>272334.10000000003</v>
      </c>
      <c r="I133" s="2">
        <f t="shared" si="35"/>
        <v>3225</v>
      </c>
      <c r="J133" s="2">
        <f t="shared" si="35"/>
        <v>0</v>
      </c>
      <c r="K133" s="2">
        <f t="shared" si="35"/>
        <v>71336.9</v>
      </c>
      <c r="L133" s="2">
        <f t="shared" si="35"/>
        <v>63142.9</v>
      </c>
      <c r="M133" s="2">
        <f t="shared" si="35"/>
        <v>63362.2</v>
      </c>
      <c r="N133" s="2">
        <f t="shared" si="35"/>
        <v>63362.2</v>
      </c>
      <c r="O133" s="44"/>
      <c r="P133" s="17"/>
    </row>
    <row r="134" spans="1:16" ht="15.75">
      <c r="A134" s="35"/>
      <c r="B134" s="35"/>
      <c r="C134" s="35"/>
      <c r="D134" s="16" t="s">
        <v>14</v>
      </c>
      <c r="E134" s="2">
        <f t="shared" si="34"/>
        <v>453988.86</v>
      </c>
      <c r="F134" s="2">
        <f t="shared" si="34"/>
        <v>424941.93999999994</v>
      </c>
      <c r="G134" s="2">
        <f t="shared" si="35"/>
        <v>305224.95999999996</v>
      </c>
      <c r="H134" s="2">
        <f t="shared" si="35"/>
        <v>287699.04</v>
      </c>
      <c r="I134" s="2">
        <f t="shared" si="35"/>
        <v>3297.5</v>
      </c>
      <c r="J134" s="2">
        <f t="shared" si="35"/>
        <v>0</v>
      </c>
      <c r="K134" s="2">
        <f t="shared" si="35"/>
        <v>70449.3</v>
      </c>
      <c r="L134" s="2">
        <f t="shared" si="35"/>
        <v>62225.8</v>
      </c>
      <c r="M134" s="2">
        <f t="shared" si="35"/>
        <v>75017.1</v>
      </c>
      <c r="N134" s="2">
        <f t="shared" si="35"/>
        <v>75017.1</v>
      </c>
      <c r="O134" s="44"/>
      <c r="P134" s="17"/>
    </row>
    <row r="135" spans="1:16" ht="15.75">
      <c r="A135" s="35"/>
      <c r="B135" s="35"/>
      <c r="C135" s="35"/>
      <c r="D135" s="16" t="s">
        <v>15</v>
      </c>
      <c r="E135" s="2">
        <f t="shared" si="34"/>
        <v>512995.5959999999</v>
      </c>
      <c r="F135" s="2">
        <f t="shared" si="34"/>
        <v>495061.796</v>
      </c>
      <c r="G135" s="2">
        <f t="shared" si="35"/>
        <v>314780.6</v>
      </c>
      <c r="H135" s="2">
        <f t="shared" si="35"/>
        <v>304006.5</v>
      </c>
      <c r="I135" s="2">
        <f t="shared" si="35"/>
        <v>3135.3</v>
      </c>
      <c r="J135" s="2">
        <f t="shared" si="35"/>
        <v>0</v>
      </c>
      <c r="K135" s="2">
        <f t="shared" si="35"/>
        <v>112958.09599999999</v>
      </c>
      <c r="L135" s="2">
        <f t="shared" si="35"/>
        <v>108933.69599999998</v>
      </c>
      <c r="M135" s="2">
        <f t="shared" si="35"/>
        <v>82121.6</v>
      </c>
      <c r="N135" s="2">
        <f t="shared" si="35"/>
        <v>82121.6</v>
      </c>
      <c r="O135" s="44"/>
      <c r="P135" s="17"/>
    </row>
    <row r="136" spans="1:24" ht="15.75">
      <c r="A136" s="35"/>
      <c r="B136" s="35"/>
      <c r="C136" s="35"/>
      <c r="D136" s="16" t="s">
        <v>16</v>
      </c>
      <c r="E136" s="2">
        <f t="shared" si="34"/>
        <v>567364.4410000001</v>
      </c>
      <c r="F136" s="2">
        <f t="shared" si="34"/>
        <v>548566.441</v>
      </c>
      <c r="G136" s="2">
        <f t="shared" si="35"/>
        <v>348527.84</v>
      </c>
      <c r="H136" s="2">
        <f t="shared" si="35"/>
        <v>329729.83999999997</v>
      </c>
      <c r="I136" s="2">
        <f t="shared" si="35"/>
        <v>518.5</v>
      </c>
      <c r="J136" s="2">
        <f t="shared" si="35"/>
        <v>518.5</v>
      </c>
      <c r="K136" s="2">
        <f t="shared" si="35"/>
        <v>146907.16100000002</v>
      </c>
      <c r="L136" s="2">
        <f t="shared" si="35"/>
        <v>146907.16100000002</v>
      </c>
      <c r="M136" s="2">
        <f t="shared" si="35"/>
        <v>71410.94</v>
      </c>
      <c r="N136" s="2">
        <f t="shared" si="35"/>
        <v>71410.94</v>
      </c>
      <c r="O136" s="44"/>
      <c r="P136" s="17"/>
      <c r="W136" s="3">
        <v>280069.7</v>
      </c>
      <c r="X136" s="28">
        <f>W136-H136</f>
        <v>-49660.139999999956</v>
      </c>
    </row>
    <row r="137" spans="1:24" ht="15.75">
      <c r="A137" s="35"/>
      <c r="B137" s="35"/>
      <c r="C137" s="35"/>
      <c r="D137" s="16" t="s">
        <v>17</v>
      </c>
      <c r="E137" s="2">
        <f t="shared" si="34"/>
        <v>614284.1010000001</v>
      </c>
      <c r="F137" s="2">
        <f t="shared" si="34"/>
        <v>376369.92000000004</v>
      </c>
      <c r="G137" s="2">
        <f t="shared" si="35"/>
        <v>387031.54000000004</v>
      </c>
      <c r="H137" s="2">
        <f t="shared" si="35"/>
        <v>308169.52</v>
      </c>
      <c r="I137" s="2">
        <f t="shared" si="35"/>
        <v>0</v>
      </c>
      <c r="J137" s="2">
        <f t="shared" si="35"/>
        <v>0</v>
      </c>
      <c r="K137" s="2">
        <f t="shared" si="35"/>
        <v>167112.16100000002</v>
      </c>
      <c r="L137" s="2">
        <f t="shared" si="35"/>
        <v>8060</v>
      </c>
      <c r="M137" s="2">
        <f t="shared" si="35"/>
        <v>60140.4</v>
      </c>
      <c r="N137" s="2">
        <f t="shared" si="35"/>
        <v>60140.4</v>
      </c>
      <c r="O137" s="44"/>
      <c r="P137" s="17"/>
      <c r="X137" s="28"/>
    </row>
    <row r="138" spans="1:24" ht="15.75">
      <c r="A138" s="35"/>
      <c r="B138" s="35"/>
      <c r="C138" s="35"/>
      <c r="D138" s="16" t="s">
        <v>18</v>
      </c>
      <c r="E138" s="2">
        <f t="shared" si="34"/>
        <v>632530.201</v>
      </c>
      <c r="F138" s="2">
        <f t="shared" si="34"/>
        <v>376341.82000000007</v>
      </c>
      <c r="G138" s="2">
        <f t="shared" si="35"/>
        <v>364982.64</v>
      </c>
      <c r="H138" s="2">
        <f t="shared" si="35"/>
        <v>308169.52</v>
      </c>
      <c r="I138" s="2">
        <f t="shared" si="35"/>
        <v>50000</v>
      </c>
      <c r="J138" s="2">
        <f t="shared" si="35"/>
        <v>0</v>
      </c>
      <c r="K138" s="2">
        <f t="shared" si="35"/>
        <v>157407.16100000002</v>
      </c>
      <c r="L138" s="2">
        <f t="shared" si="35"/>
        <v>8031.9</v>
      </c>
      <c r="M138" s="2">
        <f t="shared" si="35"/>
        <v>60140.4</v>
      </c>
      <c r="N138" s="2">
        <f t="shared" si="35"/>
        <v>60140.4</v>
      </c>
      <c r="O138" s="44"/>
      <c r="P138" s="17"/>
      <c r="X138" s="28"/>
    </row>
    <row r="139" ht="15.75">
      <c r="G139" s="29"/>
    </row>
    <row r="140" spans="5:12" ht="15.75" hidden="1">
      <c r="E140" s="21">
        <f>'[3]Лист1'!$E$285+'[4]Лист1'!$E$173+'[5]2018-2020'!$D$69+'[6]Лист1'!$E$202</f>
        <v>384753.87</v>
      </c>
      <c r="F140" s="21">
        <f>'[3]Лист1'!$F$285+'[4]Лист1'!$F$173+'[5]2018-2020'!$E$69+'[6]Лист1'!$F$202</f>
        <v>209223.80000000002</v>
      </c>
      <c r="G140" s="30">
        <v>2018</v>
      </c>
      <c r="H140" s="2">
        <v>324241.5</v>
      </c>
      <c r="I140" s="2"/>
      <c r="J140" s="21"/>
      <c r="K140" s="30">
        <v>2018</v>
      </c>
      <c r="L140" s="2"/>
    </row>
    <row r="141" spans="5:12" ht="15.75" hidden="1">
      <c r="E141" s="31">
        <f>E132-E140</f>
        <v>2857345.1289999997</v>
      </c>
      <c r="F141" s="31">
        <f>F132-F140</f>
        <v>2410897.317</v>
      </c>
      <c r="G141" s="30"/>
      <c r="H141" s="2">
        <f>H140-H136</f>
        <v>-5488.339999999967</v>
      </c>
      <c r="I141" s="32"/>
      <c r="K141" s="30"/>
      <c r="L141" s="2"/>
    </row>
    <row r="142" spans="7:14" ht="15.75" hidden="1">
      <c r="G142" s="30">
        <v>2019</v>
      </c>
      <c r="H142" s="2">
        <v>308169.5</v>
      </c>
      <c r="I142" s="62"/>
      <c r="J142" s="63"/>
      <c r="K142" s="30">
        <v>2019</v>
      </c>
      <c r="L142" s="2">
        <v>8060</v>
      </c>
      <c r="M142" s="64"/>
      <c r="N142" s="64"/>
    </row>
    <row r="143" spans="5:12" ht="15.75" hidden="1">
      <c r="E143" s="33"/>
      <c r="G143" s="30"/>
      <c r="H143" s="2" t="e">
        <f>H142-#REF!</f>
        <v>#REF!</v>
      </c>
      <c r="K143" s="30"/>
      <c r="L143" s="2" t="e">
        <f>L142-#REF!</f>
        <v>#REF!</v>
      </c>
    </row>
    <row r="144" spans="7:12" ht="15.75" hidden="1">
      <c r="G144" s="30">
        <v>2020</v>
      </c>
      <c r="H144" s="2">
        <v>308169.5</v>
      </c>
      <c r="K144" s="30">
        <v>2020</v>
      </c>
      <c r="L144" s="2">
        <v>8031</v>
      </c>
    </row>
    <row r="145" spans="7:12" ht="15.75" hidden="1">
      <c r="G145" s="30"/>
      <c r="H145" s="2" t="e">
        <f>H144-#REF!</f>
        <v>#REF!</v>
      </c>
      <c r="K145" s="14"/>
      <c r="L145" s="2" t="e">
        <f>L144-#REF!</f>
        <v>#REF!</v>
      </c>
    </row>
    <row r="146" ht="15.75">
      <c r="H146" s="29"/>
    </row>
    <row r="147" ht="15.75">
      <c r="H147" s="29"/>
    </row>
    <row r="245" ht="15.75"/>
    <row r="246" ht="15.75"/>
    <row r="247" ht="15.75"/>
  </sheetData>
  <sheetProtection/>
  <mergeCells count="65">
    <mergeCell ref="I142:J142"/>
    <mergeCell ref="A132:A138"/>
    <mergeCell ref="A104:A124"/>
    <mergeCell ref="M142:N142"/>
    <mergeCell ref="O104:O131"/>
    <mergeCell ref="O132:O138"/>
    <mergeCell ref="B132:C138"/>
    <mergeCell ref="C129:C131"/>
    <mergeCell ref="A65:A71"/>
    <mergeCell ref="A30:A64"/>
    <mergeCell ref="A74:A94"/>
    <mergeCell ref="B30:B36"/>
    <mergeCell ref="O30:O50"/>
    <mergeCell ref="B37:B43"/>
    <mergeCell ref="B44:B50"/>
    <mergeCell ref="B81:B87"/>
    <mergeCell ref="B74:B80"/>
    <mergeCell ref="A72:N72"/>
    <mergeCell ref="A73:N73"/>
    <mergeCell ref="O51:O71"/>
    <mergeCell ref="O74:O101"/>
    <mergeCell ref="B65:B71"/>
    <mergeCell ref="A1:O1"/>
    <mergeCell ref="A2:O2"/>
    <mergeCell ref="A3:O3"/>
    <mergeCell ref="G15:H15"/>
    <mergeCell ref="I15:J15"/>
    <mergeCell ref="K15:L15"/>
    <mergeCell ref="M15:N15"/>
    <mergeCell ref="A4:O4"/>
    <mergeCell ref="A5:O5"/>
    <mergeCell ref="A6:O6"/>
    <mergeCell ref="A7:O7"/>
    <mergeCell ref="A9:O9"/>
    <mergeCell ref="A11:O11"/>
    <mergeCell ref="A19:O19"/>
    <mergeCell ref="A14:A16"/>
    <mergeCell ref="B14:B16"/>
    <mergeCell ref="A28:O28"/>
    <mergeCell ref="D14:D16"/>
    <mergeCell ref="E14:F15"/>
    <mergeCell ref="G14:N14"/>
    <mergeCell ref="O14:O15"/>
    <mergeCell ref="C14:C16"/>
    <mergeCell ref="O21:O27"/>
    <mergeCell ref="A18:O18"/>
    <mergeCell ref="A21:A27"/>
    <mergeCell ref="C23:C27"/>
    <mergeCell ref="A20:O20"/>
    <mergeCell ref="C67:C71"/>
    <mergeCell ref="C97:C101"/>
    <mergeCell ref="B88:B94"/>
    <mergeCell ref="B21:B27"/>
    <mergeCell ref="B58:B64"/>
    <mergeCell ref="B51:B57"/>
    <mergeCell ref="A95:A101"/>
    <mergeCell ref="A125:A131"/>
    <mergeCell ref="B95:B101"/>
    <mergeCell ref="A29:O29"/>
    <mergeCell ref="A102:N102"/>
    <mergeCell ref="A103:N103"/>
    <mergeCell ref="B125:B131"/>
    <mergeCell ref="B104:B110"/>
    <mergeCell ref="B111:B117"/>
    <mergeCell ref="B118:B124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2018-09-11T09:02:55Z</cp:lastPrinted>
  <dcterms:created xsi:type="dcterms:W3CDTF">2014-06-24T05:35:40Z</dcterms:created>
  <dcterms:modified xsi:type="dcterms:W3CDTF">2018-10-11T04:58:41Z</dcterms:modified>
  <cp:category/>
  <cp:version/>
  <cp:contentType/>
  <cp:contentStatus/>
</cp:coreProperties>
</file>