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0" yWindow="15" windowWidth="14490" windowHeight="12750" activeTab="0"/>
  </bookViews>
  <sheets>
    <sheet name="Лист1" sheetId="1" r:id="rId1"/>
  </sheets>
  <definedNames>
    <definedName name="_xlnm.Print_Area" localSheetId="0">'Лист1'!$A$1:$AB$40</definedName>
  </definedNames>
  <calcPr fullCalcOnLoad="1"/>
</workbook>
</file>

<file path=xl/comments1.xml><?xml version="1.0" encoding="utf-8"?>
<comments xmlns="http://schemas.openxmlformats.org/spreadsheetml/2006/main">
  <authors>
    <author>indukaev</author>
    <author>natasha</author>
    <author>Lena</author>
    <author>GUBINI</author>
  </authors>
  <commentList>
    <comment ref="Q11" authorId="0">
      <text>
        <r>
          <rPr>
            <sz val="9"/>
            <rFont val="Tahoma"/>
            <family val="2"/>
          </rPr>
          <t>1) Водоснабжение пос. Наука - 12 704,0 м.
2) ул. Черноморская  (в сторону жилого дома № 28/2) - 100 м.
3) ул. Омская -96,0 м        
4) с. Дзержинское ул.Малая Больничная, -522,2 м.
5) 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 - 1 000,0 м.</t>
        </r>
      </text>
    </comment>
    <comment ref="W3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      </r>
      </text>
    </comment>
    <comment ref="O3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тепловых сетей, расположеннных по пр. Комсомольский, 39т в г. Томске</t>
        </r>
      </text>
    </comment>
    <comment ref="U2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Приобретение локального источника теплоснабжения - газовой котельной установленной мощностью 0,32 МВт по адресу: ул. Басандайская, 2/3</t>
        </r>
      </text>
    </comment>
    <comment ref="Q2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Переключение жилых домов,  от котельной ЗАО "Красная Звезда" на сети центрального теплоснабжения</t>
        </r>
      </text>
    </comment>
    <comment ref="M3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O2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Организация теплоснабжения жилых домов блочного типа по ул. Новая в ж.д. станция Копылова
2) Капитальный ремонт строения теплового пункта распределения и учета тепловой энергии, расположенного по адресу: г. Томск, ул. Калужская, 9Б</t>
        </r>
      </text>
    </comment>
    <comment ref="M1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O1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ул. 2-ой пос.ЛПК, 109/1</t>
        </r>
      </text>
    </comment>
    <comment ref="Q1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Переключение мкр. Академгородок на сети централизованного водоснабжения (технологическое присоединение)          </t>
        </r>
      </text>
    </comment>
    <comment ref="M19" authorId="2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M20" authorId="2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M21" authorId="2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N21" authorId="2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O19" authorId="2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Сети канализации по ул. Бакунина
</t>
        </r>
      </text>
    </comment>
    <comment ref="O11" authorId="2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ул. Черноморская  (в сторону жилого дома № 28/2) - 100,0 м
2) ул. Омская 96,0 м
3) с. Дзержинское ул.Малая Больничная, 522,2 м
4) Строительство станции водоподготовки в д. Лоскутово - 986,5 м3</t>
        </r>
      </text>
    </comment>
    <comment ref="Y13" authorId="2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Реконструкция ливневого коллектора, проложенного от трамвайного кольца на ул. Б. Подгорной до выпуска в оз. Цимлянка -1160,0 м.
2) Строительство ливневого коллектора по пер. Днепровскому с канализационной насосной станцией - 1000,0 м.
3) Строительство ливневого коллектора по пер. Школьному - 4000,0 м.
4) Инженерная защита от подтоплений территории "Татарская слобода" - 3300,0 м.
5) Реконструкция дренажа по пер. Красноармейскому - 300,0 м.
6) Строительство ливневого коллектора по пер. Светлому - 1000,0 м.
7) Реконструкция ливневого коллектора по пр. Фрунзе от ул. Елизаровых до пр. Комсомольского 2100,0 м.
8) Реконструкция дренажной системы мкр. Черемошники - 12500,0 м.
9) Строительство очистных сооружений на водовыпусках ливневой канализации 14 шт.
10) Строительство ливневого коллектора по ул. Интернационалистов 1000,0 м.
11) Строительство ливневой канализации по пер. Юрточному, 8 - 250,0 м.
12) Строительство ливневого коллектора по ул. Ломоносова от ул. Калужской до ул. Энергетиков 2000,0 м.
13) Строительство сетей ливневой канализации по ул. Технической, пер. Ближнему в г. Томске - 700,0 м.
14) Строительство системы отвода поверхностных вод по ул. Партизанской на участке от ул. Яковлева до пр. Комсомольский  - 500,0 м.
15) 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21 - м?
</t>
        </r>
      </text>
    </comment>
    <comment ref="N1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N19" authorId="2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M2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N2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O18" authorId="2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ул. Черноморская  (в сторону жилого дома № 28/2) - 100,0 м
2) ул. Омская 96,0 м
3) с. Дзержинское ул.Малая Больничная, 522,2 м
4) Строительство станции водоподготовки в д. Лоскутово - 986,5 м3</t>
        </r>
      </text>
    </comment>
    <comment ref="P1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S1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 - 5 155,3 м
2)1-ая Усть-Киргизка,  2-ая Усть-Киргизка,  3-я Усть-Киргизка,  4-я Усть-Киргизка,   5-я Усть-Киргизка,  ул. Жигулевская, проезд Жигулевский - 2 731,0 м
3) с. Дзержинское пер.Дзержинский - 1 094,7 м  
4) ул. Шпальная, ул. Строевая, пер. Строительный, пер. Ангарский, ул. Бийская - 731,5 м                    </t>
        </r>
      </text>
    </comment>
    <comment ref="P1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Q12" authorId="0">
      <text>
        <r>
          <rPr>
            <sz val="9"/>
            <rFont val="Tahoma"/>
            <family val="2"/>
          </rPr>
          <t>1) Строительство сетей канализации по ул. Куйбышева, Григорьева, А. Невского (по решение судов) - 1500,0 м.</t>
        </r>
      </text>
    </comment>
    <comment ref="Q2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сетей канализации по ул. Куйбышева, Григорьева, А. Невского (по решение судов)</t>
        </r>
      </text>
    </comment>
    <comment ref="P1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O1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- 91,0 км.</t>
        </r>
      </text>
    </comment>
    <comment ref="R12" authorId="0">
      <text>
        <r>
          <rPr>
            <sz val="9"/>
            <rFont val="Tahoma"/>
            <family val="2"/>
          </rPr>
          <t>1) Строительство сетей канализации по ул. Куйбышева, Григорьева, А. Невского (по решение судов) - 1500,0 м.</t>
        </r>
      </text>
    </comment>
    <comment ref="Q1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системы приема и отведения дренажных вод и поверхностного стока по ул. Усть-Киргизский 2-ой тупик в г. Томске (решение судов) - 40,0 м.</t>
        </r>
      </text>
    </comment>
    <comment ref="R1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системы приема и отведения дренажных вод и поверхностного стока по ул. Усть-Киргизский 2-ой тупик в г. Томске (решение судов) - 40,0 м.</t>
        </r>
      </text>
    </comment>
    <comment ref="O2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R2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сетей канализации по ул. Куйбышева, Григорьева, А. Невского (по решение судов)</t>
        </r>
      </text>
    </comment>
    <comment ref="P3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  <comment ref="O3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  <comment ref="P2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N20" authorId="2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N3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O2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O1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O1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O1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P1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</t>
        </r>
      </text>
    </comment>
    <comment ref="R1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 - 1 000,0 м.</t>
        </r>
      </text>
    </comment>
    <comment ref="P2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O2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системы отвода поверхностных вод от жилых домов по ул. Бирюкова, 6, 12</t>
        </r>
      </text>
    </comment>
    <comment ref="P2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системы отвода поверхностных вод от жилых домов по ул. Бирюкова, 6, 12</t>
        </r>
      </text>
    </comment>
    <comment ref="P1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- 91,0 км.</t>
        </r>
      </text>
    </comment>
    <comment ref="Q2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системы отвода поверхностных вод от жилых домов по ул. Бирюкова, 6, 12</t>
        </r>
      </text>
    </comment>
    <comment ref="R2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системы отвода поверхностных вод от жилых домов по ул. Бирюкова, 6, 12</t>
        </r>
      </text>
    </comment>
    <comment ref="AA1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 - 5 800,0 м.
 2) Сети канализации по ул. Бакунина- 1000,0 м</t>
        </r>
      </text>
    </comment>
    <comment ref="Q18" authorId="0">
      <text>
        <r>
          <rPr>
            <sz val="9"/>
            <rFont val="Tahoma"/>
            <family val="2"/>
          </rPr>
          <t>1) Водоснабжение пос. Наука - 12 704,0 м.
2) ул. Черноморская  (в сторону жилого дома № 28/2) - 100 м.
3) ул. Омская -96,0 м        
4) с. Дзержинское ул.Малая Больничная, -522,2 м.
5) 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 - 1 000,0 м.</t>
        </r>
      </text>
    </comment>
    <comment ref="W11" authorId="3">
      <text>
        <r>
          <rPr>
            <b/>
            <sz val="9"/>
            <rFont val="Tahoma"/>
            <family val="2"/>
          </rPr>
          <t>GUBINI:</t>
        </r>
        <r>
          <rPr>
            <sz val="9"/>
            <rFont val="Tahoma"/>
            <family val="2"/>
          </rPr>
          <t xml:space="preserve">
1) ул. Севастопольская, 11, 15, 17, 19, пер. Добролюбова, 20-49 3000,0 м.</t>
        </r>
      </text>
    </comment>
    <comment ref="Y12" authorId="0">
      <text>
        <r>
          <rPr>
            <sz val="9"/>
            <rFont val="Tahoma"/>
            <family val="2"/>
          </rPr>
          <t xml:space="preserve">1)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 - 1 000,0 м. 
2) Строительство КНС по пер.Шегарский, 71 и напорной канализационной линии от пер.Шегаский до пер. Первомайский для организации водоотведения жилых домов по пер.Шегарский - 440,0 м. 
</t>
        </r>
      </text>
    </comment>
    <comment ref="R1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 - 1 000,0 м.</t>
        </r>
      </text>
    </comment>
    <comment ref="S1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 - 5 155,3 м
2)1-ая Усть-Киргизка,  2-ая Усть-Киргизка,  3-я Усть-Киргизка,  4-я Усть-Киргизка,   5-я Усть-Киргизка,  ул. Жигулевская, проезд Жигулевский - 2 731,0 м
3) с. Дзержинское пер.Дзержинский - 1 094,7 м  
4) ул. Шпальная, ул. Строевая, пер. Строительный, пер. Ангарский, ул. Бийская - 731,5 м                    </t>
        </r>
      </text>
    </comment>
    <comment ref="Q23" authorId="3">
      <text>
        <r>
          <rPr>
            <b/>
            <sz val="9"/>
            <rFont val="Tahoma"/>
            <family val="2"/>
          </rPr>
          <t>GUBINI:</t>
        </r>
        <r>
          <rPr>
            <sz val="9"/>
            <rFont val="Tahoma"/>
            <family val="2"/>
          </rPr>
          <t xml:space="preserve">
Строительство системы приема и отведения дренажных вод и поверхностного стока по ул. Усть-Киргизский 2-ой тупик в г. Томске (решение судов)</t>
        </r>
      </text>
    </comment>
    <comment ref="R23" authorId="3">
      <text>
        <r>
          <rPr>
            <b/>
            <sz val="9"/>
            <rFont val="Tahoma"/>
            <family val="2"/>
          </rPr>
          <t>GUBINI:</t>
        </r>
        <r>
          <rPr>
            <sz val="9"/>
            <rFont val="Tahoma"/>
            <family val="2"/>
          </rPr>
          <t xml:space="preserve">
Строительство системы приема и отведения дренажных вод и поверхностного стока по ул. Усть-Киргизский 2-ой тупик в г. Томске (решение судов)</t>
        </r>
      </text>
    </comment>
    <comment ref="W2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локального источника - газовой котельной установленной мощностью 0,2МВт по адресу: пос. Спутник, 44/1
2) Строительство локального источника теплоснабжения - газовой котельной установленной мощностью 2 МВт по адресу: пос. Геологов по ул. Геологов, 11/1 
3) Строительство локального источника теплоснабжения - газовой котельной установленной мощностью 1,5МВт по адресу: ул. Басандайская, 47/3 
4) Строительство локального источника теплоснабжения - газовой котельной установленной мощностью 0,2 МВт по адресу: ул. Басандайская, 11/3
5) Строительство локального источника теплоснабжения - газовой котельной установленной мощностью 1,4 МВт по адресу: с. Тимирязевское, ул. Октябрьская, 71/9
6) Строительство локального источника теплоснабжения - газовой котельной установленной мощностью 0,35 МВт по адресу: с. Тимирязевское, ул. Чапаева, 11/1
7) Переподключение жилых домов, запитанных от котельной по ул. Водяная, 80 на сети центрального теплоснабжения
8) Жилищное строительство территории, расположенной по адресу: г. Томск Кузовлевский тракт 2б (теплоснабжение)</t>
        </r>
      </text>
    </comment>
    <comment ref="Y3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локального источника - газовой котельной установленной мощностью 0,2МВт по адресу: пос. Спутник, 44/1
2) Строительство локального источника теплоснабжения - газовой котельной установленной мощностью 2 МВт по адресу: пос. Геологов по ул. Геологов, 11/1 
3) Строительство локального источника теплоснабжения - газовой котельной установленной мощностью 1,5МВт по адресу: ул. Басандайская, 47/3 
4) Строительство локального источника теплоснабжения - газовой котельной установленной мощностью 0,2 МВт по адресу: ул. Басандайская, 11/3
5) Строительство локального источника теплоснабжения - газовой котельной установленной мощностью 1,4 МВт по адресу: с. Тимирязевское, ул. Октябрьская, 71/9
6) Строительство локального источника теплоснабжения - газовой котельной установленной мощностью 0,35 МВт по адресу: с. Тимирязевское, ул. Чапаева, 11/1
7) Переподключение жилых домов, запитанных от котельной по ул. Водяная, 80 на сети центрального теплоснабжения
8) Жилищное строительство территории, расположенной по адресу: г. Томск Кузовлевский тракт 2б (теплоснабжение)</t>
        </r>
      </text>
    </comment>
  </commentList>
</comments>
</file>

<file path=xl/sharedStrings.xml><?xml version="1.0" encoding="utf-8"?>
<sst xmlns="http://schemas.openxmlformats.org/spreadsheetml/2006/main" count="153" uniqueCount="75">
  <si>
    <t>№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</si>
  <si>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</si>
  <si>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</si>
  <si>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подпрограммы, 2014</t>
  </si>
  <si>
    <t>2015г.</t>
  </si>
  <si>
    <t>2016 г.</t>
  </si>
  <si>
    <t>2017 г.</t>
  </si>
  <si>
    <t>2018 г.</t>
  </si>
  <si>
    <t>2019 г.</t>
  </si>
  <si>
    <t>в соответствии с потребностью</t>
  </si>
  <si>
    <t>в соответствии с утвержденным финансированием</t>
  </si>
  <si>
    <t xml:space="preserve">Цель подпрограммы: модернизация и развитие инженерной инфраструктуры </t>
  </si>
  <si>
    <t>Департамент городского хозяйства администрации Города Томска</t>
  </si>
  <si>
    <t>Департамент капитального строительства администрации Города Томска</t>
  </si>
  <si>
    <t>2. Протяженность вновь построенных, реконструированных  сетей водоотведения, км</t>
  </si>
  <si>
    <t>Количество объектов с разработанной проектно-сметной документацией, предусмотренных муниципальной программой, шт.</t>
  </si>
  <si>
    <t>Количество разработанных генеральных схем водоснабжения и водоотведения Города Томска, шт.</t>
  </si>
  <si>
    <t>Количество разработанных генеральных схем  ливневой канализации Города Томска, проведение инвентаризации системы ливневой канализации, шт.</t>
  </si>
  <si>
    <t>Задача 2: обеспечение  населения надёжным теплоснабжением</t>
  </si>
  <si>
    <t>Количество муниципальных локальных источников теплоснабжения, находящихся в зоне действия централизованных источников теплоснабжения</t>
  </si>
  <si>
    <t>Задача 3: обеспечение  населения надёжным электроснабжением</t>
  </si>
  <si>
    <t>Мероприятие 4:Разработка генеральной схемы водоснабжения и водоотведения Города Томска</t>
  </si>
  <si>
    <t>Мероприятие 5:Разработка генеральной схемы ливневой канализации Города Томска, проведение инвентаризации системы ливневой канализации</t>
  </si>
  <si>
    <t>ПОКАЗАТЕЛИ ЦЕЛИ, ЗАДАЧ, МЕРОПРИЯТИЙ ПОДПРОГРАММЫ</t>
  </si>
  <si>
    <t>Задача 1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</si>
  <si>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 1.1</t>
  </si>
  <si>
    <t xml:space="preserve"> 1.1.1</t>
  </si>
  <si>
    <t xml:space="preserve"> 1.1.2</t>
  </si>
  <si>
    <t xml:space="preserve"> 1.1.3</t>
  </si>
  <si>
    <t xml:space="preserve"> 1.1.4</t>
  </si>
  <si>
    <t xml:space="preserve"> 1.1.5</t>
  </si>
  <si>
    <t xml:space="preserve"> 1.3</t>
  </si>
  <si>
    <t xml:space="preserve"> 1.3.1</t>
  </si>
  <si>
    <t xml:space="preserve"> 1.2</t>
  </si>
  <si>
    <t xml:space="preserve"> 1.2.1</t>
  </si>
  <si>
    <t>2020 г.</t>
  </si>
  <si>
    <t>2021 г.</t>
  </si>
  <si>
    <t>2022 г.</t>
  </si>
  <si>
    <t>2023 г.</t>
  </si>
  <si>
    <t>2024 г.</t>
  </si>
  <si>
    <t>2025 г.</t>
  </si>
  <si>
    <t xml:space="preserve">Приложение 1 к подпрограмме 
«Развитие инженерной инфраструктуры на 2015-2025 годы»  </t>
  </si>
  <si>
    <t>"Развитие инженерной инфраструктуры на 2015-2025 годы"</t>
  </si>
  <si>
    <t xml:space="preserve">Метод сбора информации о достижении показателя
</t>
  </si>
  <si>
    <t>бухгалтерская отчетность</t>
  </si>
  <si>
    <t>ведомственная статистика</t>
  </si>
  <si>
    <t>Количество объектов электроснабжения, подключенных к централизованным сетям электроснабжения, ед.</t>
  </si>
  <si>
    <t>периодическая, бухгалтерская и финансовая отчетность</t>
  </si>
  <si>
    <t>Цель, задачи и мероприятия (ведомственные целевые программы) подпрограммы</t>
  </si>
  <si>
    <t>Департамент управления муниципальной собственностью администрации Города Томска</t>
  </si>
  <si>
    <t>4. Количество построенных и реконструированных объектов очистки стоков, шт.</t>
  </si>
  <si>
    <t>5. Доля жилых домов, обеспеченных питьевой водой надлежащего качества, %</t>
  </si>
  <si>
    <t>3. Протяженность вновь построенных, реконструированных  сетей  ливневой канализации, км</t>
  </si>
  <si>
    <t>Количество технологических присоединений, шт.</t>
  </si>
  <si>
    <t>Количество выкупленных объектов теплоснабжения, шт.</t>
  </si>
  <si>
    <t>показатель ввден с 01.01.2018 г.</t>
  </si>
  <si>
    <t xml:space="preserve"> -</t>
  </si>
  <si>
    <r>
      <t>1. Протяженность вновь построенных, реконструированных  сетей водоснабжения, км</t>
    </r>
    <r>
      <rPr>
        <sz val="8"/>
        <rFont val="Times New Roman"/>
        <family val="1"/>
      </rPr>
      <t xml:space="preserve"> </t>
    </r>
  </si>
  <si>
    <t>Мероприятие 1:Строительство (реконструкция), капитальный ремонт объектов водоснабжения:</t>
  </si>
  <si>
    <t>Количество объектов построенных (реконструированных, капитально отремантированных), предусмотренных муниципальной программой, шт.</t>
  </si>
  <si>
    <t>Мероприятие 2:Строительство (реконструкция), капитальный ремонт объектов водоотведения:</t>
  </si>
  <si>
    <t>Мероприятие 3:Строительство (реконструкция), капитальный ремонт объектов ливневой канализации:</t>
  </si>
  <si>
    <t>Мероприятие 1:Строительство (реконструкция), капитальный ремонт объектов теплоснабжения:</t>
  </si>
  <si>
    <t>Количество объектов, построенных (реконструированных, капитально отремантированных), предусмотренных муниципальной программой, шт.</t>
  </si>
  <si>
    <t>Мероприятие 1: Строительство (реконструкция), капитальный ремонт объектов электроснабжения:</t>
  </si>
  <si>
    <t>Количество объектов построенных (реконструированных, капитально отремантированных) и введенных в эксплуатацию, предусмотренных муниципальной программой, шт.</t>
  </si>
  <si>
    <t>Плановые значения показателей по годам реализации муниципальной программы</t>
  </si>
  <si>
    <t>* - показатель расчитывается по формуле Xn=In/In-1*Xn-1, где</t>
  </si>
  <si>
    <t>Xn-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n-ом году;</t>
  </si>
  <si>
    <t>In – объем капитальных вложений в n-ом году согласно распределению объема предоставляемых инвестиций (приложение 3 к подпрограмме);</t>
  </si>
  <si>
    <t>Xn-1 -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n-1-ом году;</t>
  </si>
  <si>
    <t>In-1 - объем капитальных вложений в n-1-ом году согласно распределению сметной стоимости объекта капитального строительства (приложение 3 к подпрограмме).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</si>
  <si>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%*</t>
  </si>
  <si>
    <t>Количество объектов с разработанной проектно-сметной документацией (проверка достоверности определения сметной стоимости), предусмотренных муниципальной программой, шт.</t>
  </si>
  <si>
    <t>Количество объектов построенных (реконструированных, капитально отремонтированных), предусмотренных муниципальной программой, шт.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</si>
</sst>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14" fontId="5" fillId="0" borderId="2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6" fontId="5" fillId="0" borderId="2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6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14" fontId="5" fillId="0" borderId="38" xfId="0" applyNumberFormat="1" applyFont="1" applyFill="1" applyBorder="1" applyAlignment="1">
      <alignment horizontal="center" vertical="center" wrapText="1"/>
    </xf>
    <xf numFmtId="14" fontId="5" fillId="0" borderId="26" xfId="0" applyNumberFormat="1" applyFont="1" applyFill="1" applyBorder="1" applyAlignment="1">
      <alignment horizontal="center" vertical="center" wrapText="1"/>
    </xf>
    <xf numFmtId="14" fontId="5" fillId="0" borderId="39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16" fontId="5" fillId="0" borderId="40" xfId="0" applyNumberFormat="1" applyFont="1" applyFill="1" applyBorder="1" applyAlignment="1">
      <alignment horizontal="center" vertical="center" wrapText="1"/>
    </xf>
    <xf numFmtId="16" fontId="5" fillId="0" borderId="28" xfId="0" applyNumberFormat="1" applyFont="1" applyFill="1" applyBorder="1" applyAlignment="1">
      <alignment horizontal="center" vertical="center" wrapText="1"/>
    </xf>
    <xf numFmtId="16" fontId="5" fillId="0" borderId="4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right" wrapText="1"/>
    </xf>
    <xf numFmtId="0" fontId="24" fillId="0" borderId="0" xfId="0" applyFont="1" applyFill="1" applyAlignment="1">
      <alignment horizontal="right"/>
    </xf>
    <xf numFmtId="0" fontId="5" fillId="0" borderId="17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165" fontId="5" fillId="33" borderId="11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="80" zoomScaleNormal="80" zoomScaleSheetLayoutView="110" zoomScalePageLayoutView="0" workbookViewId="0" topLeftCell="B7">
      <pane xSplit="5" ySplit="1" topLeftCell="G14" activePane="bottomRight" state="frozen"/>
      <selection pane="topLeft" activeCell="B7" sqref="B7"/>
      <selection pane="topRight" activeCell="G7" sqref="G7"/>
      <selection pane="bottomLeft" activeCell="B8" sqref="B8"/>
      <selection pane="bottomRight" activeCell="C23" sqref="C23"/>
    </sheetView>
  </sheetViews>
  <sheetFormatPr defaultColWidth="9.140625" defaultRowHeight="15"/>
  <cols>
    <col min="1" max="1" width="9.140625" style="1" customWidth="1"/>
    <col min="2" max="2" width="20.421875" style="1" customWidth="1"/>
    <col min="3" max="3" width="34.28125" style="1" customWidth="1"/>
    <col min="4" max="4" width="23.8515625" style="1" customWidth="1"/>
    <col min="5" max="5" width="17.00390625" style="1" customWidth="1"/>
    <col min="6" max="6" width="13.00390625" style="1" customWidth="1"/>
    <col min="7" max="12" width="9.140625" style="1" customWidth="1"/>
    <col min="13" max="13" width="10.00390625" style="1" bestFit="1" customWidth="1"/>
    <col min="14" max="16384" width="9.140625" style="1" customWidth="1"/>
  </cols>
  <sheetData>
    <row r="1" spans="24:28" ht="45.75" customHeight="1">
      <c r="X1" s="77" t="s">
        <v>41</v>
      </c>
      <c r="Y1" s="78"/>
      <c r="Z1" s="78"/>
      <c r="AA1" s="78"/>
      <c r="AB1" s="78"/>
    </row>
    <row r="2" ht="15"/>
    <row r="3" spans="1:28" ht="15">
      <c r="A3" s="80" t="s">
        <v>23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28" ht="15">
      <c r="A4" s="80" t="s">
        <v>42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</row>
    <row r="5" ht="15.75" thickBot="1"/>
    <row r="6" spans="1:28" ht="36" customHeight="1">
      <c r="A6" s="84" t="s">
        <v>0</v>
      </c>
      <c r="B6" s="75" t="s">
        <v>48</v>
      </c>
      <c r="C6" s="75" t="s">
        <v>1</v>
      </c>
      <c r="D6" s="81" t="s">
        <v>43</v>
      </c>
      <c r="E6" s="75" t="s">
        <v>2</v>
      </c>
      <c r="F6" s="75" t="s">
        <v>3</v>
      </c>
      <c r="G6" s="72" t="s">
        <v>66</v>
      </c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3"/>
    </row>
    <row r="7" spans="1:28" ht="15">
      <c r="A7" s="85"/>
      <c r="B7" s="76"/>
      <c r="C7" s="76"/>
      <c r="D7" s="82"/>
      <c r="E7" s="76"/>
      <c r="F7" s="76"/>
      <c r="G7" s="62" t="s">
        <v>4</v>
      </c>
      <c r="H7" s="62"/>
      <c r="I7" s="62" t="s">
        <v>5</v>
      </c>
      <c r="J7" s="62"/>
      <c r="K7" s="62" t="s">
        <v>6</v>
      </c>
      <c r="L7" s="62"/>
      <c r="M7" s="62" t="s">
        <v>7</v>
      </c>
      <c r="N7" s="62"/>
      <c r="O7" s="62" t="s">
        <v>8</v>
      </c>
      <c r="P7" s="62"/>
      <c r="Q7" s="62" t="s">
        <v>35</v>
      </c>
      <c r="R7" s="62"/>
      <c r="S7" s="62" t="s">
        <v>36</v>
      </c>
      <c r="T7" s="62"/>
      <c r="U7" s="62" t="s">
        <v>37</v>
      </c>
      <c r="V7" s="62"/>
      <c r="W7" s="62" t="s">
        <v>38</v>
      </c>
      <c r="X7" s="62"/>
      <c r="Y7" s="62" t="s">
        <v>39</v>
      </c>
      <c r="Z7" s="62"/>
      <c r="AA7" s="62" t="s">
        <v>40</v>
      </c>
      <c r="AB7" s="79"/>
    </row>
    <row r="8" spans="1:28" ht="105" customHeight="1">
      <c r="A8" s="85"/>
      <c r="B8" s="76"/>
      <c r="C8" s="76"/>
      <c r="D8" s="83"/>
      <c r="E8" s="76"/>
      <c r="F8" s="76"/>
      <c r="G8" s="14" t="s">
        <v>9</v>
      </c>
      <c r="H8" s="14" t="s">
        <v>10</v>
      </c>
      <c r="I8" s="14" t="s">
        <v>9</v>
      </c>
      <c r="J8" s="14" t="s">
        <v>10</v>
      </c>
      <c r="K8" s="14" t="s">
        <v>9</v>
      </c>
      <c r="L8" s="14" t="s">
        <v>10</v>
      </c>
      <c r="M8" s="3" t="s">
        <v>9</v>
      </c>
      <c r="N8" s="3" t="s">
        <v>10</v>
      </c>
      <c r="O8" s="3" t="s">
        <v>9</v>
      </c>
      <c r="P8" s="3" t="s">
        <v>10</v>
      </c>
      <c r="Q8" s="3" t="s">
        <v>9</v>
      </c>
      <c r="R8" s="3" t="s">
        <v>10</v>
      </c>
      <c r="S8" s="3" t="s">
        <v>9</v>
      </c>
      <c r="T8" s="3" t="s">
        <v>10</v>
      </c>
      <c r="U8" s="3" t="s">
        <v>9</v>
      </c>
      <c r="V8" s="3" t="s">
        <v>10</v>
      </c>
      <c r="W8" s="3" t="s">
        <v>9</v>
      </c>
      <c r="X8" s="3" t="s">
        <v>10</v>
      </c>
      <c r="Y8" s="3" t="s">
        <v>9</v>
      </c>
      <c r="Z8" s="3" t="s">
        <v>10</v>
      </c>
      <c r="AA8" s="3" t="s">
        <v>9</v>
      </c>
      <c r="AB8" s="15" t="s">
        <v>10</v>
      </c>
    </row>
    <row r="9" spans="1:28" ht="15">
      <c r="A9" s="12">
        <v>1</v>
      </c>
      <c r="B9" s="2">
        <v>2</v>
      </c>
      <c r="C9" s="2">
        <v>3</v>
      </c>
      <c r="D9" s="2"/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  <c r="Q9" s="2">
        <v>16</v>
      </c>
      <c r="R9" s="2">
        <v>17</v>
      </c>
      <c r="S9" s="2">
        <v>18</v>
      </c>
      <c r="T9" s="2">
        <v>19</v>
      </c>
      <c r="U9" s="2">
        <v>20</v>
      </c>
      <c r="V9" s="2">
        <v>21</v>
      </c>
      <c r="W9" s="2">
        <v>22</v>
      </c>
      <c r="X9" s="2">
        <v>23</v>
      </c>
      <c r="Y9" s="2">
        <v>24</v>
      </c>
      <c r="Z9" s="2">
        <v>25</v>
      </c>
      <c r="AA9" s="2">
        <v>26</v>
      </c>
      <c r="AB9" s="13">
        <v>27</v>
      </c>
    </row>
    <row r="10" spans="1:28" ht="85.5" customHeight="1" thickBot="1">
      <c r="A10" s="16">
        <v>1</v>
      </c>
      <c r="B10" s="17" t="s">
        <v>11</v>
      </c>
      <c r="C10" s="18" t="s">
        <v>72</v>
      </c>
      <c r="D10" s="19" t="s">
        <v>44</v>
      </c>
      <c r="E10" s="4" t="s">
        <v>12</v>
      </c>
      <c r="F10" s="4">
        <v>1</v>
      </c>
      <c r="G10" s="4">
        <v>0.74</v>
      </c>
      <c r="H10" s="4">
        <v>0.74</v>
      </c>
      <c r="I10" s="4">
        <v>2.19</v>
      </c>
      <c r="J10" s="4">
        <v>2.19</v>
      </c>
      <c r="K10" s="4">
        <v>2.53</v>
      </c>
      <c r="L10" s="4">
        <v>2.53</v>
      </c>
      <c r="M10" s="4">
        <v>2.87</v>
      </c>
      <c r="N10" s="4">
        <v>2.87</v>
      </c>
      <c r="O10" s="4">
        <v>6.46</v>
      </c>
      <c r="P10" s="4">
        <v>3.52</v>
      </c>
      <c r="Q10" s="20">
        <v>7.03</v>
      </c>
      <c r="R10" s="20">
        <v>1.83</v>
      </c>
      <c r="S10" s="20">
        <v>2.94</v>
      </c>
      <c r="T10" s="20">
        <v>0</v>
      </c>
      <c r="U10" s="20">
        <v>5.15</v>
      </c>
      <c r="V10" s="20">
        <v>0.15</v>
      </c>
      <c r="W10" s="20">
        <v>23.3</v>
      </c>
      <c r="X10" s="20">
        <v>0</v>
      </c>
      <c r="Y10" s="20">
        <v>6.3</v>
      </c>
      <c r="Z10" s="20">
        <v>0</v>
      </c>
      <c r="AA10" s="20">
        <v>0.72</v>
      </c>
      <c r="AB10" s="21">
        <v>0</v>
      </c>
    </row>
    <row r="11" spans="1:28" ht="79.5" customHeight="1">
      <c r="A11" s="69" t="s">
        <v>25</v>
      </c>
      <c r="B11" s="66" t="s">
        <v>24</v>
      </c>
      <c r="C11" s="22" t="s">
        <v>57</v>
      </c>
      <c r="D11" s="23" t="s">
        <v>44</v>
      </c>
      <c r="E11" s="5" t="s">
        <v>13</v>
      </c>
      <c r="F11" s="5">
        <v>7.38</v>
      </c>
      <c r="G11" s="5">
        <v>0.42</v>
      </c>
      <c r="H11" s="5">
        <v>0.42</v>
      </c>
      <c r="I11" s="5">
        <v>0</v>
      </c>
      <c r="J11" s="5">
        <v>0</v>
      </c>
      <c r="K11" s="5">
        <v>2.418</v>
      </c>
      <c r="L11" s="5">
        <v>2.418</v>
      </c>
      <c r="M11" s="5">
        <v>0</v>
      </c>
      <c r="N11" s="5">
        <v>0</v>
      </c>
      <c r="O11" s="5">
        <f>(100+96+522.2)/1000</f>
        <v>0.7182000000000001</v>
      </c>
      <c r="P11" s="86">
        <v>0</v>
      </c>
      <c r="Q11" s="88">
        <f>(12704+100+96+522.2+1000)/1000</f>
        <v>14.4222</v>
      </c>
      <c r="R11" s="89">
        <f>1000/1000</f>
        <v>1</v>
      </c>
      <c r="S11" s="88">
        <f>(5155.3+2731+1094.7+731.5)/1000</f>
        <v>9.7125</v>
      </c>
      <c r="T11" s="24">
        <v>0</v>
      </c>
      <c r="U11" s="88">
        <f>(600+500)/1000</f>
        <v>1.1</v>
      </c>
      <c r="V11" s="24">
        <v>0</v>
      </c>
      <c r="W11" s="88">
        <f>(3000)/1000</f>
        <v>3</v>
      </c>
      <c r="X11" s="24">
        <v>0</v>
      </c>
      <c r="Y11" s="88">
        <f>(5000+650+3000+12000+1300+4500+3000+1400+1350+1400+500+480+360+400+110+50+240+240+275+250+60+250+70+50+60+60+50+50+60+70+100+100+100+150+130+100+50+50+50+30+60+50+90+1000+80+240+160+180+240+500+110+1130+80+60+550+210+230+206+100+180+810+340+670+320+550+200+400+350+850)/1000</f>
        <v>48.091</v>
      </c>
      <c r="Z11" s="24">
        <v>0</v>
      </c>
      <c r="AA11" s="88">
        <f>(2150+500+5000+300+210+1300+1700+700+360+300+170+50+70+50+130+50+80+220)/1000</f>
        <v>13.34</v>
      </c>
      <c r="AB11" s="25">
        <v>0</v>
      </c>
    </row>
    <row r="12" spans="1:28" ht="62.25" customHeight="1">
      <c r="A12" s="70"/>
      <c r="B12" s="67"/>
      <c r="C12" s="26" t="s">
        <v>14</v>
      </c>
      <c r="D12" s="27" t="s">
        <v>44</v>
      </c>
      <c r="E12" s="6" t="s">
        <v>13</v>
      </c>
      <c r="F12" s="6">
        <v>1.6</v>
      </c>
      <c r="G12" s="6">
        <v>0.7</v>
      </c>
      <c r="H12" s="6">
        <v>0.7</v>
      </c>
      <c r="I12" s="6">
        <v>1.87</v>
      </c>
      <c r="J12" s="6">
        <v>1.87</v>
      </c>
      <c r="K12" s="6">
        <v>0.638</v>
      </c>
      <c r="L12" s="6">
        <v>0.638</v>
      </c>
      <c r="M12" s="6">
        <v>0</v>
      </c>
      <c r="N12" s="6">
        <v>0</v>
      </c>
      <c r="O12" s="6">
        <v>0</v>
      </c>
      <c r="P12" s="6">
        <v>0</v>
      </c>
      <c r="Q12" s="28">
        <f>1500/1000</f>
        <v>1.5</v>
      </c>
      <c r="R12" s="28">
        <f>1500/1000</f>
        <v>1.5</v>
      </c>
      <c r="S12" s="90">
        <v>0</v>
      </c>
      <c r="T12" s="28">
        <v>0</v>
      </c>
      <c r="U12" s="28">
        <v>0</v>
      </c>
      <c r="V12" s="28">
        <v>0</v>
      </c>
      <c r="W12" s="91">
        <v>0</v>
      </c>
      <c r="X12" s="28">
        <v>0</v>
      </c>
      <c r="Y12" s="91">
        <f>(1000+440)/1000</f>
        <v>1.44</v>
      </c>
      <c r="Z12" s="28">
        <v>0</v>
      </c>
      <c r="AA12" s="90">
        <f>(5800+1000)/1000</f>
        <v>6.8</v>
      </c>
      <c r="AB12" s="29">
        <v>0</v>
      </c>
    </row>
    <row r="13" spans="1:28" ht="62.25" customHeight="1">
      <c r="A13" s="70"/>
      <c r="B13" s="67"/>
      <c r="C13" s="26" t="s">
        <v>52</v>
      </c>
      <c r="D13" s="27" t="s">
        <v>44</v>
      </c>
      <c r="E13" s="6" t="s">
        <v>13</v>
      </c>
      <c r="F13" s="54" t="s">
        <v>55</v>
      </c>
      <c r="G13" s="55"/>
      <c r="H13" s="55"/>
      <c r="I13" s="55"/>
      <c r="J13" s="55"/>
      <c r="K13" s="55"/>
      <c r="L13" s="56"/>
      <c r="M13" s="6">
        <v>0</v>
      </c>
      <c r="N13" s="6">
        <v>0</v>
      </c>
      <c r="O13" s="52">
        <f>91/1000</f>
        <v>0.091</v>
      </c>
      <c r="P13" s="52">
        <f>91/1000</f>
        <v>0.091</v>
      </c>
      <c r="Q13" s="28">
        <f>40/1000</f>
        <v>0.04</v>
      </c>
      <c r="R13" s="28">
        <f>40/1000</f>
        <v>0.04</v>
      </c>
      <c r="S13" s="28">
        <v>0</v>
      </c>
      <c r="T13" s="28">
        <v>0</v>
      </c>
      <c r="U13" s="90">
        <v>0</v>
      </c>
      <c r="V13" s="28">
        <v>0</v>
      </c>
      <c r="W13" s="91">
        <v>0</v>
      </c>
      <c r="X13" s="28">
        <v>0</v>
      </c>
      <c r="Y13" s="91">
        <f>(1160+1000+4000+3300+300+1000+2100+12500+1000+250+2000+700+500)/1000</f>
        <v>29.81</v>
      </c>
      <c r="Z13" s="28">
        <v>0</v>
      </c>
      <c r="AA13" s="28">
        <v>0</v>
      </c>
      <c r="AB13" s="29">
        <v>0</v>
      </c>
    </row>
    <row r="14" spans="1:28" ht="63" customHeight="1">
      <c r="A14" s="70"/>
      <c r="B14" s="67"/>
      <c r="C14" s="26" t="s">
        <v>50</v>
      </c>
      <c r="D14" s="27" t="s">
        <v>47</v>
      </c>
      <c r="E14" s="6" t="s">
        <v>13</v>
      </c>
      <c r="F14" s="6">
        <v>0</v>
      </c>
      <c r="G14" s="6">
        <v>0</v>
      </c>
      <c r="H14" s="6">
        <v>0</v>
      </c>
      <c r="I14" s="6">
        <v>1</v>
      </c>
      <c r="J14" s="6">
        <v>1</v>
      </c>
      <c r="K14" s="6">
        <v>1</v>
      </c>
      <c r="L14" s="6">
        <v>1</v>
      </c>
      <c r="M14" s="6">
        <v>0</v>
      </c>
      <c r="N14" s="6">
        <v>0</v>
      </c>
      <c r="O14" s="6">
        <f>O21</f>
        <v>1</v>
      </c>
      <c r="P14" s="6">
        <f>P21</f>
        <v>1</v>
      </c>
      <c r="Q14" s="6">
        <f>Q21</f>
        <v>1</v>
      </c>
      <c r="R14" s="6">
        <f>R21</f>
        <v>1</v>
      </c>
      <c r="S14" s="92">
        <f aca="true" t="shared" si="0" ref="S14:AB14">S21</f>
        <v>0</v>
      </c>
      <c r="T14" s="6">
        <f t="shared" si="0"/>
        <v>0</v>
      </c>
      <c r="U14" s="6">
        <f t="shared" si="0"/>
        <v>0</v>
      </c>
      <c r="V14" s="6">
        <f t="shared" si="0"/>
        <v>0</v>
      </c>
      <c r="W14" s="92">
        <f t="shared" si="0"/>
        <v>0</v>
      </c>
      <c r="X14" s="6">
        <f t="shared" si="0"/>
        <v>0</v>
      </c>
      <c r="Y14" s="92">
        <f t="shared" si="0"/>
        <v>3</v>
      </c>
      <c r="Z14" s="6">
        <f t="shared" si="0"/>
        <v>0</v>
      </c>
      <c r="AA14" s="92">
        <f t="shared" si="0"/>
        <v>3</v>
      </c>
      <c r="AB14" s="87">
        <f t="shared" si="0"/>
        <v>0</v>
      </c>
    </row>
    <row r="15" spans="1:28" ht="45.75" thickBot="1">
      <c r="A15" s="71"/>
      <c r="B15" s="68"/>
      <c r="C15" s="30" t="s">
        <v>51</v>
      </c>
      <c r="D15" s="31" t="s">
        <v>45</v>
      </c>
      <c r="E15" s="8" t="s">
        <v>12</v>
      </c>
      <c r="F15" s="8">
        <v>92.5</v>
      </c>
      <c r="G15" s="8">
        <v>92.5</v>
      </c>
      <c r="H15" s="8">
        <v>92.5</v>
      </c>
      <c r="I15" s="8">
        <v>92.9</v>
      </c>
      <c r="J15" s="8">
        <v>92.5</v>
      </c>
      <c r="K15" s="8">
        <v>93.3</v>
      </c>
      <c r="L15" s="8">
        <v>92.5</v>
      </c>
      <c r="M15" s="7">
        <v>93.70172228202367</v>
      </c>
      <c r="N15" s="7">
        <v>92.5</v>
      </c>
      <c r="O15" s="7">
        <v>94.10517426170944</v>
      </c>
      <c r="P15" s="7">
        <v>92.5</v>
      </c>
      <c r="Q15" s="7">
        <v>94.51036338662529</v>
      </c>
      <c r="R15" s="7">
        <v>92.5</v>
      </c>
      <c r="S15" s="7">
        <v>94.91729713640622</v>
      </c>
      <c r="T15" s="7">
        <v>92.5</v>
      </c>
      <c r="U15" s="7">
        <v>95.32598302289234</v>
      </c>
      <c r="V15" s="7">
        <v>92.5</v>
      </c>
      <c r="W15" s="7">
        <v>95.73642859026754</v>
      </c>
      <c r="X15" s="7" t="s">
        <v>56</v>
      </c>
      <c r="Y15" s="7">
        <v>96.1486414151987</v>
      </c>
      <c r="Z15" s="7" t="s">
        <v>56</v>
      </c>
      <c r="AA15" s="7">
        <v>96.56262910697563</v>
      </c>
      <c r="AB15" s="32" t="s">
        <v>56</v>
      </c>
    </row>
    <row r="16" spans="1:28" ht="77.25" customHeight="1">
      <c r="A16" s="63" t="s">
        <v>26</v>
      </c>
      <c r="B16" s="60" t="s">
        <v>58</v>
      </c>
      <c r="C16" s="22" t="s">
        <v>73</v>
      </c>
      <c r="D16" s="23" t="s">
        <v>47</v>
      </c>
      <c r="E16" s="5" t="s">
        <v>13</v>
      </c>
      <c r="F16" s="5">
        <v>16</v>
      </c>
      <c r="G16" s="5">
        <v>2</v>
      </c>
      <c r="H16" s="5">
        <v>2</v>
      </c>
      <c r="I16" s="5">
        <v>2</v>
      </c>
      <c r="J16" s="5">
        <v>2</v>
      </c>
      <c r="K16" s="5">
        <v>2</v>
      </c>
      <c r="L16" s="5">
        <v>2</v>
      </c>
      <c r="M16" s="5">
        <v>2</v>
      </c>
      <c r="N16" s="5">
        <v>2</v>
      </c>
      <c r="O16" s="5">
        <v>3</v>
      </c>
      <c r="P16" s="5">
        <v>2</v>
      </c>
      <c r="Q16" s="88">
        <v>0</v>
      </c>
      <c r="R16" s="24">
        <v>0</v>
      </c>
      <c r="S16" s="88">
        <v>5</v>
      </c>
      <c r="T16" s="24">
        <v>0</v>
      </c>
      <c r="U16" s="93">
        <v>0</v>
      </c>
      <c r="V16" s="24">
        <v>0</v>
      </c>
      <c r="W16" s="88">
        <v>72</v>
      </c>
      <c r="X16" s="24">
        <v>0</v>
      </c>
      <c r="Y16" s="88">
        <v>21</v>
      </c>
      <c r="Z16" s="24">
        <v>0</v>
      </c>
      <c r="AA16" s="24">
        <v>0</v>
      </c>
      <c r="AB16" s="25">
        <v>0</v>
      </c>
    </row>
    <row r="17" spans="1:28" ht="63.75" customHeight="1">
      <c r="A17" s="64"/>
      <c r="B17" s="74"/>
      <c r="C17" s="26" t="s">
        <v>53</v>
      </c>
      <c r="D17" s="27" t="s">
        <v>47</v>
      </c>
      <c r="E17" s="6" t="s">
        <v>13</v>
      </c>
      <c r="F17" s="54" t="s">
        <v>55</v>
      </c>
      <c r="G17" s="55"/>
      <c r="H17" s="55"/>
      <c r="I17" s="55"/>
      <c r="J17" s="55"/>
      <c r="K17" s="55"/>
      <c r="L17" s="56"/>
      <c r="M17" s="6">
        <v>0</v>
      </c>
      <c r="N17" s="6">
        <v>0</v>
      </c>
      <c r="O17" s="6">
        <v>1</v>
      </c>
      <c r="P17" s="6">
        <v>0</v>
      </c>
      <c r="Q17" s="94">
        <v>1</v>
      </c>
      <c r="R17" s="28">
        <v>0</v>
      </c>
      <c r="S17" s="95">
        <v>0</v>
      </c>
      <c r="T17" s="91">
        <v>0</v>
      </c>
      <c r="U17" s="28">
        <v>0</v>
      </c>
      <c r="V17" s="28">
        <v>0</v>
      </c>
      <c r="W17" s="91">
        <v>3</v>
      </c>
      <c r="X17" s="28">
        <v>0</v>
      </c>
      <c r="Y17" s="91">
        <v>1</v>
      </c>
      <c r="Z17" s="28">
        <v>0</v>
      </c>
      <c r="AA17" s="28">
        <v>0</v>
      </c>
      <c r="AB17" s="29">
        <v>0</v>
      </c>
    </row>
    <row r="18" spans="1:28" ht="78.75" customHeight="1" thickBot="1">
      <c r="A18" s="65"/>
      <c r="B18" s="61"/>
      <c r="C18" s="30" t="s">
        <v>59</v>
      </c>
      <c r="D18" s="31" t="s">
        <v>47</v>
      </c>
      <c r="E18" s="8" t="s">
        <v>13</v>
      </c>
      <c r="F18" s="8">
        <v>7</v>
      </c>
      <c r="G18" s="8">
        <v>1</v>
      </c>
      <c r="H18" s="8">
        <v>1</v>
      </c>
      <c r="I18" s="8">
        <v>1</v>
      </c>
      <c r="J18" s="8">
        <v>1</v>
      </c>
      <c r="K18" s="8">
        <v>2</v>
      </c>
      <c r="L18" s="8">
        <v>2</v>
      </c>
      <c r="M18" s="8">
        <v>0</v>
      </c>
      <c r="N18" s="8">
        <v>0</v>
      </c>
      <c r="O18" s="52">
        <v>4</v>
      </c>
      <c r="P18" s="52">
        <v>1</v>
      </c>
      <c r="Q18" s="34">
        <v>5</v>
      </c>
      <c r="R18" s="34">
        <v>1</v>
      </c>
      <c r="S18" s="96">
        <v>4</v>
      </c>
      <c r="T18" s="34">
        <v>0</v>
      </c>
      <c r="U18" s="97">
        <v>2</v>
      </c>
      <c r="V18" s="34">
        <v>0</v>
      </c>
      <c r="W18" s="96">
        <v>1</v>
      </c>
      <c r="X18" s="34">
        <v>0</v>
      </c>
      <c r="Y18" s="96">
        <v>67</v>
      </c>
      <c r="Z18" s="34">
        <v>0</v>
      </c>
      <c r="AA18" s="96">
        <v>21</v>
      </c>
      <c r="AB18" s="35">
        <v>0</v>
      </c>
    </row>
    <row r="19" spans="1:28" ht="67.5" customHeight="1">
      <c r="A19" s="63" t="s">
        <v>27</v>
      </c>
      <c r="B19" s="57" t="s">
        <v>60</v>
      </c>
      <c r="C19" s="36" t="s">
        <v>15</v>
      </c>
      <c r="D19" s="23" t="s">
        <v>47</v>
      </c>
      <c r="E19" s="5" t="s">
        <v>13</v>
      </c>
      <c r="F19" s="5">
        <v>4</v>
      </c>
      <c r="G19" s="5">
        <v>2</v>
      </c>
      <c r="H19" s="5">
        <v>2</v>
      </c>
      <c r="I19" s="5">
        <v>2</v>
      </c>
      <c r="J19" s="5">
        <v>2</v>
      </c>
      <c r="K19" s="5">
        <v>3</v>
      </c>
      <c r="L19" s="5">
        <v>3</v>
      </c>
      <c r="M19" s="5">
        <v>1</v>
      </c>
      <c r="N19" s="5">
        <v>1</v>
      </c>
      <c r="O19" s="5">
        <v>1</v>
      </c>
      <c r="P19" s="5">
        <v>0</v>
      </c>
      <c r="Q19" s="24">
        <v>0</v>
      </c>
      <c r="R19" s="24">
        <v>0</v>
      </c>
      <c r="S19" s="88">
        <v>1</v>
      </c>
      <c r="T19" s="24">
        <v>0</v>
      </c>
      <c r="U19" s="88">
        <v>0</v>
      </c>
      <c r="V19" s="24">
        <v>0</v>
      </c>
      <c r="W19" s="88">
        <v>9</v>
      </c>
      <c r="X19" s="24">
        <v>0</v>
      </c>
      <c r="Y19" s="24">
        <v>0</v>
      </c>
      <c r="Z19" s="24">
        <v>0</v>
      </c>
      <c r="AA19" s="24">
        <v>0</v>
      </c>
      <c r="AB19" s="25">
        <v>0</v>
      </c>
    </row>
    <row r="20" spans="1:28" ht="63.75" customHeight="1">
      <c r="A20" s="64"/>
      <c r="B20" s="58"/>
      <c r="C20" s="37" t="s">
        <v>53</v>
      </c>
      <c r="D20" s="27" t="s">
        <v>47</v>
      </c>
      <c r="E20" s="6" t="s">
        <v>13</v>
      </c>
      <c r="F20" s="54" t="s">
        <v>55</v>
      </c>
      <c r="G20" s="55"/>
      <c r="H20" s="55"/>
      <c r="I20" s="55"/>
      <c r="J20" s="55"/>
      <c r="K20" s="55"/>
      <c r="L20" s="56"/>
      <c r="M20" s="6">
        <v>1</v>
      </c>
      <c r="N20" s="6">
        <v>1</v>
      </c>
      <c r="O20" s="6">
        <v>0</v>
      </c>
      <c r="P20" s="6">
        <v>0</v>
      </c>
      <c r="Q20" s="6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9">
        <v>0</v>
      </c>
    </row>
    <row r="21" spans="1:28" ht="45.75" thickBot="1">
      <c r="A21" s="65"/>
      <c r="B21" s="59"/>
      <c r="C21" s="38" t="s">
        <v>59</v>
      </c>
      <c r="D21" s="31" t="s">
        <v>47</v>
      </c>
      <c r="E21" s="8" t="s">
        <v>13</v>
      </c>
      <c r="F21" s="8">
        <v>4</v>
      </c>
      <c r="G21" s="8">
        <v>0</v>
      </c>
      <c r="H21" s="8">
        <v>0</v>
      </c>
      <c r="I21" s="8">
        <v>4</v>
      </c>
      <c r="J21" s="8">
        <v>4</v>
      </c>
      <c r="K21" s="8">
        <v>6</v>
      </c>
      <c r="L21" s="8">
        <v>6</v>
      </c>
      <c r="M21" s="8">
        <v>0</v>
      </c>
      <c r="N21" s="8">
        <v>0</v>
      </c>
      <c r="O21" s="8">
        <v>1</v>
      </c>
      <c r="P21" s="8">
        <v>1</v>
      </c>
      <c r="Q21" s="8">
        <v>1</v>
      </c>
      <c r="R21" s="8">
        <v>1</v>
      </c>
      <c r="S21" s="91">
        <v>0</v>
      </c>
      <c r="T21" s="34">
        <v>0</v>
      </c>
      <c r="U21" s="34">
        <v>0</v>
      </c>
      <c r="V21" s="34">
        <v>0</v>
      </c>
      <c r="W21" s="91">
        <v>0</v>
      </c>
      <c r="X21" s="34">
        <v>0</v>
      </c>
      <c r="Y21" s="96">
        <v>3</v>
      </c>
      <c r="Z21" s="34">
        <v>0</v>
      </c>
      <c r="AA21" s="96">
        <v>3</v>
      </c>
      <c r="AB21" s="35">
        <v>0</v>
      </c>
    </row>
    <row r="22" spans="1:28" ht="45">
      <c r="A22" s="63" t="s">
        <v>28</v>
      </c>
      <c r="B22" s="60" t="s">
        <v>61</v>
      </c>
      <c r="C22" s="22" t="s">
        <v>15</v>
      </c>
      <c r="D22" s="23" t="s">
        <v>47</v>
      </c>
      <c r="E22" s="5" t="s">
        <v>13</v>
      </c>
      <c r="F22" s="5">
        <v>1</v>
      </c>
      <c r="G22" s="5">
        <v>3</v>
      </c>
      <c r="H22" s="5">
        <v>3</v>
      </c>
      <c r="I22" s="5">
        <v>2</v>
      </c>
      <c r="J22" s="5">
        <v>2</v>
      </c>
      <c r="K22" s="5">
        <v>3</v>
      </c>
      <c r="L22" s="5">
        <v>3</v>
      </c>
      <c r="M22" s="5">
        <v>2</v>
      </c>
      <c r="N22" s="5">
        <v>2</v>
      </c>
      <c r="O22" s="5">
        <v>0</v>
      </c>
      <c r="P22" s="5">
        <v>0</v>
      </c>
      <c r="Q22" s="5">
        <v>1</v>
      </c>
      <c r="R22" s="5">
        <v>1</v>
      </c>
      <c r="S22" s="24">
        <v>0</v>
      </c>
      <c r="T22" s="24">
        <v>0</v>
      </c>
      <c r="U22" s="88">
        <v>1</v>
      </c>
      <c r="V22" s="88">
        <v>0</v>
      </c>
      <c r="W22" s="88">
        <v>16</v>
      </c>
      <c r="X22" s="24">
        <v>0</v>
      </c>
      <c r="Y22" s="24">
        <v>0</v>
      </c>
      <c r="Z22" s="24">
        <v>0</v>
      </c>
      <c r="AA22" s="24">
        <v>0</v>
      </c>
      <c r="AB22" s="25">
        <v>0</v>
      </c>
    </row>
    <row r="23" spans="1:28" ht="68.25" customHeight="1" thickBot="1">
      <c r="A23" s="65"/>
      <c r="B23" s="61"/>
      <c r="C23" s="30" t="s">
        <v>74</v>
      </c>
      <c r="D23" s="31" t="s">
        <v>47</v>
      </c>
      <c r="E23" s="8" t="s">
        <v>13</v>
      </c>
      <c r="F23" s="8">
        <v>2</v>
      </c>
      <c r="G23" s="8">
        <v>6</v>
      </c>
      <c r="H23" s="8">
        <v>6</v>
      </c>
      <c r="I23" s="8">
        <v>0</v>
      </c>
      <c r="J23" s="8">
        <v>0</v>
      </c>
      <c r="K23" s="8">
        <v>2</v>
      </c>
      <c r="L23" s="8">
        <v>2</v>
      </c>
      <c r="M23" s="8">
        <v>0</v>
      </c>
      <c r="N23" s="8">
        <v>0</v>
      </c>
      <c r="O23" s="52">
        <v>2</v>
      </c>
      <c r="P23" s="52">
        <v>2</v>
      </c>
      <c r="Q23" s="96">
        <v>1</v>
      </c>
      <c r="R23" s="96">
        <v>1</v>
      </c>
      <c r="S23" s="96">
        <v>1</v>
      </c>
      <c r="T23" s="34">
        <v>0</v>
      </c>
      <c r="U23" s="34">
        <v>0</v>
      </c>
      <c r="V23" s="34">
        <v>0</v>
      </c>
      <c r="W23" s="96">
        <v>0</v>
      </c>
      <c r="X23" s="34">
        <v>0</v>
      </c>
      <c r="Y23" s="96">
        <v>15</v>
      </c>
      <c r="Z23" s="34">
        <v>0</v>
      </c>
      <c r="AA23" s="34">
        <v>0</v>
      </c>
      <c r="AB23" s="35">
        <v>0</v>
      </c>
    </row>
    <row r="24" spans="1:28" ht="57" thickBot="1">
      <c r="A24" s="39" t="s">
        <v>29</v>
      </c>
      <c r="B24" s="40" t="s">
        <v>21</v>
      </c>
      <c r="C24" s="41" t="s">
        <v>16</v>
      </c>
      <c r="D24" s="42" t="s">
        <v>47</v>
      </c>
      <c r="E24" s="9" t="s">
        <v>13</v>
      </c>
      <c r="F24" s="9">
        <v>0</v>
      </c>
      <c r="G24" s="9">
        <v>1</v>
      </c>
      <c r="H24" s="9">
        <v>1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4">
        <v>0</v>
      </c>
    </row>
    <row r="25" spans="1:28" ht="79.5" thickBot="1">
      <c r="A25" s="39" t="s">
        <v>30</v>
      </c>
      <c r="B25" s="40" t="s">
        <v>22</v>
      </c>
      <c r="C25" s="41" t="s">
        <v>17</v>
      </c>
      <c r="D25" s="42" t="s">
        <v>47</v>
      </c>
      <c r="E25" s="9" t="s">
        <v>13</v>
      </c>
      <c r="F25" s="9">
        <v>0</v>
      </c>
      <c r="G25" s="9">
        <v>0</v>
      </c>
      <c r="H25" s="9">
        <v>0</v>
      </c>
      <c r="I25" s="9">
        <v>1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4">
        <v>0</v>
      </c>
    </row>
    <row r="26" spans="1:28" ht="45.75" thickBot="1">
      <c r="A26" s="45" t="s">
        <v>33</v>
      </c>
      <c r="B26" s="33" t="s">
        <v>18</v>
      </c>
      <c r="C26" s="46" t="s">
        <v>19</v>
      </c>
      <c r="D26" s="47" t="s">
        <v>45</v>
      </c>
      <c r="E26" s="10" t="s">
        <v>12</v>
      </c>
      <c r="F26" s="10">
        <v>3</v>
      </c>
      <c r="G26" s="10">
        <v>0</v>
      </c>
      <c r="H26" s="10">
        <v>2</v>
      </c>
      <c r="I26" s="10">
        <v>0</v>
      </c>
      <c r="J26" s="10">
        <v>2</v>
      </c>
      <c r="K26" s="10">
        <v>2</v>
      </c>
      <c r="L26" s="10">
        <v>2</v>
      </c>
      <c r="M26" s="10">
        <v>2</v>
      </c>
      <c r="N26" s="10">
        <v>2</v>
      </c>
      <c r="O26" s="10">
        <v>2</v>
      </c>
      <c r="P26" s="10">
        <v>2</v>
      </c>
      <c r="Q26" s="48">
        <v>0</v>
      </c>
      <c r="R26" s="48">
        <v>2</v>
      </c>
      <c r="S26" s="48">
        <v>0</v>
      </c>
      <c r="T26" s="48">
        <v>2</v>
      </c>
      <c r="U26" s="48">
        <v>0</v>
      </c>
      <c r="V26" s="48">
        <v>2</v>
      </c>
      <c r="W26" s="48">
        <v>0</v>
      </c>
      <c r="X26" s="48">
        <v>2</v>
      </c>
      <c r="Y26" s="48">
        <v>0</v>
      </c>
      <c r="Z26" s="48">
        <v>2</v>
      </c>
      <c r="AA26" s="48">
        <v>0</v>
      </c>
      <c r="AB26" s="49">
        <v>2</v>
      </c>
    </row>
    <row r="27" spans="1:28" ht="67.5" customHeight="1">
      <c r="A27" s="63" t="s">
        <v>34</v>
      </c>
      <c r="B27" s="60" t="s">
        <v>62</v>
      </c>
      <c r="C27" s="22" t="s">
        <v>73</v>
      </c>
      <c r="D27" s="23" t="s">
        <v>47</v>
      </c>
      <c r="E27" s="5" t="s">
        <v>13</v>
      </c>
      <c r="F27" s="5">
        <v>7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0</v>
      </c>
      <c r="N27" s="5">
        <v>0</v>
      </c>
      <c r="O27" s="5">
        <v>2</v>
      </c>
      <c r="P27" s="5">
        <v>0</v>
      </c>
      <c r="Q27" s="24">
        <v>0</v>
      </c>
      <c r="R27" s="24">
        <v>0</v>
      </c>
      <c r="S27" s="24">
        <v>0</v>
      </c>
      <c r="T27" s="24">
        <v>0</v>
      </c>
      <c r="U27" s="88">
        <v>1</v>
      </c>
      <c r="V27" s="24">
        <v>0</v>
      </c>
      <c r="W27" s="88">
        <v>8</v>
      </c>
      <c r="X27" s="24">
        <v>0</v>
      </c>
      <c r="Y27" s="24">
        <v>0</v>
      </c>
      <c r="Z27" s="24">
        <v>0</v>
      </c>
      <c r="AA27" s="24">
        <v>0</v>
      </c>
      <c r="AB27" s="25">
        <v>0</v>
      </c>
    </row>
    <row r="28" spans="1:28" ht="56.25">
      <c r="A28" s="64"/>
      <c r="B28" s="74"/>
      <c r="C28" s="26" t="s">
        <v>54</v>
      </c>
      <c r="D28" s="27" t="s">
        <v>47</v>
      </c>
      <c r="E28" s="6" t="s">
        <v>49</v>
      </c>
      <c r="F28" s="54" t="s">
        <v>55</v>
      </c>
      <c r="G28" s="55"/>
      <c r="H28" s="55"/>
      <c r="I28" s="55"/>
      <c r="J28" s="55"/>
      <c r="K28" s="55"/>
      <c r="L28" s="56"/>
      <c r="M28" s="6">
        <v>0</v>
      </c>
      <c r="N28" s="6">
        <v>0</v>
      </c>
      <c r="O28" s="6">
        <v>0</v>
      </c>
      <c r="P28" s="6">
        <v>0</v>
      </c>
      <c r="Q28" s="28">
        <v>0</v>
      </c>
      <c r="R28" s="28">
        <v>0</v>
      </c>
      <c r="S28" s="28">
        <v>0</v>
      </c>
      <c r="T28" s="28">
        <v>0</v>
      </c>
      <c r="U28" s="28">
        <v>1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9">
        <v>0</v>
      </c>
    </row>
    <row r="29" spans="1:28" ht="63.75" customHeight="1">
      <c r="A29" s="64"/>
      <c r="B29" s="74"/>
      <c r="C29" s="26" t="s">
        <v>53</v>
      </c>
      <c r="D29" s="27" t="s">
        <v>47</v>
      </c>
      <c r="E29" s="6" t="s">
        <v>13</v>
      </c>
      <c r="F29" s="54" t="s">
        <v>55</v>
      </c>
      <c r="G29" s="55"/>
      <c r="H29" s="55"/>
      <c r="I29" s="55"/>
      <c r="J29" s="55"/>
      <c r="K29" s="55"/>
      <c r="L29" s="56"/>
      <c r="M29" s="6">
        <v>0</v>
      </c>
      <c r="N29" s="6">
        <v>0</v>
      </c>
      <c r="O29" s="6">
        <v>0</v>
      </c>
      <c r="P29" s="6">
        <v>0</v>
      </c>
      <c r="Q29" s="6">
        <v>1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0">
        <v>0</v>
      </c>
      <c r="Z29" s="28">
        <v>0</v>
      </c>
      <c r="AA29" s="28">
        <v>0</v>
      </c>
      <c r="AB29" s="29">
        <v>0</v>
      </c>
    </row>
    <row r="30" spans="1:28" ht="68.25" customHeight="1" thickBot="1">
      <c r="A30" s="65"/>
      <c r="B30" s="74"/>
      <c r="C30" s="18" t="s">
        <v>63</v>
      </c>
      <c r="D30" s="19" t="s">
        <v>47</v>
      </c>
      <c r="E30" s="4" t="s">
        <v>13</v>
      </c>
      <c r="F30" s="4">
        <v>7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0</v>
      </c>
      <c r="Q30" s="95">
        <v>3</v>
      </c>
      <c r="R30" s="20">
        <v>0</v>
      </c>
      <c r="S30" s="20">
        <v>1</v>
      </c>
      <c r="T30" s="20">
        <v>0</v>
      </c>
      <c r="U30" s="20">
        <v>0</v>
      </c>
      <c r="V30" s="20">
        <v>0</v>
      </c>
      <c r="W30" s="95">
        <v>0</v>
      </c>
      <c r="X30" s="20">
        <v>0</v>
      </c>
      <c r="Y30" s="95">
        <v>8</v>
      </c>
      <c r="Z30" s="20">
        <v>0</v>
      </c>
      <c r="AA30" s="20">
        <v>0</v>
      </c>
      <c r="AB30" s="21">
        <v>0</v>
      </c>
    </row>
    <row r="31" spans="1:28" ht="66" customHeight="1" thickBot="1">
      <c r="A31" s="51" t="s">
        <v>31</v>
      </c>
      <c r="B31" s="53" t="s">
        <v>20</v>
      </c>
      <c r="C31" s="41" t="s">
        <v>46</v>
      </c>
      <c r="D31" s="42" t="s">
        <v>47</v>
      </c>
      <c r="E31" s="9" t="s">
        <v>12</v>
      </c>
      <c r="F31" s="9">
        <v>0</v>
      </c>
      <c r="G31" s="9">
        <v>1</v>
      </c>
      <c r="H31" s="9">
        <v>1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1</v>
      </c>
      <c r="P31" s="9">
        <v>1</v>
      </c>
      <c r="Q31" s="43">
        <v>0</v>
      </c>
      <c r="R31" s="43">
        <v>0</v>
      </c>
      <c r="S31" s="43">
        <v>0</v>
      </c>
      <c r="T31" s="43">
        <v>0</v>
      </c>
      <c r="U31" s="43">
        <v>5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4">
        <v>0</v>
      </c>
    </row>
    <row r="32" spans="1:28" ht="67.5" customHeight="1">
      <c r="A32" s="63" t="s">
        <v>32</v>
      </c>
      <c r="B32" s="60" t="s">
        <v>64</v>
      </c>
      <c r="C32" s="22" t="s">
        <v>15</v>
      </c>
      <c r="D32" s="23" t="s">
        <v>47</v>
      </c>
      <c r="E32" s="5" t="s">
        <v>13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24">
        <v>0</v>
      </c>
      <c r="R32" s="24">
        <v>0</v>
      </c>
      <c r="S32" s="24">
        <v>0</v>
      </c>
      <c r="T32" s="24">
        <v>0</v>
      </c>
      <c r="U32" s="88">
        <v>1</v>
      </c>
      <c r="V32" s="24">
        <v>0</v>
      </c>
      <c r="W32" s="88">
        <v>3</v>
      </c>
      <c r="X32" s="24">
        <v>0</v>
      </c>
      <c r="Y32" s="24">
        <v>0</v>
      </c>
      <c r="Z32" s="24">
        <v>0</v>
      </c>
      <c r="AA32" s="24">
        <v>0</v>
      </c>
      <c r="AB32" s="25">
        <v>0</v>
      </c>
    </row>
    <row r="33" spans="1:28" ht="63.75" customHeight="1">
      <c r="A33" s="64"/>
      <c r="B33" s="74"/>
      <c r="C33" s="26" t="s">
        <v>53</v>
      </c>
      <c r="D33" s="27" t="s">
        <v>47</v>
      </c>
      <c r="E33" s="6" t="s">
        <v>13</v>
      </c>
      <c r="F33" s="54" t="s">
        <v>55</v>
      </c>
      <c r="G33" s="55"/>
      <c r="H33" s="55"/>
      <c r="I33" s="55"/>
      <c r="J33" s="55"/>
      <c r="K33" s="55"/>
      <c r="L33" s="56"/>
      <c r="M33" s="6">
        <v>0</v>
      </c>
      <c r="N33" s="6">
        <v>0</v>
      </c>
      <c r="O33" s="6">
        <v>1</v>
      </c>
      <c r="P33" s="6">
        <v>1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1</v>
      </c>
      <c r="X33" s="28">
        <v>0</v>
      </c>
      <c r="Y33" s="28">
        <v>0</v>
      </c>
      <c r="Z33" s="28">
        <v>0</v>
      </c>
      <c r="AA33" s="28">
        <v>0</v>
      </c>
      <c r="AB33" s="29">
        <v>0</v>
      </c>
    </row>
    <row r="34" spans="1:28" ht="79.5" customHeight="1" thickBot="1">
      <c r="A34" s="65"/>
      <c r="B34" s="61"/>
      <c r="C34" s="30" t="s">
        <v>65</v>
      </c>
      <c r="D34" s="31" t="s">
        <v>47</v>
      </c>
      <c r="E34" s="8" t="s">
        <v>13</v>
      </c>
      <c r="F34" s="8">
        <v>0</v>
      </c>
      <c r="G34" s="8">
        <v>1</v>
      </c>
      <c r="H34" s="8">
        <v>1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96">
        <v>0</v>
      </c>
      <c r="X34" s="34">
        <v>0</v>
      </c>
      <c r="Y34" s="96">
        <v>3</v>
      </c>
      <c r="Z34" s="34">
        <v>0</v>
      </c>
      <c r="AA34" s="34">
        <v>0</v>
      </c>
      <c r="AB34" s="35">
        <v>0</v>
      </c>
    </row>
    <row r="35" spans="1:28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ht="15.75">
      <c r="A36" s="50" t="s">
        <v>67</v>
      </c>
    </row>
    <row r="37" ht="15">
      <c r="A37" s="1" t="s">
        <v>68</v>
      </c>
    </row>
    <row r="38" ht="15">
      <c r="A38" s="1" t="s">
        <v>69</v>
      </c>
    </row>
    <row r="39" ht="15">
      <c r="A39" s="1" t="s">
        <v>70</v>
      </c>
    </row>
    <row r="40" ht="15">
      <c r="A40" s="1" t="s">
        <v>71</v>
      </c>
    </row>
  </sheetData>
  <sheetProtection/>
  <mergeCells count="39">
    <mergeCell ref="X1:AB1"/>
    <mergeCell ref="AA7:AB7"/>
    <mergeCell ref="A3:AB3"/>
    <mergeCell ref="A4:AB4"/>
    <mergeCell ref="D6:D8"/>
    <mergeCell ref="K7:L7"/>
    <mergeCell ref="A6:A8"/>
    <mergeCell ref="S7:T7"/>
    <mergeCell ref="U7:V7"/>
    <mergeCell ref="M7:N7"/>
    <mergeCell ref="I7:J7"/>
    <mergeCell ref="A22:A23"/>
    <mergeCell ref="A16:A18"/>
    <mergeCell ref="A19:A21"/>
    <mergeCell ref="B6:B8"/>
    <mergeCell ref="C6:C8"/>
    <mergeCell ref="E6:E8"/>
    <mergeCell ref="F6:F8"/>
    <mergeCell ref="B16:B18"/>
    <mergeCell ref="A32:A34"/>
    <mergeCell ref="B11:B15"/>
    <mergeCell ref="A11:A15"/>
    <mergeCell ref="A27:A30"/>
    <mergeCell ref="O7:P7"/>
    <mergeCell ref="G6:AB6"/>
    <mergeCell ref="B27:B30"/>
    <mergeCell ref="B32:B34"/>
    <mergeCell ref="Q7:R7"/>
    <mergeCell ref="Y7:Z7"/>
    <mergeCell ref="F28:L28"/>
    <mergeCell ref="F29:L29"/>
    <mergeCell ref="F33:L33"/>
    <mergeCell ref="B19:B21"/>
    <mergeCell ref="B22:B23"/>
    <mergeCell ref="W7:X7"/>
    <mergeCell ref="F13:L13"/>
    <mergeCell ref="F17:L17"/>
    <mergeCell ref="F20:L20"/>
    <mergeCell ref="G7:H7"/>
  </mergeCells>
  <printOptions/>
  <pageMargins left="0.7086614173228347" right="0.7086614173228347" top="0.7480314960629921" bottom="0.7480314960629921" header="0.31496062992125984" footer="0.31496062992125984"/>
  <pageSetup fitToHeight="99" fitToWidth="1" horizontalDpi="600" verticalDpi="600" orientation="landscape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indukaev</cp:lastModifiedBy>
  <cp:lastPrinted>2019-07-24T08:37:36Z</cp:lastPrinted>
  <dcterms:created xsi:type="dcterms:W3CDTF">2017-07-11T08:28:14Z</dcterms:created>
  <dcterms:modified xsi:type="dcterms:W3CDTF">2019-07-24T08:44:18Z</dcterms:modified>
  <cp:category/>
  <cp:version/>
  <cp:contentType/>
  <cp:contentStatus/>
</cp:coreProperties>
</file>