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'Лист3'!$A$1:$X$36</definedName>
  </definedNames>
  <calcPr fullCalcOnLoad="1" iterate="1" iterateCount="100" iterateDelta="0.001"/>
</workbook>
</file>

<file path=xl/sharedStrings.xml><?xml version="1.0" encoding="utf-8"?>
<sst xmlns="http://schemas.openxmlformats.org/spreadsheetml/2006/main" count="162" uniqueCount="75">
  <si>
    <t>№ п/п</t>
  </si>
  <si>
    <t>ИТОГО</t>
  </si>
  <si>
    <t>Департамент капитального строительства</t>
  </si>
  <si>
    <t>2015 год</t>
  </si>
  <si>
    <t>2016 год</t>
  </si>
  <si>
    <t xml:space="preserve"> -</t>
  </si>
  <si>
    <t>2017 год</t>
  </si>
  <si>
    <t xml:space="preserve">Берегоукрепление правого берега Томи в г. Томске (от Коммунального моста до Лагерного сада) </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</si>
  <si>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</si>
  <si>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</si>
  <si>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</si>
  <si>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</si>
  <si>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</si>
  <si>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</si>
  <si>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</si>
  <si>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2018 год</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</si>
  <si>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</si>
  <si>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</si>
  <si>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</si>
  <si>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</si>
  <si>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</si>
  <si>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</si>
  <si>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</si>
  <si>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</si>
  <si>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</si>
  <si>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</si>
  <si>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</si>
  <si>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</si>
  <si>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</si>
  <si>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</si>
  <si>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</si>
  <si>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</si>
  <si>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</si>
  <si>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Строительство защитного сооружения вдоль ул. Лермонтова на реке Ушайка в г. Томске</t>
  </si>
  <si>
    <t>Крепление левобережной части подхода к Каменному мосту на реке Ушайка по пер. Пионерскому в г. Томске (строительство подпорной стены)</t>
  </si>
  <si>
    <t>2019 год</t>
  </si>
  <si>
    <t>2020год</t>
  </si>
  <si>
    <t xml:space="preserve">к подпрограмме "Инженерная защита территорий на 2015-2025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</si>
  <si>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2015-2025 годы» 
</t>
  </si>
  <si>
    <t>931 м.</t>
  </si>
  <si>
    <t xml:space="preserve">выполнение инженерно-геодезических изысканий </t>
  </si>
  <si>
    <t>выполнение работ по обследованию объекта</t>
  </si>
  <si>
    <t>Строительно-монтажные работы</t>
  </si>
  <si>
    <t>34 м.</t>
  </si>
  <si>
    <t>Авторский контроль</t>
  </si>
  <si>
    <t>Берегоукрепление вдоль ул.  Б. Хмельницкого в г. Томске в составе гидротехнического сооружения Ограждающая дамба г. Томска (пос. Степановка)</t>
  </si>
  <si>
    <t>ПИР</t>
  </si>
  <si>
    <t>Создание локальной системы оповещения в районе размещения потенциально опасных объектов: "Аварийные противооползневые мероприятия на правом берегу р. Томи в г. Томске"</t>
  </si>
  <si>
    <t>1 шт.</t>
  </si>
  <si>
    <t>2020 год</t>
  </si>
  <si>
    <t>2021 год</t>
  </si>
  <si>
    <t>Создание локальной системы оповещения в районе размещения потенциально опасных объектов:  "Берегоукрепление правого берега Томи в г. Томске (от коммунального моста до Лагерного сада)"</t>
  </si>
  <si>
    <t>600 м.</t>
  </si>
  <si>
    <t>2021 г.</t>
  </si>
  <si>
    <t>335 м.</t>
  </si>
  <si>
    <t>Строительство</t>
  </si>
  <si>
    <t xml:space="preserve">Наименование объекта капитального строительства согласно проектной документации (согласно паспорту инвестиционного проекта в отношении объекта капитального строительства - в случае отсутствия на дату подготовки проекта решения утвержденной в установленном законодательством Российской Федерации порядке проектной документации) либо наименование объекта недвижимого имущества согласно паспорту инвестиционного проекта в отношении объекта недвижимого имущества
</t>
  </si>
  <si>
    <t xml:space="preserve">Направление инвестирования (строительство, реконструкция, в том числе с элементами реставрации, техническое перевооружение, приобретение)
</t>
  </si>
  <si>
    <t xml:space="preserve">Наименование главного распорядителя и муниципального заказчика
</t>
  </si>
  <si>
    <t xml:space="preserve"> Наименование застройщика (заказчика)
</t>
  </si>
  <si>
    <t xml:space="preserve"> Мощность (прирост мощности) объекта капитального строительства, подлежащая вводу, мощность объекта недвижимого имущества
</t>
  </si>
  <si>
    <t xml:space="preserve">Срок ввода в эксплуатацию (приобретения) объекта
</t>
  </si>
  <si>
    <t>Сметная  стоимость объекта капитального строительства (при наличии утвержденной проектной документации) или предполагаемую (предельную) стоимость объекта капитального строительства, либо стоимость приобретения объекта недвижимого имущества согласно паспорту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</si>
  <si>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Распределение  сметной стоимости объекта капитального строительства (при наличии утвержденной проектной документации) или предполагаемой (предельной) стоимости объекта капитального строительства или стоимости приобретения объекта недвижимого имущества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</si>
  <si>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 xml:space="preserve">Общий  (предельный)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t>
  </si>
  <si>
    <t>Распределение общего (предельного) объема предоставляемых инвестиций по годам реализации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такой проектной документации, а также в установленных законодательством случаях на проведение экспертизы и проверки достоверности определения сметной стоимости инвестиционного проекта
(тыс. руб.)</t>
  </si>
  <si>
    <t>17</t>
  </si>
  <si>
    <t>18</t>
  </si>
  <si>
    <t>19</t>
  </si>
  <si>
    <t>20</t>
  </si>
  <si>
    <t>21</t>
  </si>
  <si>
    <t>22</t>
  </si>
  <si>
    <t>СМР</t>
  </si>
  <si>
    <t>2022 год</t>
  </si>
  <si>
    <t>23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</si>
</sst>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40">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medium"/>
      <top style="medium"/>
      <bottom style="medium"/>
    </border>
    <border>
      <left style="thin"/>
      <right style="medium"/>
      <top style="medium"/>
      <bottom style="mediu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medium"/>
    </border>
    <border>
      <left style="medium"/>
      <right style="medium"/>
      <top>
        <color indexed="63"/>
      </top>
      <bottom style="medium"/>
    </border>
    <border>
      <left style="medium"/>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thin"/>
      <right>
        <color indexed="63"/>
      </right>
      <top>
        <color indexed="63"/>
      </top>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thin"/>
    </border>
    <border>
      <left style="medium"/>
      <right style="medium"/>
      <top style="thin"/>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medium"/>
      <top style="medium"/>
      <bottom>
        <color indexed="63"/>
      </bottom>
    </border>
    <border>
      <left style="medium"/>
      <right style="medium"/>
      <top style="thin"/>
      <bottom style="medium"/>
    </border>
    <border>
      <left>
        <color indexed="63"/>
      </left>
      <right>
        <color indexed="63"/>
      </right>
      <top style="thin"/>
      <bottom style="medium"/>
    </border>
    <border>
      <left>
        <color indexed="63"/>
      </left>
      <right style="medium"/>
      <top style="medium"/>
      <bottom style="medium"/>
    </border>
    <border>
      <left>
        <color indexed="63"/>
      </left>
      <right style="medium"/>
      <top style="thin"/>
      <bottom>
        <color indexed="63"/>
      </bottom>
    </border>
    <border>
      <left>
        <color indexed="63"/>
      </left>
      <right style="medium"/>
      <top style="medium"/>
      <bottom style="thin"/>
    </border>
    <border>
      <left>
        <color indexed="63"/>
      </left>
      <right style="medium"/>
      <top>
        <color indexed="63"/>
      </top>
      <bottom style="medium"/>
    </border>
    <border>
      <left>
        <color indexed="63"/>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8" fillId="32" borderId="0" applyNumberFormat="0" applyBorder="0" applyAlignment="0" applyProtection="0"/>
  </cellStyleXfs>
  <cellXfs count="167">
    <xf numFmtId="0" fontId="0" fillId="0" borderId="0" xfId="0"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1" xfId="0"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193" fontId="1" fillId="0" borderId="20"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vertical="center" wrapText="1"/>
    </xf>
    <xf numFmtId="0" fontId="1" fillId="0" borderId="30" xfId="0" applyFont="1" applyFill="1" applyBorder="1" applyAlignment="1">
      <alignment horizontal="center" vertical="center" wrapText="1"/>
    </xf>
    <xf numFmtId="4" fontId="1" fillId="0" borderId="28" xfId="0" applyNumberFormat="1" applyFont="1" applyFill="1" applyBorder="1" applyAlignment="1">
      <alignment horizontal="center" vertical="center" wrapText="1"/>
    </xf>
    <xf numFmtId="0" fontId="1" fillId="0" borderId="28" xfId="0"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0" fontId="1" fillId="0" borderId="33" xfId="0" applyFont="1" applyFill="1" applyBorder="1" applyAlignment="1">
      <alignment horizontal="center" vertical="center" wrapText="1"/>
    </xf>
    <xf numFmtId="4"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193" fontId="1" fillId="0" borderId="36"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193" fontId="1" fillId="0" borderId="39"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41" xfId="0" applyNumberFormat="1"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193" fontId="1" fillId="0" borderId="43"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193" fontId="1" fillId="0" borderId="14" xfId="0" applyNumberFormat="1" applyFont="1" applyFill="1" applyBorder="1" applyAlignment="1">
      <alignment horizontal="center" vertical="center" wrapText="1"/>
    </xf>
    <xf numFmtId="193" fontId="1" fillId="0" borderId="15" xfId="0" applyNumberFormat="1" applyFont="1" applyFill="1" applyBorder="1" applyAlignment="1">
      <alignment horizontal="center" vertical="center" wrapText="1"/>
    </xf>
    <xf numFmtId="193" fontId="1" fillId="0" borderId="16" xfId="0" applyNumberFormat="1" applyFont="1" applyFill="1" applyBorder="1" applyAlignment="1">
      <alignment horizontal="center" vertical="center" wrapText="1"/>
    </xf>
    <xf numFmtId="193" fontId="1" fillId="0" borderId="17"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8" xfId="0" applyFont="1" applyFill="1" applyBorder="1" applyAlignment="1">
      <alignment vertical="center" wrapText="1"/>
    </xf>
    <xf numFmtId="4" fontId="1" fillId="0" borderId="18"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1" fillId="0" borderId="48"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193" fontId="39" fillId="0" borderId="2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0" fontId="1" fillId="0" borderId="37" xfId="0"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57" xfId="0" applyNumberFormat="1" applyFont="1" applyFill="1" applyBorder="1" applyAlignment="1">
      <alignment horizontal="center" vertical="center" wrapText="1"/>
    </xf>
    <xf numFmtId="193" fontId="2" fillId="0" borderId="19" xfId="0" applyNumberFormat="1" applyFont="1" applyFill="1" applyBorder="1" applyAlignment="1">
      <alignment horizontal="center" vertical="center" wrapText="1"/>
    </xf>
    <xf numFmtId="193" fontId="2" fillId="0" borderId="47" xfId="0" applyNumberFormat="1" applyFont="1" applyFill="1" applyBorder="1" applyAlignment="1">
      <alignment horizontal="center" vertical="center" wrapText="1"/>
    </xf>
    <xf numFmtId="193" fontId="2" fillId="0" borderId="27" xfId="0" applyNumberFormat="1" applyFont="1" applyFill="1" applyBorder="1" applyAlignment="1">
      <alignment horizontal="center" vertical="center" wrapText="1"/>
    </xf>
    <xf numFmtId="193" fontId="2" fillId="0" borderId="28" xfId="0" applyNumberFormat="1" applyFont="1" applyFill="1" applyBorder="1" applyAlignment="1">
      <alignment horizontal="center" vertical="center" wrapText="1"/>
    </xf>
    <xf numFmtId="193" fontId="2" fillId="0" borderId="3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4" fontId="1" fillId="0" borderId="0" xfId="0" applyNumberFormat="1" applyFont="1" applyFill="1" applyAlignment="1">
      <alignment/>
    </xf>
    <xf numFmtId="4" fontId="3" fillId="0" borderId="0" xfId="0" applyNumberFormat="1" applyFont="1" applyFill="1" applyAlignment="1">
      <alignment/>
    </xf>
    <xf numFmtId="4" fontId="39" fillId="0" borderId="20" xfId="0" applyNumberFormat="1" applyFont="1" applyFill="1" applyBorder="1" applyAlignment="1">
      <alignment horizontal="center" vertical="center" wrapText="1"/>
    </xf>
    <xf numFmtId="193" fontId="2" fillId="0" borderId="58" xfId="0" applyNumberFormat="1"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 fillId="0" borderId="56"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0" fontId="1" fillId="0" borderId="4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6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8" xfId="0" applyFont="1" applyFill="1" applyBorder="1" applyAlignment="1">
      <alignment horizontal="center" vertical="center" wrapText="1"/>
    </xf>
    <xf numFmtId="193" fontId="1" fillId="0" borderId="66" xfId="0" applyNumberFormat="1" applyFont="1" applyFill="1" applyBorder="1" applyAlignment="1">
      <alignment horizontal="center" vertical="center" wrapText="1"/>
    </xf>
    <xf numFmtId="193" fontId="1" fillId="0" borderId="45"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18"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46" xfId="0" applyNumberFormat="1" applyFont="1" applyFill="1" applyBorder="1" applyAlignment="1">
      <alignment horizontal="center" vertical="center" wrapText="1"/>
    </xf>
    <xf numFmtId="0" fontId="1" fillId="0" borderId="66" xfId="0" applyFont="1" applyFill="1" applyBorder="1" applyAlignment="1">
      <alignment horizontal="center" vertical="center" wrapText="1"/>
    </xf>
    <xf numFmtId="4" fontId="1" fillId="0" borderId="33"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0" fontId="1" fillId="0" borderId="0" xfId="0" applyFont="1" applyFill="1" applyAlignment="1">
      <alignment horizontal="right"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193" fontId="39" fillId="0" borderId="11" xfId="0" applyNumberFormat="1" applyFont="1" applyFill="1" applyBorder="1" applyAlignment="1">
      <alignment horizontal="center" vertical="center" wrapText="1"/>
    </xf>
    <xf numFmtId="0" fontId="1" fillId="33" borderId="18" xfId="0" applyFont="1" applyFill="1" applyBorder="1" applyAlignment="1">
      <alignment horizontal="left" vertical="center" wrapText="1"/>
    </xf>
    <xf numFmtId="193" fontId="1" fillId="0" borderId="67" xfId="0" applyNumberFormat="1" applyFont="1" applyFill="1" applyBorder="1" applyAlignment="1">
      <alignment horizontal="center" vertical="center" wrapText="1"/>
    </xf>
    <xf numFmtId="193" fontId="1" fillId="0" borderId="65" xfId="0" applyNumberFormat="1" applyFont="1" applyFill="1" applyBorder="1" applyAlignment="1">
      <alignment horizontal="center" vertical="center" wrapText="1"/>
    </xf>
    <xf numFmtId="193" fontId="1" fillId="0" borderId="68" xfId="0" applyNumberFormat="1" applyFont="1" applyFill="1" applyBorder="1" applyAlignment="1">
      <alignment horizontal="center" vertical="center" wrapText="1"/>
    </xf>
    <xf numFmtId="193" fontId="1" fillId="0" borderId="69"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5" xfId="0"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0" xfId="0" applyFont="1" applyFill="1" applyBorder="1" applyAlignment="1">
      <alignment horizontal="center" vertical="center" wrapText="1"/>
    </xf>
    <xf numFmtId="193" fontId="2" fillId="0" borderId="29" xfId="0" applyNumberFormat="1" applyFont="1" applyFill="1" applyBorder="1" applyAlignment="1">
      <alignment horizontal="center" vertical="center" wrapText="1"/>
    </xf>
    <xf numFmtId="49" fontId="2" fillId="0" borderId="69" xfId="0" applyNumberFormat="1" applyFont="1" applyFill="1" applyBorder="1" applyAlignment="1">
      <alignment horizontal="center" vertical="center" wrapText="1"/>
    </xf>
    <xf numFmtId="0" fontId="1" fillId="0" borderId="60" xfId="0" applyFont="1" applyFill="1" applyBorder="1" applyAlignment="1">
      <alignment vertical="center" wrapText="1"/>
    </xf>
    <xf numFmtId="0" fontId="1" fillId="0" borderId="64" xfId="0" applyFont="1" applyFill="1" applyBorder="1" applyAlignment="1">
      <alignment vertical="center" wrapText="1"/>
    </xf>
    <xf numFmtId="0" fontId="1" fillId="0" borderId="70" xfId="0" applyFont="1" applyFill="1" applyBorder="1" applyAlignment="1">
      <alignment vertical="center" wrapText="1"/>
    </xf>
    <xf numFmtId="0" fontId="1" fillId="0" borderId="63" xfId="0" applyFont="1" applyFill="1" applyBorder="1" applyAlignment="1">
      <alignment vertical="center" wrapText="1"/>
    </xf>
    <xf numFmtId="0" fontId="1" fillId="0" borderId="71" xfId="0" applyFont="1" applyFill="1" applyBorder="1" applyAlignment="1">
      <alignment vertical="center" wrapText="1"/>
    </xf>
    <xf numFmtId="0" fontId="1" fillId="0" borderId="72"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61" xfId="0" applyFont="1" applyFill="1" applyBorder="1" applyAlignment="1">
      <alignment vertical="center" wrapText="1"/>
    </xf>
    <xf numFmtId="0" fontId="1" fillId="0" borderId="15"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1" fillId="33" borderId="21"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1" fillId="33" borderId="30" xfId="0" applyFont="1" applyFill="1" applyBorder="1" applyAlignment="1">
      <alignment horizontal="left" vertical="center" wrapText="1"/>
    </xf>
    <xf numFmtId="0" fontId="1" fillId="33" borderId="33" xfId="0" applyFont="1" applyFill="1" applyBorder="1" applyAlignment="1">
      <alignment horizontal="left" vertical="center" wrapText="1"/>
    </xf>
    <xf numFmtId="0" fontId="1" fillId="33" borderId="21"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28" xfId="0" applyFont="1" applyFill="1" applyBorder="1" applyAlignment="1">
      <alignment horizontal="left" vertical="center" wrapText="1"/>
    </xf>
    <xf numFmtId="0" fontId="1" fillId="33"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42"/>
  <sheetViews>
    <sheetView tabSelected="1" view="pageBreakPreview" zoomScale="60" zoomScaleNormal="80" zoomScalePageLayoutView="0" workbookViewId="0" topLeftCell="A1">
      <pane xSplit="3" ySplit="11" topLeftCell="F30" activePane="bottomRight" state="frozen"/>
      <selection pane="topLeft" activeCell="A1" sqref="A1"/>
      <selection pane="topRight" activeCell="D1" sqref="D1"/>
      <selection pane="bottomLeft" activeCell="A12" sqref="A12"/>
      <selection pane="bottomRight" activeCell="C7" sqref="C7:C10"/>
    </sheetView>
  </sheetViews>
  <sheetFormatPr defaultColWidth="9.140625" defaultRowHeight="12.75"/>
  <cols>
    <col min="1" max="1" width="4.57421875" style="83" customWidth="1"/>
    <col min="2" max="2" width="47.00390625" style="166" customWidth="1"/>
    <col min="3" max="3" width="39.140625" style="83" customWidth="1"/>
    <col min="4" max="4" width="16.28125" style="83" customWidth="1"/>
    <col min="5" max="5" width="16.00390625" style="83" customWidth="1"/>
    <col min="6" max="6" width="18.7109375" style="83" customWidth="1"/>
    <col min="7" max="7" width="16.57421875" style="83" customWidth="1"/>
    <col min="8" max="8" width="36.57421875" style="83" customWidth="1"/>
    <col min="9" max="9" width="17.421875" style="83" customWidth="1"/>
    <col min="10" max="11" width="14.140625" style="83" customWidth="1"/>
    <col min="12" max="12" width="14.8515625" style="83" customWidth="1"/>
    <col min="13" max="14" width="14.28125" style="83" customWidth="1"/>
    <col min="15" max="15" width="12.00390625" style="83" bestFit="1" customWidth="1"/>
    <col min="16" max="16" width="12.00390625" style="83" customWidth="1"/>
    <col min="17" max="17" width="20.00390625" style="83" customWidth="1"/>
    <col min="18" max="18" width="56.28125" style="86" customWidth="1"/>
    <col min="19" max="19" width="14.8515625" style="86" customWidth="1"/>
    <col min="20" max="20" width="12.8515625" style="86" customWidth="1"/>
    <col min="21" max="21" width="13.57421875" style="86" customWidth="1"/>
    <col min="22" max="24" width="14.8515625" style="86" customWidth="1"/>
    <col min="25" max="16384" width="9.140625" style="83" customWidth="1"/>
  </cols>
  <sheetData>
    <row r="1" spans="1:24" ht="21" customHeight="1">
      <c r="A1" s="118" t="s">
        <v>9</v>
      </c>
      <c r="B1" s="118"/>
      <c r="C1" s="118"/>
      <c r="D1" s="118"/>
      <c r="E1" s="118"/>
      <c r="F1" s="118"/>
      <c r="G1" s="118"/>
      <c r="H1" s="118"/>
      <c r="I1" s="118"/>
      <c r="J1" s="118"/>
      <c r="K1" s="118"/>
      <c r="L1" s="118"/>
      <c r="M1" s="118"/>
      <c r="N1" s="118"/>
      <c r="O1" s="118"/>
      <c r="P1" s="118"/>
      <c r="Q1" s="118"/>
      <c r="R1" s="118"/>
      <c r="S1" s="118"/>
      <c r="T1" s="118"/>
      <c r="U1" s="118"/>
      <c r="V1" s="118"/>
      <c r="W1" s="118"/>
      <c r="X1" s="118"/>
    </row>
    <row r="2" spans="1:24" ht="16.5" customHeight="1">
      <c r="A2" s="118" t="s">
        <v>37</v>
      </c>
      <c r="B2" s="118"/>
      <c r="C2" s="118"/>
      <c r="D2" s="118"/>
      <c r="E2" s="118"/>
      <c r="F2" s="118"/>
      <c r="G2" s="118"/>
      <c r="H2" s="118"/>
      <c r="I2" s="118"/>
      <c r="J2" s="118"/>
      <c r="K2" s="118"/>
      <c r="L2" s="118"/>
      <c r="M2" s="118"/>
      <c r="N2" s="118"/>
      <c r="O2" s="118"/>
      <c r="P2" s="118"/>
      <c r="Q2" s="118"/>
      <c r="R2" s="118"/>
      <c r="S2" s="118"/>
      <c r="T2" s="118"/>
      <c r="U2" s="118"/>
      <c r="V2" s="118"/>
      <c r="W2" s="118"/>
      <c r="X2" s="118"/>
    </row>
    <row r="3" spans="1:24" ht="14.25" customHeight="1">
      <c r="A3" s="118"/>
      <c r="B3" s="118"/>
      <c r="C3" s="118"/>
      <c r="D3" s="118"/>
      <c r="E3" s="118"/>
      <c r="F3" s="118"/>
      <c r="G3" s="118"/>
      <c r="H3" s="118"/>
      <c r="I3" s="118"/>
      <c r="J3" s="118"/>
      <c r="K3" s="118"/>
      <c r="L3" s="118"/>
      <c r="M3" s="118"/>
      <c r="N3" s="118"/>
      <c r="O3" s="118"/>
      <c r="P3" s="118"/>
      <c r="Q3" s="118"/>
      <c r="R3" s="118"/>
      <c r="S3" s="118"/>
      <c r="T3" s="118"/>
      <c r="U3" s="118"/>
      <c r="V3" s="118"/>
      <c r="W3" s="118"/>
      <c r="X3" s="118"/>
    </row>
    <row r="4" spans="1:24" ht="15">
      <c r="A4" s="118"/>
      <c r="B4" s="118"/>
      <c r="C4" s="118"/>
      <c r="D4" s="118"/>
      <c r="E4" s="118"/>
      <c r="F4" s="118"/>
      <c r="G4" s="118"/>
      <c r="H4" s="118"/>
      <c r="I4" s="118"/>
      <c r="J4" s="118"/>
      <c r="K4" s="118"/>
      <c r="L4" s="118"/>
      <c r="M4" s="118"/>
      <c r="N4" s="118"/>
      <c r="O4" s="118"/>
      <c r="P4" s="118"/>
      <c r="Q4" s="118"/>
      <c r="R4" s="118"/>
      <c r="S4" s="118"/>
      <c r="T4" s="118"/>
      <c r="U4" s="118"/>
      <c r="V4" s="118"/>
      <c r="W4" s="118"/>
      <c r="X4" s="118"/>
    </row>
    <row r="5" spans="1:24" ht="38.25" customHeight="1">
      <c r="A5" s="126" t="s">
        <v>38</v>
      </c>
      <c r="B5" s="126"/>
      <c r="C5" s="126"/>
      <c r="D5" s="126"/>
      <c r="E5" s="126"/>
      <c r="F5" s="126"/>
      <c r="G5" s="126"/>
      <c r="H5" s="126"/>
      <c r="I5" s="126"/>
      <c r="J5" s="126"/>
      <c r="K5" s="126"/>
      <c r="L5" s="126"/>
      <c r="M5" s="126"/>
      <c r="N5" s="126"/>
      <c r="O5" s="126"/>
      <c r="P5" s="126"/>
      <c r="Q5" s="126"/>
      <c r="R5" s="126"/>
      <c r="S5" s="126"/>
      <c r="T5" s="126"/>
      <c r="U5" s="126"/>
      <c r="V5" s="126"/>
      <c r="W5" s="126"/>
      <c r="X5" s="126"/>
    </row>
    <row r="6" spans="1:24" ht="15.75" thickBot="1">
      <c r="A6" s="118"/>
      <c r="B6" s="118"/>
      <c r="C6" s="118"/>
      <c r="D6" s="118"/>
      <c r="E6" s="118"/>
      <c r="F6" s="118"/>
      <c r="G6" s="118"/>
      <c r="H6" s="118"/>
      <c r="I6" s="118"/>
      <c r="J6" s="118"/>
      <c r="K6" s="118"/>
      <c r="L6" s="118"/>
      <c r="M6" s="118"/>
      <c r="N6" s="118"/>
      <c r="O6" s="118"/>
      <c r="P6" s="118"/>
      <c r="Q6" s="118"/>
      <c r="R6" s="118"/>
      <c r="S6" s="118"/>
      <c r="T6" s="118"/>
      <c r="U6" s="118"/>
      <c r="V6" s="118"/>
      <c r="W6" s="118"/>
      <c r="X6" s="118"/>
    </row>
    <row r="7" spans="1:24" ht="57.75" customHeight="1">
      <c r="A7" s="124" t="s">
        <v>0</v>
      </c>
      <c r="B7" s="156" t="s">
        <v>56</v>
      </c>
      <c r="C7" s="119" t="s">
        <v>57</v>
      </c>
      <c r="D7" s="119" t="s">
        <v>58</v>
      </c>
      <c r="E7" s="119" t="s">
        <v>59</v>
      </c>
      <c r="F7" s="119" t="s">
        <v>60</v>
      </c>
      <c r="G7" s="119" t="s">
        <v>61</v>
      </c>
      <c r="H7" s="127" t="s">
        <v>62</v>
      </c>
      <c r="I7" s="91" t="s">
        <v>63</v>
      </c>
      <c r="J7" s="92"/>
      <c r="K7" s="92"/>
      <c r="L7" s="92"/>
      <c r="M7" s="92"/>
      <c r="N7" s="92"/>
      <c r="O7" s="92"/>
      <c r="P7" s="93"/>
      <c r="Q7" s="91" t="s">
        <v>64</v>
      </c>
      <c r="R7" s="93"/>
      <c r="S7" s="91" t="s">
        <v>65</v>
      </c>
      <c r="T7" s="92"/>
      <c r="U7" s="92"/>
      <c r="V7" s="92"/>
      <c r="W7" s="92"/>
      <c r="X7" s="93"/>
    </row>
    <row r="8" spans="1:24" ht="17.25" customHeight="1">
      <c r="A8" s="125"/>
      <c r="B8" s="157"/>
      <c r="C8" s="120"/>
      <c r="D8" s="120"/>
      <c r="E8" s="120"/>
      <c r="F8" s="120"/>
      <c r="G8" s="120"/>
      <c r="H8" s="128"/>
      <c r="I8" s="94"/>
      <c r="J8" s="95"/>
      <c r="K8" s="95"/>
      <c r="L8" s="95"/>
      <c r="M8" s="95"/>
      <c r="N8" s="95"/>
      <c r="O8" s="95"/>
      <c r="P8" s="96"/>
      <c r="Q8" s="94"/>
      <c r="R8" s="96"/>
      <c r="S8" s="94"/>
      <c r="T8" s="95"/>
      <c r="U8" s="95"/>
      <c r="V8" s="95"/>
      <c r="W8" s="95"/>
      <c r="X8" s="96"/>
    </row>
    <row r="9" spans="1:24" ht="112.5" customHeight="1">
      <c r="A9" s="125"/>
      <c r="B9" s="157"/>
      <c r="C9" s="120"/>
      <c r="D9" s="120"/>
      <c r="E9" s="120"/>
      <c r="F9" s="120"/>
      <c r="G9" s="120"/>
      <c r="H9" s="128"/>
      <c r="I9" s="94"/>
      <c r="J9" s="95"/>
      <c r="K9" s="95"/>
      <c r="L9" s="95"/>
      <c r="M9" s="95"/>
      <c r="N9" s="95"/>
      <c r="O9" s="95"/>
      <c r="P9" s="96"/>
      <c r="Q9" s="94"/>
      <c r="R9" s="96"/>
      <c r="S9" s="97"/>
      <c r="T9" s="98"/>
      <c r="U9" s="98"/>
      <c r="V9" s="98"/>
      <c r="W9" s="98"/>
      <c r="X9" s="99"/>
    </row>
    <row r="10" spans="1:24" ht="159.75" customHeight="1">
      <c r="A10" s="125"/>
      <c r="B10" s="157"/>
      <c r="C10" s="120"/>
      <c r="D10" s="120"/>
      <c r="E10" s="120"/>
      <c r="F10" s="120"/>
      <c r="G10" s="120"/>
      <c r="H10" s="128"/>
      <c r="I10" s="1" t="s">
        <v>3</v>
      </c>
      <c r="J10" s="2" t="s">
        <v>4</v>
      </c>
      <c r="K10" s="3" t="s">
        <v>6</v>
      </c>
      <c r="L10" s="3" t="s">
        <v>15</v>
      </c>
      <c r="M10" s="2" t="s">
        <v>35</v>
      </c>
      <c r="N10" s="3" t="s">
        <v>49</v>
      </c>
      <c r="O10" s="3" t="s">
        <v>50</v>
      </c>
      <c r="P10" s="2" t="s">
        <v>73</v>
      </c>
      <c r="Q10" s="98"/>
      <c r="R10" s="99"/>
      <c r="S10" s="1" t="s">
        <v>3</v>
      </c>
      <c r="T10" s="2" t="s">
        <v>4</v>
      </c>
      <c r="U10" s="3" t="s">
        <v>6</v>
      </c>
      <c r="V10" s="3" t="s">
        <v>15</v>
      </c>
      <c r="W10" s="2" t="s">
        <v>35</v>
      </c>
      <c r="X10" s="4" t="s">
        <v>36</v>
      </c>
    </row>
    <row r="11" spans="1:24" ht="18.75" customHeight="1" thickBot="1">
      <c r="A11" s="5">
        <v>1</v>
      </c>
      <c r="B11" s="158">
        <v>2</v>
      </c>
      <c r="C11" s="6">
        <v>3</v>
      </c>
      <c r="D11" s="6">
        <v>4</v>
      </c>
      <c r="E11" s="6">
        <v>5</v>
      </c>
      <c r="F11" s="6">
        <v>6</v>
      </c>
      <c r="G11" s="6">
        <v>7</v>
      </c>
      <c r="H11" s="7">
        <v>8</v>
      </c>
      <c r="I11" s="5">
        <v>9</v>
      </c>
      <c r="J11" s="6">
        <v>10</v>
      </c>
      <c r="K11" s="7">
        <v>11</v>
      </c>
      <c r="L11" s="7">
        <v>12</v>
      </c>
      <c r="M11" s="12">
        <v>13</v>
      </c>
      <c r="N11" s="13">
        <v>14</v>
      </c>
      <c r="O11" s="136">
        <v>15</v>
      </c>
      <c r="P11" s="154">
        <v>16</v>
      </c>
      <c r="Q11" s="144" t="s">
        <v>66</v>
      </c>
      <c r="R11" s="100"/>
      <c r="S11" s="8" t="s">
        <v>67</v>
      </c>
      <c r="T11" s="9" t="s">
        <v>68</v>
      </c>
      <c r="U11" s="10" t="s">
        <v>69</v>
      </c>
      <c r="V11" s="10" t="s">
        <v>70</v>
      </c>
      <c r="W11" s="9" t="s">
        <v>71</v>
      </c>
      <c r="X11" s="11" t="s">
        <v>74</v>
      </c>
    </row>
    <row r="12" spans="1:24" ht="89.25" customHeight="1">
      <c r="A12" s="103">
        <v>1</v>
      </c>
      <c r="B12" s="159" t="s">
        <v>45</v>
      </c>
      <c r="C12" s="89" t="s">
        <v>55</v>
      </c>
      <c r="D12" s="129" t="s">
        <v>2</v>
      </c>
      <c r="E12" s="129" t="s">
        <v>2</v>
      </c>
      <c r="F12" s="129" t="s">
        <v>17</v>
      </c>
      <c r="G12" s="129" t="s">
        <v>53</v>
      </c>
      <c r="H12" s="77" t="s">
        <v>5</v>
      </c>
      <c r="I12" s="133">
        <v>0</v>
      </c>
      <c r="J12" s="76">
        <f>1636-1636</f>
        <v>0</v>
      </c>
      <c r="K12" s="77">
        <f>2014.8-955.7-1059.1</f>
        <v>0</v>
      </c>
      <c r="L12" s="77">
        <v>0</v>
      </c>
      <c r="M12" s="76">
        <v>0</v>
      </c>
      <c r="N12" s="77">
        <v>0</v>
      </c>
      <c r="O12" s="137">
        <v>0</v>
      </c>
      <c r="P12" s="15">
        <v>0</v>
      </c>
      <c r="Q12" s="145" t="s">
        <v>46</v>
      </c>
      <c r="R12" s="132">
        <f aca="true" t="shared" si="0" ref="R12:R25">S12+T12+U12+V12</f>
        <v>0</v>
      </c>
      <c r="S12" s="133">
        <v>0</v>
      </c>
      <c r="T12" s="76">
        <f>1636-1636</f>
        <v>0</v>
      </c>
      <c r="U12" s="77">
        <f>2014.8-955.7-1059.1</f>
        <v>0</v>
      </c>
      <c r="V12" s="77">
        <v>0</v>
      </c>
      <c r="W12" s="76">
        <v>0</v>
      </c>
      <c r="X12" s="16">
        <v>0</v>
      </c>
    </row>
    <row r="13" spans="1:24" ht="89.25" customHeight="1" thickBot="1">
      <c r="A13" s="104"/>
      <c r="B13" s="160"/>
      <c r="C13" s="90"/>
      <c r="D13" s="106"/>
      <c r="E13" s="106"/>
      <c r="F13" s="106"/>
      <c r="G13" s="106"/>
      <c r="H13" s="47">
        <f>I13+J13+K13+L13+M13+N13+O13</f>
        <v>78015</v>
      </c>
      <c r="I13" s="45">
        <v>0</v>
      </c>
      <c r="J13" s="46">
        <f>1636-1636</f>
        <v>0</v>
      </c>
      <c r="K13" s="47">
        <f>2014.8-955.7-1059.1</f>
        <v>0</v>
      </c>
      <c r="L13" s="47">
        <v>0</v>
      </c>
      <c r="M13" s="46">
        <v>0</v>
      </c>
      <c r="N13" s="47">
        <v>39007.5</v>
      </c>
      <c r="O13" s="136">
        <v>39007.5</v>
      </c>
      <c r="P13" s="154">
        <v>0</v>
      </c>
      <c r="Q13" s="146" t="s">
        <v>72</v>
      </c>
      <c r="R13" s="134">
        <f>S13+T13+U13+V13+W13+X13</f>
        <v>0</v>
      </c>
      <c r="S13" s="45">
        <v>0</v>
      </c>
      <c r="T13" s="46">
        <v>0</v>
      </c>
      <c r="U13" s="47">
        <v>0</v>
      </c>
      <c r="V13" s="47">
        <v>0</v>
      </c>
      <c r="W13" s="46">
        <v>0</v>
      </c>
      <c r="X13" s="48">
        <v>0</v>
      </c>
    </row>
    <row r="14" spans="1:24" ht="90.75" customHeight="1" thickBot="1">
      <c r="A14" s="25">
        <v>2</v>
      </c>
      <c r="B14" s="161" t="s">
        <v>19</v>
      </c>
      <c r="C14" s="14" t="s">
        <v>55</v>
      </c>
      <c r="D14" s="27" t="s">
        <v>2</v>
      </c>
      <c r="E14" s="26" t="s">
        <v>2</v>
      </c>
      <c r="F14" s="28" t="s">
        <v>5</v>
      </c>
      <c r="G14" s="29" t="s">
        <v>12</v>
      </c>
      <c r="H14" s="27" t="s">
        <v>5</v>
      </c>
      <c r="I14" s="22">
        <v>0</v>
      </c>
      <c r="J14" s="23">
        <v>0</v>
      </c>
      <c r="K14" s="24">
        <v>0</v>
      </c>
      <c r="L14" s="24">
        <v>0</v>
      </c>
      <c r="M14" s="23">
        <v>0</v>
      </c>
      <c r="N14" s="24">
        <v>0</v>
      </c>
      <c r="O14" s="138">
        <v>0</v>
      </c>
      <c r="P14" s="29">
        <v>0</v>
      </c>
      <c r="Q14" s="147" t="s">
        <v>20</v>
      </c>
      <c r="R14" s="30">
        <f t="shared" si="0"/>
        <v>5046.1</v>
      </c>
      <c r="S14" s="22">
        <v>818.7</v>
      </c>
      <c r="T14" s="23">
        <f>4355.3-127.9</f>
        <v>4227.400000000001</v>
      </c>
      <c r="U14" s="24">
        <v>0</v>
      </c>
      <c r="V14" s="24">
        <v>0</v>
      </c>
      <c r="W14" s="23">
        <v>0</v>
      </c>
      <c r="X14" s="31">
        <v>0</v>
      </c>
    </row>
    <row r="15" spans="1:24" ht="43.5" customHeight="1">
      <c r="A15" s="115">
        <v>3</v>
      </c>
      <c r="B15" s="162" t="s">
        <v>14</v>
      </c>
      <c r="C15" s="101" t="s">
        <v>55</v>
      </c>
      <c r="D15" s="105" t="s">
        <v>2</v>
      </c>
      <c r="E15" s="105" t="s">
        <v>2</v>
      </c>
      <c r="F15" s="116" t="s">
        <v>39</v>
      </c>
      <c r="G15" s="105" t="s">
        <v>18</v>
      </c>
      <c r="H15" s="111">
        <f>(557670698.26+251797192+739410+95398+70643060.56+208542+227405.63+99999+98334.35+99970.88+154919742.84+456958)/1000</f>
        <v>1037056.71152</v>
      </c>
      <c r="I15" s="18">
        <v>814.8</v>
      </c>
      <c r="J15" s="19">
        <v>0</v>
      </c>
      <c r="K15" s="20">
        <v>0</v>
      </c>
      <c r="L15" s="20">
        <v>0</v>
      </c>
      <c r="M15" s="19">
        <v>0</v>
      </c>
      <c r="N15" s="20">
        <v>0</v>
      </c>
      <c r="O15" s="139">
        <v>0</v>
      </c>
      <c r="P15" s="73">
        <v>0</v>
      </c>
      <c r="Q15" s="148" t="s">
        <v>26</v>
      </c>
      <c r="R15" s="35">
        <f t="shared" si="0"/>
        <v>814.8</v>
      </c>
      <c r="S15" s="36">
        <v>814.8</v>
      </c>
      <c r="T15" s="37">
        <v>0</v>
      </c>
      <c r="U15" s="38">
        <v>0</v>
      </c>
      <c r="V15" s="38">
        <v>0</v>
      </c>
      <c r="W15" s="37">
        <v>0</v>
      </c>
      <c r="X15" s="39">
        <v>0</v>
      </c>
    </row>
    <row r="16" spans="1:24" ht="36" customHeight="1" thickBot="1">
      <c r="A16" s="115"/>
      <c r="B16" s="162"/>
      <c r="C16" s="90"/>
      <c r="D16" s="105"/>
      <c r="E16" s="105"/>
      <c r="F16" s="116"/>
      <c r="G16" s="105"/>
      <c r="H16" s="111"/>
      <c r="I16" s="45">
        <v>154919.7</v>
      </c>
      <c r="J16" s="46">
        <v>0</v>
      </c>
      <c r="K16" s="47">
        <v>0</v>
      </c>
      <c r="L16" s="47">
        <v>0</v>
      </c>
      <c r="M16" s="46">
        <v>0</v>
      </c>
      <c r="N16" s="135">
        <v>36837.4</v>
      </c>
      <c r="O16" s="136">
        <v>36837.4</v>
      </c>
      <c r="P16" s="155">
        <v>0</v>
      </c>
      <c r="Q16" s="149" t="s">
        <v>42</v>
      </c>
      <c r="R16" s="40">
        <f t="shared" si="0"/>
        <v>154919.7</v>
      </c>
      <c r="S16" s="41">
        <v>154919.7</v>
      </c>
      <c r="T16" s="42">
        <v>0</v>
      </c>
      <c r="U16" s="43">
        <v>0</v>
      </c>
      <c r="V16" s="43">
        <v>0</v>
      </c>
      <c r="W16" s="42">
        <v>0</v>
      </c>
      <c r="X16" s="44">
        <v>0</v>
      </c>
    </row>
    <row r="17" spans="1:24" ht="54.75" customHeight="1">
      <c r="A17" s="103">
        <v>4</v>
      </c>
      <c r="B17" s="163" t="s">
        <v>7</v>
      </c>
      <c r="C17" s="101" t="s">
        <v>55</v>
      </c>
      <c r="D17" s="49" t="s">
        <v>2</v>
      </c>
      <c r="E17" s="49" t="s">
        <v>2</v>
      </c>
      <c r="F17" s="50" t="s">
        <v>5</v>
      </c>
      <c r="G17" s="49" t="s">
        <v>12</v>
      </c>
      <c r="H17" s="20" t="s">
        <v>5</v>
      </c>
      <c r="I17" s="18">
        <v>0</v>
      </c>
      <c r="J17" s="19">
        <v>0</v>
      </c>
      <c r="K17" s="20">
        <v>0</v>
      </c>
      <c r="L17" s="20">
        <v>0</v>
      </c>
      <c r="M17" s="19">
        <v>0</v>
      </c>
      <c r="N17" s="20">
        <v>0</v>
      </c>
      <c r="O17" s="139">
        <v>0</v>
      </c>
      <c r="P17" s="49">
        <v>0</v>
      </c>
      <c r="Q17" s="150" t="s">
        <v>22</v>
      </c>
      <c r="R17" s="17">
        <f t="shared" si="0"/>
        <v>456.79999999999995</v>
      </c>
      <c r="S17" s="18">
        <v>320.4</v>
      </c>
      <c r="T17" s="19">
        <v>136.4</v>
      </c>
      <c r="U17" s="20">
        <v>0</v>
      </c>
      <c r="V17" s="20">
        <v>0</v>
      </c>
      <c r="W17" s="19">
        <v>0</v>
      </c>
      <c r="X17" s="21">
        <v>0</v>
      </c>
    </row>
    <row r="18" spans="1:24" ht="54.75" customHeight="1" thickBot="1">
      <c r="A18" s="104"/>
      <c r="B18" s="164"/>
      <c r="C18" s="90"/>
      <c r="D18" s="12" t="s">
        <v>2</v>
      </c>
      <c r="E18" s="12" t="s">
        <v>2</v>
      </c>
      <c r="F18" s="53" t="s">
        <v>52</v>
      </c>
      <c r="G18" s="12" t="s">
        <v>53</v>
      </c>
      <c r="H18" s="54">
        <v>245502.8</v>
      </c>
      <c r="I18" s="56">
        <v>0</v>
      </c>
      <c r="J18" s="57">
        <v>0</v>
      </c>
      <c r="K18" s="54">
        <v>0</v>
      </c>
      <c r="L18" s="54">
        <v>0</v>
      </c>
      <c r="M18" s="57">
        <v>0</v>
      </c>
      <c r="N18" s="54">
        <v>76320.1</v>
      </c>
      <c r="O18" s="140">
        <v>76320.1</v>
      </c>
      <c r="P18" s="53">
        <v>76320.1</v>
      </c>
      <c r="Q18" s="151" t="s">
        <v>42</v>
      </c>
      <c r="R18" s="55">
        <f t="shared" si="0"/>
        <v>0</v>
      </c>
      <c r="S18" s="56">
        <v>0</v>
      </c>
      <c r="T18" s="57">
        <v>0</v>
      </c>
      <c r="U18" s="54">
        <v>0</v>
      </c>
      <c r="V18" s="54">
        <v>0</v>
      </c>
      <c r="W18" s="57">
        <v>0</v>
      </c>
      <c r="X18" s="58">
        <v>0</v>
      </c>
    </row>
    <row r="19" spans="1:24" ht="90.75" customHeight="1" thickBot="1">
      <c r="A19" s="51">
        <v>5</v>
      </c>
      <c r="B19" s="131" t="s">
        <v>21</v>
      </c>
      <c r="C19" s="14" t="s">
        <v>55</v>
      </c>
      <c r="D19" s="12" t="s">
        <v>2</v>
      </c>
      <c r="E19" s="12" t="s">
        <v>2</v>
      </c>
      <c r="F19" s="53" t="s">
        <v>12</v>
      </c>
      <c r="G19" s="12" t="s">
        <v>12</v>
      </c>
      <c r="H19" s="54" t="s">
        <v>5</v>
      </c>
      <c r="I19" s="59">
        <v>0</v>
      </c>
      <c r="J19" s="23">
        <v>0</v>
      </c>
      <c r="K19" s="24">
        <v>0</v>
      </c>
      <c r="L19" s="24">
        <v>0</v>
      </c>
      <c r="M19" s="23">
        <v>0</v>
      </c>
      <c r="N19" s="24">
        <v>0</v>
      </c>
      <c r="O19" s="138">
        <v>0</v>
      </c>
      <c r="P19" s="12">
        <v>0</v>
      </c>
      <c r="Q19" s="151" t="s">
        <v>23</v>
      </c>
      <c r="R19" s="55">
        <f t="shared" si="0"/>
        <v>2</v>
      </c>
      <c r="S19" s="56">
        <v>1</v>
      </c>
      <c r="T19" s="57">
        <v>1</v>
      </c>
      <c r="U19" s="54">
        <v>0</v>
      </c>
      <c r="V19" s="54">
        <v>0</v>
      </c>
      <c r="W19" s="57">
        <v>0</v>
      </c>
      <c r="X19" s="58">
        <v>0</v>
      </c>
    </row>
    <row r="20" spans="1:24" ht="160.5" customHeight="1" thickBot="1">
      <c r="A20" s="51">
        <v>6</v>
      </c>
      <c r="B20" s="131" t="s">
        <v>10</v>
      </c>
      <c r="C20" s="14" t="s">
        <v>55</v>
      </c>
      <c r="D20" s="12" t="s">
        <v>2</v>
      </c>
      <c r="E20" s="12" t="s">
        <v>2</v>
      </c>
      <c r="F20" s="53" t="s">
        <v>5</v>
      </c>
      <c r="G20" s="12" t="s">
        <v>12</v>
      </c>
      <c r="H20" s="54" t="s">
        <v>24</v>
      </c>
      <c r="I20" s="22">
        <v>0</v>
      </c>
      <c r="J20" s="23">
        <v>0</v>
      </c>
      <c r="K20" s="24">
        <v>0</v>
      </c>
      <c r="L20" s="24">
        <v>0</v>
      </c>
      <c r="M20" s="23">
        <v>0</v>
      </c>
      <c r="N20" s="24">
        <v>0</v>
      </c>
      <c r="O20" s="138">
        <v>0</v>
      </c>
      <c r="P20" s="12">
        <v>0</v>
      </c>
      <c r="Q20" s="151" t="s">
        <v>8</v>
      </c>
      <c r="R20" s="55">
        <f t="shared" si="0"/>
        <v>27741.1</v>
      </c>
      <c r="S20" s="60">
        <f>27741.1</f>
        <v>27741.1</v>
      </c>
      <c r="T20" s="57">
        <v>0</v>
      </c>
      <c r="U20" s="54">
        <v>0</v>
      </c>
      <c r="V20" s="54">
        <v>0</v>
      </c>
      <c r="W20" s="57">
        <v>0</v>
      </c>
      <c r="X20" s="58">
        <v>0</v>
      </c>
    </row>
    <row r="21" spans="1:24" ht="36.75" customHeight="1">
      <c r="A21" s="115">
        <v>7</v>
      </c>
      <c r="B21" s="162" t="s">
        <v>13</v>
      </c>
      <c r="C21" s="101" t="s">
        <v>55</v>
      </c>
      <c r="D21" s="105" t="s">
        <v>2</v>
      </c>
      <c r="E21" s="105" t="s">
        <v>2</v>
      </c>
      <c r="F21" s="116" t="s">
        <v>5</v>
      </c>
      <c r="G21" s="105" t="s">
        <v>12</v>
      </c>
      <c r="H21" s="111" t="s">
        <v>5</v>
      </c>
      <c r="I21" s="63">
        <v>0</v>
      </c>
      <c r="J21" s="19">
        <v>0</v>
      </c>
      <c r="K21" s="20">
        <v>5100</v>
      </c>
      <c r="L21" s="20">
        <v>0</v>
      </c>
      <c r="M21" s="19">
        <v>0</v>
      </c>
      <c r="N21" s="20">
        <v>0</v>
      </c>
      <c r="O21" s="139">
        <v>0</v>
      </c>
      <c r="P21" s="73">
        <v>0</v>
      </c>
      <c r="Q21" s="148" t="s">
        <v>31</v>
      </c>
      <c r="R21" s="113">
        <f>S21+T21+U21+V21</f>
        <v>67206.9</v>
      </c>
      <c r="S21" s="107">
        <v>15061.8</v>
      </c>
      <c r="T21" s="109">
        <v>29659.2</v>
      </c>
      <c r="U21" s="109">
        <f>0.5+22485.4</f>
        <v>22485.9</v>
      </c>
      <c r="V21" s="111">
        <v>0</v>
      </c>
      <c r="W21" s="19">
        <v>0</v>
      </c>
      <c r="X21" s="21">
        <v>0</v>
      </c>
    </row>
    <row r="22" spans="1:24" ht="36.75" customHeight="1">
      <c r="A22" s="115"/>
      <c r="B22" s="162"/>
      <c r="C22" s="102"/>
      <c r="D22" s="105"/>
      <c r="E22" s="105"/>
      <c r="F22" s="116"/>
      <c r="G22" s="105"/>
      <c r="H22" s="111"/>
      <c r="I22" s="66">
        <v>0</v>
      </c>
      <c r="J22" s="37">
        <v>0</v>
      </c>
      <c r="K22" s="38">
        <v>1308.6</v>
      </c>
      <c r="L22" s="38">
        <v>0</v>
      </c>
      <c r="M22" s="64">
        <v>0</v>
      </c>
      <c r="N22" s="67">
        <v>0</v>
      </c>
      <c r="O22" s="141">
        <v>0</v>
      </c>
      <c r="P22" s="73">
        <v>0</v>
      </c>
      <c r="Q22" s="148" t="s">
        <v>30</v>
      </c>
      <c r="R22" s="113"/>
      <c r="S22" s="107"/>
      <c r="T22" s="109"/>
      <c r="U22" s="109"/>
      <c r="V22" s="111"/>
      <c r="W22" s="64">
        <v>0</v>
      </c>
      <c r="X22" s="65">
        <v>0</v>
      </c>
    </row>
    <row r="23" spans="1:24" ht="36.75" customHeight="1">
      <c r="A23" s="115"/>
      <c r="B23" s="162"/>
      <c r="C23" s="102"/>
      <c r="D23" s="105"/>
      <c r="E23" s="105"/>
      <c r="F23" s="116"/>
      <c r="G23" s="105"/>
      <c r="H23" s="111"/>
      <c r="I23" s="68">
        <v>0</v>
      </c>
      <c r="J23" s="64">
        <v>0</v>
      </c>
      <c r="K23" s="67">
        <f>1479.5+0.5</f>
        <v>1480</v>
      </c>
      <c r="L23" s="67">
        <v>0</v>
      </c>
      <c r="M23" s="64">
        <v>0</v>
      </c>
      <c r="N23" s="67">
        <v>0</v>
      </c>
      <c r="O23" s="141">
        <v>0</v>
      </c>
      <c r="P23" s="70">
        <v>0</v>
      </c>
      <c r="Q23" s="152" t="s">
        <v>29</v>
      </c>
      <c r="R23" s="113"/>
      <c r="S23" s="107"/>
      <c r="T23" s="109"/>
      <c r="U23" s="109"/>
      <c r="V23" s="111"/>
      <c r="W23" s="64">
        <v>0</v>
      </c>
      <c r="X23" s="65">
        <v>0</v>
      </c>
    </row>
    <row r="24" spans="1:24" ht="48.75" customHeight="1" thickBot="1">
      <c r="A24" s="104"/>
      <c r="B24" s="160"/>
      <c r="C24" s="90"/>
      <c r="D24" s="106"/>
      <c r="E24" s="106"/>
      <c r="F24" s="117"/>
      <c r="G24" s="106"/>
      <c r="H24" s="112"/>
      <c r="I24" s="56">
        <v>0</v>
      </c>
      <c r="J24" s="57">
        <v>0</v>
      </c>
      <c r="K24" s="54">
        <v>14597.3</v>
      </c>
      <c r="L24" s="54">
        <v>0</v>
      </c>
      <c r="M24" s="46">
        <v>0</v>
      </c>
      <c r="N24" s="47">
        <v>0</v>
      </c>
      <c r="O24" s="136">
        <v>0</v>
      </c>
      <c r="P24" s="12">
        <v>0</v>
      </c>
      <c r="Q24" s="151" t="s">
        <v>28</v>
      </c>
      <c r="R24" s="114"/>
      <c r="S24" s="108"/>
      <c r="T24" s="110"/>
      <c r="U24" s="110"/>
      <c r="V24" s="112"/>
      <c r="W24" s="57">
        <v>0</v>
      </c>
      <c r="X24" s="58">
        <v>0</v>
      </c>
    </row>
    <row r="25" spans="1:24" ht="173.25" customHeight="1" thickBot="1">
      <c r="A25" s="51">
        <v>8</v>
      </c>
      <c r="B25" s="131" t="s">
        <v>11</v>
      </c>
      <c r="C25" s="52" t="s">
        <v>55</v>
      </c>
      <c r="D25" s="12" t="s">
        <v>2</v>
      </c>
      <c r="E25" s="12" t="s">
        <v>2</v>
      </c>
      <c r="F25" s="53" t="s">
        <v>5</v>
      </c>
      <c r="G25" s="12" t="s">
        <v>12</v>
      </c>
      <c r="H25" s="54" t="s">
        <v>5</v>
      </c>
      <c r="I25" s="22">
        <v>0</v>
      </c>
      <c r="J25" s="23">
        <v>0</v>
      </c>
      <c r="K25" s="24">
        <v>0</v>
      </c>
      <c r="L25" s="24">
        <v>0</v>
      </c>
      <c r="M25" s="23">
        <v>0</v>
      </c>
      <c r="N25" s="24">
        <v>0</v>
      </c>
      <c r="O25" s="138">
        <v>0</v>
      </c>
      <c r="P25" s="12">
        <v>0</v>
      </c>
      <c r="Q25" s="151" t="s">
        <v>25</v>
      </c>
      <c r="R25" s="55">
        <f t="shared" si="0"/>
        <v>1403.6</v>
      </c>
      <c r="S25" s="60">
        <v>1403.6</v>
      </c>
      <c r="T25" s="57">
        <v>0</v>
      </c>
      <c r="U25" s="54">
        <v>0</v>
      </c>
      <c r="V25" s="54">
        <v>0</v>
      </c>
      <c r="W25" s="57">
        <v>0</v>
      </c>
      <c r="X25" s="58">
        <v>0</v>
      </c>
    </row>
    <row r="26" spans="1:24" ht="58.5" customHeight="1">
      <c r="A26" s="103">
        <v>9</v>
      </c>
      <c r="B26" s="159" t="s">
        <v>27</v>
      </c>
      <c r="C26" s="89" t="s">
        <v>55</v>
      </c>
      <c r="D26" s="49" t="s">
        <v>2</v>
      </c>
      <c r="E26" s="49" t="s">
        <v>2</v>
      </c>
      <c r="F26" s="50" t="s">
        <v>43</v>
      </c>
      <c r="G26" s="49">
        <v>2019</v>
      </c>
      <c r="H26" s="20">
        <v>23334.8</v>
      </c>
      <c r="I26" s="63">
        <v>0</v>
      </c>
      <c r="J26" s="19">
        <v>0</v>
      </c>
      <c r="K26" s="20">
        <v>0</v>
      </c>
      <c r="L26" s="20">
        <v>0</v>
      </c>
      <c r="M26" s="69">
        <f>23037.6-195.2-204.5-305.1-2462.2</f>
        <v>19870.6</v>
      </c>
      <c r="N26" s="20">
        <v>0</v>
      </c>
      <c r="O26" s="139">
        <v>0</v>
      </c>
      <c r="P26" s="49">
        <v>0</v>
      </c>
      <c r="Q26" s="150" t="s">
        <v>42</v>
      </c>
      <c r="R26" s="17">
        <f>S26+T26+U26+V26+W26+X26+S27+T27+U27+V27+W27+X27+S28+T28+U28+V28+W28+X28</f>
        <v>20007.999999999996</v>
      </c>
      <c r="S26" s="63">
        <v>0</v>
      </c>
      <c r="T26" s="19">
        <v>0</v>
      </c>
      <c r="U26" s="20">
        <v>0</v>
      </c>
      <c r="V26" s="19">
        <v>0</v>
      </c>
      <c r="W26" s="69">
        <f>23037.6-195.2-204.5-305.1-2462.2</f>
        <v>19870.6</v>
      </c>
      <c r="X26" s="21">
        <v>0</v>
      </c>
    </row>
    <row r="27" spans="1:24" ht="58.5" customHeight="1">
      <c r="A27" s="115"/>
      <c r="B27" s="162"/>
      <c r="C27" s="102"/>
      <c r="D27" s="70" t="s">
        <v>2</v>
      </c>
      <c r="E27" s="70" t="s">
        <v>2</v>
      </c>
      <c r="F27" s="71"/>
      <c r="G27" s="70"/>
      <c r="H27" s="67"/>
      <c r="I27" s="68">
        <v>0</v>
      </c>
      <c r="J27" s="64">
        <v>0</v>
      </c>
      <c r="K27" s="67">
        <v>0</v>
      </c>
      <c r="L27" s="67">
        <v>0</v>
      </c>
      <c r="M27" s="130">
        <f>251.1-159.8</f>
        <v>91.29999999999998</v>
      </c>
      <c r="N27" s="67">
        <v>0</v>
      </c>
      <c r="O27" s="141">
        <v>0</v>
      </c>
      <c r="P27" s="70">
        <v>0</v>
      </c>
      <c r="Q27" s="152" t="s">
        <v>16</v>
      </c>
      <c r="R27" s="72"/>
      <c r="S27" s="66">
        <v>0</v>
      </c>
      <c r="T27" s="37">
        <v>0</v>
      </c>
      <c r="U27" s="38">
        <v>0</v>
      </c>
      <c r="V27" s="37">
        <v>0</v>
      </c>
      <c r="W27" s="130">
        <f>251.1-159.8</f>
        <v>91.29999999999998</v>
      </c>
      <c r="X27" s="65">
        <v>0</v>
      </c>
    </row>
    <row r="28" spans="1:24" ht="58.5" customHeight="1">
      <c r="A28" s="115"/>
      <c r="B28" s="162"/>
      <c r="C28" s="102"/>
      <c r="D28" s="73" t="s">
        <v>2</v>
      </c>
      <c r="E28" s="73" t="s">
        <v>2</v>
      </c>
      <c r="F28" s="71"/>
      <c r="G28" s="70"/>
      <c r="H28" s="67"/>
      <c r="I28" s="68">
        <v>0</v>
      </c>
      <c r="J28" s="64">
        <v>0</v>
      </c>
      <c r="K28" s="67">
        <v>0</v>
      </c>
      <c r="L28" s="67">
        <v>0</v>
      </c>
      <c r="M28" s="64">
        <v>46.1</v>
      </c>
      <c r="N28" s="67">
        <v>0</v>
      </c>
      <c r="O28" s="141">
        <v>0</v>
      </c>
      <c r="P28" s="70">
        <v>0</v>
      </c>
      <c r="Q28" s="152" t="s">
        <v>44</v>
      </c>
      <c r="R28" s="72"/>
      <c r="S28" s="66">
        <v>0</v>
      </c>
      <c r="T28" s="37">
        <v>0</v>
      </c>
      <c r="U28" s="38">
        <v>0</v>
      </c>
      <c r="V28" s="38">
        <v>0</v>
      </c>
      <c r="W28" s="64">
        <v>46.1</v>
      </c>
      <c r="X28" s="65">
        <v>0</v>
      </c>
    </row>
    <row r="29" spans="1:24" ht="69" customHeight="1" thickBot="1">
      <c r="A29" s="104"/>
      <c r="B29" s="160"/>
      <c r="C29" s="90"/>
      <c r="D29" s="12" t="s">
        <v>2</v>
      </c>
      <c r="E29" s="12" t="s">
        <v>2</v>
      </c>
      <c r="F29" s="53" t="s">
        <v>5</v>
      </c>
      <c r="G29" s="12" t="s">
        <v>12</v>
      </c>
      <c r="H29" s="54" t="s">
        <v>5</v>
      </c>
      <c r="I29" s="56">
        <v>0</v>
      </c>
      <c r="J29" s="57">
        <v>0</v>
      </c>
      <c r="K29" s="54">
        <f>1105.8-661.3</f>
        <v>444.5</v>
      </c>
      <c r="L29" s="54">
        <v>0</v>
      </c>
      <c r="M29" s="57">
        <v>0</v>
      </c>
      <c r="N29" s="54">
        <v>0</v>
      </c>
      <c r="O29" s="136">
        <v>0</v>
      </c>
      <c r="P29" s="12">
        <v>0</v>
      </c>
      <c r="Q29" s="151" t="s">
        <v>32</v>
      </c>
      <c r="R29" s="55">
        <f aca="true" t="shared" si="1" ref="R29:R35">S29+T29+U29+V29</f>
        <v>444.5</v>
      </c>
      <c r="S29" s="56">
        <v>0</v>
      </c>
      <c r="T29" s="57">
        <v>0</v>
      </c>
      <c r="U29" s="54">
        <f>1105.8-661.3</f>
        <v>444.5</v>
      </c>
      <c r="V29" s="54">
        <v>0</v>
      </c>
      <c r="W29" s="57">
        <v>0</v>
      </c>
      <c r="X29" s="58">
        <v>0</v>
      </c>
    </row>
    <row r="30" spans="1:24" ht="79.5" customHeight="1">
      <c r="A30" s="103">
        <v>10</v>
      </c>
      <c r="B30" s="159" t="s">
        <v>33</v>
      </c>
      <c r="C30" s="89" t="s">
        <v>55</v>
      </c>
      <c r="D30" s="49" t="s">
        <v>2</v>
      </c>
      <c r="E30" s="49" t="s">
        <v>2</v>
      </c>
      <c r="F30" s="87" t="s">
        <v>54</v>
      </c>
      <c r="G30" s="49">
        <v>2020</v>
      </c>
      <c r="H30" s="20">
        <v>24365.5</v>
      </c>
      <c r="I30" s="63">
        <v>0</v>
      </c>
      <c r="J30" s="19">
        <v>0</v>
      </c>
      <c r="K30" s="20">
        <v>0</v>
      </c>
      <c r="L30" s="20">
        <v>0</v>
      </c>
      <c r="M30" s="19">
        <f>14365.5-14365.5</f>
        <v>0</v>
      </c>
      <c r="N30" s="20">
        <f>10000+14365.5</f>
        <v>24365.5</v>
      </c>
      <c r="O30" s="139">
        <v>0</v>
      </c>
      <c r="P30" s="49">
        <v>0</v>
      </c>
      <c r="Q30" s="150" t="s">
        <v>42</v>
      </c>
      <c r="R30" s="17">
        <f t="shared" si="1"/>
        <v>0</v>
      </c>
      <c r="S30" s="63">
        <v>0</v>
      </c>
      <c r="T30" s="19">
        <v>0</v>
      </c>
      <c r="U30" s="20">
        <v>0</v>
      </c>
      <c r="V30" s="20">
        <v>0</v>
      </c>
      <c r="W30" s="19">
        <f>14365.5-14365.5</f>
        <v>0</v>
      </c>
      <c r="X30" s="21">
        <f>10000+14365.5</f>
        <v>24365.5</v>
      </c>
    </row>
    <row r="31" spans="1:24" ht="73.5" customHeight="1" thickBot="1">
      <c r="A31" s="104"/>
      <c r="B31" s="160"/>
      <c r="C31" s="90"/>
      <c r="D31" s="12" t="s">
        <v>2</v>
      </c>
      <c r="E31" s="12" t="s">
        <v>2</v>
      </c>
      <c r="F31" s="33"/>
      <c r="G31" s="32"/>
      <c r="H31" s="62"/>
      <c r="I31" s="74">
        <v>0</v>
      </c>
      <c r="J31" s="61">
        <v>0</v>
      </c>
      <c r="K31" s="62">
        <v>0</v>
      </c>
      <c r="L31" s="62">
        <v>0</v>
      </c>
      <c r="M31" s="57">
        <v>1984</v>
      </c>
      <c r="N31" s="62">
        <v>0</v>
      </c>
      <c r="O31" s="142">
        <v>0</v>
      </c>
      <c r="P31" s="32">
        <v>0</v>
      </c>
      <c r="Q31" s="151" t="s">
        <v>8</v>
      </c>
      <c r="R31" s="35">
        <f t="shared" si="1"/>
        <v>0</v>
      </c>
      <c r="S31" s="74">
        <v>0</v>
      </c>
      <c r="T31" s="61">
        <v>0</v>
      </c>
      <c r="U31" s="62">
        <v>0</v>
      </c>
      <c r="V31" s="62">
        <v>0</v>
      </c>
      <c r="W31" s="57">
        <v>1984</v>
      </c>
      <c r="X31" s="34">
        <v>0</v>
      </c>
    </row>
    <row r="32" spans="1:24" ht="79.5" customHeight="1">
      <c r="A32" s="103">
        <v>11</v>
      </c>
      <c r="B32" s="159" t="s">
        <v>34</v>
      </c>
      <c r="C32" s="89" t="s">
        <v>55</v>
      </c>
      <c r="D32" s="49" t="s">
        <v>2</v>
      </c>
      <c r="E32" s="49" t="s">
        <v>2</v>
      </c>
      <c r="F32" s="50" t="s">
        <v>5</v>
      </c>
      <c r="G32" s="49" t="s">
        <v>12</v>
      </c>
      <c r="H32" s="20" t="s">
        <v>5</v>
      </c>
      <c r="I32" s="63">
        <v>0</v>
      </c>
      <c r="J32" s="19">
        <v>0</v>
      </c>
      <c r="K32" s="20">
        <v>0</v>
      </c>
      <c r="L32" s="20">
        <v>99.8</v>
      </c>
      <c r="M32" s="19">
        <v>0</v>
      </c>
      <c r="N32" s="20">
        <v>0</v>
      </c>
      <c r="O32" s="139">
        <v>0</v>
      </c>
      <c r="P32" s="49">
        <v>0</v>
      </c>
      <c r="Q32" s="150" t="s">
        <v>40</v>
      </c>
      <c r="R32" s="17">
        <f t="shared" si="1"/>
        <v>99.8</v>
      </c>
      <c r="S32" s="63">
        <v>0</v>
      </c>
      <c r="T32" s="19">
        <v>0</v>
      </c>
      <c r="U32" s="20">
        <v>0</v>
      </c>
      <c r="V32" s="20">
        <v>99.8</v>
      </c>
      <c r="W32" s="19">
        <v>0</v>
      </c>
      <c r="X32" s="21">
        <v>0</v>
      </c>
    </row>
    <row r="33" spans="1:24" ht="79.5" customHeight="1" thickBot="1">
      <c r="A33" s="115"/>
      <c r="B33" s="162"/>
      <c r="C33" s="90"/>
      <c r="D33" s="32" t="s">
        <v>2</v>
      </c>
      <c r="E33" s="32" t="s">
        <v>2</v>
      </c>
      <c r="F33" s="33" t="s">
        <v>5</v>
      </c>
      <c r="G33" s="32" t="s">
        <v>12</v>
      </c>
      <c r="H33" s="62" t="s">
        <v>5</v>
      </c>
      <c r="I33" s="56">
        <v>0</v>
      </c>
      <c r="J33" s="57">
        <v>0</v>
      </c>
      <c r="K33" s="54">
        <v>0</v>
      </c>
      <c r="L33" s="54">
        <v>99.8</v>
      </c>
      <c r="M33" s="57">
        <v>0</v>
      </c>
      <c r="N33" s="54">
        <v>0</v>
      </c>
      <c r="O33" s="136">
        <v>0</v>
      </c>
      <c r="P33" s="32">
        <v>0</v>
      </c>
      <c r="Q33" s="153" t="s">
        <v>41</v>
      </c>
      <c r="R33" s="40">
        <f t="shared" si="1"/>
        <v>99.8</v>
      </c>
      <c r="S33" s="74">
        <v>0</v>
      </c>
      <c r="T33" s="61">
        <v>0</v>
      </c>
      <c r="U33" s="62">
        <v>0</v>
      </c>
      <c r="V33" s="62">
        <v>99.8</v>
      </c>
      <c r="W33" s="61">
        <v>0</v>
      </c>
      <c r="X33" s="34">
        <v>0</v>
      </c>
    </row>
    <row r="34" spans="1:24" ht="79.5" customHeight="1" thickBot="1">
      <c r="A34" s="25">
        <v>12</v>
      </c>
      <c r="B34" s="165" t="s">
        <v>47</v>
      </c>
      <c r="C34" s="26" t="s">
        <v>55</v>
      </c>
      <c r="D34" s="29" t="s">
        <v>2</v>
      </c>
      <c r="E34" s="29" t="s">
        <v>2</v>
      </c>
      <c r="F34" s="28" t="s">
        <v>48</v>
      </c>
      <c r="G34" s="29">
        <v>2019</v>
      </c>
      <c r="H34" s="24">
        <v>6363</v>
      </c>
      <c r="I34" s="59">
        <v>0</v>
      </c>
      <c r="J34" s="23">
        <v>0</v>
      </c>
      <c r="K34" s="24">
        <v>0</v>
      </c>
      <c r="L34" s="24">
        <v>0</v>
      </c>
      <c r="M34" s="23">
        <v>6353</v>
      </c>
      <c r="N34" s="24">
        <v>0</v>
      </c>
      <c r="O34" s="138">
        <v>0</v>
      </c>
      <c r="P34" s="29">
        <v>0</v>
      </c>
      <c r="Q34" s="147" t="s">
        <v>42</v>
      </c>
      <c r="R34" s="30">
        <f t="shared" si="1"/>
        <v>0</v>
      </c>
      <c r="S34" s="75">
        <v>0</v>
      </c>
      <c r="T34" s="76">
        <v>0</v>
      </c>
      <c r="U34" s="77">
        <v>0</v>
      </c>
      <c r="V34" s="77">
        <v>0</v>
      </c>
      <c r="W34" s="76">
        <v>0</v>
      </c>
      <c r="X34" s="16">
        <v>0</v>
      </c>
    </row>
    <row r="35" spans="1:24" ht="95.25" customHeight="1" thickBot="1">
      <c r="A35" s="25">
        <v>13</v>
      </c>
      <c r="B35" s="165" t="s">
        <v>51</v>
      </c>
      <c r="C35" s="26" t="s">
        <v>55</v>
      </c>
      <c r="D35" s="29" t="s">
        <v>2</v>
      </c>
      <c r="E35" s="29" t="s">
        <v>2</v>
      </c>
      <c r="F35" s="28" t="s">
        <v>48</v>
      </c>
      <c r="G35" s="29">
        <v>2019</v>
      </c>
      <c r="H35" s="24">
        <v>3811.8</v>
      </c>
      <c r="I35" s="75">
        <v>0</v>
      </c>
      <c r="J35" s="76">
        <v>0</v>
      </c>
      <c r="K35" s="77">
        <v>0</v>
      </c>
      <c r="L35" s="77">
        <v>0</v>
      </c>
      <c r="M35" s="76">
        <v>3811.8</v>
      </c>
      <c r="N35" s="77">
        <v>0</v>
      </c>
      <c r="O35" s="137">
        <v>0</v>
      </c>
      <c r="P35" s="15">
        <v>0</v>
      </c>
      <c r="Q35" s="147" t="s">
        <v>42</v>
      </c>
      <c r="R35" s="30">
        <f t="shared" si="1"/>
        <v>0</v>
      </c>
      <c r="S35" s="75">
        <v>0</v>
      </c>
      <c r="T35" s="76">
        <v>0</v>
      </c>
      <c r="U35" s="77">
        <v>0</v>
      </c>
      <c r="V35" s="77">
        <v>0</v>
      </c>
      <c r="W35" s="76">
        <v>0</v>
      </c>
      <c r="X35" s="16">
        <v>0</v>
      </c>
    </row>
    <row r="36" spans="1:24" s="84" customFormat="1" ht="25.5" customHeight="1" thickBot="1">
      <c r="A36" s="121" t="s">
        <v>1</v>
      </c>
      <c r="B36" s="122"/>
      <c r="C36" s="122"/>
      <c r="D36" s="122"/>
      <c r="E36" s="122"/>
      <c r="F36" s="122"/>
      <c r="G36" s="122"/>
      <c r="H36" s="78">
        <f>SUM(H12:H35)</f>
        <v>1418449.61152</v>
      </c>
      <c r="I36" s="80">
        <f>SUM(I12:I35)</f>
        <v>155734.5</v>
      </c>
      <c r="J36" s="81">
        <f>SUM(J12:J35)</f>
        <v>0</v>
      </c>
      <c r="K36" s="81">
        <f>SUM(K12:K35)</f>
        <v>22930.4</v>
      </c>
      <c r="L36" s="81">
        <f>SUM(L12:L35)</f>
        <v>199.6</v>
      </c>
      <c r="M36" s="81">
        <f>SUM(M12:M35)</f>
        <v>32156.799999999996</v>
      </c>
      <c r="N36" s="81">
        <f>SUM(N12:N35)</f>
        <v>176530.5</v>
      </c>
      <c r="O36" s="143">
        <f>SUM(O12:O35)</f>
        <v>152165</v>
      </c>
      <c r="P36" s="81">
        <f>SUM(P12:P35)</f>
        <v>76320.1</v>
      </c>
      <c r="Q36" s="88"/>
      <c r="R36" s="79">
        <f aca="true" t="shared" si="2" ref="R36:X36">SUM(R12:R35)</f>
        <v>278243.1</v>
      </c>
      <c r="S36" s="80">
        <f t="shared" si="2"/>
        <v>201081.1</v>
      </c>
      <c r="T36" s="81">
        <f t="shared" si="2"/>
        <v>34024</v>
      </c>
      <c r="U36" s="81">
        <f t="shared" si="2"/>
        <v>22930.4</v>
      </c>
      <c r="V36" s="81">
        <f t="shared" si="2"/>
        <v>199.6</v>
      </c>
      <c r="W36" s="81">
        <f t="shared" si="2"/>
        <v>21991.999999999996</v>
      </c>
      <c r="X36" s="82">
        <f t="shared" si="2"/>
        <v>24365.5</v>
      </c>
    </row>
    <row r="38" spans="18:24" ht="15">
      <c r="R38" s="85"/>
      <c r="S38" s="85"/>
      <c r="T38" s="85"/>
      <c r="U38" s="85"/>
      <c r="V38" s="85"/>
      <c r="W38" s="85"/>
      <c r="X38" s="85"/>
    </row>
    <row r="39" spans="18:24" ht="15">
      <c r="R39" s="85"/>
      <c r="S39" s="85"/>
      <c r="T39" s="85"/>
      <c r="U39" s="85"/>
      <c r="V39" s="85"/>
      <c r="W39" s="85"/>
      <c r="X39" s="85"/>
    </row>
    <row r="40" spans="18:24" ht="15">
      <c r="R40" s="85"/>
      <c r="S40" s="85"/>
      <c r="T40" s="85"/>
      <c r="U40" s="85"/>
      <c r="V40" s="85"/>
      <c r="W40" s="85"/>
      <c r="X40" s="85"/>
    </row>
    <row r="41" spans="18:24" ht="15">
      <c r="R41" s="85"/>
      <c r="S41" s="85"/>
      <c r="T41" s="85"/>
      <c r="U41" s="85"/>
      <c r="V41" s="85"/>
      <c r="W41" s="85"/>
      <c r="X41" s="85"/>
    </row>
    <row r="42" spans="2:5" ht="30" customHeight="1">
      <c r="B42" s="123"/>
      <c r="C42" s="123"/>
      <c r="D42" s="123"/>
      <c r="E42" s="123"/>
    </row>
  </sheetData>
  <sheetProtection/>
  <mergeCells count="59">
    <mergeCell ref="G12:G13"/>
    <mergeCell ref="I7:P9"/>
    <mergeCell ref="A6:X6"/>
    <mergeCell ref="E7:E10"/>
    <mergeCell ref="A17:A18"/>
    <mergeCell ref="B17:B18"/>
    <mergeCell ref="C7:C10"/>
    <mergeCell ref="F7:F10"/>
    <mergeCell ref="A12:A13"/>
    <mergeCell ref="B12:B13"/>
    <mergeCell ref="C12:C13"/>
    <mergeCell ref="D12:D13"/>
    <mergeCell ref="B42:E42"/>
    <mergeCell ref="A4:X4"/>
    <mergeCell ref="B7:B10"/>
    <mergeCell ref="A7:A10"/>
    <mergeCell ref="A5:X5"/>
    <mergeCell ref="H15:H16"/>
    <mergeCell ref="H7:H10"/>
    <mergeCell ref="G7:G10"/>
    <mergeCell ref="A32:A33"/>
    <mergeCell ref="B32:B33"/>
    <mergeCell ref="S7:X9"/>
    <mergeCell ref="A1:X1"/>
    <mergeCell ref="A2:X3"/>
    <mergeCell ref="D7:D10"/>
    <mergeCell ref="A36:G36"/>
    <mergeCell ref="D15:D16"/>
    <mergeCell ref="E15:E16"/>
    <mergeCell ref="G15:G16"/>
    <mergeCell ref="A15:A16"/>
    <mergeCell ref="F15:F16"/>
    <mergeCell ref="V21:V24"/>
    <mergeCell ref="R21:R24"/>
    <mergeCell ref="H21:H24"/>
    <mergeCell ref="B15:B16"/>
    <mergeCell ref="A21:A24"/>
    <mergeCell ref="B21:B24"/>
    <mergeCell ref="D21:D24"/>
    <mergeCell ref="E21:E24"/>
    <mergeCell ref="F21:F24"/>
    <mergeCell ref="A30:A31"/>
    <mergeCell ref="B30:B31"/>
    <mergeCell ref="G21:G24"/>
    <mergeCell ref="S21:S24"/>
    <mergeCell ref="T21:T24"/>
    <mergeCell ref="U21:U24"/>
    <mergeCell ref="C30:C31"/>
    <mergeCell ref="A26:A29"/>
    <mergeCell ref="B26:B29"/>
    <mergeCell ref="C32:C33"/>
    <mergeCell ref="Q7:R10"/>
    <mergeCell ref="Q11:R11"/>
    <mergeCell ref="C15:C16"/>
    <mergeCell ref="C17:C18"/>
    <mergeCell ref="C21:C24"/>
    <mergeCell ref="C26:C29"/>
    <mergeCell ref="E12:E13"/>
    <mergeCell ref="F12:F13"/>
  </mergeCells>
  <printOptions/>
  <pageMargins left="0.1968503937007874" right="0.1968503937007874" top="0.1968503937007874" bottom="0.1968503937007874" header="0.5118110236220472" footer="0.5118110236220472"/>
  <pageSetup fitToHeight="26" fitToWidth="1" horizontalDpi="600" verticalDpi="6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Zhilko</cp:lastModifiedBy>
  <cp:lastPrinted>2019-04-29T02:31:05Z</cp:lastPrinted>
  <dcterms:created xsi:type="dcterms:W3CDTF">1996-10-08T23:32:33Z</dcterms:created>
  <dcterms:modified xsi:type="dcterms:W3CDTF">2019-07-10T12:48:54Z</dcterms:modified>
  <cp:category/>
  <cp:version/>
  <cp:contentType/>
  <cp:contentStatus/>
</cp:coreProperties>
</file>