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definedName name="_xlnm.Print_Titles" localSheetId="0">'Лист3'!$7:$11</definedName>
    <definedName name="_xlnm.Print_Area" localSheetId="0">'Лист3'!$A$1:$X$36</definedName>
  </definedNames>
  <calcPr fullCalcOnLoad="1" iterate="1" iterateCount="100" iterateDelta="0.001"/>
</workbook>
</file>

<file path=xl/sharedStrings.xml><?xml version="1.0" encoding="utf-8"?>
<sst xmlns="http://schemas.openxmlformats.org/spreadsheetml/2006/main" count="162" uniqueCount="75">
  <si>
    <t>№ п/п</t>
  </si>
  <si>
    <t>ИТОГО</t>
  </si>
  <si>
    <t>Департамент капитального строительства</t>
  </si>
  <si>
    <t>2015 год</t>
  </si>
  <si>
    <t>2016 год</t>
  </si>
  <si>
    <t xml:space="preserve"> -</t>
  </si>
  <si>
    <t>2017 год</t>
  </si>
  <si>
    <t xml:space="preserve">Берегоукрепление правого берега Томи в г. Томске (от Коммунального моста до Лагерного сада) </t>
  </si>
  <si>
    <t>Проектно-изыскательские работы</t>
  </si>
  <si>
    <t>Приложение 4</t>
  </si>
  <si>
    <t>Защита территорий в г. Томске на правом берегу р. Томи от коммунального моста до устья р.Ушайки от негативного воздействия вод (проектно-изыскательские работы)  в рамках государственной программы "Воспроизводство и использование природных ресурсов Томской области в 2013-2020 годах"</t>
  </si>
  <si>
    <t>Предпроектная разработка вариантов внешнего энергосбережения (водо-, тепло-, газо, электроснабжения и водоотведения) проектируемой территории "Томские набережные" до 2030 года с учетом развития южной и центральной частей города Томска) (в рамках государственной программы "Воспроизводство и использование природных ресурсов Томской области в 2013-2020 годах"</t>
  </si>
  <si>
    <t>-</t>
  </si>
  <si>
    <t>Защита территорий г. Томска на правом берегу р. Томи от коммунального моста до устья р. Ушайки от негативного воздействия вод (ПИР) в рамках государственной программы  "Воспроизводство и использование  природных ресурсов Томской области"</t>
  </si>
  <si>
    <t xml:space="preserve">Софинансирование по объекту "Аварийные противооползневые мероприятия на правом берегу реки Томи в г. Томске" </t>
  </si>
  <si>
    <t>2018 год</t>
  </si>
  <si>
    <t>Строительный контроль</t>
  </si>
  <si>
    <t>580 м.</t>
  </si>
  <si>
    <t>2019 г.</t>
  </si>
  <si>
    <t>Аварийные противооползневые мероприятия на правом берегу реки Томи в г. Томске</t>
  </si>
  <si>
    <t>Разработка проектной и рабочей документации, инженерно-геодезические изыскания, топографо-геодезические работы, визуальное обследование</t>
  </si>
  <si>
    <t>Софинансирование по объекту "Защита территорий  г. Томска на правом берегу р. Томи от коммунального моста до устья р. Ушайки от негативного воздействия вод (ПИР)"</t>
  </si>
  <si>
    <t>Разработка проектной и рабочей документации, топографическая съемка</t>
  </si>
  <si>
    <t>Инженерно-геодезические изыскания по объекту</t>
  </si>
  <si>
    <t xml:space="preserve">          -</t>
  </si>
  <si>
    <t>Предпроектная разработка вариантов внешнего энергосбережения</t>
  </si>
  <si>
    <t>Cтроительный контроль и авторский надзор</t>
  </si>
  <si>
    <t>Строительство ледозащитного сооружения в д. Эушта г.Томска для защиты жилых домов в период паводка (решение судов)</t>
  </si>
  <si>
    <t>проектно-изыскательские работы</t>
  </si>
  <si>
    <t>инженерно-геодезические изыскания по объекту</t>
  </si>
  <si>
    <t xml:space="preserve"> выполнение дополнительных инженерных изысканий</t>
  </si>
  <si>
    <t>выполнение работ по разработке проекта планировки территории и проекта межевания территории, ограниченной р. Томь, Московский тракт, пер. Озерный, ул. А. Иванова, ул. Эуштинская, пер. Буяновский, ул. М. Джалиля, ул. Трифонова, ул. Горького, ул. А. Беленца, пр. Ленина, р. Ушайка в городе Томске по объекту</t>
  </si>
  <si>
    <t>работы по обследованию и инженерным изысканиям</t>
  </si>
  <si>
    <t>Строительство защитного сооружения вдоль ул. Лермонтова на реке Ушайка в г. Томске</t>
  </si>
  <si>
    <t>Крепление левобережной части подхода к Каменному мосту на реке Ушайка по пер. Пионерскому в г. Томске (строительство подпорной стены)</t>
  </si>
  <si>
    <t>2019 год</t>
  </si>
  <si>
    <t>2020год</t>
  </si>
  <si>
    <t xml:space="preserve">к подпрограмме "Инженерная защита территорий на 2015-2025 годы" </t>
  </si>
  <si>
    <t xml:space="preserve">Решение о подготовке и реализации бюджетных инвестиций в объекты капитального строительства муниципальной собственности муниципального образования "Город Томск", 
включенные в подпрограмму  «Инженерная защита территорий на 2015-2025 годы» 
</t>
  </si>
  <si>
    <t>931 м.</t>
  </si>
  <si>
    <t xml:space="preserve">выполнение инженерно-геодезических изысканий </t>
  </si>
  <si>
    <t>выполнение работ по обследованию объекта</t>
  </si>
  <si>
    <t>Строительно-монтажные работы</t>
  </si>
  <si>
    <t>34 м.</t>
  </si>
  <si>
    <t>Авторский контроль</t>
  </si>
  <si>
    <t>Берегоукрепление вдоль ул.  Б. Хмельницкого в г. Томске в составе гидротехнического сооружения Ограждающая дамба г. Томска (пос. Степановка)</t>
  </si>
  <si>
    <t>ПИР</t>
  </si>
  <si>
    <t>Создание локальной системы оповещения в районе размещения потенциально опасных объектов: "Аварийные противооползневые мероприятия на правом берегу р. Томи в г. Томске"</t>
  </si>
  <si>
    <t>1 шт.</t>
  </si>
  <si>
    <t>2020 год</t>
  </si>
  <si>
    <t>2021 год</t>
  </si>
  <si>
    <t>Создание локальной системы оповещения в районе размещения потенциально опасных объектов:  "Берегоукрепление правого берега Томи в г. Томске (от коммунального моста до Лагерного сада)"</t>
  </si>
  <si>
    <t>600 м.</t>
  </si>
  <si>
    <t>2021 г.</t>
  </si>
  <si>
    <t>335 м.</t>
  </si>
  <si>
    <t>Строительство</t>
  </si>
  <si>
    <t xml:space="preserve">Наименование объекта капитального строительства согласно проектной документации (согласно паспорту инвестиционного проекта в отношении объекта капитального строительства - в случае отсутствия на дату подготовки проекта решения утвержденной в установленном законодательством Российской Федерации порядке проектной документации) либо наименование объекта недвижимого имущества согласно паспорту инвестиционного проекта в отношении объекта недвижимого имущества
</t>
  </si>
  <si>
    <t xml:space="preserve">Направление инвестирования (строительство, реконструкция, в том числе с элементами реставрации, техническое перевооружение, приобретение)
</t>
  </si>
  <si>
    <t xml:space="preserve">Наименование главного распорядителя и муниципального заказчика
</t>
  </si>
  <si>
    <t xml:space="preserve"> Наименование застройщика (заказчика)
</t>
  </si>
  <si>
    <t xml:space="preserve"> Мощность (прирост мощности) объекта капитального строительства, подлежащая вводу, мощность объекта недвижимого имущества
</t>
  </si>
  <si>
    <t xml:space="preserve">Срок ввода в эксплуатацию (приобретения) объекта
</t>
  </si>
  <si>
    <t>Сметная  стоимость объекта капитального строительства (при наличии утвержденной проектной документации) или предполагаемую (предельную) стоимость объекта капитального строительства, либо стоимость приобретения объекта недвижимого имущества согласно паспорту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</si>
  <si>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Распределение  сметной стоимости объекта капитального строительства (при наличии утвержденной проектной документации) или предполагаемой (предельной) стоимости объекта капитального строительства или стоимости приобретения объекта недвижимого имущества по годам реализации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</si>
  <si>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 xml:space="preserve">Общий  (предельный) объем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t>
  </si>
  <si>
    <t>Распределение общего (предельного) объема предоставляемых инвестиций по годам реализации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</si>
  <si>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17</t>
  </si>
  <si>
    <t>18</t>
  </si>
  <si>
    <t>19</t>
  </si>
  <si>
    <t>20</t>
  </si>
  <si>
    <t>21</t>
  </si>
  <si>
    <t>22</t>
  </si>
  <si>
    <t>СМР</t>
  </si>
  <si>
    <t>2022 год</t>
  </si>
  <si>
    <t>23</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</si>
</sst>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0.0"/>
    <numFmt numFmtId="194" formatCode="#,##0.0000"/>
    <numFmt numFmtId="195" formatCode="#,##0.000"/>
    <numFmt numFmtId="196" formatCode="#,##0.00_р_."/>
  </numFmts>
  <fonts count="40">
    <font>
      <sz val="10"/>
      <name val="Arial"/>
      <family val="0"/>
    </font>
    <font>
      <sz val="11"/>
      <name val="Times New Roman"/>
      <family val="1"/>
    </font>
    <font>
      <b/>
      <sz val="11"/>
      <name val="Times New Roman"/>
      <family val="1"/>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medium"/>
      <right style="medium"/>
      <top style="medium"/>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medium"/>
      <right style="medium"/>
      <top style="medium"/>
      <bottom style="medium"/>
    </border>
    <border>
      <left style="thin"/>
      <right style="medium"/>
      <top style="medium"/>
      <bottom style="medium"/>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color indexed="63"/>
      </top>
      <bottom style="medium"/>
    </border>
    <border>
      <left style="medium"/>
      <right style="medium"/>
      <top>
        <color indexed="63"/>
      </top>
      <bottom style="medium"/>
    </border>
    <border>
      <left style="medium"/>
      <right>
        <color indexed="63"/>
      </right>
      <top>
        <color indexed="63"/>
      </top>
      <bottom style="medium"/>
    </border>
    <border>
      <left style="thin"/>
      <right style="medium"/>
      <top>
        <color indexed="63"/>
      </top>
      <bottom style="medium"/>
    </border>
    <border>
      <left style="medium"/>
      <right>
        <color indexed="63"/>
      </right>
      <top style="medium"/>
      <bottom style="medium"/>
    </border>
    <border>
      <left style="thin"/>
      <right>
        <color indexed="63"/>
      </right>
      <top>
        <color indexed="63"/>
      </top>
      <bottom>
        <color indexed="63"/>
      </bottom>
    </border>
    <border>
      <left style="medium"/>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style="medium"/>
      <top style="thin"/>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medium"/>
      <right style="medium"/>
      <top style="thin"/>
      <bottom style="medium"/>
    </border>
    <border>
      <left>
        <color indexed="63"/>
      </left>
      <right>
        <color indexed="63"/>
      </right>
      <top style="thin"/>
      <bottom style="medium"/>
    </border>
    <border>
      <left>
        <color indexed="63"/>
      </left>
      <right style="medium"/>
      <top style="medium"/>
      <bottom>
        <color indexed="63"/>
      </bottom>
    </border>
    <border>
      <left>
        <color indexed="63"/>
      </left>
      <right style="medium"/>
      <top style="thin"/>
      <bottom style="medium"/>
    </border>
    <border>
      <left>
        <color indexed="63"/>
      </left>
      <right style="medium"/>
      <top style="medium"/>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style="medium"/>
      <bottom style="thin"/>
    </border>
    <border>
      <left>
        <color indexed="63"/>
      </left>
      <right style="medium"/>
      <top>
        <color indexed="63"/>
      </top>
      <bottom style="medium"/>
    </border>
    <border>
      <left>
        <color indexed="63"/>
      </left>
      <right style="medium"/>
      <top style="thin"/>
      <bottom style="thin"/>
    </border>
    <border>
      <left>
        <color indexed="63"/>
      </left>
      <right style="medium"/>
      <top>
        <color indexed="63"/>
      </top>
      <bottom>
        <color indexed="63"/>
      </bottom>
    </border>
    <border>
      <left>
        <color indexed="63"/>
      </left>
      <right>
        <color indexed="63"/>
      </right>
      <top style="medium"/>
      <bottom>
        <color indexed="63"/>
      </bottom>
    </border>
    <border>
      <left style="medium"/>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8" fillId="32" borderId="0" applyNumberFormat="0" applyBorder="0" applyAlignment="0" applyProtection="0"/>
  </cellStyleXfs>
  <cellXfs count="170">
    <xf numFmtId="0" fontId="0" fillId="0" borderId="0" xfId="0" applyAlignment="1">
      <alignmen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vertical="center" wrapText="1"/>
    </xf>
    <xf numFmtId="0" fontId="1" fillId="0" borderId="21" xfId="0" applyFont="1" applyFill="1" applyBorder="1" applyAlignment="1">
      <alignment horizontal="center" vertical="center" wrapText="1"/>
    </xf>
    <xf numFmtId="193" fontId="1" fillId="0" borderId="22" xfId="0" applyNumberFormat="1" applyFont="1" applyFill="1" applyBorder="1" applyAlignment="1">
      <alignment horizontal="center" vertical="center" wrapText="1"/>
    </xf>
    <xf numFmtId="193" fontId="1" fillId="0" borderId="23" xfId="0" applyNumberFormat="1" applyFont="1" applyFill="1" applyBorder="1" applyAlignment="1">
      <alignment horizontal="center" vertical="center" wrapText="1"/>
    </xf>
    <xf numFmtId="193" fontId="1" fillId="0" borderId="24" xfId="0" applyNumberFormat="1" applyFont="1" applyFill="1" applyBorder="1" applyAlignment="1">
      <alignment horizontal="center" vertical="center" wrapText="1"/>
    </xf>
    <xf numFmtId="193" fontId="1" fillId="0" borderId="20" xfId="0" applyNumberFormat="1" applyFont="1" applyFill="1" applyBorder="1" applyAlignment="1">
      <alignment horizontal="center" vertical="center" wrapText="1"/>
    </xf>
    <xf numFmtId="193" fontId="1" fillId="0" borderId="25" xfId="0" applyNumberFormat="1" applyFont="1" applyFill="1" applyBorder="1" applyAlignment="1">
      <alignment horizontal="center" vertical="center" wrapText="1"/>
    </xf>
    <xf numFmtId="193" fontId="1" fillId="0" borderId="26" xfId="0" applyNumberFormat="1" applyFont="1" applyFill="1" applyBorder="1" applyAlignment="1">
      <alignment horizontal="center" vertical="center" wrapText="1"/>
    </xf>
    <xf numFmtId="193" fontId="1" fillId="0" borderId="27" xfId="0" applyNumberFormat="1" applyFont="1" applyFill="1" applyBorder="1" applyAlignment="1">
      <alignment horizontal="center" vertical="center" wrapText="1"/>
    </xf>
    <xf numFmtId="193" fontId="1" fillId="0" borderId="28" xfId="0" applyNumberFormat="1" applyFont="1" applyFill="1" applyBorder="1" applyAlignment="1">
      <alignment horizontal="center" vertical="center" wrapText="1"/>
    </xf>
    <xf numFmtId="193" fontId="1" fillId="0" borderId="29" xfId="0"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vertical="center" wrapText="1"/>
    </xf>
    <xf numFmtId="0" fontId="1" fillId="0" borderId="30" xfId="0" applyFont="1" applyFill="1" applyBorder="1" applyAlignment="1">
      <alignment horizontal="center" vertical="center" wrapText="1"/>
    </xf>
    <xf numFmtId="4" fontId="1" fillId="0" borderId="28" xfId="0" applyNumberFormat="1" applyFont="1" applyFill="1" applyBorder="1" applyAlignment="1">
      <alignment horizontal="center" vertical="center" wrapText="1"/>
    </xf>
    <xf numFmtId="0" fontId="1" fillId="0" borderId="28" xfId="0" applyFont="1" applyFill="1" applyBorder="1" applyAlignment="1">
      <alignment horizontal="center" vertical="center" wrapText="1"/>
    </xf>
    <xf numFmtId="193" fontId="1" fillId="0" borderId="31" xfId="0" applyNumberFormat="1" applyFont="1" applyFill="1" applyBorder="1" applyAlignment="1">
      <alignment horizontal="center" vertical="center" wrapText="1"/>
    </xf>
    <xf numFmtId="193" fontId="1" fillId="0" borderId="32" xfId="0" applyNumberFormat="1" applyFont="1" applyFill="1" applyBorder="1" applyAlignment="1">
      <alignment horizontal="center" vertical="center" wrapText="1"/>
    </xf>
    <xf numFmtId="0" fontId="1" fillId="0" borderId="33" xfId="0" applyFont="1" applyFill="1" applyBorder="1" applyAlignment="1">
      <alignment horizontal="center" vertical="center" wrapText="1"/>
    </xf>
    <xf numFmtId="4" fontId="1" fillId="0" borderId="33" xfId="0" applyNumberFormat="1" applyFont="1" applyFill="1" applyBorder="1" applyAlignment="1">
      <alignment horizontal="center" vertical="center" wrapText="1"/>
    </xf>
    <xf numFmtId="193" fontId="1" fillId="0" borderId="34" xfId="0" applyNumberFormat="1" applyFont="1" applyFill="1" applyBorder="1" applyAlignment="1">
      <alignment horizontal="center" vertical="center" wrapText="1"/>
    </xf>
    <xf numFmtId="193" fontId="1" fillId="0" borderId="35" xfId="0" applyNumberFormat="1" applyFont="1" applyFill="1" applyBorder="1" applyAlignment="1">
      <alignment horizontal="center" vertical="center" wrapText="1"/>
    </xf>
    <xf numFmtId="193" fontId="1" fillId="0" borderId="36" xfId="0" applyNumberFormat="1" applyFont="1" applyFill="1" applyBorder="1" applyAlignment="1">
      <alignment horizontal="center" vertical="center" wrapText="1"/>
    </xf>
    <xf numFmtId="193" fontId="1" fillId="0" borderId="37" xfId="0" applyNumberFormat="1" applyFont="1" applyFill="1" applyBorder="1" applyAlignment="1">
      <alignment horizontal="center" vertical="center" wrapText="1"/>
    </xf>
    <xf numFmtId="193" fontId="1" fillId="0" borderId="38" xfId="0" applyNumberFormat="1" applyFont="1" applyFill="1" applyBorder="1" applyAlignment="1">
      <alignment horizontal="center" vertical="center" wrapText="1"/>
    </xf>
    <xf numFmtId="193" fontId="1" fillId="0" borderId="39" xfId="0" applyNumberFormat="1" applyFont="1" applyFill="1" applyBorder="1" applyAlignment="1">
      <alignment horizontal="center" vertical="center" wrapText="1"/>
    </xf>
    <xf numFmtId="193" fontId="1" fillId="0" borderId="40" xfId="0" applyNumberFormat="1" applyFont="1" applyFill="1" applyBorder="1" applyAlignment="1">
      <alignment horizontal="center" vertical="center" wrapText="1"/>
    </xf>
    <xf numFmtId="193" fontId="1" fillId="0" borderId="41" xfId="0" applyNumberFormat="1" applyFont="1" applyFill="1" applyBorder="1" applyAlignment="1">
      <alignment horizontal="center" vertical="center" wrapText="1"/>
    </xf>
    <xf numFmtId="193" fontId="1" fillId="0" borderId="42" xfId="0" applyNumberFormat="1" applyFont="1" applyFill="1" applyBorder="1" applyAlignment="1">
      <alignment horizontal="center" vertical="center" wrapText="1"/>
    </xf>
    <xf numFmtId="193" fontId="1" fillId="0" borderId="43" xfId="0" applyNumberFormat="1" applyFont="1" applyFill="1" applyBorder="1" applyAlignment="1">
      <alignment horizontal="center" vertical="center" wrapText="1"/>
    </xf>
    <xf numFmtId="193" fontId="1" fillId="0" borderId="44" xfId="0" applyNumberFormat="1" applyFont="1" applyFill="1" applyBorder="1" applyAlignment="1">
      <alignment horizontal="center" vertical="center" wrapText="1"/>
    </xf>
    <xf numFmtId="193" fontId="1" fillId="0" borderId="14" xfId="0" applyNumberFormat="1" applyFont="1" applyFill="1" applyBorder="1" applyAlignment="1">
      <alignment horizontal="center" vertical="center" wrapText="1"/>
    </xf>
    <xf numFmtId="193" fontId="1" fillId="0" borderId="15" xfId="0" applyNumberFormat="1" applyFont="1" applyFill="1" applyBorder="1" applyAlignment="1">
      <alignment horizontal="center" vertical="center" wrapText="1"/>
    </xf>
    <xf numFmtId="193" fontId="1" fillId="0" borderId="16" xfId="0" applyNumberFormat="1" applyFont="1" applyFill="1" applyBorder="1" applyAlignment="1">
      <alignment horizontal="center" vertical="center" wrapText="1"/>
    </xf>
    <xf numFmtId="193" fontId="1" fillId="0" borderId="17"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4" fontId="1" fillId="0" borderId="20" xfId="0" applyNumberFormat="1"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18" xfId="0" applyFont="1" applyFill="1" applyBorder="1" applyAlignment="1">
      <alignment vertical="center" wrapText="1"/>
    </xf>
    <xf numFmtId="4" fontId="1" fillId="0" borderId="18" xfId="0" applyNumberFormat="1" applyFont="1" applyFill="1" applyBorder="1" applyAlignment="1">
      <alignment horizontal="center" vertical="center" wrapText="1"/>
    </xf>
    <xf numFmtId="193" fontId="1" fillId="0" borderId="19" xfId="0" applyNumberFormat="1" applyFont="1" applyFill="1" applyBorder="1" applyAlignment="1">
      <alignment horizontal="center" vertical="center" wrapText="1"/>
    </xf>
    <xf numFmtId="193" fontId="1" fillId="0" borderId="46" xfId="0" applyNumberFormat="1" applyFont="1" applyFill="1" applyBorder="1" applyAlignment="1">
      <alignment horizontal="center" vertical="center" wrapText="1"/>
    </xf>
    <xf numFmtId="193" fontId="1" fillId="0" borderId="47" xfId="0" applyNumberFormat="1" applyFont="1" applyFill="1" applyBorder="1" applyAlignment="1">
      <alignment horizontal="center" vertical="center" wrapText="1"/>
    </xf>
    <xf numFmtId="193" fontId="1" fillId="0" borderId="18" xfId="0" applyNumberFormat="1" applyFont="1" applyFill="1" applyBorder="1" applyAlignment="1">
      <alignment horizontal="center" vertical="center" wrapText="1"/>
    </xf>
    <xf numFmtId="193" fontId="1" fillId="0" borderId="48" xfId="0" applyNumberFormat="1" applyFont="1" applyFill="1" applyBorder="1" applyAlignment="1">
      <alignment horizontal="center" vertical="center" wrapText="1"/>
    </xf>
    <xf numFmtId="193" fontId="1" fillId="0" borderId="49" xfId="0" applyNumberFormat="1" applyFont="1" applyFill="1" applyBorder="1" applyAlignment="1">
      <alignment horizontal="center" vertical="center" wrapText="1"/>
    </xf>
    <xf numFmtId="193" fontId="1" fillId="0" borderId="45" xfId="0" applyNumberFormat="1" applyFont="1" applyFill="1" applyBorder="1" applyAlignment="1">
      <alignment horizontal="center" vertical="center" wrapText="1"/>
    </xf>
    <xf numFmtId="193" fontId="1" fillId="0" borderId="33" xfId="0" applyNumberFormat="1" applyFont="1" applyFill="1" applyBorder="1" applyAlignment="1">
      <alignment horizontal="center" vertical="center" wrapText="1"/>
    </xf>
    <xf numFmtId="193" fontId="1" fillId="0" borderId="50" xfId="0" applyNumberFormat="1" applyFont="1" applyFill="1" applyBorder="1" applyAlignment="1">
      <alignment horizontal="center" vertical="center" wrapText="1"/>
    </xf>
    <xf numFmtId="193" fontId="1" fillId="0" borderId="51" xfId="0" applyNumberFormat="1" applyFont="1" applyFill="1" applyBorder="1" applyAlignment="1">
      <alignment horizontal="center" vertical="center" wrapText="1"/>
    </xf>
    <xf numFmtId="193" fontId="1" fillId="0" borderId="11" xfId="0" applyNumberFormat="1" applyFont="1" applyFill="1" applyBorder="1" applyAlignment="1">
      <alignment horizontal="center" vertical="center" wrapText="1"/>
    </xf>
    <xf numFmtId="193" fontId="1" fillId="0" borderId="13" xfId="0" applyNumberFormat="1" applyFont="1" applyFill="1" applyBorder="1" applyAlignment="1">
      <alignment horizontal="center" vertical="center" wrapText="1"/>
    </xf>
    <xf numFmtId="193" fontId="1" fillId="0" borderId="52" xfId="0" applyNumberFormat="1" applyFont="1" applyFill="1" applyBorder="1" applyAlignment="1">
      <alignment horizontal="center" vertical="center" wrapText="1"/>
    </xf>
    <xf numFmtId="193" fontId="1" fillId="0" borderId="12" xfId="0" applyNumberFormat="1" applyFont="1" applyFill="1" applyBorder="1" applyAlignment="1">
      <alignment horizontal="center" vertical="center" wrapText="1"/>
    </xf>
    <xf numFmtId="193" fontId="1" fillId="0" borderId="53"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193" fontId="1" fillId="0" borderId="54" xfId="0" applyNumberFormat="1" applyFont="1" applyFill="1" applyBorder="1" applyAlignment="1">
      <alignment horizontal="center" vertical="center" wrapText="1"/>
    </xf>
    <xf numFmtId="0" fontId="1" fillId="0" borderId="37" xfId="0" applyFont="1" applyFill="1" applyBorder="1" applyAlignment="1">
      <alignment horizontal="center" vertical="center" wrapText="1"/>
    </xf>
    <xf numFmtId="193" fontId="1" fillId="0" borderId="55" xfId="0" applyNumberFormat="1" applyFont="1" applyFill="1" applyBorder="1" applyAlignment="1">
      <alignment horizontal="center" vertical="center" wrapText="1"/>
    </xf>
    <xf numFmtId="193" fontId="1" fillId="0" borderId="56" xfId="0" applyNumberFormat="1" applyFont="1" applyFill="1" applyBorder="1" applyAlignment="1">
      <alignment horizontal="center" vertical="center" wrapText="1"/>
    </xf>
    <xf numFmtId="193" fontId="1" fillId="0" borderId="21" xfId="0" applyNumberFormat="1" applyFont="1" applyFill="1" applyBorder="1" applyAlignment="1">
      <alignment horizontal="center" vertical="center" wrapText="1"/>
    </xf>
    <xf numFmtId="193" fontId="1" fillId="0" borderId="57" xfId="0" applyNumberFormat="1" applyFont="1" applyFill="1" applyBorder="1" applyAlignment="1">
      <alignment horizontal="center" vertical="center" wrapText="1"/>
    </xf>
    <xf numFmtId="193" fontId="2" fillId="0" borderId="19" xfId="0" applyNumberFormat="1" applyFont="1" applyFill="1" applyBorder="1" applyAlignment="1">
      <alignment horizontal="center" vertical="center" wrapText="1"/>
    </xf>
    <xf numFmtId="193" fontId="2" fillId="0" borderId="47" xfId="0" applyNumberFormat="1" applyFont="1" applyFill="1" applyBorder="1" applyAlignment="1">
      <alignment horizontal="center" vertical="center" wrapText="1"/>
    </xf>
    <xf numFmtId="193" fontId="2" fillId="0" borderId="27" xfId="0" applyNumberFormat="1" applyFont="1" applyFill="1" applyBorder="1" applyAlignment="1">
      <alignment horizontal="center" vertical="center" wrapText="1"/>
    </xf>
    <xf numFmtId="193" fontId="2" fillId="0" borderId="28" xfId="0" applyNumberFormat="1" applyFont="1" applyFill="1" applyBorder="1" applyAlignment="1">
      <alignment horizontal="center" vertical="center" wrapText="1"/>
    </xf>
    <xf numFmtId="193" fontId="2" fillId="0" borderId="32"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4" fontId="1" fillId="0" borderId="0" xfId="0" applyNumberFormat="1" applyFont="1" applyFill="1" applyAlignment="1">
      <alignment/>
    </xf>
    <xf numFmtId="4" fontId="3" fillId="0" borderId="0" xfId="0" applyNumberFormat="1" applyFont="1" applyFill="1" applyAlignment="1">
      <alignment/>
    </xf>
    <xf numFmtId="193" fontId="2" fillId="0" borderId="58" xfId="0" applyNumberFormat="1" applyFont="1" applyFill="1" applyBorder="1" applyAlignment="1">
      <alignment horizontal="center" vertical="center" wrapText="1"/>
    </xf>
    <xf numFmtId="193" fontId="1" fillId="0" borderId="59" xfId="0" applyNumberFormat="1" applyFont="1" applyFill="1" applyBorder="1" applyAlignment="1">
      <alignment horizontal="center" vertical="center" wrapText="1"/>
    </xf>
    <xf numFmtId="193" fontId="1" fillId="0" borderId="60" xfId="0" applyNumberFormat="1" applyFont="1" applyFill="1" applyBorder="1" applyAlignment="1">
      <alignment horizontal="center" vertical="center" wrapText="1"/>
    </xf>
    <xf numFmtId="193" fontId="1" fillId="0" borderId="61" xfId="0" applyNumberFormat="1" applyFont="1" applyFill="1" applyBorder="1" applyAlignment="1">
      <alignment horizontal="center" vertical="center" wrapText="1"/>
    </xf>
    <xf numFmtId="193" fontId="1" fillId="0" borderId="62"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5" xfId="0" applyFont="1" applyFill="1" applyBorder="1" applyAlignment="1">
      <alignment horizontal="center" vertical="center" wrapText="1"/>
    </xf>
    <xf numFmtId="4" fontId="1" fillId="0" borderId="16"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50" xfId="0" applyFont="1" applyFill="1" applyBorder="1" applyAlignment="1">
      <alignment horizontal="center" vertical="center" wrapText="1"/>
    </xf>
    <xf numFmtId="193" fontId="2" fillId="0" borderId="29" xfId="0" applyNumberFormat="1" applyFont="1" applyFill="1" applyBorder="1" applyAlignment="1">
      <alignment horizontal="center" vertical="center" wrapText="1"/>
    </xf>
    <xf numFmtId="0" fontId="1" fillId="0" borderId="63" xfId="0" applyFont="1" applyFill="1" applyBorder="1" applyAlignment="1">
      <alignment vertical="center" wrapText="1"/>
    </xf>
    <xf numFmtId="0" fontId="1" fillId="0" borderId="64" xfId="0" applyFont="1" applyFill="1" applyBorder="1" applyAlignment="1">
      <alignment vertical="center" wrapText="1"/>
    </xf>
    <xf numFmtId="0" fontId="1" fillId="0" borderId="65" xfId="0" applyFont="1" applyFill="1" applyBorder="1" applyAlignment="1">
      <alignment vertical="center" wrapText="1"/>
    </xf>
    <xf numFmtId="0" fontId="1" fillId="0" borderId="66" xfId="0" applyFont="1" applyFill="1" applyBorder="1" applyAlignment="1">
      <alignment vertical="center" wrapText="1"/>
    </xf>
    <xf numFmtId="0" fontId="1" fillId="0" borderId="67" xfId="0" applyFont="1" applyFill="1" applyBorder="1" applyAlignment="1">
      <alignment vertical="center" wrapText="1"/>
    </xf>
    <xf numFmtId="0" fontId="1" fillId="0" borderId="68" xfId="0" applyFont="1" applyFill="1" applyBorder="1" applyAlignment="1">
      <alignment vertical="center" wrapText="1"/>
    </xf>
    <xf numFmtId="0" fontId="1" fillId="0" borderId="69" xfId="0" applyFont="1" applyFill="1" applyBorder="1" applyAlignment="1">
      <alignment vertical="center" wrapText="1"/>
    </xf>
    <xf numFmtId="0" fontId="1" fillId="0" borderId="70" xfId="0" applyFont="1" applyFill="1" applyBorder="1" applyAlignment="1">
      <alignment vertical="center" wrapText="1"/>
    </xf>
    <xf numFmtId="0" fontId="1" fillId="0" borderId="71" xfId="0" applyFont="1" applyFill="1" applyBorder="1" applyAlignment="1">
      <alignment vertical="center" wrapText="1"/>
    </xf>
    <xf numFmtId="0" fontId="1" fillId="0" borderId="15"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1" fillId="33" borderId="18" xfId="0" applyFont="1" applyFill="1" applyBorder="1" applyAlignment="1">
      <alignment horizontal="left" vertical="center" wrapText="1"/>
    </xf>
    <xf numFmtId="0" fontId="1" fillId="33" borderId="30" xfId="0" applyFont="1" applyFill="1" applyBorder="1" applyAlignment="1">
      <alignment horizontal="left" vertical="center" wrapText="1"/>
    </xf>
    <xf numFmtId="0" fontId="1" fillId="33" borderId="28" xfId="0" applyFont="1" applyFill="1" applyBorder="1" applyAlignment="1">
      <alignment horizontal="left" vertical="center" wrapText="1"/>
    </xf>
    <xf numFmtId="0" fontId="1" fillId="33" borderId="0" xfId="0" applyFont="1" applyFill="1" applyAlignment="1">
      <alignment horizontal="center" vertical="center" wrapText="1"/>
    </xf>
    <xf numFmtId="193" fontId="39" fillId="34" borderId="20" xfId="0" applyNumberFormat="1" applyFont="1" applyFill="1" applyBorder="1" applyAlignment="1">
      <alignment horizontal="center" vertical="center" wrapText="1"/>
    </xf>
    <xf numFmtId="193" fontId="39" fillId="34" borderId="11" xfId="0" applyNumberFormat="1" applyFont="1" applyFill="1" applyBorder="1" applyAlignment="1">
      <alignment horizontal="center" vertical="center" wrapText="1"/>
    </xf>
    <xf numFmtId="193" fontId="39" fillId="34" borderId="18" xfId="0" applyNumberFormat="1"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1" fillId="0" borderId="0" xfId="0" applyFont="1" applyFill="1" applyAlignment="1">
      <alignment horizontal="right" vertical="center" wrapText="1"/>
    </xf>
    <xf numFmtId="0" fontId="2" fillId="0" borderId="2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33" borderId="21" xfId="0" applyFont="1" applyFill="1" applyBorder="1" applyAlignment="1">
      <alignment horizontal="left" vertical="center" wrapText="1"/>
    </xf>
    <xf numFmtId="0" fontId="1" fillId="33" borderId="18" xfId="0" applyFont="1" applyFill="1" applyBorder="1" applyAlignment="1">
      <alignment horizontal="left" vertical="center" wrapText="1"/>
    </xf>
    <xf numFmtId="0" fontId="1" fillId="0" borderId="2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0" xfId="0" applyFont="1" applyFill="1" applyAlignment="1">
      <alignment horizontal="left" vertical="center" wrapText="1"/>
    </xf>
    <xf numFmtId="0" fontId="2" fillId="33" borderId="2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193" fontId="1" fillId="0" borderId="50" xfId="0" applyNumberFormat="1"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73" xfId="0" applyFont="1" applyFill="1" applyBorder="1" applyAlignment="1">
      <alignment horizontal="center" vertical="center" wrapText="1"/>
    </xf>
    <xf numFmtId="0" fontId="1" fillId="33" borderId="33" xfId="0" applyFont="1" applyFill="1" applyBorder="1" applyAlignment="1">
      <alignment horizontal="left" vertical="center" wrapText="1"/>
    </xf>
    <xf numFmtId="0" fontId="2" fillId="0" borderId="52"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66" xfId="0" applyFont="1" applyFill="1" applyBorder="1" applyAlignment="1">
      <alignment horizontal="center" vertical="center" wrapText="1"/>
    </xf>
    <xf numFmtId="193" fontId="1" fillId="0" borderId="19" xfId="0" applyNumberFormat="1" applyFont="1" applyFill="1" applyBorder="1" applyAlignment="1">
      <alignment horizontal="center" vertical="center" wrapText="1"/>
    </xf>
    <xf numFmtId="193" fontId="1" fillId="0" borderId="40" xfId="0" applyNumberFormat="1" applyFont="1" applyFill="1" applyBorder="1" applyAlignment="1">
      <alignment horizontal="center" vertical="center" wrapText="1"/>
    </xf>
    <xf numFmtId="193" fontId="1" fillId="0" borderId="46" xfId="0" applyNumberFormat="1" applyFont="1" applyFill="1" applyBorder="1" applyAlignment="1">
      <alignment horizontal="center" vertical="center" wrapText="1"/>
    </xf>
    <xf numFmtId="0" fontId="1" fillId="0" borderId="33"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18" xfId="0" applyFont="1" applyFill="1" applyBorder="1" applyAlignment="1">
      <alignment horizontal="center" vertical="center" wrapText="1"/>
    </xf>
    <xf numFmtId="4" fontId="1" fillId="0" borderId="33" xfId="0" applyNumberFormat="1" applyFont="1" applyFill="1" applyBorder="1" applyAlignment="1">
      <alignment horizontal="center" vertical="center" wrapText="1"/>
    </xf>
    <xf numFmtId="0" fontId="1" fillId="0" borderId="21" xfId="0" applyFont="1" applyFill="1" applyBorder="1" applyAlignment="1">
      <alignment horizontal="left" vertical="center" wrapText="1"/>
    </xf>
    <xf numFmtId="0" fontId="1" fillId="0" borderId="18" xfId="0" applyFont="1" applyFill="1" applyBorder="1" applyAlignment="1">
      <alignment horizontal="left" vertical="center" wrapText="1"/>
    </xf>
    <xf numFmtId="49" fontId="2" fillId="0" borderId="62" xfId="0" applyNumberFormat="1" applyFont="1" applyFill="1" applyBorder="1" applyAlignment="1">
      <alignment horizontal="center" vertical="center" wrapText="1"/>
    </xf>
    <xf numFmtId="49" fontId="2" fillId="0" borderId="64" xfId="0" applyNumberFormat="1" applyFont="1" applyFill="1" applyBorder="1" applyAlignment="1">
      <alignment horizontal="center" vertical="center" wrapText="1"/>
    </xf>
    <xf numFmtId="0" fontId="1" fillId="0" borderId="42" xfId="0" applyFont="1" applyFill="1" applyBorder="1" applyAlignment="1">
      <alignment horizontal="left" vertical="center" wrapText="1"/>
    </xf>
    <xf numFmtId="0" fontId="1" fillId="0" borderId="33" xfId="0" applyFont="1" applyFill="1" applyBorder="1" applyAlignment="1">
      <alignment horizontal="left" vertical="center" wrapText="1"/>
    </xf>
    <xf numFmtId="4" fontId="1" fillId="0" borderId="18" xfId="0" applyNumberFormat="1" applyFont="1" applyFill="1" applyBorder="1" applyAlignment="1">
      <alignment horizontal="center" vertical="center" wrapText="1"/>
    </xf>
    <xf numFmtId="193" fontId="1" fillId="0" borderId="33" xfId="0" applyNumberFormat="1" applyFont="1" applyFill="1" applyBorder="1" applyAlignment="1">
      <alignment horizontal="center" vertical="center" wrapText="1"/>
    </xf>
    <xf numFmtId="193" fontId="1" fillId="0" borderId="18" xfId="0" applyNumberFormat="1" applyFont="1" applyFill="1" applyBorder="1" applyAlignment="1">
      <alignment horizontal="center" vertical="center" wrapText="1"/>
    </xf>
    <xf numFmtId="0" fontId="39" fillId="34" borderId="21" xfId="0" applyFont="1" applyFill="1" applyBorder="1" applyAlignment="1">
      <alignment horizontal="left" vertical="center" wrapText="1"/>
    </xf>
    <xf numFmtId="0" fontId="39" fillId="34" borderId="33" xfId="0" applyFont="1" applyFill="1" applyBorder="1" applyAlignment="1">
      <alignment horizontal="left" vertical="center" wrapText="1"/>
    </xf>
    <xf numFmtId="0" fontId="39" fillId="34" borderId="18" xfId="0" applyFont="1" applyFill="1" applyBorder="1" applyAlignment="1">
      <alignment horizontal="left" vertical="center" wrapText="1"/>
    </xf>
    <xf numFmtId="193" fontId="1" fillId="0" borderId="73" xfId="0" applyNumberFormat="1" applyFont="1" applyFill="1" applyBorder="1" applyAlignment="1">
      <alignment horizontal="center" vertical="center" wrapText="1"/>
    </xf>
    <xf numFmtId="193" fontId="1" fillId="0" borderId="45"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42"/>
  <sheetViews>
    <sheetView tabSelected="1" view="pageBreakPreview" zoomScale="60" zoomScaleNormal="80" zoomScalePageLayoutView="0" workbookViewId="0" topLeftCell="A1">
      <pane xSplit="3" ySplit="11" topLeftCell="F30" activePane="bottomRight" state="frozen"/>
      <selection pane="topLeft" activeCell="A1" sqref="A1"/>
      <selection pane="topRight" activeCell="D1" sqref="D1"/>
      <selection pane="bottomLeft" activeCell="A12" sqref="A12"/>
      <selection pane="bottomRight" activeCell="H35" sqref="H35"/>
    </sheetView>
  </sheetViews>
  <sheetFormatPr defaultColWidth="9.140625" defaultRowHeight="12.75"/>
  <cols>
    <col min="1" max="1" width="4.57421875" style="82" customWidth="1"/>
    <col min="2" max="2" width="47.00390625" style="114" customWidth="1"/>
    <col min="3" max="3" width="39.140625" style="82" customWidth="1"/>
    <col min="4" max="4" width="16.28125" style="82" customWidth="1"/>
    <col min="5" max="5" width="16.00390625" style="82" customWidth="1"/>
    <col min="6" max="6" width="18.7109375" style="82" customWidth="1"/>
    <col min="7" max="7" width="16.57421875" style="82" customWidth="1"/>
    <col min="8" max="8" width="36.57421875" style="82" customWidth="1"/>
    <col min="9" max="9" width="17.421875" style="82" customWidth="1"/>
    <col min="10" max="11" width="14.140625" style="82" customWidth="1"/>
    <col min="12" max="12" width="14.8515625" style="82" customWidth="1"/>
    <col min="13" max="14" width="14.28125" style="82" customWidth="1"/>
    <col min="15" max="15" width="12.00390625" style="82" bestFit="1" customWidth="1"/>
    <col min="16" max="16" width="12.00390625" style="82" customWidth="1"/>
    <col min="17" max="17" width="20.00390625" style="82" customWidth="1"/>
    <col min="18" max="18" width="56.28125" style="85" customWidth="1"/>
    <col min="19" max="19" width="14.8515625" style="85" customWidth="1"/>
    <col min="20" max="20" width="12.8515625" style="85" customWidth="1"/>
    <col min="21" max="21" width="13.57421875" style="85" customWidth="1"/>
    <col min="22" max="24" width="14.8515625" style="85" customWidth="1"/>
    <col min="25" max="16384" width="9.140625" style="82" customWidth="1"/>
  </cols>
  <sheetData>
    <row r="1" spans="1:24" ht="21" customHeight="1">
      <c r="A1" s="124" t="s">
        <v>9</v>
      </c>
      <c r="B1" s="124"/>
      <c r="C1" s="124"/>
      <c r="D1" s="124"/>
      <c r="E1" s="124"/>
      <c r="F1" s="124"/>
      <c r="G1" s="124"/>
      <c r="H1" s="124"/>
      <c r="I1" s="124"/>
      <c r="J1" s="124"/>
      <c r="K1" s="124"/>
      <c r="L1" s="124"/>
      <c r="M1" s="124"/>
      <c r="N1" s="124"/>
      <c r="O1" s="124"/>
      <c r="P1" s="124"/>
      <c r="Q1" s="124"/>
      <c r="R1" s="124"/>
      <c r="S1" s="124"/>
      <c r="T1" s="124"/>
      <c r="U1" s="124"/>
      <c r="V1" s="124"/>
      <c r="W1" s="124"/>
      <c r="X1" s="124"/>
    </row>
    <row r="2" spans="1:24" ht="16.5" customHeight="1">
      <c r="A2" s="124" t="s">
        <v>37</v>
      </c>
      <c r="B2" s="124"/>
      <c r="C2" s="124"/>
      <c r="D2" s="124"/>
      <c r="E2" s="124"/>
      <c r="F2" s="124"/>
      <c r="G2" s="124"/>
      <c r="H2" s="124"/>
      <c r="I2" s="124"/>
      <c r="J2" s="124"/>
      <c r="K2" s="124"/>
      <c r="L2" s="124"/>
      <c r="M2" s="124"/>
      <c r="N2" s="124"/>
      <c r="O2" s="124"/>
      <c r="P2" s="124"/>
      <c r="Q2" s="124"/>
      <c r="R2" s="124"/>
      <c r="S2" s="124"/>
      <c r="T2" s="124"/>
      <c r="U2" s="124"/>
      <c r="V2" s="124"/>
      <c r="W2" s="124"/>
      <c r="X2" s="124"/>
    </row>
    <row r="3" spans="1:24" ht="14.25" customHeight="1">
      <c r="A3" s="124"/>
      <c r="B3" s="124"/>
      <c r="C3" s="124"/>
      <c r="D3" s="124"/>
      <c r="E3" s="124"/>
      <c r="F3" s="124"/>
      <c r="G3" s="124"/>
      <c r="H3" s="124"/>
      <c r="I3" s="124"/>
      <c r="J3" s="124"/>
      <c r="K3" s="124"/>
      <c r="L3" s="124"/>
      <c r="M3" s="124"/>
      <c r="N3" s="124"/>
      <c r="O3" s="124"/>
      <c r="P3" s="124"/>
      <c r="Q3" s="124"/>
      <c r="R3" s="124"/>
      <c r="S3" s="124"/>
      <c r="T3" s="124"/>
      <c r="U3" s="124"/>
      <c r="V3" s="124"/>
      <c r="W3" s="124"/>
      <c r="X3" s="124"/>
    </row>
    <row r="4" spans="1:24" ht="15">
      <c r="A4" s="124"/>
      <c r="B4" s="124"/>
      <c r="C4" s="124"/>
      <c r="D4" s="124"/>
      <c r="E4" s="124"/>
      <c r="F4" s="124"/>
      <c r="G4" s="124"/>
      <c r="H4" s="124"/>
      <c r="I4" s="124"/>
      <c r="J4" s="124"/>
      <c r="K4" s="124"/>
      <c r="L4" s="124"/>
      <c r="M4" s="124"/>
      <c r="N4" s="124"/>
      <c r="O4" s="124"/>
      <c r="P4" s="124"/>
      <c r="Q4" s="124"/>
      <c r="R4" s="124"/>
      <c r="S4" s="124"/>
      <c r="T4" s="124"/>
      <c r="U4" s="124"/>
      <c r="V4" s="124"/>
      <c r="W4" s="124"/>
      <c r="X4" s="124"/>
    </row>
    <row r="5" spans="1:24" ht="38.25" customHeight="1">
      <c r="A5" s="140" t="s">
        <v>38</v>
      </c>
      <c r="B5" s="140"/>
      <c r="C5" s="140"/>
      <c r="D5" s="140"/>
      <c r="E5" s="140"/>
      <c r="F5" s="140"/>
      <c r="G5" s="140"/>
      <c r="H5" s="140"/>
      <c r="I5" s="140"/>
      <c r="J5" s="140"/>
      <c r="K5" s="140"/>
      <c r="L5" s="140"/>
      <c r="M5" s="140"/>
      <c r="N5" s="140"/>
      <c r="O5" s="140"/>
      <c r="P5" s="140"/>
      <c r="Q5" s="140"/>
      <c r="R5" s="140"/>
      <c r="S5" s="140"/>
      <c r="T5" s="140"/>
      <c r="U5" s="140"/>
      <c r="V5" s="140"/>
      <c r="W5" s="140"/>
      <c r="X5" s="140"/>
    </row>
    <row r="6" spans="1:24" ht="15.75" thickBot="1">
      <c r="A6" s="124"/>
      <c r="B6" s="124"/>
      <c r="C6" s="124"/>
      <c r="D6" s="124"/>
      <c r="E6" s="124"/>
      <c r="F6" s="124"/>
      <c r="G6" s="124"/>
      <c r="H6" s="124"/>
      <c r="I6" s="124"/>
      <c r="J6" s="124"/>
      <c r="K6" s="124"/>
      <c r="L6" s="124"/>
      <c r="M6" s="124"/>
      <c r="N6" s="124"/>
      <c r="O6" s="124"/>
      <c r="P6" s="124"/>
      <c r="Q6" s="124"/>
      <c r="R6" s="124"/>
      <c r="S6" s="124"/>
      <c r="T6" s="124"/>
      <c r="U6" s="124"/>
      <c r="V6" s="124"/>
      <c r="W6" s="124"/>
      <c r="X6" s="124"/>
    </row>
    <row r="7" spans="1:24" ht="57.75" customHeight="1">
      <c r="A7" s="138" t="s">
        <v>0</v>
      </c>
      <c r="B7" s="136" t="s">
        <v>56</v>
      </c>
      <c r="C7" s="125" t="s">
        <v>57</v>
      </c>
      <c r="D7" s="125" t="s">
        <v>58</v>
      </c>
      <c r="E7" s="125" t="s">
        <v>59</v>
      </c>
      <c r="F7" s="125" t="s">
        <v>60</v>
      </c>
      <c r="G7" s="125" t="s">
        <v>61</v>
      </c>
      <c r="H7" s="142" t="s">
        <v>62</v>
      </c>
      <c r="I7" s="118" t="s">
        <v>63</v>
      </c>
      <c r="J7" s="119"/>
      <c r="K7" s="119"/>
      <c r="L7" s="119"/>
      <c r="M7" s="119"/>
      <c r="N7" s="119"/>
      <c r="O7" s="119"/>
      <c r="P7" s="120"/>
      <c r="Q7" s="118" t="s">
        <v>64</v>
      </c>
      <c r="R7" s="120"/>
      <c r="S7" s="118" t="s">
        <v>65</v>
      </c>
      <c r="T7" s="119"/>
      <c r="U7" s="119"/>
      <c r="V7" s="119"/>
      <c r="W7" s="119"/>
      <c r="X7" s="120"/>
    </row>
    <row r="8" spans="1:24" ht="17.25" customHeight="1">
      <c r="A8" s="139"/>
      <c r="B8" s="137"/>
      <c r="C8" s="126"/>
      <c r="D8" s="126"/>
      <c r="E8" s="126"/>
      <c r="F8" s="126"/>
      <c r="G8" s="126"/>
      <c r="H8" s="143"/>
      <c r="I8" s="121"/>
      <c r="J8" s="122"/>
      <c r="K8" s="122"/>
      <c r="L8" s="122"/>
      <c r="M8" s="122"/>
      <c r="N8" s="122"/>
      <c r="O8" s="122"/>
      <c r="P8" s="123"/>
      <c r="Q8" s="121"/>
      <c r="R8" s="123"/>
      <c r="S8" s="121"/>
      <c r="T8" s="122"/>
      <c r="U8" s="122"/>
      <c r="V8" s="122"/>
      <c r="W8" s="122"/>
      <c r="X8" s="123"/>
    </row>
    <row r="9" spans="1:24" ht="112.5" customHeight="1">
      <c r="A9" s="139"/>
      <c r="B9" s="137"/>
      <c r="C9" s="126"/>
      <c r="D9" s="126"/>
      <c r="E9" s="126"/>
      <c r="F9" s="126"/>
      <c r="G9" s="126"/>
      <c r="H9" s="143"/>
      <c r="I9" s="121"/>
      <c r="J9" s="122"/>
      <c r="K9" s="122"/>
      <c r="L9" s="122"/>
      <c r="M9" s="122"/>
      <c r="N9" s="122"/>
      <c r="O9" s="122"/>
      <c r="P9" s="123"/>
      <c r="Q9" s="121"/>
      <c r="R9" s="123"/>
      <c r="S9" s="146"/>
      <c r="T9" s="147"/>
      <c r="U9" s="147"/>
      <c r="V9" s="147"/>
      <c r="W9" s="147"/>
      <c r="X9" s="148"/>
    </row>
    <row r="10" spans="1:24" ht="159.75" customHeight="1">
      <c r="A10" s="139"/>
      <c r="B10" s="137"/>
      <c r="C10" s="126"/>
      <c r="D10" s="126"/>
      <c r="E10" s="126"/>
      <c r="F10" s="126"/>
      <c r="G10" s="126"/>
      <c r="H10" s="143"/>
      <c r="I10" s="1" t="s">
        <v>3</v>
      </c>
      <c r="J10" s="2" t="s">
        <v>4</v>
      </c>
      <c r="K10" s="3" t="s">
        <v>6</v>
      </c>
      <c r="L10" s="3" t="s">
        <v>15</v>
      </c>
      <c r="M10" s="2" t="s">
        <v>35</v>
      </c>
      <c r="N10" s="3" t="s">
        <v>49</v>
      </c>
      <c r="O10" s="3" t="s">
        <v>50</v>
      </c>
      <c r="P10" s="2" t="s">
        <v>73</v>
      </c>
      <c r="Q10" s="147"/>
      <c r="R10" s="148"/>
      <c r="S10" s="1" t="s">
        <v>3</v>
      </c>
      <c r="T10" s="2" t="s">
        <v>4</v>
      </c>
      <c r="U10" s="3" t="s">
        <v>6</v>
      </c>
      <c r="V10" s="3" t="s">
        <v>15</v>
      </c>
      <c r="W10" s="2" t="s">
        <v>35</v>
      </c>
      <c r="X10" s="4" t="s">
        <v>36</v>
      </c>
    </row>
    <row r="11" spans="1:24" ht="18.75" customHeight="1" thickBot="1">
      <c r="A11" s="5">
        <v>1</v>
      </c>
      <c r="B11" s="110">
        <v>2</v>
      </c>
      <c r="C11" s="6">
        <v>3</v>
      </c>
      <c r="D11" s="6">
        <v>4</v>
      </c>
      <c r="E11" s="6">
        <v>5</v>
      </c>
      <c r="F11" s="6">
        <v>6</v>
      </c>
      <c r="G11" s="6">
        <v>7</v>
      </c>
      <c r="H11" s="7">
        <v>8</v>
      </c>
      <c r="I11" s="5">
        <v>9</v>
      </c>
      <c r="J11" s="6">
        <v>10</v>
      </c>
      <c r="K11" s="7">
        <v>11</v>
      </c>
      <c r="L11" s="7">
        <v>12</v>
      </c>
      <c r="M11" s="12">
        <v>13</v>
      </c>
      <c r="N11" s="13">
        <v>14</v>
      </c>
      <c r="O11" s="91">
        <v>15</v>
      </c>
      <c r="P11" s="108">
        <v>16</v>
      </c>
      <c r="Q11" s="158" t="s">
        <v>66</v>
      </c>
      <c r="R11" s="159"/>
      <c r="S11" s="8" t="s">
        <v>67</v>
      </c>
      <c r="T11" s="9" t="s">
        <v>68</v>
      </c>
      <c r="U11" s="10" t="s">
        <v>69</v>
      </c>
      <c r="V11" s="10" t="s">
        <v>70</v>
      </c>
      <c r="W11" s="9" t="s">
        <v>71</v>
      </c>
      <c r="X11" s="11" t="s">
        <v>74</v>
      </c>
    </row>
    <row r="12" spans="1:24" ht="89.25" customHeight="1">
      <c r="A12" s="127">
        <v>1</v>
      </c>
      <c r="B12" s="131" t="s">
        <v>45</v>
      </c>
      <c r="C12" s="156" t="s">
        <v>55</v>
      </c>
      <c r="D12" s="133" t="s">
        <v>2</v>
      </c>
      <c r="E12" s="133" t="s">
        <v>2</v>
      </c>
      <c r="F12" s="133" t="s">
        <v>17</v>
      </c>
      <c r="G12" s="133" t="s">
        <v>53</v>
      </c>
      <c r="H12" s="76" t="s">
        <v>5</v>
      </c>
      <c r="I12" s="88">
        <v>0</v>
      </c>
      <c r="J12" s="75">
        <f>1636-1636</f>
        <v>0</v>
      </c>
      <c r="K12" s="76">
        <f>2014.8-955.7-1059.1</f>
        <v>0</v>
      </c>
      <c r="L12" s="76">
        <v>0</v>
      </c>
      <c r="M12" s="75">
        <v>0</v>
      </c>
      <c r="N12" s="76">
        <v>0</v>
      </c>
      <c r="O12" s="92">
        <v>0</v>
      </c>
      <c r="P12" s="15">
        <v>0</v>
      </c>
      <c r="Q12" s="99" t="s">
        <v>46</v>
      </c>
      <c r="R12" s="87">
        <f aca="true" t="shared" si="0" ref="R12:R25">S12+T12+U12+V12</f>
        <v>0</v>
      </c>
      <c r="S12" s="88">
        <v>0</v>
      </c>
      <c r="T12" s="75">
        <f>1636-1636</f>
        <v>0</v>
      </c>
      <c r="U12" s="76">
        <f>2014.8-955.7-1059.1</f>
        <v>0</v>
      </c>
      <c r="V12" s="76">
        <v>0</v>
      </c>
      <c r="W12" s="75">
        <v>0</v>
      </c>
      <c r="X12" s="16">
        <v>0</v>
      </c>
    </row>
    <row r="13" spans="1:24" ht="89.25" customHeight="1" thickBot="1">
      <c r="A13" s="128"/>
      <c r="B13" s="132"/>
      <c r="C13" s="157"/>
      <c r="D13" s="134"/>
      <c r="E13" s="134"/>
      <c r="F13" s="134"/>
      <c r="G13" s="134"/>
      <c r="H13" s="47">
        <f>I13+J13+K13+L13+M13+N13+O13</f>
        <v>78015</v>
      </c>
      <c r="I13" s="45">
        <v>0</v>
      </c>
      <c r="J13" s="46">
        <f>1636-1636</f>
        <v>0</v>
      </c>
      <c r="K13" s="47">
        <f>2014.8-955.7-1059.1</f>
        <v>0</v>
      </c>
      <c r="L13" s="47">
        <v>0</v>
      </c>
      <c r="M13" s="46">
        <v>0</v>
      </c>
      <c r="N13" s="47">
        <v>39007.5</v>
      </c>
      <c r="O13" s="91">
        <v>39007.5</v>
      </c>
      <c r="P13" s="108">
        <v>0</v>
      </c>
      <c r="Q13" s="100" t="s">
        <v>72</v>
      </c>
      <c r="R13" s="89">
        <f>S13+T13+U13+V13+W13+X13</f>
        <v>0</v>
      </c>
      <c r="S13" s="45">
        <v>0</v>
      </c>
      <c r="T13" s="46">
        <v>0</v>
      </c>
      <c r="U13" s="47">
        <v>0</v>
      </c>
      <c r="V13" s="47">
        <v>0</v>
      </c>
      <c r="W13" s="46">
        <v>0</v>
      </c>
      <c r="X13" s="48">
        <v>0</v>
      </c>
    </row>
    <row r="14" spans="1:24" ht="90.75" customHeight="1" thickBot="1">
      <c r="A14" s="25">
        <v>2</v>
      </c>
      <c r="B14" s="112" t="s">
        <v>19</v>
      </c>
      <c r="C14" s="14" t="s">
        <v>55</v>
      </c>
      <c r="D14" s="27" t="s">
        <v>2</v>
      </c>
      <c r="E14" s="26" t="s">
        <v>2</v>
      </c>
      <c r="F14" s="28" t="s">
        <v>5</v>
      </c>
      <c r="G14" s="29" t="s">
        <v>12</v>
      </c>
      <c r="H14" s="27" t="s">
        <v>5</v>
      </c>
      <c r="I14" s="22">
        <v>0</v>
      </c>
      <c r="J14" s="23">
        <v>0</v>
      </c>
      <c r="K14" s="24">
        <v>0</v>
      </c>
      <c r="L14" s="24">
        <v>0</v>
      </c>
      <c r="M14" s="23">
        <v>0</v>
      </c>
      <c r="N14" s="24">
        <v>0</v>
      </c>
      <c r="O14" s="93">
        <v>0</v>
      </c>
      <c r="P14" s="29">
        <v>0</v>
      </c>
      <c r="Q14" s="101" t="s">
        <v>20</v>
      </c>
      <c r="R14" s="30">
        <f t="shared" si="0"/>
        <v>5046.1</v>
      </c>
      <c r="S14" s="22">
        <v>818.7</v>
      </c>
      <c r="T14" s="23">
        <f>4355.3-127.9</f>
        <v>4227.400000000001</v>
      </c>
      <c r="U14" s="24">
        <v>0</v>
      </c>
      <c r="V14" s="24">
        <v>0</v>
      </c>
      <c r="W14" s="23">
        <v>0</v>
      </c>
      <c r="X14" s="31">
        <v>0</v>
      </c>
    </row>
    <row r="15" spans="1:24" ht="43.5" customHeight="1">
      <c r="A15" s="144">
        <v>3</v>
      </c>
      <c r="B15" s="145" t="s">
        <v>14</v>
      </c>
      <c r="C15" s="160" t="s">
        <v>55</v>
      </c>
      <c r="D15" s="152" t="s">
        <v>2</v>
      </c>
      <c r="E15" s="152" t="s">
        <v>2</v>
      </c>
      <c r="F15" s="155" t="s">
        <v>39</v>
      </c>
      <c r="G15" s="152" t="s">
        <v>18</v>
      </c>
      <c r="H15" s="141">
        <f>(557670698.26+251797192+739410+95398+70643060.56+208542+227405.63+99999+98334.35+99970.88+154919742.84+456958)/1000</f>
        <v>1037056.71152</v>
      </c>
      <c r="I15" s="18">
        <v>814.8</v>
      </c>
      <c r="J15" s="19">
        <v>0</v>
      </c>
      <c r="K15" s="20">
        <v>0</v>
      </c>
      <c r="L15" s="20">
        <v>0</v>
      </c>
      <c r="M15" s="19">
        <v>0</v>
      </c>
      <c r="N15" s="20">
        <v>0</v>
      </c>
      <c r="O15" s="94">
        <v>0</v>
      </c>
      <c r="P15" s="72">
        <v>0</v>
      </c>
      <c r="Q15" s="102" t="s">
        <v>26</v>
      </c>
      <c r="R15" s="35">
        <f t="shared" si="0"/>
        <v>814.8</v>
      </c>
      <c r="S15" s="36">
        <v>814.8</v>
      </c>
      <c r="T15" s="37">
        <v>0</v>
      </c>
      <c r="U15" s="38">
        <v>0</v>
      </c>
      <c r="V15" s="38">
        <v>0</v>
      </c>
      <c r="W15" s="37">
        <v>0</v>
      </c>
      <c r="X15" s="39">
        <v>0</v>
      </c>
    </row>
    <row r="16" spans="1:24" ht="36" customHeight="1" thickBot="1">
      <c r="A16" s="144"/>
      <c r="B16" s="145"/>
      <c r="C16" s="157"/>
      <c r="D16" s="152"/>
      <c r="E16" s="152"/>
      <c r="F16" s="155"/>
      <c r="G16" s="152"/>
      <c r="H16" s="141"/>
      <c r="I16" s="45">
        <v>154919.7</v>
      </c>
      <c r="J16" s="46">
        <v>0</v>
      </c>
      <c r="K16" s="47">
        <v>0</v>
      </c>
      <c r="L16" s="47">
        <v>0</v>
      </c>
      <c r="M16" s="46">
        <v>0</v>
      </c>
      <c r="N16" s="90">
        <v>36837.4</v>
      </c>
      <c r="O16" s="91">
        <v>36837.4</v>
      </c>
      <c r="P16" s="109">
        <v>0</v>
      </c>
      <c r="Q16" s="103" t="s">
        <v>42</v>
      </c>
      <c r="R16" s="40">
        <f t="shared" si="0"/>
        <v>154919.7</v>
      </c>
      <c r="S16" s="41">
        <v>154919.7</v>
      </c>
      <c r="T16" s="42">
        <v>0</v>
      </c>
      <c r="U16" s="43">
        <v>0</v>
      </c>
      <c r="V16" s="43">
        <v>0</v>
      </c>
      <c r="W16" s="42">
        <v>0</v>
      </c>
      <c r="X16" s="44">
        <v>0</v>
      </c>
    </row>
    <row r="17" spans="1:24" ht="54.75" customHeight="1">
      <c r="A17" s="127">
        <v>4</v>
      </c>
      <c r="B17" s="129" t="s">
        <v>7</v>
      </c>
      <c r="C17" s="160" t="s">
        <v>55</v>
      </c>
      <c r="D17" s="49" t="s">
        <v>2</v>
      </c>
      <c r="E17" s="49" t="s">
        <v>2</v>
      </c>
      <c r="F17" s="50" t="s">
        <v>5</v>
      </c>
      <c r="G17" s="49" t="s">
        <v>12</v>
      </c>
      <c r="H17" s="20" t="s">
        <v>5</v>
      </c>
      <c r="I17" s="18">
        <v>0</v>
      </c>
      <c r="J17" s="19">
        <v>0</v>
      </c>
      <c r="K17" s="20">
        <v>0</v>
      </c>
      <c r="L17" s="20">
        <v>0</v>
      </c>
      <c r="M17" s="19">
        <v>0</v>
      </c>
      <c r="N17" s="20">
        <v>0</v>
      </c>
      <c r="O17" s="94">
        <v>0</v>
      </c>
      <c r="P17" s="49">
        <v>0</v>
      </c>
      <c r="Q17" s="104" t="s">
        <v>22</v>
      </c>
      <c r="R17" s="17">
        <f t="shared" si="0"/>
        <v>456.79999999999995</v>
      </c>
      <c r="S17" s="18">
        <v>320.4</v>
      </c>
      <c r="T17" s="19">
        <v>136.4</v>
      </c>
      <c r="U17" s="20">
        <v>0</v>
      </c>
      <c r="V17" s="20">
        <v>0</v>
      </c>
      <c r="W17" s="19">
        <v>0</v>
      </c>
      <c r="X17" s="21">
        <v>0</v>
      </c>
    </row>
    <row r="18" spans="1:24" ht="54.75" customHeight="1" thickBot="1">
      <c r="A18" s="128"/>
      <c r="B18" s="130"/>
      <c r="C18" s="157"/>
      <c r="D18" s="12" t="s">
        <v>2</v>
      </c>
      <c r="E18" s="12" t="s">
        <v>2</v>
      </c>
      <c r="F18" s="53" t="s">
        <v>52</v>
      </c>
      <c r="G18" s="12" t="s">
        <v>53</v>
      </c>
      <c r="H18" s="54">
        <v>245502.8</v>
      </c>
      <c r="I18" s="56">
        <v>0</v>
      </c>
      <c r="J18" s="57">
        <v>0</v>
      </c>
      <c r="K18" s="54">
        <v>0</v>
      </c>
      <c r="L18" s="54">
        <v>0</v>
      </c>
      <c r="M18" s="57">
        <v>0</v>
      </c>
      <c r="N18" s="54">
        <v>76320.1</v>
      </c>
      <c r="O18" s="95">
        <v>76320.1</v>
      </c>
      <c r="P18" s="53">
        <v>76320.1</v>
      </c>
      <c r="Q18" s="105" t="s">
        <v>42</v>
      </c>
      <c r="R18" s="55">
        <f t="shared" si="0"/>
        <v>0</v>
      </c>
      <c r="S18" s="56">
        <v>0</v>
      </c>
      <c r="T18" s="57">
        <v>0</v>
      </c>
      <c r="U18" s="54">
        <v>0</v>
      </c>
      <c r="V18" s="54">
        <v>0</v>
      </c>
      <c r="W18" s="57">
        <v>0</v>
      </c>
      <c r="X18" s="58">
        <v>0</v>
      </c>
    </row>
    <row r="19" spans="1:24" ht="90.75" customHeight="1" thickBot="1">
      <c r="A19" s="51">
        <v>5</v>
      </c>
      <c r="B19" s="111" t="s">
        <v>21</v>
      </c>
      <c r="C19" s="14" t="s">
        <v>55</v>
      </c>
      <c r="D19" s="12" t="s">
        <v>2</v>
      </c>
      <c r="E19" s="12" t="s">
        <v>2</v>
      </c>
      <c r="F19" s="53" t="s">
        <v>12</v>
      </c>
      <c r="G19" s="12" t="s">
        <v>12</v>
      </c>
      <c r="H19" s="54" t="s">
        <v>5</v>
      </c>
      <c r="I19" s="59">
        <v>0</v>
      </c>
      <c r="J19" s="23">
        <v>0</v>
      </c>
      <c r="K19" s="24">
        <v>0</v>
      </c>
      <c r="L19" s="24">
        <v>0</v>
      </c>
      <c r="M19" s="23">
        <v>0</v>
      </c>
      <c r="N19" s="24">
        <v>0</v>
      </c>
      <c r="O19" s="93">
        <v>0</v>
      </c>
      <c r="P19" s="12">
        <v>0</v>
      </c>
      <c r="Q19" s="105" t="s">
        <v>23</v>
      </c>
      <c r="R19" s="55">
        <f t="shared" si="0"/>
        <v>2</v>
      </c>
      <c r="S19" s="56">
        <v>1</v>
      </c>
      <c r="T19" s="57">
        <v>1</v>
      </c>
      <c r="U19" s="54">
        <v>0</v>
      </c>
      <c r="V19" s="54">
        <v>0</v>
      </c>
      <c r="W19" s="57">
        <v>0</v>
      </c>
      <c r="X19" s="58">
        <v>0</v>
      </c>
    </row>
    <row r="20" spans="1:24" ht="160.5" customHeight="1" thickBot="1">
      <c r="A20" s="51">
        <v>6</v>
      </c>
      <c r="B20" s="111" t="s">
        <v>10</v>
      </c>
      <c r="C20" s="14" t="s">
        <v>55</v>
      </c>
      <c r="D20" s="12" t="s">
        <v>2</v>
      </c>
      <c r="E20" s="12" t="s">
        <v>2</v>
      </c>
      <c r="F20" s="53" t="s">
        <v>5</v>
      </c>
      <c r="G20" s="12" t="s">
        <v>12</v>
      </c>
      <c r="H20" s="54" t="s">
        <v>24</v>
      </c>
      <c r="I20" s="22">
        <v>0</v>
      </c>
      <c r="J20" s="23">
        <v>0</v>
      </c>
      <c r="K20" s="24">
        <v>0</v>
      </c>
      <c r="L20" s="24">
        <v>0</v>
      </c>
      <c r="M20" s="23">
        <v>0</v>
      </c>
      <c r="N20" s="24">
        <v>0</v>
      </c>
      <c r="O20" s="93">
        <v>0</v>
      </c>
      <c r="P20" s="12">
        <v>0</v>
      </c>
      <c r="Q20" s="105" t="s">
        <v>8</v>
      </c>
      <c r="R20" s="55">
        <f t="shared" si="0"/>
        <v>27741.1</v>
      </c>
      <c r="S20" s="60">
        <f>27741.1</f>
        <v>27741.1</v>
      </c>
      <c r="T20" s="57">
        <v>0</v>
      </c>
      <c r="U20" s="54">
        <v>0</v>
      </c>
      <c r="V20" s="54">
        <v>0</v>
      </c>
      <c r="W20" s="57">
        <v>0</v>
      </c>
      <c r="X20" s="58">
        <v>0</v>
      </c>
    </row>
    <row r="21" spans="1:24" ht="36.75" customHeight="1">
      <c r="A21" s="144">
        <v>7</v>
      </c>
      <c r="B21" s="145" t="s">
        <v>13</v>
      </c>
      <c r="C21" s="160" t="s">
        <v>55</v>
      </c>
      <c r="D21" s="152" t="s">
        <v>2</v>
      </c>
      <c r="E21" s="152" t="s">
        <v>2</v>
      </c>
      <c r="F21" s="155" t="s">
        <v>5</v>
      </c>
      <c r="G21" s="152" t="s">
        <v>12</v>
      </c>
      <c r="H21" s="141" t="s">
        <v>5</v>
      </c>
      <c r="I21" s="63">
        <v>0</v>
      </c>
      <c r="J21" s="19">
        <v>0</v>
      </c>
      <c r="K21" s="20">
        <v>5100</v>
      </c>
      <c r="L21" s="20">
        <v>0</v>
      </c>
      <c r="M21" s="19">
        <v>0</v>
      </c>
      <c r="N21" s="20">
        <v>0</v>
      </c>
      <c r="O21" s="94">
        <v>0</v>
      </c>
      <c r="P21" s="72">
        <v>0</v>
      </c>
      <c r="Q21" s="102" t="s">
        <v>31</v>
      </c>
      <c r="R21" s="150">
        <f>S21+T21+U21+V21</f>
        <v>67206.9</v>
      </c>
      <c r="S21" s="168">
        <v>15061.8</v>
      </c>
      <c r="T21" s="163">
        <v>29659.2</v>
      </c>
      <c r="U21" s="163">
        <f>0.5+22485.4</f>
        <v>22485.9</v>
      </c>
      <c r="V21" s="141">
        <v>0</v>
      </c>
      <c r="W21" s="19">
        <v>0</v>
      </c>
      <c r="X21" s="21">
        <v>0</v>
      </c>
    </row>
    <row r="22" spans="1:24" ht="36.75" customHeight="1">
      <c r="A22" s="144"/>
      <c r="B22" s="145"/>
      <c r="C22" s="161"/>
      <c r="D22" s="152"/>
      <c r="E22" s="152"/>
      <c r="F22" s="155"/>
      <c r="G22" s="152"/>
      <c r="H22" s="141"/>
      <c r="I22" s="66">
        <v>0</v>
      </c>
      <c r="J22" s="37">
        <v>0</v>
      </c>
      <c r="K22" s="38">
        <v>1308.6</v>
      </c>
      <c r="L22" s="38">
        <v>0</v>
      </c>
      <c r="M22" s="64">
        <v>0</v>
      </c>
      <c r="N22" s="67">
        <v>0</v>
      </c>
      <c r="O22" s="96">
        <v>0</v>
      </c>
      <c r="P22" s="72">
        <v>0</v>
      </c>
      <c r="Q22" s="102" t="s">
        <v>30</v>
      </c>
      <c r="R22" s="150"/>
      <c r="S22" s="168"/>
      <c r="T22" s="163"/>
      <c r="U22" s="163"/>
      <c r="V22" s="141"/>
      <c r="W22" s="64">
        <v>0</v>
      </c>
      <c r="X22" s="65">
        <v>0</v>
      </c>
    </row>
    <row r="23" spans="1:24" ht="36.75" customHeight="1">
      <c r="A23" s="144"/>
      <c r="B23" s="145"/>
      <c r="C23" s="161"/>
      <c r="D23" s="152"/>
      <c r="E23" s="152"/>
      <c r="F23" s="155"/>
      <c r="G23" s="152"/>
      <c r="H23" s="141"/>
      <c r="I23" s="68">
        <v>0</v>
      </c>
      <c r="J23" s="64">
        <v>0</v>
      </c>
      <c r="K23" s="67">
        <f>1479.5+0.5</f>
        <v>1480</v>
      </c>
      <c r="L23" s="67">
        <v>0</v>
      </c>
      <c r="M23" s="64">
        <v>0</v>
      </c>
      <c r="N23" s="67">
        <v>0</v>
      </c>
      <c r="O23" s="96">
        <v>0</v>
      </c>
      <c r="P23" s="69">
        <v>0</v>
      </c>
      <c r="Q23" s="106" t="s">
        <v>29</v>
      </c>
      <c r="R23" s="150"/>
      <c r="S23" s="168"/>
      <c r="T23" s="163"/>
      <c r="U23" s="163"/>
      <c r="V23" s="141"/>
      <c r="W23" s="64">
        <v>0</v>
      </c>
      <c r="X23" s="65">
        <v>0</v>
      </c>
    </row>
    <row r="24" spans="1:24" ht="48.75" customHeight="1" thickBot="1">
      <c r="A24" s="128"/>
      <c r="B24" s="132"/>
      <c r="C24" s="157"/>
      <c r="D24" s="134"/>
      <c r="E24" s="134"/>
      <c r="F24" s="162"/>
      <c r="G24" s="134"/>
      <c r="H24" s="149"/>
      <c r="I24" s="56">
        <v>0</v>
      </c>
      <c r="J24" s="57">
        <v>0</v>
      </c>
      <c r="K24" s="54">
        <v>14597.3</v>
      </c>
      <c r="L24" s="54">
        <v>0</v>
      </c>
      <c r="M24" s="46">
        <v>0</v>
      </c>
      <c r="N24" s="47">
        <v>0</v>
      </c>
      <c r="O24" s="91">
        <v>0</v>
      </c>
      <c r="P24" s="12">
        <v>0</v>
      </c>
      <c r="Q24" s="105" t="s">
        <v>28</v>
      </c>
      <c r="R24" s="151"/>
      <c r="S24" s="169"/>
      <c r="T24" s="164"/>
      <c r="U24" s="164"/>
      <c r="V24" s="149"/>
      <c r="W24" s="57">
        <v>0</v>
      </c>
      <c r="X24" s="58">
        <v>0</v>
      </c>
    </row>
    <row r="25" spans="1:24" ht="173.25" customHeight="1" thickBot="1">
      <c r="A25" s="51">
        <v>8</v>
      </c>
      <c r="B25" s="111" t="s">
        <v>11</v>
      </c>
      <c r="C25" s="52" t="s">
        <v>55</v>
      </c>
      <c r="D25" s="12" t="s">
        <v>2</v>
      </c>
      <c r="E25" s="12" t="s">
        <v>2</v>
      </c>
      <c r="F25" s="53" t="s">
        <v>5</v>
      </c>
      <c r="G25" s="12" t="s">
        <v>12</v>
      </c>
      <c r="H25" s="54" t="s">
        <v>5</v>
      </c>
      <c r="I25" s="22">
        <v>0</v>
      </c>
      <c r="J25" s="23">
        <v>0</v>
      </c>
      <c r="K25" s="24">
        <v>0</v>
      </c>
      <c r="L25" s="24">
        <v>0</v>
      </c>
      <c r="M25" s="23">
        <v>0</v>
      </c>
      <c r="N25" s="24">
        <v>0</v>
      </c>
      <c r="O25" s="93">
        <v>0</v>
      </c>
      <c r="P25" s="12">
        <v>0</v>
      </c>
      <c r="Q25" s="105" t="s">
        <v>25</v>
      </c>
      <c r="R25" s="55">
        <f t="shared" si="0"/>
        <v>1403.6</v>
      </c>
      <c r="S25" s="60">
        <v>1403.6</v>
      </c>
      <c r="T25" s="57">
        <v>0</v>
      </c>
      <c r="U25" s="54">
        <v>0</v>
      </c>
      <c r="V25" s="54">
        <v>0</v>
      </c>
      <c r="W25" s="57">
        <v>0</v>
      </c>
      <c r="X25" s="58">
        <v>0</v>
      </c>
    </row>
    <row r="26" spans="1:24" ht="58.5" customHeight="1">
      <c r="A26" s="127">
        <v>9</v>
      </c>
      <c r="B26" s="165" t="s">
        <v>27</v>
      </c>
      <c r="C26" s="156" t="s">
        <v>55</v>
      </c>
      <c r="D26" s="49" t="s">
        <v>2</v>
      </c>
      <c r="E26" s="49" t="s">
        <v>2</v>
      </c>
      <c r="F26" s="50" t="s">
        <v>43</v>
      </c>
      <c r="G26" s="49">
        <v>2019</v>
      </c>
      <c r="H26" s="20">
        <v>23334.8</v>
      </c>
      <c r="I26" s="63">
        <v>0</v>
      </c>
      <c r="J26" s="19">
        <v>0</v>
      </c>
      <c r="K26" s="20">
        <v>0</v>
      </c>
      <c r="L26" s="20">
        <v>0</v>
      </c>
      <c r="M26" s="115">
        <f>23037.6-195.2-204.5-305.1-2462.2+1984.8</f>
        <v>21855.399999999998</v>
      </c>
      <c r="N26" s="20">
        <v>0</v>
      </c>
      <c r="O26" s="94">
        <v>0</v>
      </c>
      <c r="P26" s="49">
        <v>0</v>
      </c>
      <c r="Q26" s="104" t="s">
        <v>42</v>
      </c>
      <c r="R26" s="17">
        <f>S26+T26+U26+V26+W26+X26+S27+T27+U27+V27+W27+X27+S28+T28+U28+V28+W28+X28</f>
        <v>21992.799999999996</v>
      </c>
      <c r="S26" s="63">
        <v>0</v>
      </c>
      <c r="T26" s="19">
        <v>0</v>
      </c>
      <c r="U26" s="20">
        <v>0</v>
      </c>
      <c r="V26" s="19">
        <v>0</v>
      </c>
      <c r="W26" s="115">
        <f>23037.6-195.2-204.5-305.1-2462.2+1984.8</f>
        <v>21855.399999999998</v>
      </c>
      <c r="X26" s="21">
        <v>0</v>
      </c>
    </row>
    <row r="27" spans="1:24" ht="58.5" customHeight="1">
      <c r="A27" s="144"/>
      <c r="B27" s="166"/>
      <c r="C27" s="161"/>
      <c r="D27" s="69" t="s">
        <v>2</v>
      </c>
      <c r="E27" s="69" t="s">
        <v>2</v>
      </c>
      <c r="F27" s="70"/>
      <c r="G27" s="69"/>
      <c r="H27" s="67"/>
      <c r="I27" s="68">
        <v>0</v>
      </c>
      <c r="J27" s="64">
        <v>0</v>
      </c>
      <c r="K27" s="67">
        <v>0</v>
      </c>
      <c r="L27" s="67">
        <v>0</v>
      </c>
      <c r="M27" s="116">
        <f>251.1-159.8</f>
        <v>91.29999999999998</v>
      </c>
      <c r="N27" s="67">
        <v>0</v>
      </c>
      <c r="O27" s="96">
        <v>0</v>
      </c>
      <c r="P27" s="69">
        <v>0</v>
      </c>
      <c r="Q27" s="106" t="s">
        <v>16</v>
      </c>
      <c r="R27" s="71"/>
      <c r="S27" s="66">
        <v>0</v>
      </c>
      <c r="T27" s="37">
        <v>0</v>
      </c>
      <c r="U27" s="38">
        <v>0</v>
      </c>
      <c r="V27" s="37">
        <v>0</v>
      </c>
      <c r="W27" s="116">
        <f>251.1-159.8</f>
        <v>91.29999999999998</v>
      </c>
      <c r="X27" s="65">
        <v>0</v>
      </c>
    </row>
    <row r="28" spans="1:24" ht="58.5" customHeight="1">
      <c r="A28" s="144"/>
      <c r="B28" s="166"/>
      <c r="C28" s="161"/>
      <c r="D28" s="72" t="s">
        <v>2</v>
      </c>
      <c r="E28" s="72" t="s">
        <v>2</v>
      </c>
      <c r="F28" s="70"/>
      <c r="G28" s="69"/>
      <c r="H28" s="67"/>
      <c r="I28" s="68">
        <v>0</v>
      </c>
      <c r="J28" s="64">
        <v>0</v>
      </c>
      <c r="K28" s="67">
        <v>0</v>
      </c>
      <c r="L28" s="67">
        <v>0</v>
      </c>
      <c r="M28" s="116">
        <v>46.1</v>
      </c>
      <c r="N28" s="67">
        <v>0</v>
      </c>
      <c r="O28" s="96">
        <v>0</v>
      </c>
      <c r="P28" s="69">
        <v>0</v>
      </c>
      <c r="Q28" s="106" t="s">
        <v>44</v>
      </c>
      <c r="R28" s="71"/>
      <c r="S28" s="66">
        <v>0</v>
      </c>
      <c r="T28" s="37">
        <v>0</v>
      </c>
      <c r="U28" s="38">
        <v>0</v>
      </c>
      <c r="V28" s="38">
        <v>0</v>
      </c>
      <c r="W28" s="116">
        <v>46.1</v>
      </c>
      <c r="X28" s="65">
        <v>0</v>
      </c>
    </row>
    <row r="29" spans="1:24" ht="69" customHeight="1" thickBot="1">
      <c r="A29" s="128"/>
      <c r="B29" s="167"/>
      <c r="C29" s="157"/>
      <c r="D29" s="12" t="s">
        <v>2</v>
      </c>
      <c r="E29" s="12" t="s">
        <v>2</v>
      </c>
      <c r="F29" s="53" t="s">
        <v>5</v>
      </c>
      <c r="G29" s="12" t="s">
        <v>12</v>
      </c>
      <c r="H29" s="54" t="s">
        <v>5</v>
      </c>
      <c r="I29" s="56">
        <v>0</v>
      </c>
      <c r="J29" s="57">
        <v>0</v>
      </c>
      <c r="K29" s="54">
        <f>1105.8-661.3</f>
        <v>444.5</v>
      </c>
      <c r="L29" s="54">
        <v>0</v>
      </c>
      <c r="M29" s="117">
        <v>0</v>
      </c>
      <c r="N29" s="54">
        <v>0</v>
      </c>
      <c r="O29" s="91">
        <v>0</v>
      </c>
      <c r="P29" s="12">
        <v>0</v>
      </c>
      <c r="Q29" s="105" t="s">
        <v>32</v>
      </c>
      <c r="R29" s="55">
        <f aca="true" t="shared" si="1" ref="R29:R35">S29+T29+U29+V29</f>
        <v>444.5</v>
      </c>
      <c r="S29" s="56">
        <v>0</v>
      </c>
      <c r="T29" s="57">
        <v>0</v>
      </c>
      <c r="U29" s="54">
        <f>1105.8-661.3</f>
        <v>444.5</v>
      </c>
      <c r="V29" s="54">
        <v>0</v>
      </c>
      <c r="W29" s="117">
        <v>0</v>
      </c>
      <c r="X29" s="58">
        <v>0</v>
      </c>
    </row>
    <row r="30" spans="1:24" ht="79.5" customHeight="1">
      <c r="A30" s="127">
        <v>10</v>
      </c>
      <c r="B30" s="131" t="s">
        <v>33</v>
      </c>
      <c r="C30" s="156" t="s">
        <v>55</v>
      </c>
      <c r="D30" s="49" t="s">
        <v>2</v>
      </c>
      <c r="E30" s="49" t="s">
        <v>2</v>
      </c>
      <c r="F30" s="50" t="s">
        <v>54</v>
      </c>
      <c r="G30" s="49">
        <v>2020</v>
      </c>
      <c r="H30" s="20">
        <v>24365.5</v>
      </c>
      <c r="I30" s="63">
        <v>0</v>
      </c>
      <c r="J30" s="19">
        <v>0</v>
      </c>
      <c r="K30" s="20">
        <v>0</v>
      </c>
      <c r="L30" s="20">
        <v>0</v>
      </c>
      <c r="M30" s="19">
        <f>14365.5-14365.5</f>
        <v>0</v>
      </c>
      <c r="N30" s="20">
        <f>10000+14365.5</f>
        <v>24365.5</v>
      </c>
      <c r="O30" s="94">
        <v>0</v>
      </c>
      <c r="P30" s="49">
        <v>0</v>
      </c>
      <c r="Q30" s="104" t="s">
        <v>42</v>
      </c>
      <c r="R30" s="17">
        <f t="shared" si="1"/>
        <v>0</v>
      </c>
      <c r="S30" s="63">
        <v>0</v>
      </c>
      <c r="T30" s="19">
        <v>0</v>
      </c>
      <c r="U30" s="20">
        <v>0</v>
      </c>
      <c r="V30" s="20">
        <v>0</v>
      </c>
      <c r="W30" s="19">
        <f>14365.5-14365.5</f>
        <v>0</v>
      </c>
      <c r="X30" s="21">
        <f>10000+14365.5</f>
        <v>24365.5</v>
      </c>
    </row>
    <row r="31" spans="1:24" ht="73.5" customHeight="1" thickBot="1">
      <c r="A31" s="128"/>
      <c r="B31" s="132"/>
      <c r="C31" s="157"/>
      <c r="D31" s="12" t="s">
        <v>2</v>
      </c>
      <c r="E31" s="12" t="s">
        <v>2</v>
      </c>
      <c r="F31" s="33"/>
      <c r="G31" s="32"/>
      <c r="H31" s="62"/>
      <c r="I31" s="73">
        <v>0</v>
      </c>
      <c r="J31" s="61">
        <v>0</v>
      </c>
      <c r="K31" s="62">
        <v>0</v>
      </c>
      <c r="L31" s="62">
        <v>0</v>
      </c>
      <c r="M31" s="57">
        <v>1984</v>
      </c>
      <c r="N31" s="62">
        <v>0</v>
      </c>
      <c r="O31" s="97">
        <v>0</v>
      </c>
      <c r="P31" s="32">
        <v>0</v>
      </c>
      <c r="Q31" s="105" t="s">
        <v>8</v>
      </c>
      <c r="R31" s="35">
        <f t="shared" si="1"/>
        <v>0</v>
      </c>
      <c r="S31" s="73">
        <v>0</v>
      </c>
      <c r="T31" s="61">
        <v>0</v>
      </c>
      <c r="U31" s="62">
        <v>0</v>
      </c>
      <c r="V31" s="62">
        <v>0</v>
      </c>
      <c r="W31" s="57">
        <v>1984</v>
      </c>
      <c r="X31" s="34">
        <v>0</v>
      </c>
    </row>
    <row r="32" spans="1:24" ht="79.5" customHeight="1">
      <c r="A32" s="127">
        <v>11</v>
      </c>
      <c r="B32" s="131" t="s">
        <v>34</v>
      </c>
      <c r="C32" s="156" t="s">
        <v>55</v>
      </c>
      <c r="D32" s="49" t="s">
        <v>2</v>
      </c>
      <c r="E32" s="49" t="s">
        <v>2</v>
      </c>
      <c r="F32" s="50" t="s">
        <v>5</v>
      </c>
      <c r="G32" s="49" t="s">
        <v>12</v>
      </c>
      <c r="H32" s="20" t="s">
        <v>5</v>
      </c>
      <c r="I32" s="63">
        <v>0</v>
      </c>
      <c r="J32" s="19">
        <v>0</v>
      </c>
      <c r="K32" s="20">
        <v>0</v>
      </c>
      <c r="L32" s="20">
        <v>99.8</v>
      </c>
      <c r="M32" s="19">
        <v>0</v>
      </c>
      <c r="N32" s="20">
        <v>0</v>
      </c>
      <c r="O32" s="94">
        <v>0</v>
      </c>
      <c r="P32" s="49">
        <v>0</v>
      </c>
      <c r="Q32" s="104" t="s">
        <v>40</v>
      </c>
      <c r="R32" s="17">
        <f t="shared" si="1"/>
        <v>99.8</v>
      </c>
      <c r="S32" s="63">
        <v>0</v>
      </c>
      <c r="T32" s="19">
        <v>0</v>
      </c>
      <c r="U32" s="20">
        <v>0</v>
      </c>
      <c r="V32" s="20">
        <v>99.8</v>
      </c>
      <c r="W32" s="19">
        <v>0</v>
      </c>
      <c r="X32" s="21">
        <v>0</v>
      </c>
    </row>
    <row r="33" spans="1:24" ht="79.5" customHeight="1" thickBot="1">
      <c r="A33" s="144"/>
      <c r="B33" s="145"/>
      <c r="C33" s="157"/>
      <c r="D33" s="32" t="s">
        <v>2</v>
      </c>
      <c r="E33" s="32" t="s">
        <v>2</v>
      </c>
      <c r="F33" s="33" t="s">
        <v>5</v>
      </c>
      <c r="G33" s="32" t="s">
        <v>12</v>
      </c>
      <c r="H33" s="62" t="s">
        <v>5</v>
      </c>
      <c r="I33" s="56">
        <v>0</v>
      </c>
      <c r="J33" s="57">
        <v>0</v>
      </c>
      <c r="K33" s="54">
        <v>0</v>
      </c>
      <c r="L33" s="54">
        <v>99.8</v>
      </c>
      <c r="M33" s="57">
        <v>0</v>
      </c>
      <c r="N33" s="54">
        <v>0</v>
      </c>
      <c r="O33" s="91">
        <v>0</v>
      </c>
      <c r="P33" s="32">
        <v>0</v>
      </c>
      <c r="Q33" s="107" t="s">
        <v>41</v>
      </c>
      <c r="R33" s="40">
        <f t="shared" si="1"/>
        <v>99.8</v>
      </c>
      <c r="S33" s="73">
        <v>0</v>
      </c>
      <c r="T33" s="61">
        <v>0</v>
      </c>
      <c r="U33" s="62">
        <v>0</v>
      </c>
      <c r="V33" s="62">
        <v>99.8</v>
      </c>
      <c r="W33" s="61">
        <v>0</v>
      </c>
      <c r="X33" s="34">
        <v>0</v>
      </c>
    </row>
    <row r="34" spans="1:24" ht="79.5" customHeight="1" thickBot="1">
      <c r="A34" s="25">
        <v>12</v>
      </c>
      <c r="B34" s="113" t="s">
        <v>47</v>
      </c>
      <c r="C34" s="26" t="s">
        <v>55</v>
      </c>
      <c r="D34" s="29" t="s">
        <v>2</v>
      </c>
      <c r="E34" s="29" t="s">
        <v>2</v>
      </c>
      <c r="F34" s="28" t="s">
        <v>48</v>
      </c>
      <c r="G34" s="29">
        <v>2019</v>
      </c>
      <c r="H34" s="24">
        <v>6353</v>
      </c>
      <c r="I34" s="59">
        <v>0</v>
      </c>
      <c r="J34" s="23">
        <v>0</v>
      </c>
      <c r="K34" s="24">
        <v>0</v>
      </c>
      <c r="L34" s="24">
        <v>0</v>
      </c>
      <c r="M34" s="23">
        <v>6353</v>
      </c>
      <c r="N34" s="24">
        <v>0</v>
      </c>
      <c r="O34" s="93">
        <v>0</v>
      </c>
      <c r="P34" s="29">
        <v>0</v>
      </c>
      <c r="Q34" s="101" t="s">
        <v>42</v>
      </c>
      <c r="R34" s="30">
        <f t="shared" si="1"/>
        <v>0</v>
      </c>
      <c r="S34" s="74">
        <v>0</v>
      </c>
      <c r="T34" s="75">
        <v>0</v>
      </c>
      <c r="U34" s="76">
        <v>0</v>
      </c>
      <c r="V34" s="76">
        <v>0</v>
      </c>
      <c r="W34" s="75">
        <v>0</v>
      </c>
      <c r="X34" s="16">
        <v>0</v>
      </c>
    </row>
    <row r="35" spans="1:24" ht="95.25" customHeight="1" thickBot="1">
      <c r="A35" s="25">
        <v>13</v>
      </c>
      <c r="B35" s="113" t="s">
        <v>51</v>
      </c>
      <c r="C35" s="26" t="s">
        <v>55</v>
      </c>
      <c r="D35" s="29" t="s">
        <v>2</v>
      </c>
      <c r="E35" s="29" t="s">
        <v>2</v>
      </c>
      <c r="F35" s="28" t="s">
        <v>48</v>
      </c>
      <c r="G35" s="29">
        <v>2019</v>
      </c>
      <c r="H35" s="24">
        <v>3811.8</v>
      </c>
      <c r="I35" s="74">
        <v>0</v>
      </c>
      <c r="J35" s="75">
        <v>0</v>
      </c>
      <c r="K35" s="76">
        <v>0</v>
      </c>
      <c r="L35" s="76">
        <v>0</v>
      </c>
      <c r="M35" s="75">
        <v>3811.8</v>
      </c>
      <c r="N35" s="76">
        <v>0</v>
      </c>
      <c r="O35" s="92">
        <v>0</v>
      </c>
      <c r="P35" s="15">
        <v>0</v>
      </c>
      <c r="Q35" s="101" t="s">
        <v>42</v>
      </c>
      <c r="R35" s="30">
        <f t="shared" si="1"/>
        <v>0</v>
      </c>
      <c r="S35" s="74">
        <v>0</v>
      </c>
      <c r="T35" s="75">
        <v>0</v>
      </c>
      <c r="U35" s="76">
        <v>0</v>
      </c>
      <c r="V35" s="76">
        <v>0</v>
      </c>
      <c r="W35" s="75">
        <v>0</v>
      </c>
      <c r="X35" s="16">
        <v>0</v>
      </c>
    </row>
    <row r="36" spans="1:24" s="83" customFormat="1" ht="25.5" customHeight="1" thickBot="1">
      <c r="A36" s="153" t="s">
        <v>1</v>
      </c>
      <c r="B36" s="154"/>
      <c r="C36" s="154"/>
      <c r="D36" s="154"/>
      <c r="E36" s="154"/>
      <c r="F36" s="154"/>
      <c r="G36" s="154"/>
      <c r="H36" s="77">
        <f aca="true" t="shared" si="2" ref="H36:P36">SUM(H12:H35)</f>
        <v>1418439.61152</v>
      </c>
      <c r="I36" s="79">
        <f t="shared" si="2"/>
        <v>155734.5</v>
      </c>
      <c r="J36" s="80">
        <f t="shared" si="2"/>
        <v>0</v>
      </c>
      <c r="K36" s="80">
        <f t="shared" si="2"/>
        <v>22930.4</v>
      </c>
      <c r="L36" s="80">
        <f t="shared" si="2"/>
        <v>199.6</v>
      </c>
      <c r="M36" s="80">
        <f t="shared" si="2"/>
        <v>34141.6</v>
      </c>
      <c r="N36" s="80">
        <f t="shared" si="2"/>
        <v>176530.5</v>
      </c>
      <c r="O36" s="98">
        <f t="shared" si="2"/>
        <v>152165</v>
      </c>
      <c r="P36" s="80">
        <f t="shared" si="2"/>
        <v>76320.1</v>
      </c>
      <c r="Q36" s="86"/>
      <c r="R36" s="78">
        <f aca="true" t="shared" si="3" ref="R36:X36">SUM(R12:R35)</f>
        <v>280227.89999999997</v>
      </c>
      <c r="S36" s="79">
        <f t="shared" si="3"/>
        <v>201081.1</v>
      </c>
      <c r="T36" s="80">
        <f t="shared" si="3"/>
        <v>34024</v>
      </c>
      <c r="U36" s="80">
        <f t="shared" si="3"/>
        <v>22930.4</v>
      </c>
      <c r="V36" s="80">
        <f t="shared" si="3"/>
        <v>199.6</v>
      </c>
      <c r="W36" s="80">
        <f t="shared" si="3"/>
        <v>23976.799999999996</v>
      </c>
      <c r="X36" s="81">
        <f t="shared" si="3"/>
        <v>24365.5</v>
      </c>
    </row>
    <row r="38" spans="18:24" ht="15">
      <c r="R38" s="84"/>
      <c r="S38" s="84"/>
      <c r="T38" s="84"/>
      <c r="U38" s="84"/>
      <c r="V38" s="84"/>
      <c r="W38" s="84"/>
      <c r="X38" s="84"/>
    </row>
    <row r="39" spans="18:24" ht="15">
      <c r="R39" s="84"/>
      <c r="S39" s="84"/>
      <c r="T39" s="84"/>
      <c r="U39" s="84"/>
      <c r="V39" s="84"/>
      <c r="W39" s="84"/>
      <c r="X39" s="84"/>
    </row>
    <row r="40" spans="18:24" ht="15">
      <c r="R40" s="84"/>
      <c r="S40" s="84"/>
      <c r="T40" s="84"/>
      <c r="U40" s="84"/>
      <c r="V40" s="84"/>
      <c r="W40" s="84"/>
      <c r="X40" s="84"/>
    </row>
    <row r="41" spans="18:24" ht="15">
      <c r="R41" s="84"/>
      <c r="S41" s="84"/>
      <c r="T41" s="84"/>
      <c r="U41" s="84"/>
      <c r="V41" s="84"/>
      <c r="W41" s="84"/>
      <c r="X41" s="84"/>
    </row>
    <row r="42" spans="2:5" ht="30" customHeight="1">
      <c r="B42" s="135"/>
      <c r="C42" s="135"/>
      <c r="D42" s="135"/>
      <c r="E42" s="135"/>
    </row>
  </sheetData>
  <sheetProtection/>
  <mergeCells count="59">
    <mergeCell ref="A26:A29"/>
    <mergeCell ref="B26:B29"/>
    <mergeCell ref="A30:A31"/>
    <mergeCell ref="B30:B31"/>
    <mergeCell ref="S21:S24"/>
    <mergeCell ref="T21:T24"/>
    <mergeCell ref="C26:C29"/>
    <mergeCell ref="C12:C13"/>
    <mergeCell ref="E12:E13"/>
    <mergeCell ref="F12:F13"/>
    <mergeCell ref="U21:U24"/>
    <mergeCell ref="C30:C31"/>
    <mergeCell ref="Q7:R10"/>
    <mergeCell ref="Q11:R11"/>
    <mergeCell ref="C15:C16"/>
    <mergeCell ref="C17:C18"/>
    <mergeCell ref="C21:C24"/>
    <mergeCell ref="F21:F24"/>
    <mergeCell ref="G21:G24"/>
    <mergeCell ref="A36:G36"/>
    <mergeCell ref="D15:D16"/>
    <mergeCell ref="E15:E16"/>
    <mergeCell ref="G15:G16"/>
    <mergeCell ref="A15:A16"/>
    <mergeCell ref="F15:F16"/>
    <mergeCell ref="B15:B16"/>
    <mergeCell ref="A21:A24"/>
    <mergeCell ref="B21:B24"/>
    <mergeCell ref="D21:D24"/>
    <mergeCell ref="B32:B33"/>
    <mergeCell ref="S7:X9"/>
    <mergeCell ref="A1:X1"/>
    <mergeCell ref="A2:X3"/>
    <mergeCell ref="D7:D10"/>
    <mergeCell ref="V21:V24"/>
    <mergeCell ref="R21:R24"/>
    <mergeCell ref="H21:H24"/>
    <mergeCell ref="E21:E24"/>
    <mergeCell ref="C32:C33"/>
    <mergeCell ref="B42:E42"/>
    <mergeCell ref="A4:X4"/>
    <mergeCell ref="B7:B10"/>
    <mergeCell ref="A7:A10"/>
    <mergeCell ref="A5:X5"/>
    <mergeCell ref="H15:H16"/>
    <mergeCell ref="H7:H10"/>
    <mergeCell ref="G7:G10"/>
    <mergeCell ref="G12:G13"/>
    <mergeCell ref="A32:A33"/>
    <mergeCell ref="I7:P9"/>
    <mergeCell ref="A6:X6"/>
    <mergeCell ref="E7:E10"/>
    <mergeCell ref="A17:A18"/>
    <mergeCell ref="B17:B18"/>
    <mergeCell ref="C7:C10"/>
    <mergeCell ref="F7:F10"/>
    <mergeCell ref="A12:A13"/>
    <mergeCell ref="B12:B13"/>
    <mergeCell ref="D12:D13"/>
  </mergeCells>
  <printOptions/>
  <pageMargins left="0.1968503937007874" right="0.1968503937007874" top="0.1968503937007874" bottom="0.1968503937007874" header="0.5118110236220472" footer="0.5118110236220472"/>
  <pageSetup fitToHeight="26" fitToWidth="1" horizontalDpi="600" verticalDpi="600" orientation="landscape" paperSize="9" scale="3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aksinenko</cp:lastModifiedBy>
  <cp:lastPrinted>2019-10-03T09:40:01Z</cp:lastPrinted>
  <dcterms:created xsi:type="dcterms:W3CDTF">1996-10-08T23:32:33Z</dcterms:created>
  <dcterms:modified xsi:type="dcterms:W3CDTF">2019-11-05T02:24:31Z</dcterms:modified>
  <cp:category/>
  <cp:version/>
  <cp:contentType/>
  <cp:contentStatus/>
</cp:coreProperties>
</file>