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'Лист3'!$A$1:$Y$36</definedName>
  </definedNames>
  <calcPr fullCalcOnLoad="1"/>
</workbook>
</file>

<file path=xl/sharedStrings.xml><?xml version="1.0" encoding="utf-8"?>
<sst xmlns="http://schemas.openxmlformats.org/spreadsheetml/2006/main" count="168" uniqueCount="79">
  <si>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</si>
  <si>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</si>
  <si>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</si>
  <si>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</si>
  <si>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</si>
  <si>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</si>
  <si>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</si>
  <si>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</si>
  <si>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</si>
  <si>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</si>
  <si>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</si>
  <si>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</si>
  <si>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</si>
  <si>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</si>
  <si>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</si>
  <si>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</si>
  <si>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</si>
  <si>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</si>
  <si>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</si>
  <si>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</si>
  <si>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</si>
  <si>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</si>
  <si>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</si>
  <si>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</si>
  <si>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</si>
  <si>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</si>
  <si>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</si>
  <si>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</si>
  <si>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</si>
  <si>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</si>
  <si>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</si>
  <si>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</si>
  <si>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</si>
  <si>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</si>
  <si>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</si>
  <si>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</si>
  <si>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</si>
  <si>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</si>
  <si>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</si>
  <si>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</si>
  <si>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</si>
  <si>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</si>
  <si>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</si>
  <si>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</si>
  <si>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</si>
  <si>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</si>
  <si>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</si>
  <si>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</si>
  <si>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</si>
  <si>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</si>
  <si>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</si>
  <si>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</si>
  <si>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</si>
  <si>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</si>
  <si>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</si>
  <si>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</si>
  <si>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</si>
  <si>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</si>
  <si>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</si>
  <si>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</si>
  <si>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</si>
  <si>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</si>
  <si>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</si>
  <si>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18</t>
  </si>
  <si>
    <t>19</t>
  </si>
  <si>
    <t>20</t>
  </si>
  <si>
    <t>21</t>
  </si>
  <si>
    <t>22</t>
  </si>
  <si>
    <t>СМР</t>
  </si>
  <si>
    <t>2022 год</t>
  </si>
  <si>
    <t>23</t>
  </si>
  <si>
    <t>строительно-монтажные работы</t>
  </si>
  <si>
    <t xml:space="preserve">строительный контроль </t>
  </si>
  <si>
    <t>авторский надзор</t>
  </si>
  <si>
    <t>2023 год</t>
  </si>
  <si>
    <t>24</t>
  </si>
  <si>
    <t>0,335 км.</t>
  </si>
  <si>
    <t>0,34 км.</t>
  </si>
  <si>
    <t>2022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</si>
</sst>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thin"/>
      <top style="medium"/>
      <bottom style="thin"/>
    </border>
    <border>
      <left style="thin"/>
      <right style="thin"/>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medium"/>
      <right style="medium"/>
      <top style="thin"/>
      <bottom style="medium"/>
    </border>
    <border>
      <left>
        <color indexed="63"/>
      </left>
      <right style="medium"/>
      <top style="medium"/>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235">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8" xfId="0"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7"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5" xfId="0" applyFont="1" applyFill="1" applyBorder="1" applyAlignment="1">
      <alignment horizontal="center" vertical="center" wrapText="1"/>
    </xf>
    <xf numFmtId="4" fontId="1" fillId="0" borderId="23"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6" xfId="0" applyFont="1" applyFill="1" applyBorder="1" applyAlignment="1">
      <alignment vertical="center" wrapText="1"/>
    </xf>
    <xf numFmtId="4" fontId="1" fillId="0" borderId="16"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2" fillId="0" borderId="39" xfId="0" applyNumberFormat="1" applyFont="1" applyFill="1" applyBorder="1" applyAlignment="1">
      <alignment horizontal="center" vertical="center" wrapText="1"/>
    </xf>
    <xf numFmtId="193" fontId="2" fillId="0" borderId="22" xfId="0" applyNumberFormat="1" applyFont="1" applyFill="1" applyBorder="1" applyAlignment="1">
      <alignment horizontal="center" vertical="center" wrapText="1"/>
    </xf>
    <xf numFmtId="193" fontId="2" fillId="0" borderId="2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4" fontId="3" fillId="0" borderId="0" xfId="0" applyNumberFormat="1" applyFont="1" applyFill="1" applyAlignment="1">
      <alignment/>
    </xf>
    <xf numFmtId="193" fontId="2" fillId="0" borderId="48"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58"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25"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0" xfId="0" applyFont="1" applyFill="1" applyAlignment="1">
      <alignment horizontal="center" vertical="center" wrapText="1"/>
    </xf>
    <xf numFmtId="0" fontId="1" fillId="33" borderId="16" xfId="0" applyFont="1" applyFill="1" applyBorder="1" applyAlignment="1">
      <alignment horizontal="left" vertical="center" wrapText="1"/>
    </xf>
    <xf numFmtId="0" fontId="2" fillId="0" borderId="5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37" xfId="0" applyFont="1" applyFill="1" applyBorder="1" applyAlignment="1">
      <alignment horizontal="center" vertical="center" wrapText="1"/>
    </xf>
    <xf numFmtId="193" fontId="1" fillId="34" borderId="18" xfId="0" applyNumberFormat="1" applyFont="1" applyFill="1" applyBorder="1" applyAlignment="1">
      <alignment horizontal="center" vertical="center" wrapText="1"/>
    </xf>
    <xf numFmtId="193" fontId="1" fillId="34" borderId="47" xfId="0" applyNumberFormat="1" applyFont="1" applyFill="1" applyBorder="1" applyAlignment="1">
      <alignment horizontal="center" vertical="center" wrapText="1"/>
    </xf>
    <xf numFmtId="193" fontId="1" fillId="34" borderId="14" xfId="0" applyNumberFormat="1" applyFont="1" applyFill="1" applyBorder="1" applyAlignment="1">
      <alignment horizontal="center" vertical="center" wrapText="1"/>
    </xf>
    <xf numFmtId="193" fontId="1" fillId="34" borderId="15" xfId="0" applyNumberFormat="1" applyFont="1" applyFill="1" applyBorder="1" applyAlignment="1">
      <alignment horizontal="center" vertical="center" wrapText="1"/>
    </xf>
    <xf numFmtId="193" fontId="1" fillId="34" borderId="23" xfId="0" applyNumberFormat="1" applyFont="1" applyFill="1" applyBorder="1" applyAlignment="1">
      <alignment horizontal="center" vertical="center" wrapText="1"/>
    </xf>
    <xf numFmtId="193" fontId="1" fillId="34" borderId="24" xfId="0" applyNumberFormat="1" applyFont="1" applyFill="1" applyBorder="1" applyAlignment="1">
      <alignment horizontal="center" vertical="center" wrapText="1"/>
    </xf>
    <xf numFmtId="193" fontId="1" fillId="34" borderId="17" xfId="0" applyNumberFormat="1" applyFont="1" applyFill="1" applyBorder="1" applyAlignment="1">
      <alignment horizontal="center" vertical="center" wrapText="1"/>
    </xf>
    <xf numFmtId="193" fontId="1" fillId="34" borderId="21" xfId="0" applyNumberFormat="1" applyFont="1" applyFill="1" applyBorder="1" applyAlignment="1">
      <alignment horizontal="center" vertical="center" wrapText="1"/>
    </xf>
    <xf numFmtId="193" fontId="1" fillId="34" borderId="61" xfId="0" applyNumberFormat="1" applyFont="1" applyFill="1" applyBorder="1" applyAlignment="1">
      <alignment horizontal="center" vertical="center" wrapText="1"/>
    </xf>
    <xf numFmtId="193" fontId="1" fillId="34" borderId="16" xfId="0" applyNumberFormat="1" applyFont="1" applyFill="1" applyBorder="1" applyAlignment="1">
      <alignment horizontal="center" vertical="center" wrapText="1"/>
    </xf>
    <xf numFmtId="193" fontId="1" fillId="34" borderId="37" xfId="0" applyNumberFormat="1" applyFont="1" applyFill="1" applyBorder="1" applyAlignment="1">
      <alignment horizontal="center" vertical="center" wrapText="1"/>
    </xf>
    <xf numFmtId="193" fontId="1" fillId="34" borderId="11" xfId="0" applyNumberFormat="1" applyFont="1" applyFill="1" applyBorder="1" applyAlignment="1">
      <alignment horizontal="center" vertical="center" wrapText="1"/>
    </xf>
    <xf numFmtId="193" fontId="1" fillId="34" borderId="12" xfId="0" applyNumberFormat="1" applyFont="1" applyFill="1" applyBorder="1" applyAlignment="1">
      <alignment horizontal="center" vertical="center" wrapText="1"/>
    </xf>
    <xf numFmtId="193" fontId="39" fillId="34" borderId="17" xfId="0" applyNumberFormat="1" applyFont="1" applyFill="1" applyBorder="1" applyAlignment="1">
      <alignment horizontal="center" vertical="center" wrapText="1"/>
    </xf>
    <xf numFmtId="193" fontId="39" fillId="34" borderId="16" xfId="0" applyNumberFormat="1" applyFont="1" applyFill="1" applyBorder="1" applyAlignment="1">
      <alignment horizontal="center" vertical="center" wrapText="1"/>
    </xf>
    <xf numFmtId="193" fontId="2" fillId="34" borderId="23" xfId="0" applyNumberFormat="1"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193" fontId="1" fillId="34" borderId="30" xfId="0" applyNumberFormat="1" applyFont="1" applyFill="1" applyBorder="1" applyAlignment="1">
      <alignment horizontal="center" vertical="center" wrapText="1"/>
    </xf>
    <xf numFmtId="193" fontId="1" fillId="34" borderId="34" xfId="0" applyNumberFormat="1" applyFont="1" applyFill="1" applyBorder="1" applyAlignment="1">
      <alignment horizontal="center" vertical="center" wrapText="1"/>
    </xf>
    <xf numFmtId="193" fontId="1" fillId="34" borderId="27"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193" fontId="1" fillId="33" borderId="47" xfId="0" applyNumberFormat="1" applyFont="1" applyFill="1" applyBorder="1" applyAlignment="1">
      <alignment horizontal="center" vertical="center" wrapText="1"/>
    </xf>
    <xf numFmtId="193" fontId="1" fillId="33" borderId="15" xfId="0" applyNumberFormat="1" applyFont="1" applyFill="1" applyBorder="1" applyAlignment="1">
      <alignment horizontal="center" vertical="center" wrapText="1"/>
    </xf>
    <xf numFmtId="193" fontId="1" fillId="33" borderId="24" xfId="0" applyNumberFormat="1" applyFont="1" applyFill="1" applyBorder="1" applyAlignment="1">
      <alignment horizontal="center" vertical="center" wrapText="1"/>
    </xf>
    <xf numFmtId="193" fontId="1" fillId="33" borderId="31" xfId="0" applyNumberFormat="1" applyFont="1" applyFill="1" applyBorder="1" applyAlignment="1">
      <alignment horizontal="center" vertical="center" wrapText="1"/>
    </xf>
    <xf numFmtId="193" fontId="1" fillId="33" borderId="35" xfId="0" applyNumberFormat="1" applyFont="1" applyFill="1" applyBorder="1" applyAlignment="1">
      <alignment horizontal="center" vertical="center" wrapText="1"/>
    </xf>
    <xf numFmtId="193" fontId="1" fillId="33" borderId="21" xfId="0" applyNumberFormat="1" applyFont="1" applyFill="1" applyBorder="1" applyAlignment="1">
      <alignment horizontal="center" vertical="center" wrapText="1"/>
    </xf>
    <xf numFmtId="193" fontId="1" fillId="33" borderId="37" xfId="0" applyNumberFormat="1" applyFont="1" applyFill="1" applyBorder="1" applyAlignment="1">
      <alignment horizontal="center" vertical="center" wrapText="1"/>
    </xf>
    <xf numFmtId="193" fontId="1" fillId="33" borderId="17" xfId="0" applyNumberFormat="1" applyFont="1" applyFill="1" applyBorder="1" applyAlignment="1">
      <alignment horizontal="center" vertical="center" wrapText="1"/>
    </xf>
    <xf numFmtId="193" fontId="1" fillId="33" borderId="30" xfId="0" applyNumberFormat="1" applyFont="1" applyFill="1" applyBorder="1" applyAlignment="1">
      <alignment horizontal="center" vertical="center" wrapText="1"/>
    </xf>
    <xf numFmtId="193" fontId="1" fillId="33" borderId="41" xfId="0" applyNumberFormat="1" applyFont="1" applyFill="1" applyBorder="1" applyAlignment="1">
      <alignment horizontal="center" vertical="center" wrapText="1"/>
    </xf>
    <xf numFmtId="193" fontId="2" fillId="33" borderId="23" xfId="0" applyNumberFormat="1" applyFont="1" applyFill="1" applyBorder="1" applyAlignment="1">
      <alignment horizontal="center" vertical="center" wrapText="1"/>
    </xf>
    <xf numFmtId="4" fontId="1" fillId="33" borderId="0" xfId="0" applyNumberFormat="1" applyFont="1" applyFill="1" applyAlignment="1">
      <alignment/>
    </xf>
    <xf numFmtId="4" fontId="3" fillId="33" borderId="0" xfId="0" applyNumberFormat="1" applyFont="1" applyFill="1" applyAlignment="1">
      <alignment/>
    </xf>
    <xf numFmtId="0" fontId="2" fillId="34" borderId="62" xfId="0" applyFont="1" applyFill="1" applyBorder="1" applyAlignment="1">
      <alignment horizontal="center" vertical="center" wrapText="1"/>
    </xf>
    <xf numFmtId="49" fontId="2" fillId="34" borderId="63" xfId="0" applyNumberFormat="1" applyFont="1" applyFill="1" applyBorder="1" applyAlignment="1">
      <alignment horizontal="center" vertical="center" wrapText="1"/>
    </xf>
    <xf numFmtId="193" fontId="1" fillId="34" borderId="64" xfId="0" applyNumberFormat="1" applyFont="1" applyFill="1" applyBorder="1" applyAlignment="1">
      <alignment horizontal="center" vertical="center" wrapText="1"/>
    </xf>
    <xf numFmtId="193" fontId="1" fillId="34" borderId="63" xfId="0" applyNumberFormat="1" applyFont="1" applyFill="1" applyBorder="1" applyAlignment="1">
      <alignment horizontal="center" vertical="center" wrapText="1"/>
    </xf>
    <xf numFmtId="193" fontId="1" fillId="34" borderId="65" xfId="0" applyNumberFormat="1" applyFont="1" applyFill="1" applyBorder="1" applyAlignment="1">
      <alignment horizontal="center" vertical="center" wrapText="1"/>
    </xf>
    <xf numFmtId="193" fontId="1" fillId="34" borderId="66" xfId="0" applyNumberFormat="1" applyFont="1" applyFill="1" applyBorder="1" applyAlignment="1">
      <alignment horizontal="center" vertical="center" wrapText="1"/>
    </xf>
    <xf numFmtId="193" fontId="1" fillId="34" borderId="67" xfId="0" applyNumberFormat="1" applyFont="1" applyFill="1" applyBorder="1" applyAlignment="1">
      <alignment horizontal="center" vertical="center" wrapText="1"/>
    </xf>
    <xf numFmtId="193" fontId="1" fillId="34" borderId="68" xfId="0" applyNumberFormat="1" applyFont="1" applyFill="1" applyBorder="1" applyAlignment="1">
      <alignment horizontal="center" vertical="center" wrapText="1"/>
    </xf>
    <xf numFmtId="193" fontId="1" fillId="34" borderId="69" xfId="0" applyNumberFormat="1" applyFont="1" applyFill="1" applyBorder="1" applyAlignment="1">
      <alignment horizontal="center" vertical="center" wrapText="1"/>
    </xf>
    <xf numFmtId="193" fontId="1" fillId="34" borderId="62" xfId="0" applyNumberFormat="1" applyFont="1" applyFill="1" applyBorder="1" applyAlignment="1">
      <alignment horizontal="center" vertical="center" wrapText="1"/>
    </xf>
    <xf numFmtId="193" fontId="1" fillId="34" borderId="70" xfId="0" applyNumberFormat="1" applyFont="1" applyFill="1" applyBorder="1" applyAlignment="1">
      <alignment horizontal="center" vertical="center" wrapText="1"/>
    </xf>
    <xf numFmtId="193" fontId="2" fillId="34" borderId="65" xfId="0" applyNumberFormat="1" applyFont="1" applyFill="1" applyBorder="1" applyAlignment="1">
      <alignment horizontal="center" vertical="center" wrapText="1"/>
    </xf>
    <xf numFmtId="193" fontId="39" fillId="34" borderId="21" xfId="0" applyNumberFormat="1" applyFont="1" applyFill="1" applyBorder="1" applyAlignment="1">
      <alignment horizontal="center" vertical="center" wrapText="1"/>
    </xf>
    <xf numFmtId="193" fontId="39" fillId="34" borderId="11"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4" fontId="1" fillId="0" borderId="58" xfId="0" applyNumberFormat="1"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193" fontId="2" fillId="0" borderId="58"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16" xfId="0" applyNumberFormat="1" applyFont="1" applyFill="1" applyBorder="1" applyAlignment="1">
      <alignment horizontal="center" vertical="center" wrapText="1"/>
    </xf>
    <xf numFmtId="193" fontId="2" fillId="34" borderId="16"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1" fillId="33" borderId="23" xfId="0" applyFont="1" applyFill="1" applyBorder="1" applyAlignment="1">
      <alignment horizontal="center" vertical="center" wrapText="1"/>
    </xf>
    <xf numFmtId="193" fontId="1" fillId="34"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4" fontId="39" fillId="34" borderId="17" xfId="0" applyNumberFormat="1" applyFont="1" applyFill="1" applyBorder="1" applyAlignment="1">
      <alignment horizontal="center" vertical="center" wrapText="1"/>
    </xf>
    <xf numFmtId="0" fontId="39" fillId="34" borderId="17" xfId="0" applyFont="1" applyFill="1" applyBorder="1" applyAlignment="1">
      <alignment vertical="center" wrapText="1"/>
    </xf>
    <xf numFmtId="0" fontId="39" fillId="34" borderId="11" xfId="0" applyFont="1" applyFill="1" applyBorder="1" applyAlignment="1">
      <alignment vertical="center" wrapText="1"/>
    </xf>
    <xf numFmtId="0" fontId="39" fillId="34" borderId="16" xfId="0" applyFont="1" applyFill="1" applyBorder="1" applyAlignment="1">
      <alignment vertical="center" wrapText="1"/>
    </xf>
    <xf numFmtId="4" fontId="39" fillId="34" borderId="23" xfId="0" applyNumberFormat="1" applyFont="1" applyFill="1" applyBorder="1" applyAlignment="1">
      <alignment horizontal="center" vertical="center" wrapText="1"/>
    </xf>
    <xf numFmtId="193" fontId="39" fillId="34" borderId="24" xfId="0" applyNumberFormat="1" applyFont="1" applyFill="1" applyBorder="1" applyAlignment="1">
      <alignment horizontal="center" vertical="center" wrapText="1"/>
    </xf>
    <xf numFmtId="0" fontId="1" fillId="0" borderId="27" xfId="0" applyFont="1" applyFill="1" applyBorder="1" applyAlignment="1">
      <alignment vertical="center" wrapText="1"/>
    </xf>
    <xf numFmtId="0" fontId="2" fillId="0" borderId="46"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8"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left"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193" fontId="1" fillId="0" borderId="4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33" borderId="27" xfId="0" applyFont="1" applyFill="1" applyBorder="1" applyAlignment="1">
      <alignment horizontal="left" vertical="center" wrapText="1"/>
    </xf>
    <xf numFmtId="193" fontId="1" fillId="33" borderId="41" xfId="0" applyNumberFormat="1" applyFont="1" applyFill="1" applyBorder="1" applyAlignment="1">
      <alignment horizontal="center" vertical="center" wrapText="1"/>
    </xf>
    <xf numFmtId="193" fontId="1" fillId="33" borderId="37"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6" xfId="0"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6" xfId="0" applyFont="1" applyFill="1" applyBorder="1" applyAlignment="1">
      <alignment horizontal="left" vertical="center" wrapText="1"/>
    </xf>
    <xf numFmtId="193" fontId="1" fillId="0" borderId="27" xfId="0" applyNumberFormat="1"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34" xfId="0" applyFont="1" applyFill="1" applyBorder="1" applyAlignment="1">
      <alignment horizontal="left" vertical="center" wrapText="1"/>
    </xf>
    <xf numFmtId="4" fontId="1" fillId="0" borderId="16" xfId="0" applyNumberFormat="1" applyFont="1" applyFill="1" applyBorder="1" applyAlignment="1">
      <alignment horizontal="center" vertical="center" wrapText="1"/>
    </xf>
    <xf numFmtId="0" fontId="1" fillId="34" borderId="18"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16" xfId="0" applyFont="1" applyFill="1" applyBorder="1" applyAlignment="1">
      <alignment horizontal="left" vertical="center" wrapText="1"/>
    </xf>
    <xf numFmtId="193" fontId="1" fillId="0" borderId="73"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2"/>
  <sheetViews>
    <sheetView tabSelected="1" view="pageBreakPreview" zoomScale="60" zoomScaleNormal="70" zoomScalePageLayoutView="0" workbookViewId="0" topLeftCell="A1">
      <pane xSplit="3" ySplit="11" topLeftCell="F30" activePane="bottomRight" state="frozen"/>
      <selection pane="topLeft" activeCell="A1" sqref="A1"/>
      <selection pane="topRight" activeCell="D1" sqref="D1"/>
      <selection pane="bottomLeft" activeCell="A12" sqref="A12"/>
      <selection pane="bottomRight" activeCell="X32" sqref="X32"/>
    </sheetView>
  </sheetViews>
  <sheetFormatPr defaultColWidth="9.140625" defaultRowHeight="12.75"/>
  <cols>
    <col min="1" max="1" width="4.57421875" style="68" customWidth="1"/>
    <col min="2" max="2" width="47.00390625" style="97" customWidth="1"/>
    <col min="3" max="3" width="39.140625" style="68" customWidth="1"/>
    <col min="4" max="4" width="16.28125" style="68" customWidth="1"/>
    <col min="5" max="5" width="16.00390625" style="68" customWidth="1"/>
    <col min="6" max="6" width="18.7109375" style="68" customWidth="1"/>
    <col min="7" max="7" width="16.57421875" style="68" customWidth="1"/>
    <col min="8" max="8" width="36.57421875" style="68" customWidth="1"/>
    <col min="9" max="9" width="17.421875" style="68" customWidth="1"/>
    <col min="10" max="11" width="14.140625" style="68" customWidth="1"/>
    <col min="12" max="12" width="14.8515625" style="68" customWidth="1"/>
    <col min="13" max="14" width="14.28125" style="68" customWidth="1"/>
    <col min="15" max="15" width="12.00390625" style="68" bestFit="1" customWidth="1"/>
    <col min="16" max="17" width="12.00390625" style="68" customWidth="1"/>
    <col min="18" max="18" width="39.421875" style="68" customWidth="1"/>
    <col min="19" max="19" width="17.00390625" style="71" customWidth="1"/>
    <col min="20" max="20" width="14.8515625" style="71" customWidth="1"/>
    <col min="21" max="21" width="12.8515625" style="71" customWidth="1"/>
    <col min="22" max="22" width="13.57421875" style="71" customWidth="1"/>
    <col min="23" max="23" width="14.8515625" style="137" customWidth="1"/>
    <col min="24" max="25" width="14.8515625" style="71" customWidth="1"/>
    <col min="26" max="16384" width="9.140625" style="68" customWidth="1"/>
  </cols>
  <sheetData>
    <row r="1" spans="1:25" ht="21" customHeight="1">
      <c r="A1" s="190" t="s">
        <v>9</v>
      </c>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ht="16.5" customHeight="1">
      <c r="A2" s="190" t="s">
        <v>36</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4.25"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ht="15">
      <c r="A4" s="190"/>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ht="38.25" customHeight="1">
      <c r="A5" s="206" t="s">
        <v>37</v>
      </c>
      <c r="B5" s="206"/>
      <c r="C5" s="206"/>
      <c r="D5" s="206"/>
      <c r="E5" s="206"/>
      <c r="F5" s="206"/>
      <c r="G5" s="206"/>
      <c r="H5" s="206"/>
      <c r="I5" s="206"/>
      <c r="J5" s="206"/>
      <c r="K5" s="206"/>
      <c r="L5" s="206"/>
      <c r="M5" s="206"/>
      <c r="N5" s="206"/>
      <c r="O5" s="206"/>
      <c r="P5" s="206"/>
      <c r="Q5" s="206"/>
      <c r="R5" s="206"/>
      <c r="S5" s="206"/>
      <c r="T5" s="206"/>
      <c r="U5" s="206"/>
      <c r="V5" s="206"/>
      <c r="W5" s="206"/>
      <c r="X5" s="206"/>
      <c r="Y5" s="206"/>
    </row>
    <row r="6" spans="1:25" ht="15.75" thickBot="1">
      <c r="A6" s="190"/>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ht="57.75" customHeight="1">
      <c r="A7" s="204" t="s">
        <v>0</v>
      </c>
      <c r="B7" s="202" t="s">
        <v>53</v>
      </c>
      <c r="C7" s="191" t="s">
        <v>54</v>
      </c>
      <c r="D7" s="191" t="s">
        <v>55</v>
      </c>
      <c r="E7" s="191" t="s">
        <v>56</v>
      </c>
      <c r="F7" s="191" t="s">
        <v>57</v>
      </c>
      <c r="G7" s="191" t="s">
        <v>58</v>
      </c>
      <c r="H7" s="208" t="s">
        <v>59</v>
      </c>
      <c r="I7" s="181" t="s">
        <v>60</v>
      </c>
      <c r="J7" s="182"/>
      <c r="K7" s="182"/>
      <c r="L7" s="182"/>
      <c r="M7" s="182"/>
      <c r="N7" s="182"/>
      <c r="O7" s="182"/>
      <c r="P7" s="182"/>
      <c r="Q7" s="183"/>
      <c r="R7" s="182" t="s">
        <v>61</v>
      </c>
      <c r="S7" s="183"/>
      <c r="T7" s="181" t="s">
        <v>62</v>
      </c>
      <c r="U7" s="182"/>
      <c r="V7" s="182"/>
      <c r="W7" s="182"/>
      <c r="X7" s="182"/>
      <c r="Y7" s="183"/>
    </row>
    <row r="8" spans="1:25" ht="17.25" customHeight="1">
      <c r="A8" s="205"/>
      <c r="B8" s="203"/>
      <c r="C8" s="192"/>
      <c r="D8" s="192"/>
      <c r="E8" s="192"/>
      <c r="F8" s="192"/>
      <c r="G8" s="192"/>
      <c r="H8" s="209"/>
      <c r="I8" s="184"/>
      <c r="J8" s="185"/>
      <c r="K8" s="185"/>
      <c r="L8" s="185"/>
      <c r="M8" s="185"/>
      <c r="N8" s="185"/>
      <c r="O8" s="185"/>
      <c r="P8" s="185"/>
      <c r="Q8" s="186"/>
      <c r="R8" s="185"/>
      <c r="S8" s="186"/>
      <c r="T8" s="184"/>
      <c r="U8" s="185"/>
      <c r="V8" s="185"/>
      <c r="W8" s="185"/>
      <c r="X8" s="185"/>
      <c r="Y8" s="186"/>
    </row>
    <row r="9" spans="1:25" ht="112.5" customHeight="1">
      <c r="A9" s="205"/>
      <c r="B9" s="203"/>
      <c r="C9" s="192"/>
      <c r="D9" s="192"/>
      <c r="E9" s="192"/>
      <c r="F9" s="192"/>
      <c r="G9" s="192"/>
      <c r="H9" s="209"/>
      <c r="I9" s="187"/>
      <c r="J9" s="188"/>
      <c r="K9" s="188"/>
      <c r="L9" s="188"/>
      <c r="M9" s="188"/>
      <c r="N9" s="188"/>
      <c r="O9" s="188"/>
      <c r="P9" s="188"/>
      <c r="Q9" s="189"/>
      <c r="R9" s="185"/>
      <c r="S9" s="186"/>
      <c r="T9" s="187"/>
      <c r="U9" s="188"/>
      <c r="V9" s="188"/>
      <c r="W9" s="188"/>
      <c r="X9" s="188"/>
      <c r="Y9" s="189"/>
    </row>
    <row r="10" spans="1:25" ht="159.75" customHeight="1">
      <c r="A10" s="205"/>
      <c r="B10" s="203"/>
      <c r="C10" s="192"/>
      <c r="D10" s="192"/>
      <c r="E10" s="192"/>
      <c r="F10" s="192"/>
      <c r="G10" s="192"/>
      <c r="H10" s="209"/>
      <c r="I10" s="166" t="s">
        <v>3</v>
      </c>
      <c r="J10" s="167" t="s">
        <v>4</v>
      </c>
      <c r="K10" s="168" t="s">
        <v>6</v>
      </c>
      <c r="L10" s="168" t="s">
        <v>15</v>
      </c>
      <c r="M10" s="169" t="s">
        <v>34</v>
      </c>
      <c r="N10" s="170" t="s">
        <v>47</v>
      </c>
      <c r="O10" s="168" t="s">
        <v>48</v>
      </c>
      <c r="P10" s="167" t="s">
        <v>69</v>
      </c>
      <c r="Q10" s="99" t="s">
        <v>74</v>
      </c>
      <c r="R10" s="188"/>
      <c r="S10" s="189"/>
      <c r="T10" s="1" t="s">
        <v>3</v>
      </c>
      <c r="U10" s="2" t="s">
        <v>4</v>
      </c>
      <c r="V10" s="3" t="s">
        <v>6</v>
      </c>
      <c r="W10" s="123" t="s">
        <v>15</v>
      </c>
      <c r="X10" s="100" t="s">
        <v>34</v>
      </c>
      <c r="Y10" s="138" t="s">
        <v>35</v>
      </c>
    </row>
    <row r="11" spans="1:25" ht="18.75" customHeight="1" thickBot="1">
      <c r="A11" s="4">
        <v>1</v>
      </c>
      <c r="B11" s="94">
        <v>2</v>
      </c>
      <c r="C11" s="5">
        <v>3</v>
      </c>
      <c r="D11" s="5">
        <v>4</v>
      </c>
      <c r="E11" s="5">
        <v>5</v>
      </c>
      <c r="F11" s="5">
        <v>6</v>
      </c>
      <c r="G11" s="5">
        <v>7</v>
      </c>
      <c r="H11" s="6">
        <v>8</v>
      </c>
      <c r="I11" s="4">
        <v>9</v>
      </c>
      <c r="J11" s="5">
        <v>10</v>
      </c>
      <c r="K11" s="6">
        <v>11</v>
      </c>
      <c r="L11" s="6">
        <v>12</v>
      </c>
      <c r="M11" s="101">
        <v>13</v>
      </c>
      <c r="N11" s="102">
        <v>14</v>
      </c>
      <c r="O11" s="76">
        <v>15</v>
      </c>
      <c r="P11" s="92">
        <v>16</v>
      </c>
      <c r="Q11" s="152">
        <v>17</v>
      </c>
      <c r="R11" s="225" t="s">
        <v>63</v>
      </c>
      <c r="S11" s="226"/>
      <c r="T11" s="7" t="s">
        <v>64</v>
      </c>
      <c r="U11" s="8" t="s">
        <v>65</v>
      </c>
      <c r="V11" s="9" t="s">
        <v>66</v>
      </c>
      <c r="W11" s="124" t="s">
        <v>67</v>
      </c>
      <c r="X11" s="119" t="s">
        <v>70</v>
      </c>
      <c r="Y11" s="139" t="s">
        <v>75</v>
      </c>
    </row>
    <row r="12" spans="1:25" ht="89.25" customHeight="1">
      <c r="A12" s="193">
        <v>1</v>
      </c>
      <c r="B12" s="197" t="s">
        <v>43</v>
      </c>
      <c r="C12" s="221" t="s">
        <v>52</v>
      </c>
      <c r="D12" s="199" t="s">
        <v>2</v>
      </c>
      <c r="E12" s="199" t="s">
        <v>2</v>
      </c>
      <c r="F12" s="199" t="s">
        <v>17</v>
      </c>
      <c r="G12" s="199" t="s">
        <v>51</v>
      </c>
      <c r="H12" s="63" t="s">
        <v>5</v>
      </c>
      <c r="I12" s="74">
        <v>0</v>
      </c>
      <c r="J12" s="62">
        <f>1636-1636</f>
        <v>0</v>
      </c>
      <c r="K12" s="63">
        <f>2014.8-955.7-1059.1</f>
        <v>0</v>
      </c>
      <c r="L12" s="63">
        <v>0</v>
      </c>
      <c r="M12" s="103">
        <v>0</v>
      </c>
      <c r="N12" s="104">
        <v>0</v>
      </c>
      <c r="O12" s="77">
        <v>0</v>
      </c>
      <c r="P12" s="12">
        <v>0</v>
      </c>
      <c r="Q12" s="153">
        <v>0</v>
      </c>
      <c r="R12" s="83" t="s">
        <v>44</v>
      </c>
      <c r="S12" s="73">
        <f aca="true" t="shared" si="0" ref="S12:S20">T12+U12+V12+W12+X12+Y12</f>
        <v>0</v>
      </c>
      <c r="T12" s="74">
        <v>0</v>
      </c>
      <c r="U12" s="62">
        <f>1636-1636</f>
        <v>0</v>
      </c>
      <c r="V12" s="63">
        <f>2014.8-955.7-1059.1</f>
        <v>0</v>
      </c>
      <c r="W12" s="125">
        <v>0</v>
      </c>
      <c r="X12" s="103">
        <v>0</v>
      </c>
      <c r="Y12" s="140">
        <v>0</v>
      </c>
    </row>
    <row r="13" spans="1:25" ht="89.25" customHeight="1" thickBot="1">
      <c r="A13" s="194"/>
      <c r="B13" s="198"/>
      <c r="C13" s="222"/>
      <c r="D13" s="200"/>
      <c r="E13" s="200"/>
      <c r="F13" s="200"/>
      <c r="G13" s="200"/>
      <c r="H13" s="38">
        <f>I13+J13+K13+L13+M13+N13+O13+P13+Q13</f>
        <v>78015</v>
      </c>
      <c r="I13" s="36">
        <v>0</v>
      </c>
      <c r="J13" s="37">
        <f>1636-1636</f>
        <v>0</v>
      </c>
      <c r="K13" s="38">
        <f>2014.8-955.7-1059.1</f>
        <v>0</v>
      </c>
      <c r="L13" s="38">
        <v>0</v>
      </c>
      <c r="M13" s="105">
        <v>0</v>
      </c>
      <c r="N13" s="106">
        <v>39007.5</v>
      </c>
      <c r="O13" s="80">
        <v>39007.5</v>
      </c>
      <c r="P13" s="92">
        <v>0</v>
      </c>
      <c r="Q13" s="152">
        <v>0</v>
      </c>
      <c r="R13" s="84" t="s">
        <v>68</v>
      </c>
      <c r="S13" s="75">
        <f t="shared" si="0"/>
        <v>0</v>
      </c>
      <c r="T13" s="36">
        <v>0</v>
      </c>
      <c r="U13" s="37">
        <v>0</v>
      </c>
      <c r="V13" s="38">
        <v>0</v>
      </c>
      <c r="W13" s="126">
        <v>0</v>
      </c>
      <c r="X13" s="105">
        <v>0</v>
      </c>
      <c r="Y13" s="141">
        <v>0</v>
      </c>
    </row>
    <row r="14" spans="1:25" ht="90.75" customHeight="1" thickBot="1">
      <c r="A14" s="20">
        <v>2</v>
      </c>
      <c r="B14" s="95" t="s">
        <v>18</v>
      </c>
      <c r="C14" s="21" t="s">
        <v>52</v>
      </c>
      <c r="D14" s="22" t="s">
        <v>2</v>
      </c>
      <c r="E14" s="21" t="s">
        <v>2</v>
      </c>
      <c r="F14" s="23" t="s">
        <v>5</v>
      </c>
      <c r="G14" s="24" t="s">
        <v>12</v>
      </c>
      <c r="H14" s="22" t="s">
        <v>5</v>
      </c>
      <c r="I14" s="17">
        <v>0</v>
      </c>
      <c r="J14" s="18">
        <v>0</v>
      </c>
      <c r="K14" s="19">
        <v>0</v>
      </c>
      <c r="L14" s="19">
        <v>0</v>
      </c>
      <c r="M14" s="107">
        <v>0</v>
      </c>
      <c r="N14" s="108">
        <v>0</v>
      </c>
      <c r="O14" s="78">
        <v>0</v>
      </c>
      <c r="P14" s="24">
        <v>0</v>
      </c>
      <c r="Q14" s="154">
        <v>0</v>
      </c>
      <c r="R14" s="85" t="s">
        <v>19</v>
      </c>
      <c r="S14" s="25">
        <f t="shared" si="0"/>
        <v>5046.1</v>
      </c>
      <c r="T14" s="17">
        <v>818.7</v>
      </c>
      <c r="U14" s="18">
        <f>4355.3-127.9</f>
        <v>4227.400000000001</v>
      </c>
      <c r="V14" s="19">
        <v>0</v>
      </c>
      <c r="W14" s="127">
        <v>0</v>
      </c>
      <c r="X14" s="107">
        <v>0</v>
      </c>
      <c r="Y14" s="142">
        <v>0</v>
      </c>
    </row>
    <row r="15" spans="1:25" ht="43.5" customHeight="1">
      <c r="A15" s="210">
        <v>3</v>
      </c>
      <c r="B15" s="211" t="s">
        <v>14</v>
      </c>
      <c r="C15" s="227" t="s">
        <v>52</v>
      </c>
      <c r="D15" s="217" t="s">
        <v>2</v>
      </c>
      <c r="E15" s="217" t="s">
        <v>2</v>
      </c>
      <c r="F15" s="220" t="s">
        <v>38</v>
      </c>
      <c r="G15" s="217" t="s">
        <v>51</v>
      </c>
      <c r="H15" s="207">
        <f>(557670698.26+251797192+739410+95398+70643060.56+208542+227405.63+99999+98334.35+99970.88+154919742.84+456958)/1000</f>
        <v>1037056.71152</v>
      </c>
      <c r="I15" s="29">
        <v>814.8</v>
      </c>
      <c r="J15" s="30">
        <v>0</v>
      </c>
      <c r="K15" s="31">
        <v>0</v>
      </c>
      <c r="L15" s="31">
        <v>0</v>
      </c>
      <c r="M15" s="120">
        <v>0</v>
      </c>
      <c r="N15" s="172">
        <v>0</v>
      </c>
      <c r="O15" s="173">
        <v>0</v>
      </c>
      <c r="P15" s="59">
        <v>0</v>
      </c>
      <c r="Q15" s="155">
        <v>0</v>
      </c>
      <c r="R15" s="86" t="s">
        <v>25</v>
      </c>
      <c r="S15" s="28">
        <f t="shared" si="0"/>
        <v>814.8</v>
      </c>
      <c r="T15" s="29">
        <v>814.8</v>
      </c>
      <c r="U15" s="30">
        <v>0</v>
      </c>
      <c r="V15" s="31">
        <v>0</v>
      </c>
      <c r="W15" s="128">
        <v>0</v>
      </c>
      <c r="X15" s="120">
        <v>0</v>
      </c>
      <c r="Y15" s="143">
        <v>0</v>
      </c>
    </row>
    <row r="16" spans="1:25" ht="54.75" customHeight="1" thickBot="1">
      <c r="A16" s="210"/>
      <c r="B16" s="211"/>
      <c r="C16" s="222"/>
      <c r="D16" s="217"/>
      <c r="E16" s="217"/>
      <c r="F16" s="220"/>
      <c r="G16" s="217"/>
      <c r="H16" s="207"/>
      <c r="I16" s="36">
        <v>154919.7</v>
      </c>
      <c r="J16" s="37">
        <v>0</v>
      </c>
      <c r="K16" s="38">
        <v>0</v>
      </c>
      <c r="L16" s="38">
        <v>0</v>
      </c>
      <c r="M16" s="105">
        <v>0</v>
      </c>
      <c r="N16" s="111">
        <v>36837.4</v>
      </c>
      <c r="O16" s="76">
        <v>36837.4</v>
      </c>
      <c r="P16" s="93">
        <v>0</v>
      </c>
      <c r="Q16" s="156">
        <v>0</v>
      </c>
      <c r="R16" s="87" t="s">
        <v>41</v>
      </c>
      <c r="S16" s="32">
        <f>T16+U16+V16+W16+X16+Y16</f>
        <v>154919.7</v>
      </c>
      <c r="T16" s="33">
        <v>154919.7</v>
      </c>
      <c r="U16" s="34">
        <v>0</v>
      </c>
      <c r="V16" s="35">
        <v>0</v>
      </c>
      <c r="W16" s="129">
        <v>0</v>
      </c>
      <c r="X16" s="121">
        <v>0</v>
      </c>
      <c r="Y16" s="144">
        <v>0</v>
      </c>
    </row>
    <row r="17" spans="1:25" ht="54.75" customHeight="1">
      <c r="A17" s="193">
        <v>4</v>
      </c>
      <c r="B17" s="195" t="s">
        <v>7</v>
      </c>
      <c r="C17" s="228" t="s">
        <v>52</v>
      </c>
      <c r="D17" s="39" t="s">
        <v>2</v>
      </c>
      <c r="E17" s="39" t="s">
        <v>2</v>
      </c>
      <c r="F17" s="40" t="s">
        <v>5</v>
      </c>
      <c r="G17" s="39" t="s">
        <v>12</v>
      </c>
      <c r="H17" s="16" t="s">
        <v>5</v>
      </c>
      <c r="I17" s="14">
        <v>0</v>
      </c>
      <c r="J17" s="15">
        <v>0</v>
      </c>
      <c r="K17" s="16">
        <v>0</v>
      </c>
      <c r="L17" s="16">
        <v>0</v>
      </c>
      <c r="M17" s="109">
        <v>0</v>
      </c>
      <c r="N17" s="110">
        <v>0</v>
      </c>
      <c r="O17" s="79">
        <v>0</v>
      </c>
      <c r="P17" s="39">
        <v>0</v>
      </c>
      <c r="Q17" s="157">
        <v>0</v>
      </c>
      <c r="R17" s="88" t="s">
        <v>21</v>
      </c>
      <c r="S17" s="13">
        <f t="shared" si="0"/>
        <v>456.79999999999995</v>
      </c>
      <c r="T17" s="14">
        <v>320.4</v>
      </c>
      <c r="U17" s="15">
        <v>136.4</v>
      </c>
      <c r="V17" s="16">
        <v>0</v>
      </c>
      <c r="W17" s="130">
        <v>0</v>
      </c>
      <c r="X17" s="109">
        <v>0</v>
      </c>
      <c r="Y17" s="145">
        <v>0</v>
      </c>
    </row>
    <row r="18" spans="1:25" ht="54.75" customHeight="1" thickBot="1">
      <c r="A18" s="194"/>
      <c r="B18" s="196"/>
      <c r="C18" s="222"/>
      <c r="D18" s="10" t="s">
        <v>2</v>
      </c>
      <c r="E18" s="10" t="s">
        <v>2</v>
      </c>
      <c r="F18" s="43" t="s">
        <v>50</v>
      </c>
      <c r="G18" s="10" t="s">
        <v>78</v>
      </c>
      <c r="H18" s="44">
        <v>245502.8</v>
      </c>
      <c r="I18" s="46">
        <v>0</v>
      </c>
      <c r="J18" s="47">
        <v>0</v>
      </c>
      <c r="K18" s="44">
        <v>0</v>
      </c>
      <c r="L18" s="44">
        <v>0</v>
      </c>
      <c r="M18" s="112">
        <v>0</v>
      </c>
      <c r="N18" s="113">
        <v>76320.1</v>
      </c>
      <c r="O18" s="80">
        <v>76320.1</v>
      </c>
      <c r="P18" s="43">
        <v>76320.1</v>
      </c>
      <c r="Q18" s="158">
        <v>0</v>
      </c>
      <c r="R18" s="89" t="s">
        <v>41</v>
      </c>
      <c r="S18" s="45">
        <f t="shared" si="0"/>
        <v>0</v>
      </c>
      <c r="T18" s="46">
        <v>0</v>
      </c>
      <c r="U18" s="47">
        <v>0</v>
      </c>
      <c r="V18" s="44">
        <v>0</v>
      </c>
      <c r="W18" s="131">
        <v>0</v>
      </c>
      <c r="X18" s="112">
        <v>0</v>
      </c>
      <c r="Y18" s="146">
        <v>0</v>
      </c>
    </row>
    <row r="19" spans="1:25" ht="90.75" customHeight="1" thickBot="1">
      <c r="A19" s="41">
        <v>5</v>
      </c>
      <c r="B19" s="98" t="s">
        <v>20</v>
      </c>
      <c r="C19" s="11" t="s">
        <v>52</v>
      </c>
      <c r="D19" s="10" t="s">
        <v>2</v>
      </c>
      <c r="E19" s="10" t="s">
        <v>2</v>
      </c>
      <c r="F19" s="43" t="s">
        <v>12</v>
      </c>
      <c r="G19" s="10" t="s">
        <v>12</v>
      </c>
      <c r="H19" s="44" t="s">
        <v>5</v>
      </c>
      <c r="I19" s="48">
        <v>0</v>
      </c>
      <c r="J19" s="18">
        <v>0</v>
      </c>
      <c r="K19" s="19">
        <v>0</v>
      </c>
      <c r="L19" s="19">
        <v>0</v>
      </c>
      <c r="M19" s="107">
        <v>0</v>
      </c>
      <c r="N19" s="108">
        <v>0</v>
      </c>
      <c r="O19" s="78">
        <v>0</v>
      </c>
      <c r="P19" s="10">
        <v>0</v>
      </c>
      <c r="Q19" s="159">
        <v>0</v>
      </c>
      <c r="R19" s="89" t="s">
        <v>22</v>
      </c>
      <c r="S19" s="45">
        <f t="shared" si="0"/>
        <v>2</v>
      </c>
      <c r="T19" s="46">
        <v>1</v>
      </c>
      <c r="U19" s="47">
        <v>1</v>
      </c>
      <c r="V19" s="44">
        <v>0</v>
      </c>
      <c r="W19" s="131">
        <v>0</v>
      </c>
      <c r="X19" s="112">
        <v>0</v>
      </c>
      <c r="Y19" s="146">
        <v>0</v>
      </c>
    </row>
    <row r="20" spans="1:25" ht="160.5" customHeight="1" thickBot="1">
      <c r="A20" s="20">
        <v>6</v>
      </c>
      <c r="B20" s="96" t="s">
        <v>10</v>
      </c>
      <c r="C20" s="21" t="s">
        <v>52</v>
      </c>
      <c r="D20" s="24" t="s">
        <v>2</v>
      </c>
      <c r="E20" s="24" t="s">
        <v>2</v>
      </c>
      <c r="F20" s="23" t="s">
        <v>5</v>
      </c>
      <c r="G20" s="24" t="s">
        <v>12</v>
      </c>
      <c r="H20" s="19" t="s">
        <v>23</v>
      </c>
      <c r="I20" s="17">
        <v>0</v>
      </c>
      <c r="J20" s="18">
        <v>0</v>
      </c>
      <c r="K20" s="19">
        <v>0</v>
      </c>
      <c r="L20" s="19">
        <v>0</v>
      </c>
      <c r="M20" s="107">
        <v>0</v>
      </c>
      <c r="N20" s="108">
        <v>0</v>
      </c>
      <c r="O20" s="78">
        <v>0</v>
      </c>
      <c r="P20" s="24">
        <v>0</v>
      </c>
      <c r="Q20" s="154">
        <v>0</v>
      </c>
      <c r="R20" s="85" t="s">
        <v>8</v>
      </c>
      <c r="S20" s="25">
        <f t="shared" si="0"/>
        <v>27741.1</v>
      </c>
      <c r="T20" s="17">
        <f>27741.1</f>
        <v>27741.1</v>
      </c>
      <c r="U20" s="18">
        <v>0</v>
      </c>
      <c r="V20" s="19">
        <v>0</v>
      </c>
      <c r="W20" s="127">
        <v>0</v>
      </c>
      <c r="X20" s="107">
        <v>0</v>
      </c>
      <c r="Y20" s="142">
        <v>0</v>
      </c>
    </row>
    <row r="21" spans="1:25" ht="69.75" customHeight="1">
      <c r="A21" s="210">
        <v>7</v>
      </c>
      <c r="B21" s="211" t="s">
        <v>13</v>
      </c>
      <c r="C21" s="227" t="s">
        <v>52</v>
      </c>
      <c r="D21" s="217" t="s">
        <v>2</v>
      </c>
      <c r="E21" s="217" t="s">
        <v>2</v>
      </c>
      <c r="F21" s="220" t="s">
        <v>5</v>
      </c>
      <c r="G21" s="217" t="s">
        <v>12</v>
      </c>
      <c r="H21" s="207" t="s">
        <v>5</v>
      </c>
      <c r="I21" s="54">
        <v>0</v>
      </c>
      <c r="J21" s="30">
        <v>0</v>
      </c>
      <c r="K21" s="31">
        <v>5100</v>
      </c>
      <c r="L21" s="31">
        <v>0</v>
      </c>
      <c r="M21" s="120">
        <v>0</v>
      </c>
      <c r="N21" s="172">
        <v>0</v>
      </c>
      <c r="O21" s="173">
        <v>0</v>
      </c>
      <c r="P21" s="59">
        <v>0</v>
      </c>
      <c r="Q21" s="155">
        <v>0</v>
      </c>
      <c r="R21" s="86" t="s">
        <v>30</v>
      </c>
      <c r="S21" s="214">
        <f>T21+U21+V21+W21+X21+X22+X23+X24+Y21+Y22+Y23+Y24</f>
        <v>67206.9</v>
      </c>
      <c r="T21" s="233">
        <v>15061.8</v>
      </c>
      <c r="U21" s="223">
        <v>29659.2</v>
      </c>
      <c r="V21" s="223">
        <f>0.5+22485.4</f>
        <v>22485.9</v>
      </c>
      <c r="W21" s="212">
        <v>0</v>
      </c>
      <c r="X21" s="120">
        <v>0</v>
      </c>
      <c r="Y21" s="143">
        <v>0</v>
      </c>
    </row>
    <row r="22" spans="1:25" ht="36.75" customHeight="1">
      <c r="A22" s="210"/>
      <c r="B22" s="211"/>
      <c r="C22" s="227"/>
      <c r="D22" s="217"/>
      <c r="E22" s="217"/>
      <c r="F22" s="220"/>
      <c r="G22" s="217"/>
      <c r="H22" s="207"/>
      <c r="I22" s="54">
        <v>0</v>
      </c>
      <c r="J22" s="30">
        <v>0</v>
      </c>
      <c r="K22" s="31">
        <v>1308.6</v>
      </c>
      <c r="L22" s="31">
        <v>0</v>
      </c>
      <c r="M22" s="114">
        <v>0</v>
      </c>
      <c r="N22" s="115">
        <v>0</v>
      </c>
      <c r="O22" s="81">
        <v>0</v>
      </c>
      <c r="P22" s="59">
        <v>0</v>
      </c>
      <c r="Q22" s="155">
        <v>0</v>
      </c>
      <c r="R22" s="86" t="s">
        <v>29</v>
      </c>
      <c r="S22" s="214"/>
      <c r="T22" s="233"/>
      <c r="U22" s="223"/>
      <c r="V22" s="223"/>
      <c r="W22" s="212"/>
      <c r="X22" s="114">
        <v>0</v>
      </c>
      <c r="Y22" s="147">
        <v>0</v>
      </c>
    </row>
    <row r="23" spans="1:25" ht="36.75" customHeight="1">
      <c r="A23" s="210"/>
      <c r="B23" s="211"/>
      <c r="C23" s="227"/>
      <c r="D23" s="217"/>
      <c r="E23" s="217"/>
      <c r="F23" s="220"/>
      <c r="G23" s="217"/>
      <c r="H23" s="207"/>
      <c r="I23" s="56">
        <v>0</v>
      </c>
      <c r="J23" s="53">
        <v>0</v>
      </c>
      <c r="K23" s="55">
        <f>1479.5+0.5</f>
        <v>1480</v>
      </c>
      <c r="L23" s="55">
        <v>0</v>
      </c>
      <c r="M23" s="114">
        <v>0</v>
      </c>
      <c r="N23" s="115">
        <v>0</v>
      </c>
      <c r="O23" s="81">
        <v>0</v>
      </c>
      <c r="P23" s="57">
        <v>0</v>
      </c>
      <c r="Q23" s="160">
        <v>0</v>
      </c>
      <c r="R23" s="90" t="s">
        <v>28</v>
      </c>
      <c r="S23" s="214"/>
      <c r="T23" s="233"/>
      <c r="U23" s="223"/>
      <c r="V23" s="223"/>
      <c r="W23" s="212"/>
      <c r="X23" s="114">
        <v>0</v>
      </c>
      <c r="Y23" s="147">
        <v>0</v>
      </c>
    </row>
    <row r="24" spans="1:25" ht="48.75" customHeight="1" thickBot="1">
      <c r="A24" s="194"/>
      <c r="B24" s="198"/>
      <c r="C24" s="222"/>
      <c r="D24" s="200"/>
      <c r="E24" s="200"/>
      <c r="F24" s="229"/>
      <c r="G24" s="200"/>
      <c r="H24" s="216"/>
      <c r="I24" s="46">
        <v>0</v>
      </c>
      <c r="J24" s="47">
        <v>0</v>
      </c>
      <c r="K24" s="44">
        <v>14597.3</v>
      </c>
      <c r="L24" s="44">
        <v>0</v>
      </c>
      <c r="M24" s="105">
        <v>0</v>
      </c>
      <c r="N24" s="106">
        <v>0</v>
      </c>
      <c r="O24" s="76">
        <v>0</v>
      </c>
      <c r="P24" s="10">
        <v>0</v>
      </c>
      <c r="Q24" s="159">
        <v>0</v>
      </c>
      <c r="R24" s="89" t="s">
        <v>27</v>
      </c>
      <c r="S24" s="215"/>
      <c r="T24" s="234"/>
      <c r="U24" s="224"/>
      <c r="V24" s="224"/>
      <c r="W24" s="213"/>
      <c r="X24" s="112">
        <v>0</v>
      </c>
      <c r="Y24" s="146">
        <v>0</v>
      </c>
    </row>
    <row r="25" spans="1:25" ht="173.25" customHeight="1" thickBot="1">
      <c r="A25" s="41">
        <v>8</v>
      </c>
      <c r="B25" s="98" t="s">
        <v>11</v>
      </c>
      <c r="C25" s="42" t="s">
        <v>52</v>
      </c>
      <c r="D25" s="10" t="s">
        <v>2</v>
      </c>
      <c r="E25" s="10" t="s">
        <v>2</v>
      </c>
      <c r="F25" s="43" t="s">
        <v>5</v>
      </c>
      <c r="G25" s="10" t="s">
        <v>12</v>
      </c>
      <c r="H25" s="44" t="s">
        <v>5</v>
      </c>
      <c r="I25" s="17">
        <v>0</v>
      </c>
      <c r="J25" s="18">
        <v>0</v>
      </c>
      <c r="K25" s="19">
        <v>0</v>
      </c>
      <c r="L25" s="19">
        <v>0</v>
      </c>
      <c r="M25" s="107">
        <v>0</v>
      </c>
      <c r="N25" s="108">
        <v>0</v>
      </c>
      <c r="O25" s="78">
        <v>0</v>
      </c>
      <c r="P25" s="10">
        <v>0</v>
      </c>
      <c r="Q25" s="159">
        <v>0</v>
      </c>
      <c r="R25" s="89" t="s">
        <v>24</v>
      </c>
      <c r="S25" s="45">
        <f>T25+U25+V25+W25+X25+Y25</f>
        <v>1403.6</v>
      </c>
      <c r="T25" s="49">
        <v>1403.6</v>
      </c>
      <c r="U25" s="47">
        <v>0</v>
      </c>
      <c r="V25" s="44">
        <v>0</v>
      </c>
      <c r="W25" s="131">
        <v>0</v>
      </c>
      <c r="X25" s="112">
        <v>0</v>
      </c>
      <c r="Y25" s="146">
        <v>0</v>
      </c>
    </row>
    <row r="26" spans="1:25" ht="58.5" customHeight="1">
      <c r="A26" s="193">
        <v>9</v>
      </c>
      <c r="B26" s="230" t="s">
        <v>26</v>
      </c>
      <c r="C26" s="175" t="s">
        <v>71</v>
      </c>
      <c r="D26" s="39" t="s">
        <v>2</v>
      </c>
      <c r="E26" s="39" t="s">
        <v>2</v>
      </c>
      <c r="F26" s="174" t="s">
        <v>77</v>
      </c>
      <c r="G26" s="39">
        <v>2019</v>
      </c>
      <c r="H26" s="150">
        <f>M26+M27+M28</f>
        <v>21991.199999999997</v>
      </c>
      <c r="I26" s="52">
        <v>0</v>
      </c>
      <c r="J26" s="15">
        <v>0</v>
      </c>
      <c r="K26" s="16">
        <v>0</v>
      </c>
      <c r="L26" s="16">
        <v>0</v>
      </c>
      <c r="M26" s="116">
        <f>21856.1</f>
        <v>21856.1</v>
      </c>
      <c r="N26" s="110">
        <v>0</v>
      </c>
      <c r="O26" s="79">
        <v>0</v>
      </c>
      <c r="P26" s="39">
        <v>0</v>
      </c>
      <c r="Q26" s="157">
        <v>0</v>
      </c>
      <c r="R26" s="88" t="s">
        <v>41</v>
      </c>
      <c r="S26" s="13">
        <f>T26+U26+V26+W26+X26+Y26</f>
        <v>21856.1</v>
      </c>
      <c r="T26" s="52">
        <v>0</v>
      </c>
      <c r="U26" s="15">
        <v>0</v>
      </c>
      <c r="V26" s="16">
        <v>0</v>
      </c>
      <c r="W26" s="132">
        <v>0</v>
      </c>
      <c r="X26" s="116">
        <f>21856.1</f>
        <v>21856.1</v>
      </c>
      <c r="Y26" s="145">
        <v>0</v>
      </c>
    </row>
    <row r="27" spans="1:25" ht="58.5" customHeight="1">
      <c r="A27" s="210"/>
      <c r="B27" s="231"/>
      <c r="C27" s="176" t="s">
        <v>72</v>
      </c>
      <c r="D27" s="57" t="s">
        <v>2</v>
      </c>
      <c r="E27" s="57" t="s">
        <v>2</v>
      </c>
      <c r="F27" s="58"/>
      <c r="G27" s="57"/>
      <c r="H27" s="55"/>
      <c r="I27" s="56">
        <v>0</v>
      </c>
      <c r="J27" s="53">
        <v>0</v>
      </c>
      <c r="K27" s="55">
        <v>0</v>
      </c>
      <c r="L27" s="55">
        <v>0</v>
      </c>
      <c r="M27" s="151">
        <v>90.5</v>
      </c>
      <c r="N27" s="115">
        <v>0</v>
      </c>
      <c r="O27" s="81">
        <v>0</v>
      </c>
      <c r="P27" s="57">
        <v>0</v>
      </c>
      <c r="Q27" s="160">
        <v>0</v>
      </c>
      <c r="R27" s="90" t="s">
        <v>16</v>
      </c>
      <c r="S27" s="28">
        <f>T27+U27+V27+W27+X27+Y27</f>
        <v>90.5</v>
      </c>
      <c r="T27" s="54">
        <v>0</v>
      </c>
      <c r="U27" s="30">
        <v>0</v>
      </c>
      <c r="V27" s="31">
        <v>0</v>
      </c>
      <c r="W27" s="133">
        <v>0</v>
      </c>
      <c r="X27" s="151">
        <v>90.5</v>
      </c>
      <c r="Y27" s="147">
        <v>0</v>
      </c>
    </row>
    <row r="28" spans="1:25" ht="58.5" customHeight="1">
      <c r="A28" s="210"/>
      <c r="B28" s="231"/>
      <c r="C28" s="176" t="s">
        <v>73</v>
      </c>
      <c r="D28" s="59" t="s">
        <v>2</v>
      </c>
      <c r="E28" s="59" t="s">
        <v>2</v>
      </c>
      <c r="F28" s="58"/>
      <c r="G28" s="57"/>
      <c r="H28" s="55"/>
      <c r="I28" s="56">
        <v>0</v>
      </c>
      <c r="J28" s="53">
        <v>0</v>
      </c>
      <c r="K28" s="55">
        <v>0</v>
      </c>
      <c r="L28" s="55">
        <v>0</v>
      </c>
      <c r="M28" s="151">
        <v>44.6</v>
      </c>
      <c r="N28" s="115">
        <v>0</v>
      </c>
      <c r="O28" s="81">
        <v>0</v>
      </c>
      <c r="P28" s="57">
        <v>0</v>
      </c>
      <c r="Q28" s="160">
        <v>0</v>
      </c>
      <c r="R28" s="90" t="s">
        <v>42</v>
      </c>
      <c r="S28" s="28">
        <f>T28+U28+V28+W28+X28+Y28</f>
        <v>44.6</v>
      </c>
      <c r="T28" s="54">
        <v>0</v>
      </c>
      <c r="U28" s="30">
        <v>0</v>
      </c>
      <c r="V28" s="31">
        <v>0</v>
      </c>
      <c r="W28" s="128">
        <v>0</v>
      </c>
      <c r="X28" s="151">
        <v>44.6</v>
      </c>
      <c r="Y28" s="147">
        <v>0</v>
      </c>
    </row>
    <row r="29" spans="1:25" ht="69" customHeight="1" thickBot="1">
      <c r="A29" s="194"/>
      <c r="B29" s="232"/>
      <c r="C29" s="177" t="s">
        <v>31</v>
      </c>
      <c r="D29" s="10" t="s">
        <v>2</v>
      </c>
      <c r="E29" s="10" t="s">
        <v>2</v>
      </c>
      <c r="F29" s="43" t="s">
        <v>5</v>
      </c>
      <c r="G29" s="10" t="s">
        <v>12</v>
      </c>
      <c r="H29" s="44" t="s">
        <v>5</v>
      </c>
      <c r="I29" s="46">
        <v>0</v>
      </c>
      <c r="J29" s="47">
        <v>0</v>
      </c>
      <c r="K29" s="44">
        <f>1105.8-661.3</f>
        <v>444.5</v>
      </c>
      <c r="L29" s="44">
        <v>0</v>
      </c>
      <c r="M29" s="112">
        <v>0</v>
      </c>
      <c r="N29" s="113">
        <v>0</v>
      </c>
      <c r="O29" s="76">
        <v>0</v>
      </c>
      <c r="P29" s="10">
        <v>0</v>
      </c>
      <c r="Q29" s="159">
        <v>0</v>
      </c>
      <c r="R29" s="89" t="s">
        <v>31</v>
      </c>
      <c r="S29" s="45">
        <f>T29+U29+V29+W29+X29+Y29</f>
        <v>444.5</v>
      </c>
      <c r="T29" s="46">
        <v>0</v>
      </c>
      <c r="U29" s="47">
        <v>0</v>
      </c>
      <c r="V29" s="44">
        <f>1105.8-661.3</f>
        <v>444.5</v>
      </c>
      <c r="W29" s="131">
        <v>0</v>
      </c>
      <c r="X29" s="112">
        <v>0</v>
      </c>
      <c r="Y29" s="146">
        <v>0</v>
      </c>
    </row>
    <row r="30" spans="1:25" ht="79.5" customHeight="1">
      <c r="A30" s="193">
        <v>10</v>
      </c>
      <c r="B30" s="230" t="s">
        <v>32</v>
      </c>
      <c r="C30" s="175" t="s">
        <v>52</v>
      </c>
      <c r="D30" s="39" t="s">
        <v>2</v>
      </c>
      <c r="E30" s="39" t="s">
        <v>2</v>
      </c>
      <c r="F30" s="174" t="s">
        <v>76</v>
      </c>
      <c r="G30" s="39">
        <v>2020</v>
      </c>
      <c r="H30" s="150">
        <f>N30</f>
        <v>24365.5</v>
      </c>
      <c r="I30" s="52">
        <v>0</v>
      </c>
      <c r="J30" s="15">
        <v>0</v>
      </c>
      <c r="K30" s="16">
        <v>0</v>
      </c>
      <c r="L30" s="16">
        <v>0</v>
      </c>
      <c r="M30" s="116">
        <f>14365.5-14365.5</f>
        <v>0</v>
      </c>
      <c r="N30" s="150">
        <f>10000+14365.5</f>
        <v>24365.5</v>
      </c>
      <c r="O30" s="79">
        <v>0</v>
      </c>
      <c r="P30" s="39">
        <v>0</v>
      </c>
      <c r="Q30" s="157">
        <v>0</v>
      </c>
      <c r="R30" s="88" t="s">
        <v>41</v>
      </c>
      <c r="S30" s="13">
        <f aca="true" t="shared" si="1" ref="S30:S35">T30+U30+V30+W30+X30+Y30</f>
        <v>24365.5</v>
      </c>
      <c r="T30" s="52">
        <v>0</v>
      </c>
      <c r="U30" s="15">
        <v>0</v>
      </c>
      <c r="V30" s="16">
        <v>0</v>
      </c>
      <c r="W30" s="130">
        <v>0</v>
      </c>
      <c r="X30" s="116">
        <f>14365.5-14365.5</f>
        <v>0</v>
      </c>
      <c r="Y30" s="150">
        <f>10000+14365.5</f>
        <v>24365.5</v>
      </c>
    </row>
    <row r="31" spans="1:25" ht="73.5" customHeight="1" thickBot="1">
      <c r="A31" s="194"/>
      <c r="B31" s="232"/>
      <c r="C31" s="177" t="s">
        <v>27</v>
      </c>
      <c r="D31" s="10" t="s">
        <v>2</v>
      </c>
      <c r="E31" s="10" t="s">
        <v>2</v>
      </c>
      <c r="F31" s="27"/>
      <c r="G31" s="26"/>
      <c r="H31" s="51"/>
      <c r="I31" s="60">
        <v>0</v>
      </c>
      <c r="J31" s="50">
        <v>0</v>
      </c>
      <c r="K31" s="51">
        <v>0</v>
      </c>
      <c r="L31" s="51">
        <v>0</v>
      </c>
      <c r="M31" s="117">
        <v>0</v>
      </c>
      <c r="N31" s="117">
        <v>1984</v>
      </c>
      <c r="O31" s="82">
        <v>0</v>
      </c>
      <c r="P31" s="26">
        <v>0</v>
      </c>
      <c r="Q31" s="161">
        <v>0</v>
      </c>
      <c r="R31" s="89" t="s">
        <v>8</v>
      </c>
      <c r="S31" s="28">
        <f t="shared" si="1"/>
        <v>1984</v>
      </c>
      <c r="T31" s="60">
        <v>0</v>
      </c>
      <c r="U31" s="50">
        <v>0</v>
      </c>
      <c r="V31" s="51">
        <v>0</v>
      </c>
      <c r="W31" s="134">
        <v>0</v>
      </c>
      <c r="X31" s="117">
        <v>0</v>
      </c>
      <c r="Y31" s="117">
        <v>1984</v>
      </c>
    </row>
    <row r="32" spans="1:25" ht="79.5" customHeight="1">
      <c r="A32" s="193">
        <v>11</v>
      </c>
      <c r="B32" s="197" t="s">
        <v>33</v>
      </c>
      <c r="C32" s="11" t="s">
        <v>39</v>
      </c>
      <c r="D32" s="39" t="s">
        <v>2</v>
      </c>
      <c r="E32" s="39" t="s">
        <v>2</v>
      </c>
      <c r="F32" s="40" t="s">
        <v>5</v>
      </c>
      <c r="G32" s="39" t="s">
        <v>12</v>
      </c>
      <c r="H32" s="16" t="s">
        <v>5</v>
      </c>
      <c r="I32" s="52">
        <v>0</v>
      </c>
      <c r="J32" s="15">
        <v>0</v>
      </c>
      <c r="K32" s="16">
        <v>0</v>
      </c>
      <c r="L32" s="16">
        <v>99.8</v>
      </c>
      <c r="M32" s="109">
        <v>0</v>
      </c>
      <c r="N32" s="110">
        <v>0</v>
      </c>
      <c r="O32" s="79">
        <v>0</v>
      </c>
      <c r="P32" s="39">
        <v>0</v>
      </c>
      <c r="Q32" s="157">
        <v>0</v>
      </c>
      <c r="R32" s="88" t="s">
        <v>39</v>
      </c>
      <c r="S32" s="13">
        <f t="shared" si="1"/>
        <v>99.8</v>
      </c>
      <c r="T32" s="52">
        <v>0</v>
      </c>
      <c r="U32" s="15">
        <v>0</v>
      </c>
      <c r="V32" s="16">
        <v>0</v>
      </c>
      <c r="W32" s="130">
        <v>99.8</v>
      </c>
      <c r="X32" s="109">
        <v>0</v>
      </c>
      <c r="Y32" s="145">
        <v>0</v>
      </c>
    </row>
    <row r="33" spans="1:25" ht="79.5" customHeight="1" thickBot="1">
      <c r="A33" s="210"/>
      <c r="B33" s="211"/>
      <c r="C33" s="180" t="s">
        <v>40</v>
      </c>
      <c r="D33" s="26" t="s">
        <v>2</v>
      </c>
      <c r="E33" s="26" t="s">
        <v>2</v>
      </c>
      <c r="F33" s="27" t="s">
        <v>5</v>
      </c>
      <c r="G33" s="26" t="s">
        <v>12</v>
      </c>
      <c r="H33" s="51" t="s">
        <v>5</v>
      </c>
      <c r="I33" s="46">
        <v>0</v>
      </c>
      <c r="J33" s="47">
        <v>0</v>
      </c>
      <c r="K33" s="44">
        <v>0</v>
      </c>
      <c r="L33" s="44">
        <v>99.8</v>
      </c>
      <c r="M33" s="112">
        <v>0</v>
      </c>
      <c r="N33" s="113">
        <v>0</v>
      </c>
      <c r="O33" s="76">
        <v>0</v>
      </c>
      <c r="P33" s="26">
        <v>0</v>
      </c>
      <c r="Q33" s="161">
        <v>0</v>
      </c>
      <c r="R33" s="91" t="s">
        <v>40</v>
      </c>
      <c r="S33" s="32">
        <f t="shared" si="1"/>
        <v>99.8</v>
      </c>
      <c r="T33" s="60">
        <v>0</v>
      </c>
      <c r="U33" s="50">
        <v>0</v>
      </c>
      <c r="V33" s="51">
        <v>0</v>
      </c>
      <c r="W33" s="134">
        <v>99.8</v>
      </c>
      <c r="X33" s="122">
        <v>0</v>
      </c>
      <c r="Y33" s="148">
        <v>0</v>
      </c>
    </row>
    <row r="34" spans="1:25" ht="79.5" customHeight="1" thickBot="1">
      <c r="A34" s="20">
        <v>12</v>
      </c>
      <c r="B34" s="96" t="s">
        <v>45</v>
      </c>
      <c r="C34" s="21" t="s">
        <v>52</v>
      </c>
      <c r="D34" s="24" t="s">
        <v>2</v>
      </c>
      <c r="E34" s="24" t="s">
        <v>2</v>
      </c>
      <c r="F34" s="23" t="s">
        <v>46</v>
      </c>
      <c r="G34" s="24">
        <v>2023</v>
      </c>
      <c r="H34" s="179">
        <f>Q34</f>
        <v>7518.2</v>
      </c>
      <c r="I34" s="48">
        <v>0</v>
      </c>
      <c r="J34" s="18">
        <v>0</v>
      </c>
      <c r="K34" s="19">
        <v>0</v>
      </c>
      <c r="L34" s="19">
        <v>0</v>
      </c>
      <c r="M34" s="107">
        <v>0</v>
      </c>
      <c r="N34" s="108">
        <v>0</v>
      </c>
      <c r="O34" s="78">
        <v>0</v>
      </c>
      <c r="P34" s="171">
        <v>0</v>
      </c>
      <c r="Q34" s="178">
        <v>7518.2</v>
      </c>
      <c r="R34" s="85" t="s">
        <v>41</v>
      </c>
      <c r="S34" s="25">
        <f t="shared" si="1"/>
        <v>0</v>
      </c>
      <c r="T34" s="61">
        <v>0</v>
      </c>
      <c r="U34" s="62">
        <v>0</v>
      </c>
      <c r="V34" s="63">
        <v>0</v>
      </c>
      <c r="W34" s="125">
        <v>0</v>
      </c>
      <c r="X34" s="103">
        <v>0</v>
      </c>
      <c r="Y34" s="140">
        <v>0</v>
      </c>
    </row>
    <row r="35" spans="1:25" ht="95.25" customHeight="1" thickBot="1">
      <c r="A35" s="20">
        <v>13</v>
      </c>
      <c r="B35" s="96" t="s">
        <v>49</v>
      </c>
      <c r="C35" s="21" t="s">
        <v>52</v>
      </c>
      <c r="D35" s="24" t="s">
        <v>2</v>
      </c>
      <c r="E35" s="24" t="s">
        <v>2</v>
      </c>
      <c r="F35" s="23" t="s">
        <v>46</v>
      </c>
      <c r="G35" s="24">
        <v>2023</v>
      </c>
      <c r="H35" s="179">
        <f>Q35</f>
        <v>4510.9</v>
      </c>
      <c r="I35" s="48">
        <v>0</v>
      </c>
      <c r="J35" s="18">
        <v>0</v>
      </c>
      <c r="K35" s="19">
        <v>0</v>
      </c>
      <c r="L35" s="19">
        <v>0</v>
      </c>
      <c r="M35" s="107">
        <v>0</v>
      </c>
      <c r="N35" s="108">
        <v>0</v>
      </c>
      <c r="O35" s="78">
        <v>0</v>
      </c>
      <c r="P35" s="171">
        <v>0</v>
      </c>
      <c r="Q35" s="178">
        <v>4510.9</v>
      </c>
      <c r="R35" s="85" t="s">
        <v>41</v>
      </c>
      <c r="S35" s="25">
        <f t="shared" si="1"/>
        <v>0</v>
      </c>
      <c r="T35" s="61">
        <v>0</v>
      </c>
      <c r="U35" s="62">
        <v>0</v>
      </c>
      <c r="V35" s="63">
        <v>0</v>
      </c>
      <c r="W35" s="125">
        <v>0</v>
      </c>
      <c r="X35" s="103">
        <v>0</v>
      </c>
      <c r="Y35" s="140">
        <v>0</v>
      </c>
    </row>
    <row r="36" spans="1:25" s="69" customFormat="1" ht="25.5" customHeight="1" thickBot="1">
      <c r="A36" s="218" t="s">
        <v>1</v>
      </c>
      <c r="B36" s="219"/>
      <c r="C36" s="219"/>
      <c r="D36" s="219"/>
      <c r="E36" s="219"/>
      <c r="F36" s="219"/>
      <c r="G36" s="219"/>
      <c r="H36" s="64">
        <f aca="true" t="shared" si="2" ref="H36:O36">SUM(H12:H35)</f>
        <v>1418960.3115199998</v>
      </c>
      <c r="I36" s="163">
        <f t="shared" si="2"/>
        <v>155734.5</v>
      </c>
      <c r="J36" s="164">
        <f t="shared" si="2"/>
        <v>0</v>
      </c>
      <c r="K36" s="164">
        <f t="shared" si="2"/>
        <v>22930.4</v>
      </c>
      <c r="L36" s="164">
        <f t="shared" si="2"/>
        <v>199.6</v>
      </c>
      <c r="M36" s="165">
        <f t="shared" si="2"/>
        <v>21991.199999999997</v>
      </c>
      <c r="N36" s="165">
        <f t="shared" si="2"/>
        <v>178514.5</v>
      </c>
      <c r="O36" s="64">
        <f t="shared" si="2"/>
        <v>152165</v>
      </c>
      <c r="P36" s="164">
        <f>SUM(P12:P35)</f>
        <v>76320.1</v>
      </c>
      <c r="Q36" s="162">
        <f>SUM(Q12:Q35)</f>
        <v>12029.099999999999</v>
      </c>
      <c r="R36" s="72"/>
      <c r="S36" s="65">
        <f aca="true" t="shared" si="3" ref="S36:Y36">SUM(S12:S35)</f>
        <v>306575.79999999993</v>
      </c>
      <c r="T36" s="66">
        <f t="shared" si="3"/>
        <v>201081.1</v>
      </c>
      <c r="U36" s="67">
        <f t="shared" si="3"/>
        <v>34024</v>
      </c>
      <c r="V36" s="67">
        <f t="shared" si="3"/>
        <v>22930.4</v>
      </c>
      <c r="W36" s="135">
        <f t="shared" si="3"/>
        <v>199.6</v>
      </c>
      <c r="X36" s="118">
        <f t="shared" si="3"/>
        <v>21991.199999999997</v>
      </c>
      <c r="Y36" s="149">
        <f t="shared" si="3"/>
        <v>26349.5</v>
      </c>
    </row>
    <row r="38" spans="19:25" ht="15">
      <c r="S38" s="70"/>
      <c r="T38" s="70"/>
      <c r="U38" s="70"/>
      <c r="V38" s="70"/>
      <c r="W38" s="136"/>
      <c r="X38" s="70"/>
      <c r="Y38" s="70"/>
    </row>
    <row r="39" spans="19:25" ht="15">
      <c r="S39" s="70"/>
      <c r="T39" s="70"/>
      <c r="U39" s="70"/>
      <c r="V39" s="70"/>
      <c r="W39" s="136"/>
      <c r="X39" s="70"/>
      <c r="Y39" s="70"/>
    </row>
    <row r="40" spans="19:25" ht="15">
      <c r="S40" s="70"/>
      <c r="T40" s="70"/>
      <c r="U40" s="70"/>
      <c r="V40" s="70"/>
      <c r="W40" s="136"/>
      <c r="X40" s="70"/>
      <c r="Y40" s="70"/>
    </row>
    <row r="41" spans="19:25" ht="15">
      <c r="S41" s="70"/>
      <c r="T41" s="70"/>
      <c r="U41" s="70"/>
      <c r="V41" s="70"/>
      <c r="W41" s="136"/>
      <c r="X41" s="70"/>
      <c r="Y41" s="70"/>
    </row>
    <row r="42" spans="2:5" ht="30" customHeight="1">
      <c r="B42" s="201"/>
      <c r="C42" s="201"/>
      <c r="D42" s="201"/>
      <c r="E42" s="201"/>
    </row>
  </sheetData>
  <sheetProtection/>
  <mergeCells count="56">
    <mergeCell ref="A26:A29"/>
    <mergeCell ref="B26:B29"/>
    <mergeCell ref="A30:A31"/>
    <mergeCell ref="B30:B31"/>
    <mergeCell ref="T21:T24"/>
    <mergeCell ref="U21:U24"/>
    <mergeCell ref="G21:G24"/>
    <mergeCell ref="E12:E13"/>
    <mergeCell ref="F12:F13"/>
    <mergeCell ref="V21:V24"/>
    <mergeCell ref="R7:S10"/>
    <mergeCell ref="R11:S11"/>
    <mergeCell ref="C15:C16"/>
    <mergeCell ref="C17:C18"/>
    <mergeCell ref="C21:C24"/>
    <mergeCell ref="F21:F24"/>
    <mergeCell ref="A36:G36"/>
    <mergeCell ref="D15:D16"/>
    <mergeCell ref="E15:E16"/>
    <mergeCell ref="G15:G16"/>
    <mergeCell ref="A15:A16"/>
    <mergeCell ref="F15:F16"/>
    <mergeCell ref="B15:B16"/>
    <mergeCell ref="A21:A24"/>
    <mergeCell ref="B21:B24"/>
    <mergeCell ref="D21:D24"/>
    <mergeCell ref="B32:B33"/>
    <mergeCell ref="T7:Y9"/>
    <mergeCell ref="A1:Y1"/>
    <mergeCell ref="A2:Y3"/>
    <mergeCell ref="D7:D10"/>
    <mergeCell ref="W21:W24"/>
    <mergeCell ref="S21:S24"/>
    <mergeCell ref="H21:H24"/>
    <mergeCell ref="E21:E24"/>
    <mergeCell ref="C12:C13"/>
    <mergeCell ref="B42:E42"/>
    <mergeCell ref="A4:Y4"/>
    <mergeCell ref="B7:B10"/>
    <mergeCell ref="A7:A10"/>
    <mergeCell ref="A5:Y5"/>
    <mergeCell ref="H15:H16"/>
    <mergeCell ref="H7:H10"/>
    <mergeCell ref="G7:G10"/>
    <mergeCell ref="G12:G13"/>
    <mergeCell ref="A32:A33"/>
    <mergeCell ref="I7:Q9"/>
    <mergeCell ref="A6:Y6"/>
    <mergeCell ref="E7:E10"/>
    <mergeCell ref="A17:A18"/>
    <mergeCell ref="B17:B18"/>
    <mergeCell ref="C7:C10"/>
    <mergeCell ref="F7:F10"/>
    <mergeCell ref="A12:A13"/>
    <mergeCell ref="B12:B13"/>
    <mergeCell ref="D12:D13"/>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natasha</cp:lastModifiedBy>
  <cp:lastPrinted>2019-04-29T02:31:05Z</cp:lastPrinted>
  <dcterms:created xsi:type="dcterms:W3CDTF">1996-10-08T23:32:33Z</dcterms:created>
  <dcterms:modified xsi:type="dcterms:W3CDTF">2020-01-21T07:31:18Z</dcterms:modified>
  <cp:category/>
  <cp:version/>
  <cp:contentType/>
  <cp:contentStatus/>
</cp:coreProperties>
</file>