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еспечение АВ" sheetId="1" r:id="rId1"/>
  </sheets>
  <definedNames>
    <definedName name="_xlnm.Print_Area" localSheetId="0">'Обеспечение АВ'!$A$1:$O$156</definedName>
  </definedNames>
  <calcPr fullCalcOnLoad="1"/>
</workbook>
</file>

<file path=xl/sharedStrings.xml><?xml version="1.0" encoding="utf-8"?>
<sst xmlns="http://schemas.openxmlformats.org/spreadsheetml/2006/main" count="90" uniqueCount="62">
  <si>
    <t>ПЕРЕЧЕНЬ</t>
  </si>
  <si>
    <t>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</si>
  <si>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</si>
  <si>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</si>
  <si>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</si>
  <si>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</si>
  <si>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</si>
  <si>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</si>
  <si>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</si>
  <si>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</si>
  <si>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</si>
  <si>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</si>
  <si>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</si>
  <si>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</si>
  <si>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</si>
  <si>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расселение аварийного жилищного фонда</t>
  </si>
  <si>
    <t>всего</t>
  </si>
  <si>
    <t>Задача 1 Подпрограммы.</t>
  </si>
  <si>
    <t>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</si>
  <si>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</si>
  <si>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Администрация Города Томска (комитет жилищной политики)</t>
  </si>
  <si>
    <t>Итого по задаче 1</t>
  </si>
  <si>
    <t>Задача 2 Подпрограммы.</t>
  </si>
  <si>
    <t>Повышение качества условий проживания граждан путем переселения их из аварийного жилищного фонда Города Томска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</si>
  <si>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</t>
  </si>
  <si>
    <t>Итого по задаче 2</t>
  </si>
  <si>
    <t>Задача 3 Подпрограммы.</t>
  </si>
  <si>
    <t>Развитие территорий, занятых аварийным жилищным фондом Города Томска</t>
  </si>
  <si>
    <t>Мероприятие 3.1. Расселение домов в рамках заключенных договоров развития территории</t>
  </si>
  <si>
    <t>Администрация Города Томска (комитет жилищной политики), департамент архитектуры и градостроительства</t>
  </si>
  <si>
    <t>Итого по задаче 3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</si>
  <si>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</si>
  <si>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</si>
  <si>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</si>
  <si>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</si>
  <si>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</si>
  <si>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</si>
  <si>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</si>
  <si>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</si>
  <si>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N</t>
  </si>
  <si>
    <t>Укрупненное (основное) мероприятие: Расселение жилых помещений аварийного жилищного фонда Города Томска (решается в рамках задач 1, 2, 3 Подпрограммы)</t>
  </si>
  <si>
    <t>05 0121 2 01 40010 414</t>
  </si>
  <si>
    <t>05 01 21 2 01 20540, 40010 412</t>
  </si>
  <si>
    <t>Мероприятие 3.2. Привлечение к решению задач Подпрограммы инвесторов через формирование предложений муниципального образования "Город Томск"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</si>
  <si>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«РАССЕЛЕНИЕ АВАРИЙНОГО ЖИЛЬЯ» НА 2017 - 2025 ГОДЫ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</si>
  <si>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подлежащими сносу,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</si>
  <si>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1.2.4.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</si>
  <si>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</si>
  <si>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01 13 21 2 01 99990 244</t>
  </si>
  <si>
    <t>Итого в 2018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</si>
  <si>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</si>
  <si>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</si>
  <si>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</si>
  <si>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</si>
  <si>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1.2.5.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</si>
  <si>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</si>
  <si>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05 01 21 2 01 99990 853</t>
  </si>
  <si>
    <t>1.3.1.</t>
  </si>
  <si>
    <t>1.3.</t>
  </si>
  <si>
    <t>1.3.2.</t>
  </si>
  <si>
    <t>Приложение 15 к подпрограмме «Расселение аварийного жилья»  на 2017 - 2025 годы</t>
  </si>
  <si>
    <t>Приложение 15 к постановлению администрации Города Томска от 27.03.2019 № 250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</si>
</sst>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</numFmts>
  <fonts count="2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93" fontId="4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193" fontId="4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24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24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4" fillId="24" borderId="11" xfId="0" applyNumberFormat="1" applyFont="1" applyFill="1" applyBorder="1" applyAlignment="1">
      <alignment horizontal="center" vertical="center" wrapText="1"/>
    </xf>
    <xf numFmtId="14" fontId="4" fillId="24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6"/>
  <sheetViews>
    <sheetView tabSelected="1" view="pageBreakPreview" zoomScaleNormal="70" zoomScaleSheetLayoutView="100" zoomScalePageLayoutView="0" workbookViewId="0" topLeftCell="A1">
      <selection activeCell="G1" sqref="G1:O1"/>
    </sheetView>
  </sheetViews>
  <sheetFormatPr defaultColWidth="9.140625" defaultRowHeight="12.75"/>
  <cols>
    <col min="1" max="1" width="5.7109375" style="1" customWidth="1"/>
    <col min="2" max="2" width="30.28125" style="1" customWidth="1"/>
    <col min="3" max="3" width="9.140625" style="1" customWidth="1"/>
    <col min="4" max="4" width="7.421875" style="1" customWidth="1"/>
    <col min="5" max="5" width="11.28125" style="1" customWidth="1"/>
    <col min="6" max="6" width="9.8515625" style="1" bestFit="1" customWidth="1"/>
    <col min="7" max="7" width="11.421875" style="1" bestFit="1" customWidth="1"/>
    <col min="8" max="8" width="9.8515625" style="1" bestFit="1" customWidth="1"/>
    <col min="9" max="9" width="5.57421875" style="1" customWidth="1"/>
    <col min="10" max="10" width="5.28125" style="1" customWidth="1"/>
    <col min="11" max="11" width="6.140625" style="1" customWidth="1"/>
    <col min="12" max="12" width="5.7109375" style="1" customWidth="1"/>
    <col min="13" max="13" width="10.8515625" style="1" customWidth="1"/>
    <col min="14" max="14" width="9.140625" style="1" bestFit="1" customWidth="1"/>
    <col min="15" max="15" width="18.00390625" style="1" customWidth="1"/>
    <col min="16" max="16" width="7.421875" style="1" customWidth="1"/>
    <col min="17" max="17" width="9.140625" style="1" customWidth="1"/>
    <col min="18" max="18" width="9.140625" style="1" bestFit="1" customWidth="1"/>
    <col min="19" max="16384" width="9.140625" style="1" customWidth="1"/>
  </cols>
  <sheetData>
    <row r="1" spans="7:16" ht="18" customHeight="1">
      <c r="G1" s="34" t="s">
        <v>61</v>
      </c>
      <c r="H1" s="35"/>
      <c r="I1" s="35"/>
      <c r="J1" s="35"/>
      <c r="K1" s="35"/>
      <c r="L1" s="35"/>
      <c r="M1" s="35"/>
      <c r="N1" s="35"/>
      <c r="O1" s="35"/>
      <c r="P1" s="17"/>
    </row>
    <row r="2" spans="7:16" ht="20.25" customHeight="1">
      <c r="G2" s="36" t="s">
        <v>60</v>
      </c>
      <c r="H2" s="37"/>
      <c r="I2" s="37"/>
      <c r="J2" s="37"/>
      <c r="K2" s="37"/>
      <c r="L2" s="37"/>
      <c r="M2" s="37"/>
      <c r="N2" s="37"/>
      <c r="O2" s="37"/>
      <c r="P2" s="18"/>
    </row>
    <row r="3" spans="9:16" ht="6" customHeight="1">
      <c r="I3" s="2"/>
      <c r="J3" s="3"/>
      <c r="K3" s="3"/>
      <c r="L3" s="3"/>
      <c r="M3" s="3"/>
      <c r="N3" s="3"/>
      <c r="O3" s="3"/>
      <c r="P3" s="3"/>
    </row>
    <row r="4" spans="1:16" ht="15.75">
      <c r="A4" s="20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19"/>
    </row>
    <row r="5" spans="1:16" ht="15.75">
      <c r="A5" s="20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9"/>
    </row>
    <row r="6" spans="1:18" ht="15.75">
      <c r="A6" s="20" t="s">
        <v>44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19"/>
      <c r="Q6" s="4"/>
      <c r="R6" s="4"/>
    </row>
    <row r="7" spans="1:26" ht="7.5" customHeight="1">
      <c r="A7" s="5"/>
      <c r="Q7" s="4"/>
      <c r="R7" s="4"/>
      <c r="S7" s="4"/>
      <c r="T7" s="4"/>
      <c r="U7" s="4"/>
      <c r="V7" s="4"/>
      <c r="W7" s="4"/>
      <c r="X7" s="4"/>
      <c r="Y7" s="4"/>
      <c r="Z7" s="4"/>
    </row>
    <row r="8" spans="1:15" ht="15" customHeight="1">
      <c r="A8" s="21" t="s">
        <v>39</v>
      </c>
      <c r="B8" s="21" t="s">
        <v>2</v>
      </c>
      <c r="C8" s="21" t="s">
        <v>3</v>
      </c>
      <c r="D8" s="21" t="s">
        <v>4</v>
      </c>
      <c r="E8" s="21" t="s">
        <v>5</v>
      </c>
      <c r="F8" s="21"/>
      <c r="G8" s="21" t="s">
        <v>6</v>
      </c>
      <c r="H8" s="21"/>
      <c r="I8" s="21"/>
      <c r="J8" s="21"/>
      <c r="K8" s="21"/>
      <c r="L8" s="21"/>
      <c r="M8" s="21"/>
      <c r="N8" s="21"/>
      <c r="O8" s="21" t="s">
        <v>7</v>
      </c>
    </row>
    <row r="9" spans="1:15" ht="25.5" customHeight="1">
      <c r="A9" s="21"/>
      <c r="B9" s="21"/>
      <c r="C9" s="21"/>
      <c r="D9" s="21"/>
      <c r="E9" s="21"/>
      <c r="F9" s="21"/>
      <c r="G9" s="21" t="s">
        <v>8</v>
      </c>
      <c r="H9" s="21"/>
      <c r="I9" s="21" t="s">
        <v>9</v>
      </c>
      <c r="J9" s="21"/>
      <c r="K9" s="21" t="s">
        <v>10</v>
      </c>
      <c r="L9" s="21"/>
      <c r="M9" s="21" t="s">
        <v>11</v>
      </c>
      <c r="N9" s="21"/>
      <c r="O9" s="21"/>
    </row>
    <row r="10" spans="1:15" ht="21">
      <c r="A10" s="21"/>
      <c r="B10" s="21"/>
      <c r="C10" s="21"/>
      <c r="D10" s="21"/>
      <c r="E10" s="7" t="s">
        <v>12</v>
      </c>
      <c r="F10" s="7" t="s">
        <v>13</v>
      </c>
      <c r="G10" s="7" t="s">
        <v>12</v>
      </c>
      <c r="H10" s="7" t="s">
        <v>13</v>
      </c>
      <c r="I10" s="7" t="s">
        <v>12</v>
      </c>
      <c r="J10" s="7" t="s">
        <v>13</v>
      </c>
      <c r="K10" s="7" t="s">
        <v>12</v>
      </c>
      <c r="L10" s="7" t="s">
        <v>13</v>
      </c>
      <c r="M10" s="7" t="s">
        <v>12</v>
      </c>
      <c r="N10" s="7" t="s">
        <v>14</v>
      </c>
      <c r="O10" s="21"/>
    </row>
    <row r="11" spans="1:15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</row>
    <row r="12" spans="1:15" ht="12.75">
      <c r="A12" s="21">
        <v>1</v>
      </c>
      <c r="B12" s="21" t="s">
        <v>15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2.75">
      <c r="A13" s="21"/>
      <c r="B13" s="21" t="s">
        <v>40</v>
      </c>
      <c r="C13" s="22"/>
      <c r="D13" s="6" t="s">
        <v>16</v>
      </c>
      <c r="E13" s="8">
        <f>G13+I13+K13+M13</f>
        <v>15543950.8</v>
      </c>
      <c r="F13" s="8">
        <f>H13+J13+L13+N13</f>
        <v>2245698.0999999996</v>
      </c>
      <c r="G13" s="10">
        <f>SUM(G14:G22)</f>
        <v>5849455.8</v>
      </c>
      <c r="H13" s="8">
        <f>SUM(H14:H22)</f>
        <v>562751.6</v>
      </c>
      <c r="I13" s="8">
        <f aca="true" t="shared" si="0" ref="I13:N13">SUM(I15:I22)</f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>SUM(M14:M22)</f>
        <v>9694495</v>
      </c>
      <c r="N13" s="8">
        <f t="shared" si="0"/>
        <v>1682946.4999999998</v>
      </c>
      <c r="O13" s="22"/>
    </row>
    <row r="14" spans="1:15" ht="12.75">
      <c r="A14" s="21"/>
      <c r="B14" s="21"/>
      <c r="C14" s="22"/>
      <c r="D14" s="6">
        <v>2017</v>
      </c>
      <c r="E14" s="8">
        <f>G14+I14+K14+M14</f>
        <v>600000</v>
      </c>
      <c r="F14" s="8">
        <f aca="true" t="shared" si="1" ref="F14:F22">H14+J14+L14+N14</f>
        <v>88298.3</v>
      </c>
      <c r="G14" s="8">
        <f>G148</f>
        <v>400000</v>
      </c>
      <c r="H14" s="8">
        <f>H148</f>
        <v>88298.3</v>
      </c>
      <c r="I14" s="8">
        <f aca="true" t="shared" si="2" ref="I14:N14">I148</f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200000</v>
      </c>
      <c r="N14" s="8">
        <f t="shared" si="2"/>
        <v>0</v>
      </c>
      <c r="O14" s="22"/>
    </row>
    <row r="15" spans="1:15" ht="12.75">
      <c r="A15" s="21"/>
      <c r="B15" s="21"/>
      <c r="C15" s="22"/>
      <c r="D15" s="6">
        <v>2018</v>
      </c>
      <c r="E15" s="8">
        <f aca="true" t="shared" si="3" ref="E15:E22">G15+I15+K15+M15</f>
        <v>679351.8</v>
      </c>
      <c r="F15" s="8">
        <f t="shared" si="1"/>
        <v>392029.6</v>
      </c>
      <c r="G15" s="8">
        <f aca="true" t="shared" si="4" ref="G15:G22">G149</f>
        <v>479351.8</v>
      </c>
      <c r="H15" s="8">
        <f aca="true" t="shared" si="5" ref="H15:N22">H149</f>
        <v>192029.59999999998</v>
      </c>
      <c r="I15" s="8">
        <f t="shared" si="5"/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8">
        <f t="shared" si="5"/>
        <v>200000</v>
      </c>
      <c r="N15" s="8">
        <f t="shared" si="5"/>
        <v>200000</v>
      </c>
      <c r="O15" s="22"/>
    </row>
    <row r="16" spans="1:15" ht="12.75">
      <c r="A16" s="21"/>
      <c r="B16" s="21"/>
      <c r="C16" s="22"/>
      <c r="D16" s="6">
        <v>2019</v>
      </c>
      <c r="E16" s="8">
        <f t="shared" si="3"/>
        <v>2352039</v>
      </c>
      <c r="F16" s="8">
        <f t="shared" si="1"/>
        <v>346102.5</v>
      </c>
      <c r="G16" s="8">
        <f t="shared" si="4"/>
        <v>800238</v>
      </c>
      <c r="H16" s="8">
        <f t="shared" si="5"/>
        <v>71907.9</v>
      </c>
      <c r="I16" s="8">
        <f t="shared" si="5"/>
        <v>0</v>
      </c>
      <c r="J16" s="8">
        <f t="shared" si="5"/>
        <v>0</v>
      </c>
      <c r="K16" s="8">
        <f t="shared" si="5"/>
        <v>0</v>
      </c>
      <c r="L16" s="8">
        <f t="shared" si="5"/>
        <v>0</v>
      </c>
      <c r="M16" s="8">
        <f t="shared" si="5"/>
        <v>1551801</v>
      </c>
      <c r="N16" s="8">
        <f t="shared" si="5"/>
        <v>274194.6</v>
      </c>
      <c r="O16" s="22"/>
    </row>
    <row r="17" spans="1:15" ht="12.75">
      <c r="A17" s="21"/>
      <c r="B17" s="21"/>
      <c r="C17" s="22"/>
      <c r="D17" s="6">
        <v>2020</v>
      </c>
      <c r="E17" s="8">
        <f t="shared" si="3"/>
        <v>2487174</v>
      </c>
      <c r="F17" s="8">
        <f t="shared" si="1"/>
        <v>271907.9</v>
      </c>
      <c r="G17" s="8">
        <f t="shared" si="4"/>
        <v>920461</v>
      </c>
      <c r="H17" s="8">
        <f t="shared" si="5"/>
        <v>71907.9</v>
      </c>
      <c r="I17" s="8">
        <f t="shared" si="5"/>
        <v>0</v>
      </c>
      <c r="J17" s="8">
        <f t="shared" si="5"/>
        <v>0</v>
      </c>
      <c r="K17" s="8">
        <f t="shared" si="5"/>
        <v>0</v>
      </c>
      <c r="L17" s="8">
        <f t="shared" si="5"/>
        <v>0</v>
      </c>
      <c r="M17" s="8">
        <f t="shared" si="5"/>
        <v>1566713</v>
      </c>
      <c r="N17" s="8">
        <f t="shared" si="5"/>
        <v>200000</v>
      </c>
      <c r="O17" s="22"/>
    </row>
    <row r="18" spans="1:15" ht="12.75">
      <c r="A18" s="21"/>
      <c r="B18" s="21"/>
      <c r="C18" s="22"/>
      <c r="D18" s="6">
        <v>2021</v>
      </c>
      <c r="E18" s="8">
        <f t="shared" si="3"/>
        <v>2375304</v>
      </c>
      <c r="F18" s="8">
        <f t="shared" si="1"/>
        <v>498759.19999999995</v>
      </c>
      <c r="G18" s="8">
        <f t="shared" si="4"/>
        <v>852557</v>
      </c>
      <c r="H18" s="8">
        <f t="shared" si="5"/>
        <v>71907.9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  <c r="M18" s="8">
        <f t="shared" si="5"/>
        <v>1522747</v>
      </c>
      <c r="N18" s="8">
        <f t="shared" si="5"/>
        <v>426851.3</v>
      </c>
      <c r="O18" s="22"/>
    </row>
    <row r="19" spans="1:15" ht="12.75">
      <c r="A19" s="21"/>
      <c r="B19" s="21"/>
      <c r="C19" s="22"/>
      <c r="D19" s="6">
        <v>2022</v>
      </c>
      <c r="E19" s="8">
        <f t="shared" si="3"/>
        <v>2404839</v>
      </c>
      <c r="F19" s="8">
        <f t="shared" si="1"/>
        <v>304379.9</v>
      </c>
      <c r="G19" s="8">
        <f t="shared" si="4"/>
        <v>857752</v>
      </c>
      <c r="H19" s="8">
        <f t="shared" si="5"/>
        <v>66700</v>
      </c>
      <c r="I19" s="8">
        <f t="shared" si="5"/>
        <v>0</v>
      </c>
      <c r="J19" s="8">
        <f t="shared" si="5"/>
        <v>0</v>
      </c>
      <c r="K19" s="8">
        <f t="shared" si="5"/>
        <v>0</v>
      </c>
      <c r="L19" s="8">
        <f t="shared" si="5"/>
        <v>0</v>
      </c>
      <c r="M19" s="8">
        <f t="shared" si="5"/>
        <v>1547087</v>
      </c>
      <c r="N19" s="8">
        <f t="shared" si="5"/>
        <v>237679.9</v>
      </c>
      <c r="O19" s="22"/>
    </row>
    <row r="20" spans="1:15" ht="12.75">
      <c r="A20" s="21"/>
      <c r="B20" s="21"/>
      <c r="C20" s="22"/>
      <c r="D20" s="6">
        <v>2023</v>
      </c>
      <c r="E20" s="8">
        <f t="shared" si="3"/>
        <v>1539097</v>
      </c>
      <c r="F20" s="8">
        <f t="shared" si="1"/>
        <v>344220.7</v>
      </c>
      <c r="G20" s="8">
        <f t="shared" si="4"/>
        <v>513032</v>
      </c>
      <c r="H20" s="8">
        <f t="shared" si="5"/>
        <v>0</v>
      </c>
      <c r="I20" s="8">
        <f t="shared" si="5"/>
        <v>0</v>
      </c>
      <c r="J20" s="8">
        <f t="shared" si="5"/>
        <v>0</v>
      </c>
      <c r="K20" s="8">
        <f t="shared" si="5"/>
        <v>0</v>
      </c>
      <c r="L20" s="8">
        <f t="shared" si="5"/>
        <v>0</v>
      </c>
      <c r="M20" s="8">
        <f t="shared" si="5"/>
        <v>1026065</v>
      </c>
      <c r="N20" s="8">
        <f t="shared" si="5"/>
        <v>344220.7</v>
      </c>
      <c r="O20" s="22"/>
    </row>
    <row r="21" spans="1:15" ht="12.75">
      <c r="A21" s="21"/>
      <c r="B21" s="21"/>
      <c r="C21" s="22"/>
      <c r="D21" s="6">
        <v>2024</v>
      </c>
      <c r="E21" s="8">
        <f t="shared" si="3"/>
        <v>1539097</v>
      </c>
      <c r="F21" s="8">
        <f t="shared" si="1"/>
        <v>0</v>
      </c>
      <c r="G21" s="8">
        <f t="shared" si="4"/>
        <v>513032</v>
      </c>
      <c r="H21" s="8">
        <f t="shared" si="5"/>
        <v>0</v>
      </c>
      <c r="I21" s="8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1026065</v>
      </c>
      <c r="N21" s="8">
        <f t="shared" si="5"/>
        <v>0</v>
      </c>
      <c r="O21" s="22"/>
    </row>
    <row r="22" spans="1:15" ht="12.75">
      <c r="A22" s="21"/>
      <c r="B22" s="21"/>
      <c r="C22" s="22"/>
      <c r="D22" s="6">
        <v>2025</v>
      </c>
      <c r="E22" s="8">
        <f t="shared" si="3"/>
        <v>1567049</v>
      </c>
      <c r="F22" s="8">
        <f t="shared" si="1"/>
        <v>0</v>
      </c>
      <c r="G22" s="8">
        <f t="shared" si="4"/>
        <v>513032</v>
      </c>
      <c r="H22" s="8">
        <f t="shared" si="5"/>
        <v>0</v>
      </c>
      <c r="I22" s="8">
        <f t="shared" si="5"/>
        <v>0</v>
      </c>
      <c r="J22" s="8">
        <f t="shared" si="5"/>
        <v>0</v>
      </c>
      <c r="K22" s="8">
        <f t="shared" si="5"/>
        <v>0</v>
      </c>
      <c r="L22" s="8">
        <f t="shared" si="5"/>
        <v>0</v>
      </c>
      <c r="M22" s="8">
        <f t="shared" si="5"/>
        <v>1054017</v>
      </c>
      <c r="N22" s="8">
        <f t="shared" si="5"/>
        <v>0</v>
      </c>
      <c r="O22" s="22"/>
    </row>
    <row r="23" spans="1:15" ht="15" customHeight="1">
      <c r="A23" s="23" t="s">
        <v>32</v>
      </c>
      <c r="B23" s="22" t="s">
        <v>17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3"/>
      <c r="B24" s="22" t="s">
        <v>18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4" t="s">
        <v>33</v>
      </c>
      <c r="B25" s="21" t="s">
        <v>19</v>
      </c>
      <c r="C25" s="22"/>
      <c r="D25" s="6" t="s">
        <v>16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21" t="s">
        <v>20</v>
      </c>
    </row>
    <row r="26" spans="1:15" ht="12.75">
      <c r="A26" s="24"/>
      <c r="B26" s="21"/>
      <c r="C26" s="22"/>
      <c r="D26" s="6">
        <v>2017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21"/>
    </row>
    <row r="27" spans="1:15" ht="12.75">
      <c r="A27" s="24"/>
      <c r="B27" s="21"/>
      <c r="C27" s="22"/>
      <c r="D27" s="6">
        <v>2018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21"/>
    </row>
    <row r="28" spans="1:15" ht="12.75">
      <c r="A28" s="24"/>
      <c r="B28" s="21"/>
      <c r="C28" s="22"/>
      <c r="D28" s="6">
        <v>2019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21"/>
    </row>
    <row r="29" spans="1:15" ht="12.75">
      <c r="A29" s="24"/>
      <c r="B29" s="21"/>
      <c r="C29" s="22"/>
      <c r="D29" s="6">
        <v>2020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21"/>
    </row>
    <row r="30" spans="1:15" ht="12.75">
      <c r="A30" s="24"/>
      <c r="B30" s="21"/>
      <c r="C30" s="22"/>
      <c r="D30" s="6">
        <v>2021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21"/>
    </row>
    <row r="31" spans="1:15" ht="12.75">
      <c r="A31" s="24"/>
      <c r="B31" s="21"/>
      <c r="C31" s="22"/>
      <c r="D31" s="6">
        <v>2022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21"/>
    </row>
    <row r="32" spans="1:15" ht="12.75">
      <c r="A32" s="24"/>
      <c r="B32" s="21"/>
      <c r="C32" s="22"/>
      <c r="D32" s="6">
        <v>2023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21"/>
    </row>
    <row r="33" spans="1:15" ht="12.75">
      <c r="A33" s="24"/>
      <c r="B33" s="21"/>
      <c r="C33" s="22"/>
      <c r="D33" s="6">
        <v>2024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21"/>
    </row>
    <row r="34" spans="1:15" ht="12.75">
      <c r="A34" s="24"/>
      <c r="B34" s="21"/>
      <c r="C34" s="22"/>
      <c r="D34" s="6">
        <v>2025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21"/>
    </row>
    <row r="35" spans="1:15" ht="12.75">
      <c r="A35" s="22"/>
      <c r="B35" s="21" t="s">
        <v>21</v>
      </c>
      <c r="C35" s="22"/>
      <c r="D35" s="6" t="s">
        <v>16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22"/>
    </row>
    <row r="36" spans="1:15" ht="12.75">
      <c r="A36" s="22"/>
      <c r="B36" s="21"/>
      <c r="C36" s="22"/>
      <c r="D36" s="6">
        <v>2017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22"/>
    </row>
    <row r="37" spans="1:15" ht="12.75">
      <c r="A37" s="22"/>
      <c r="B37" s="21"/>
      <c r="C37" s="22"/>
      <c r="D37" s="6">
        <v>2018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22"/>
    </row>
    <row r="38" spans="1:15" ht="12.75">
      <c r="A38" s="22"/>
      <c r="B38" s="21"/>
      <c r="C38" s="22"/>
      <c r="D38" s="6">
        <v>2019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22"/>
    </row>
    <row r="39" spans="1:15" ht="12.75">
      <c r="A39" s="22"/>
      <c r="B39" s="21"/>
      <c r="C39" s="22"/>
      <c r="D39" s="6">
        <v>2020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22"/>
    </row>
    <row r="40" spans="1:15" ht="12.75">
      <c r="A40" s="22"/>
      <c r="B40" s="21"/>
      <c r="C40" s="22"/>
      <c r="D40" s="6">
        <v>2021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22"/>
    </row>
    <row r="41" spans="1:15" ht="12.75">
      <c r="A41" s="22"/>
      <c r="B41" s="21"/>
      <c r="C41" s="22"/>
      <c r="D41" s="6">
        <v>2022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2"/>
    </row>
    <row r="42" spans="1:15" ht="12.75">
      <c r="A42" s="22"/>
      <c r="B42" s="21"/>
      <c r="C42" s="22"/>
      <c r="D42" s="6">
        <v>2023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2"/>
    </row>
    <row r="43" spans="1:15" ht="12.75">
      <c r="A43" s="22"/>
      <c r="B43" s="21"/>
      <c r="C43" s="22"/>
      <c r="D43" s="6">
        <v>2024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22"/>
    </row>
    <row r="44" spans="1:15" ht="12.75">
      <c r="A44" s="22"/>
      <c r="B44" s="21"/>
      <c r="C44" s="22"/>
      <c r="D44" s="6">
        <v>2025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22"/>
    </row>
    <row r="45" spans="1:15" ht="15" customHeight="1">
      <c r="A45" s="23" t="s">
        <v>34</v>
      </c>
      <c r="B45" s="22" t="s">
        <v>22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2.75">
      <c r="A46" s="23"/>
      <c r="B46" s="22" t="s">
        <v>23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" customHeight="1">
      <c r="A47" s="24" t="s">
        <v>35</v>
      </c>
      <c r="B47" s="25" t="s">
        <v>38</v>
      </c>
      <c r="C47" s="21" t="s">
        <v>41</v>
      </c>
      <c r="D47" s="6" t="s">
        <v>16</v>
      </c>
      <c r="E47" s="8">
        <v>309350.9</v>
      </c>
      <c r="F47" s="8">
        <v>0</v>
      </c>
      <c r="G47" s="8">
        <v>309350.9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21" t="s">
        <v>20</v>
      </c>
    </row>
    <row r="48" spans="1:15" ht="18" customHeight="1">
      <c r="A48" s="24"/>
      <c r="B48" s="26"/>
      <c r="C48" s="21"/>
      <c r="D48" s="6">
        <v>2017</v>
      </c>
      <c r="E48" s="8">
        <v>309350.9</v>
      </c>
      <c r="F48" s="8">
        <v>0</v>
      </c>
      <c r="G48" s="8">
        <v>309350.9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21"/>
    </row>
    <row r="49" spans="1:15" ht="18" customHeight="1">
      <c r="A49" s="24"/>
      <c r="B49" s="26"/>
      <c r="C49" s="21"/>
      <c r="D49" s="6">
        <v>2018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1"/>
    </row>
    <row r="50" spans="1:15" ht="18" customHeight="1">
      <c r="A50" s="24"/>
      <c r="B50" s="26"/>
      <c r="C50" s="21"/>
      <c r="D50" s="6">
        <v>2019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21"/>
    </row>
    <row r="51" spans="1:15" ht="18" customHeight="1">
      <c r="A51" s="24"/>
      <c r="B51" s="26"/>
      <c r="C51" s="21"/>
      <c r="D51" s="6">
        <v>2020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1"/>
    </row>
    <row r="52" spans="1:15" ht="18" customHeight="1">
      <c r="A52" s="24"/>
      <c r="B52" s="27"/>
      <c r="C52" s="21"/>
      <c r="D52" s="6">
        <v>2021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21"/>
    </row>
    <row r="53" spans="1:15" ht="18" customHeight="1">
      <c r="A53" s="24"/>
      <c r="B53" s="27"/>
      <c r="C53" s="21"/>
      <c r="D53" s="6">
        <v>2022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21"/>
    </row>
    <row r="54" spans="1:15" ht="18" customHeight="1">
      <c r="A54" s="24"/>
      <c r="B54" s="27"/>
      <c r="C54" s="21"/>
      <c r="D54" s="6">
        <v>2023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21"/>
    </row>
    <row r="55" spans="1:15" ht="18" customHeight="1">
      <c r="A55" s="24"/>
      <c r="B55" s="27"/>
      <c r="C55" s="21"/>
      <c r="D55" s="6">
        <v>2024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21"/>
    </row>
    <row r="56" spans="1:15" ht="28.5" customHeight="1">
      <c r="A56" s="24"/>
      <c r="B56" s="28"/>
      <c r="C56" s="21"/>
      <c r="D56" s="6">
        <v>2025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21"/>
    </row>
    <row r="57" spans="1:15" ht="12.75">
      <c r="A57" s="24" t="s">
        <v>36</v>
      </c>
      <c r="B57" s="21" t="s">
        <v>24</v>
      </c>
      <c r="C57" s="21" t="s">
        <v>42</v>
      </c>
      <c r="D57" s="9" t="s">
        <v>16</v>
      </c>
      <c r="E57" s="10">
        <f aca="true" t="shared" si="6" ref="E57:F66">G57+I57+K57+M57</f>
        <v>5460753.1</v>
      </c>
      <c r="F57" s="10">
        <f t="shared" si="6"/>
        <v>486954.9</v>
      </c>
      <c r="G57" s="10">
        <f>SUM(G58:G66)</f>
        <v>5460753.1</v>
      </c>
      <c r="H57" s="10">
        <f>SUM(H58:H66)</f>
        <v>486954.9</v>
      </c>
      <c r="I57" s="10">
        <f aca="true" t="shared" si="7" ref="I57:N57">SUM(I58:I66)</f>
        <v>0</v>
      </c>
      <c r="J57" s="10">
        <f t="shared" si="7"/>
        <v>0</v>
      </c>
      <c r="K57" s="10">
        <f t="shared" si="7"/>
        <v>0</v>
      </c>
      <c r="L57" s="10">
        <f t="shared" si="7"/>
        <v>0</v>
      </c>
      <c r="M57" s="10">
        <f t="shared" si="7"/>
        <v>0</v>
      </c>
      <c r="N57" s="10">
        <f t="shared" si="7"/>
        <v>0</v>
      </c>
      <c r="O57" s="21" t="s">
        <v>20</v>
      </c>
    </row>
    <row r="58" spans="1:15" ht="12.75">
      <c r="A58" s="24"/>
      <c r="B58" s="21"/>
      <c r="C58" s="21"/>
      <c r="D58" s="9">
        <v>2017</v>
      </c>
      <c r="E58" s="10">
        <f t="shared" si="6"/>
        <v>90649.1</v>
      </c>
      <c r="F58" s="10">
        <f t="shared" si="6"/>
        <v>88298.3</v>
      </c>
      <c r="G58" s="10">
        <v>90649.1</v>
      </c>
      <c r="H58" s="10">
        <v>88298.3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21"/>
    </row>
    <row r="59" spans="1:15" ht="12.75">
      <c r="A59" s="24"/>
      <c r="B59" s="21"/>
      <c r="C59" s="21"/>
      <c r="D59" s="9">
        <v>2018</v>
      </c>
      <c r="E59" s="10">
        <f t="shared" si="6"/>
        <v>400000</v>
      </c>
      <c r="F59" s="10">
        <f t="shared" si="6"/>
        <v>116232.9</v>
      </c>
      <c r="G59" s="10">
        <v>400000</v>
      </c>
      <c r="H59" s="14">
        <v>116232.9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21"/>
    </row>
    <row r="60" spans="1:15" ht="12.75">
      <c r="A60" s="24"/>
      <c r="B60" s="21"/>
      <c r="C60" s="21"/>
      <c r="D60" s="9">
        <v>2019</v>
      </c>
      <c r="E60" s="10">
        <f t="shared" si="6"/>
        <v>800238</v>
      </c>
      <c r="F60" s="10">
        <f t="shared" si="6"/>
        <v>71907.9</v>
      </c>
      <c r="G60" s="10">
        <v>800238</v>
      </c>
      <c r="H60" s="10">
        <v>71907.9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21"/>
    </row>
    <row r="61" spans="1:15" ht="12.75">
      <c r="A61" s="24"/>
      <c r="B61" s="21"/>
      <c r="C61" s="21"/>
      <c r="D61" s="9">
        <v>2020</v>
      </c>
      <c r="E61" s="10">
        <f t="shared" si="6"/>
        <v>920461</v>
      </c>
      <c r="F61" s="10">
        <f t="shared" si="6"/>
        <v>71907.9</v>
      </c>
      <c r="G61" s="10">
        <v>920461</v>
      </c>
      <c r="H61" s="10">
        <v>71907.9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21"/>
    </row>
    <row r="62" spans="1:15" ht="12.75">
      <c r="A62" s="24"/>
      <c r="B62" s="21"/>
      <c r="C62" s="21"/>
      <c r="D62" s="6">
        <v>2021</v>
      </c>
      <c r="E62" s="10">
        <f t="shared" si="6"/>
        <v>852557</v>
      </c>
      <c r="F62" s="10">
        <f t="shared" si="6"/>
        <v>71907.9</v>
      </c>
      <c r="G62" s="10">
        <v>852557</v>
      </c>
      <c r="H62" s="10">
        <v>71907.9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21"/>
    </row>
    <row r="63" spans="1:15" ht="12.75">
      <c r="A63" s="24"/>
      <c r="B63" s="21"/>
      <c r="C63" s="21"/>
      <c r="D63" s="6">
        <v>2022</v>
      </c>
      <c r="E63" s="10">
        <f t="shared" si="6"/>
        <v>857752</v>
      </c>
      <c r="F63" s="10">
        <f t="shared" si="6"/>
        <v>66700</v>
      </c>
      <c r="G63" s="10">
        <v>857752</v>
      </c>
      <c r="H63" s="8">
        <v>66700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1"/>
    </row>
    <row r="64" spans="1:15" ht="12.75">
      <c r="A64" s="24"/>
      <c r="B64" s="21"/>
      <c r="C64" s="21"/>
      <c r="D64" s="6">
        <v>2023</v>
      </c>
      <c r="E64" s="10">
        <f t="shared" si="6"/>
        <v>513032</v>
      </c>
      <c r="F64" s="10">
        <f t="shared" si="6"/>
        <v>0</v>
      </c>
      <c r="G64" s="10">
        <v>513032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1"/>
    </row>
    <row r="65" spans="1:15" ht="12.75">
      <c r="A65" s="24"/>
      <c r="B65" s="21"/>
      <c r="C65" s="21"/>
      <c r="D65" s="6">
        <v>2024</v>
      </c>
      <c r="E65" s="10">
        <f t="shared" si="6"/>
        <v>513032</v>
      </c>
      <c r="F65" s="10">
        <f t="shared" si="6"/>
        <v>0</v>
      </c>
      <c r="G65" s="10">
        <v>513032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21"/>
    </row>
    <row r="66" spans="1:15" ht="12.75">
      <c r="A66" s="24"/>
      <c r="B66" s="21"/>
      <c r="C66" s="21"/>
      <c r="D66" s="6">
        <v>2025</v>
      </c>
      <c r="E66" s="10">
        <f t="shared" si="6"/>
        <v>513032</v>
      </c>
      <c r="F66" s="10">
        <f t="shared" si="6"/>
        <v>0</v>
      </c>
      <c r="G66" s="10">
        <v>513032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21"/>
    </row>
    <row r="67" spans="1:17" ht="30.75" customHeight="1">
      <c r="A67" s="24" t="s">
        <v>37</v>
      </c>
      <c r="B67" s="21" t="s">
        <v>45</v>
      </c>
      <c r="C67" s="22"/>
      <c r="D67" s="6" t="s">
        <v>16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1" t="s">
        <v>20</v>
      </c>
      <c r="P67" s="4"/>
      <c r="Q67" s="4"/>
    </row>
    <row r="68" spans="1:17" ht="12.75">
      <c r="A68" s="24"/>
      <c r="B68" s="21"/>
      <c r="C68" s="22"/>
      <c r="D68" s="6">
        <v>2017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21"/>
      <c r="P68" s="4"/>
      <c r="Q68" s="4"/>
    </row>
    <row r="69" spans="1:17" ht="12.75">
      <c r="A69" s="24"/>
      <c r="B69" s="21"/>
      <c r="C69" s="22"/>
      <c r="D69" s="6">
        <v>2018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1"/>
      <c r="P69" s="4"/>
      <c r="Q69" s="4"/>
    </row>
    <row r="70" spans="1:17" ht="12.75">
      <c r="A70" s="24"/>
      <c r="B70" s="21"/>
      <c r="C70" s="22"/>
      <c r="D70" s="6">
        <v>2019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1"/>
      <c r="P70" s="4"/>
      <c r="Q70" s="4"/>
    </row>
    <row r="71" spans="1:17" ht="12.75">
      <c r="A71" s="24"/>
      <c r="B71" s="21"/>
      <c r="C71" s="22"/>
      <c r="D71" s="6">
        <v>2020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21"/>
      <c r="P71" s="4"/>
      <c r="Q71" s="4"/>
    </row>
    <row r="72" spans="1:17" ht="12.75">
      <c r="A72" s="24"/>
      <c r="B72" s="21"/>
      <c r="C72" s="22"/>
      <c r="D72" s="6">
        <v>2021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21"/>
      <c r="P72" s="4"/>
      <c r="Q72" s="4"/>
    </row>
    <row r="73" spans="1:17" ht="12.75">
      <c r="A73" s="24"/>
      <c r="B73" s="21"/>
      <c r="C73" s="22"/>
      <c r="D73" s="6">
        <v>2022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21"/>
      <c r="P73" s="4"/>
      <c r="Q73" s="4"/>
    </row>
    <row r="74" spans="1:17" ht="12.75">
      <c r="A74" s="24"/>
      <c r="B74" s="21"/>
      <c r="C74" s="22"/>
      <c r="D74" s="6">
        <v>2023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21"/>
      <c r="P74" s="4"/>
      <c r="Q74" s="4"/>
    </row>
    <row r="75" spans="1:17" ht="12.75">
      <c r="A75" s="24"/>
      <c r="B75" s="21"/>
      <c r="C75" s="22"/>
      <c r="D75" s="6">
        <v>2024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21"/>
      <c r="P75" s="4"/>
      <c r="Q75" s="4"/>
    </row>
    <row r="76" spans="1:17" ht="12.75">
      <c r="A76" s="29"/>
      <c r="B76" s="30"/>
      <c r="C76" s="31"/>
      <c r="D76" s="6">
        <v>2025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21"/>
      <c r="P76" s="4"/>
      <c r="Q76" s="4"/>
    </row>
    <row r="77" spans="1:17" ht="12.75">
      <c r="A77" s="41" t="s">
        <v>46</v>
      </c>
      <c r="B77" s="25" t="s">
        <v>47</v>
      </c>
      <c r="C77" s="25" t="s">
        <v>48</v>
      </c>
      <c r="D77" s="9" t="s">
        <v>16</v>
      </c>
      <c r="E77" s="10">
        <f>G77+I77+K77+M77</f>
        <v>353.1</v>
      </c>
      <c r="F77" s="10">
        <f aca="true" t="shared" si="8" ref="F77:F85">H77+J77+L77+N77</f>
        <v>261</v>
      </c>
      <c r="G77" s="10">
        <f>G78+G83+G84+G85</f>
        <v>353.1</v>
      </c>
      <c r="H77" s="10">
        <f aca="true" t="shared" si="9" ref="H77:N77">H78+H83+H84+H85</f>
        <v>261</v>
      </c>
      <c r="I77" s="10">
        <f t="shared" si="9"/>
        <v>0</v>
      </c>
      <c r="J77" s="10">
        <f t="shared" si="9"/>
        <v>0</v>
      </c>
      <c r="K77" s="10">
        <f t="shared" si="9"/>
        <v>0</v>
      </c>
      <c r="L77" s="10">
        <f t="shared" si="9"/>
        <v>0</v>
      </c>
      <c r="M77" s="10">
        <f t="shared" si="9"/>
        <v>0</v>
      </c>
      <c r="N77" s="10">
        <f t="shared" si="9"/>
        <v>0</v>
      </c>
      <c r="O77" s="16"/>
      <c r="P77" s="11"/>
      <c r="Q77" s="4"/>
    </row>
    <row r="78" spans="1:17" ht="12.75">
      <c r="A78" s="42"/>
      <c r="B78" s="26"/>
      <c r="C78" s="26"/>
      <c r="D78" s="9">
        <v>2017</v>
      </c>
      <c r="E78" s="10">
        <v>0</v>
      </c>
      <c r="F78" s="10">
        <f t="shared" si="8"/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6"/>
      <c r="P78" s="11"/>
      <c r="Q78" s="4"/>
    </row>
    <row r="79" spans="1:17" ht="33.75">
      <c r="A79" s="42"/>
      <c r="B79" s="26"/>
      <c r="C79" s="26"/>
      <c r="D79" s="9">
        <v>2018</v>
      </c>
      <c r="E79" s="10">
        <f>G79+I79+K79+M79</f>
        <v>46.4</v>
      </c>
      <c r="F79" s="10">
        <f>H79+J79+L79+N79</f>
        <v>46.4</v>
      </c>
      <c r="G79" s="10">
        <v>46.4</v>
      </c>
      <c r="H79" s="10">
        <v>46.4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9" t="s">
        <v>50</v>
      </c>
      <c r="P79" s="12"/>
      <c r="Q79" s="4"/>
    </row>
    <row r="80" spans="1:17" ht="33.75">
      <c r="A80" s="42"/>
      <c r="B80" s="26"/>
      <c r="C80" s="26"/>
      <c r="D80" s="9">
        <v>2018</v>
      </c>
      <c r="E80" s="10">
        <f aca="true" t="shared" si="10" ref="E80:E85">G80+I80+K80+M80</f>
        <v>195.4</v>
      </c>
      <c r="F80" s="10">
        <f t="shared" si="8"/>
        <v>133.4</v>
      </c>
      <c r="G80" s="10">
        <v>195.4</v>
      </c>
      <c r="H80" s="10">
        <v>133.4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9" t="s">
        <v>51</v>
      </c>
      <c r="P80" s="12"/>
      <c r="Q80" s="4"/>
    </row>
    <row r="81" spans="1:17" ht="33.75">
      <c r="A81" s="42"/>
      <c r="B81" s="26"/>
      <c r="C81" s="26"/>
      <c r="D81" s="9">
        <v>2018</v>
      </c>
      <c r="E81" s="10">
        <f t="shared" si="10"/>
        <v>41.7</v>
      </c>
      <c r="F81" s="10">
        <f t="shared" si="8"/>
        <v>41.7</v>
      </c>
      <c r="G81" s="10">
        <v>41.7</v>
      </c>
      <c r="H81" s="10">
        <f>11.7+30</f>
        <v>41.7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9" t="s">
        <v>52</v>
      </c>
      <c r="P81" s="12"/>
      <c r="Q81" s="4"/>
    </row>
    <row r="82" spans="1:17" ht="33.75">
      <c r="A82" s="42"/>
      <c r="B82" s="26"/>
      <c r="C82" s="26"/>
      <c r="D82" s="9">
        <v>2018</v>
      </c>
      <c r="E82" s="10">
        <f t="shared" si="10"/>
        <v>69.6</v>
      </c>
      <c r="F82" s="10">
        <f t="shared" si="8"/>
        <v>39.5</v>
      </c>
      <c r="G82" s="10">
        <v>69.6</v>
      </c>
      <c r="H82" s="10">
        <v>39.5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9" t="s">
        <v>53</v>
      </c>
      <c r="P82" s="13"/>
      <c r="Q82" s="4"/>
    </row>
    <row r="83" spans="1:17" ht="22.5">
      <c r="A83" s="42"/>
      <c r="B83" s="26"/>
      <c r="C83" s="26"/>
      <c r="D83" s="9" t="s">
        <v>49</v>
      </c>
      <c r="E83" s="10">
        <f t="shared" si="10"/>
        <v>353.1</v>
      </c>
      <c r="F83" s="10">
        <f t="shared" si="8"/>
        <v>261</v>
      </c>
      <c r="G83" s="10">
        <f>G79+G80+G81+G82</f>
        <v>353.1</v>
      </c>
      <c r="H83" s="10">
        <f>H79+H80+H81+H82</f>
        <v>261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32"/>
      <c r="P83" s="11"/>
      <c r="Q83" s="4"/>
    </row>
    <row r="84" spans="1:17" ht="12.75">
      <c r="A84" s="42"/>
      <c r="B84" s="26"/>
      <c r="C84" s="26"/>
      <c r="D84" s="9">
        <v>2019</v>
      </c>
      <c r="E84" s="10">
        <f t="shared" si="10"/>
        <v>0</v>
      </c>
      <c r="F84" s="10">
        <f t="shared" si="8"/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33"/>
      <c r="P84" s="11"/>
      <c r="Q84" s="4"/>
    </row>
    <row r="85" spans="1:17" ht="12.75">
      <c r="A85" s="42"/>
      <c r="B85" s="26"/>
      <c r="C85" s="26"/>
      <c r="D85" s="9">
        <v>2020</v>
      </c>
      <c r="E85" s="10">
        <f t="shared" si="10"/>
        <v>0</v>
      </c>
      <c r="F85" s="10">
        <f t="shared" si="8"/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33"/>
      <c r="P85" s="11"/>
      <c r="Q85" s="4"/>
    </row>
    <row r="86" spans="1:17" ht="12.75">
      <c r="A86" s="27"/>
      <c r="B86" s="27"/>
      <c r="C86" s="45"/>
      <c r="D86" s="6">
        <v>2021</v>
      </c>
      <c r="E86" s="10">
        <f aca="true" t="shared" si="11" ref="E86:F91">G86+I86+K86+M86</f>
        <v>0</v>
      </c>
      <c r="F86" s="10">
        <f t="shared" si="11"/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33"/>
      <c r="P86" s="11"/>
      <c r="Q86" s="4"/>
    </row>
    <row r="87" spans="1:17" ht="12.75">
      <c r="A87" s="27"/>
      <c r="B87" s="27"/>
      <c r="C87" s="45"/>
      <c r="D87" s="6">
        <v>2022</v>
      </c>
      <c r="E87" s="10">
        <f t="shared" si="11"/>
        <v>0</v>
      </c>
      <c r="F87" s="10">
        <f t="shared" si="11"/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33"/>
      <c r="P87" s="11"/>
      <c r="Q87" s="4"/>
    </row>
    <row r="88" spans="1:17" ht="12.75">
      <c r="A88" s="27"/>
      <c r="B88" s="27"/>
      <c r="C88" s="45"/>
      <c r="D88" s="6">
        <v>2023</v>
      </c>
      <c r="E88" s="10">
        <f t="shared" si="11"/>
        <v>0</v>
      </c>
      <c r="F88" s="10">
        <f t="shared" si="11"/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33"/>
      <c r="P88" s="11"/>
      <c r="Q88" s="4"/>
    </row>
    <row r="89" spans="1:17" ht="12.75">
      <c r="A89" s="27"/>
      <c r="B89" s="27"/>
      <c r="C89" s="45"/>
      <c r="D89" s="6">
        <v>2024</v>
      </c>
      <c r="E89" s="10">
        <f t="shared" si="11"/>
        <v>0</v>
      </c>
      <c r="F89" s="10">
        <f t="shared" si="11"/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33"/>
      <c r="P89" s="4"/>
      <c r="Q89" s="4"/>
    </row>
    <row r="90" spans="1:17" ht="12.75">
      <c r="A90" s="28"/>
      <c r="B90" s="28"/>
      <c r="C90" s="43"/>
      <c r="D90" s="6">
        <v>2025</v>
      </c>
      <c r="E90" s="10">
        <f t="shared" si="11"/>
        <v>0</v>
      </c>
      <c r="F90" s="10">
        <f t="shared" si="11"/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33"/>
      <c r="P90" s="4"/>
      <c r="Q90" s="4"/>
    </row>
    <row r="91" spans="1:16" ht="12.75">
      <c r="A91" s="41" t="s">
        <v>54</v>
      </c>
      <c r="B91" s="25" t="s">
        <v>55</v>
      </c>
      <c r="C91" s="25" t="s">
        <v>56</v>
      </c>
      <c r="D91" s="9" t="s">
        <v>16</v>
      </c>
      <c r="E91" s="10">
        <f t="shared" si="11"/>
        <v>78998.7</v>
      </c>
      <c r="F91" s="10">
        <f t="shared" si="11"/>
        <v>75535.7</v>
      </c>
      <c r="G91" s="10">
        <f>G92+G97+G98+G99</f>
        <v>78998.7</v>
      </c>
      <c r="H91" s="10">
        <f aca="true" t="shared" si="12" ref="H91:N91">H92+H97+H98+H99</f>
        <v>75535.7</v>
      </c>
      <c r="I91" s="10">
        <f t="shared" si="12"/>
        <v>0</v>
      </c>
      <c r="J91" s="10">
        <f t="shared" si="12"/>
        <v>0</v>
      </c>
      <c r="K91" s="10">
        <f t="shared" si="12"/>
        <v>0</v>
      </c>
      <c r="L91" s="10">
        <f t="shared" si="12"/>
        <v>0</v>
      </c>
      <c r="M91" s="10">
        <f t="shared" si="12"/>
        <v>0</v>
      </c>
      <c r="N91" s="10">
        <f t="shared" si="12"/>
        <v>0</v>
      </c>
      <c r="O91" s="6"/>
      <c r="P91" s="15"/>
    </row>
    <row r="92" spans="1:16" ht="12.75">
      <c r="A92" s="42"/>
      <c r="B92" s="26"/>
      <c r="C92" s="26"/>
      <c r="D92" s="9">
        <v>2017</v>
      </c>
      <c r="E92" s="10">
        <v>0</v>
      </c>
      <c r="F92" s="10">
        <f>H92+J92+L92+N92</f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P92" s="12"/>
    </row>
    <row r="93" spans="1:16" ht="35.25" customHeight="1">
      <c r="A93" s="42"/>
      <c r="B93" s="26"/>
      <c r="C93" s="26"/>
      <c r="D93" s="9">
        <v>2018</v>
      </c>
      <c r="E93" s="10">
        <v>22554.8</v>
      </c>
      <c r="F93" s="10">
        <v>22554.8</v>
      </c>
      <c r="G93" s="10">
        <v>22554.8</v>
      </c>
      <c r="H93" s="10">
        <v>22554.8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9" t="s">
        <v>50</v>
      </c>
      <c r="P93" s="12"/>
    </row>
    <row r="94" spans="1:16" ht="35.25" customHeight="1">
      <c r="A94" s="42"/>
      <c r="B94" s="26"/>
      <c r="C94" s="26"/>
      <c r="D94" s="9">
        <v>2018</v>
      </c>
      <c r="E94" s="10">
        <f aca="true" t="shared" si="13" ref="E94:F97">G94+I94+K94+M94</f>
        <v>23668</v>
      </c>
      <c r="F94" s="10">
        <f t="shared" si="13"/>
        <v>23668</v>
      </c>
      <c r="G94" s="10">
        <f>18864+4804</f>
        <v>23668</v>
      </c>
      <c r="H94" s="10">
        <f>18864+4804</f>
        <v>23668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9" t="s">
        <v>51</v>
      </c>
      <c r="P94" s="12"/>
    </row>
    <row r="95" spans="1:16" ht="35.25" customHeight="1">
      <c r="A95" s="42"/>
      <c r="B95" s="26"/>
      <c r="C95" s="26"/>
      <c r="D95" s="9">
        <v>2018</v>
      </c>
      <c r="E95" s="10">
        <f t="shared" si="13"/>
        <v>12109.1</v>
      </c>
      <c r="F95" s="10">
        <f t="shared" si="13"/>
        <v>12109.1</v>
      </c>
      <c r="G95" s="10">
        <f>2322+9787.1</f>
        <v>12109.1</v>
      </c>
      <c r="H95" s="10">
        <f>2322+9787.1</f>
        <v>12109.1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9" t="s">
        <v>52</v>
      </c>
      <c r="P95" s="15"/>
    </row>
    <row r="96" spans="1:16" ht="32.25" customHeight="1">
      <c r="A96" s="42"/>
      <c r="B96" s="26"/>
      <c r="C96" s="26"/>
      <c r="D96" s="9">
        <v>2018</v>
      </c>
      <c r="E96" s="10">
        <f t="shared" si="13"/>
        <v>20666.8</v>
      </c>
      <c r="F96" s="10">
        <f t="shared" si="13"/>
        <v>17203.8</v>
      </c>
      <c r="G96" s="10">
        <f>13008.4+7658.4</f>
        <v>20666.8</v>
      </c>
      <c r="H96" s="10">
        <v>17203.8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9" t="s">
        <v>53</v>
      </c>
      <c r="P96" s="3"/>
    </row>
    <row r="97" spans="1:16" ht="22.5">
      <c r="A97" s="42"/>
      <c r="B97" s="26"/>
      <c r="C97" s="26"/>
      <c r="D97" s="9" t="s">
        <v>49</v>
      </c>
      <c r="E97" s="10">
        <f t="shared" si="13"/>
        <v>78998.7</v>
      </c>
      <c r="F97" s="10">
        <f>H97+J97+L97+N97</f>
        <v>75535.7</v>
      </c>
      <c r="G97" s="10">
        <f>SUM(G93:G96)</f>
        <v>78998.7</v>
      </c>
      <c r="H97" s="10">
        <f>SUM(H93:H96)</f>
        <v>75535.7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38"/>
      <c r="P97" s="3"/>
    </row>
    <row r="98" spans="1:15" ht="12.75">
      <c r="A98" s="42"/>
      <c r="B98" s="26"/>
      <c r="C98" s="26"/>
      <c r="D98" s="9">
        <v>2019</v>
      </c>
      <c r="E98" s="10">
        <f>G98+I98+K98+M98</f>
        <v>0</v>
      </c>
      <c r="F98" s="10">
        <f>H98+J98+L98+N98</f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39"/>
    </row>
    <row r="99" spans="1:15" ht="12.75">
      <c r="A99" s="42"/>
      <c r="B99" s="26"/>
      <c r="C99" s="26"/>
      <c r="D99" s="9">
        <v>2020</v>
      </c>
      <c r="E99" s="10">
        <f aca="true" t="shared" si="14" ref="E99:E104">G99+I99+K99+M99</f>
        <v>0</v>
      </c>
      <c r="F99" s="10">
        <f aca="true" t="shared" si="15" ref="F99:F104">H99+J99+L99+N99</f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39"/>
    </row>
    <row r="100" spans="1:15" ht="12.75">
      <c r="A100" s="42"/>
      <c r="B100" s="26"/>
      <c r="C100" s="26"/>
      <c r="D100" s="6">
        <v>2021</v>
      </c>
      <c r="E100" s="10">
        <f t="shared" si="14"/>
        <v>0</v>
      </c>
      <c r="F100" s="10">
        <f t="shared" si="15"/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39"/>
    </row>
    <row r="101" spans="1:15" ht="12.75">
      <c r="A101" s="42"/>
      <c r="B101" s="26"/>
      <c r="C101" s="26"/>
      <c r="D101" s="6">
        <v>2022</v>
      </c>
      <c r="E101" s="10">
        <f t="shared" si="14"/>
        <v>0</v>
      </c>
      <c r="F101" s="10">
        <f t="shared" si="15"/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39"/>
    </row>
    <row r="102" spans="1:15" ht="12.75">
      <c r="A102" s="42"/>
      <c r="B102" s="26"/>
      <c r="C102" s="26"/>
      <c r="D102" s="6">
        <v>2023</v>
      </c>
      <c r="E102" s="10">
        <f t="shared" si="14"/>
        <v>0</v>
      </c>
      <c r="F102" s="10">
        <f t="shared" si="15"/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39"/>
    </row>
    <row r="103" spans="1:15" ht="12.75">
      <c r="A103" s="42"/>
      <c r="B103" s="26"/>
      <c r="C103" s="26"/>
      <c r="D103" s="6">
        <v>2024</v>
      </c>
      <c r="E103" s="10">
        <f t="shared" si="14"/>
        <v>0</v>
      </c>
      <c r="F103" s="10">
        <f t="shared" si="15"/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39"/>
    </row>
    <row r="104" spans="1:15" ht="12.75">
      <c r="A104" s="28"/>
      <c r="B104" s="28"/>
      <c r="C104" s="43"/>
      <c r="D104" s="6">
        <v>2025</v>
      </c>
      <c r="E104" s="10">
        <f t="shared" si="14"/>
        <v>0</v>
      </c>
      <c r="F104" s="10">
        <f t="shared" si="15"/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40"/>
    </row>
    <row r="105" spans="1:15" ht="12.75">
      <c r="A105" s="22"/>
      <c r="B105" s="21" t="s">
        <v>25</v>
      </c>
      <c r="C105" s="22"/>
      <c r="D105" s="6" t="s">
        <v>16</v>
      </c>
      <c r="E105" s="10">
        <f>SUM(E106:E114)</f>
        <v>5849455.8</v>
      </c>
      <c r="F105" s="8">
        <f>SUM(F106:F114)</f>
        <v>562751.6</v>
      </c>
      <c r="G105" s="10">
        <f>SUM(G106:G114)</f>
        <v>5849455.8</v>
      </c>
      <c r="H105" s="8">
        <f>SUM(H106:H114)</f>
        <v>562751.6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22"/>
    </row>
    <row r="106" spans="1:15" ht="12.75">
      <c r="A106" s="22"/>
      <c r="B106" s="21"/>
      <c r="C106" s="22"/>
      <c r="D106" s="6">
        <v>2017</v>
      </c>
      <c r="E106" s="10">
        <f>G106+I106+K106+M106</f>
        <v>400000</v>
      </c>
      <c r="F106" s="8">
        <f>H106+J106+L106+N106</f>
        <v>88298.3</v>
      </c>
      <c r="G106" s="8">
        <f>G26+G48+G58+G68+G78+G92</f>
        <v>400000</v>
      </c>
      <c r="H106" s="8">
        <f>H48+H58+H68+H78</f>
        <v>88298.3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22"/>
    </row>
    <row r="107" spans="1:15" ht="12.75">
      <c r="A107" s="22"/>
      <c r="B107" s="21"/>
      <c r="C107" s="22"/>
      <c r="D107" s="6">
        <v>2018</v>
      </c>
      <c r="E107" s="10">
        <f aca="true" t="shared" si="16" ref="E107:E114">G107+I107+K107+M107</f>
        <v>479351.8</v>
      </c>
      <c r="F107" s="8">
        <f aca="true" t="shared" si="17" ref="F107:F114">H107+J107+L107+N107</f>
        <v>192029.59999999998</v>
      </c>
      <c r="G107" s="8">
        <f>G49+G59+G69+G83+G97</f>
        <v>479351.8</v>
      </c>
      <c r="H107" s="8">
        <f>H49+H59+H69+H83+H97</f>
        <v>192029.59999999998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22"/>
    </row>
    <row r="108" spans="1:15" ht="12.75">
      <c r="A108" s="22"/>
      <c r="B108" s="21"/>
      <c r="C108" s="22"/>
      <c r="D108" s="6">
        <v>2019</v>
      </c>
      <c r="E108" s="10">
        <f t="shared" si="16"/>
        <v>800238</v>
      </c>
      <c r="F108" s="8">
        <f t="shared" si="17"/>
        <v>71907.9</v>
      </c>
      <c r="G108" s="10">
        <f>G28+G60+G70+G84+G98</f>
        <v>800238</v>
      </c>
      <c r="H108" s="8">
        <f>H50+H60+H70+H84+H98</f>
        <v>71907.9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22"/>
    </row>
    <row r="109" spans="1:15" ht="12.75">
      <c r="A109" s="22"/>
      <c r="B109" s="21"/>
      <c r="C109" s="22"/>
      <c r="D109" s="6">
        <v>2020</v>
      </c>
      <c r="E109" s="10">
        <f t="shared" si="16"/>
        <v>920461</v>
      </c>
      <c r="F109" s="8">
        <f t="shared" si="17"/>
        <v>71907.9</v>
      </c>
      <c r="G109" s="10">
        <f>G61+G71+G85+G99</f>
        <v>920461</v>
      </c>
      <c r="H109" s="8">
        <f>H51+H61+H71+H85+H99</f>
        <v>71907.9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22"/>
    </row>
    <row r="110" spans="1:15" ht="12.75">
      <c r="A110" s="22"/>
      <c r="B110" s="21"/>
      <c r="C110" s="22"/>
      <c r="D110" s="6">
        <v>2021</v>
      </c>
      <c r="E110" s="10">
        <f t="shared" si="16"/>
        <v>852557</v>
      </c>
      <c r="F110" s="8">
        <f t="shared" si="17"/>
        <v>71907.9</v>
      </c>
      <c r="G110" s="10">
        <f>G62</f>
        <v>852557</v>
      </c>
      <c r="H110" s="8">
        <f>H52+H62+H72+H86+H100</f>
        <v>71907.9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22"/>
    </row>
    <row r="111" spans="1:15" ht="12.75">
      <c r="A111" s="22"/>
      <c r="B111" s="21"/>
      <c r="C111" s="22"/>
      <c r="D111" s="6">
        <v>2022</v>
      </c>
      <c r="E111" s="10">
        <f t="shared" si="16"/>
        <v>857752</v>
      </c>
      <c r="F111" s="8">
        <f t="shared" si="17"/>
        <v>66700</v>
      </c>
      <c r="G111" s="10">
        <f>G63</f>
        <v>857752</v>
      </c>
      <c r="H111" s="8">
        <f>H31+H53+H63+H73+H87+H101</f>
        <v>66700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22"/>
    </row>
    <row r="112" spans="1:15" ht="12.75">
      <c r="A112" s="22"/>
      <c r="B112" s="21"/>
      <c r="C112" s="22"/>
      <c r="D112" s="6">
        <v>2023</v>
      </c>
      <c r="E112" s="10">
        <f t="shared" si="16"/>
        <v>513032</v>
      </c>
      <c r="F112" s="8">
        <f t="shared" si="17"/>
        <v>0</v>
      </c>
      <c r="G112" s="10">
        <f>G64</f>
        <v>513032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22"/>
    </row>
    <row r="113" spans="1:15" ht="12.75">
      <c r="A113" s="22"/>
      <c r="B113" s="21"/>
      <c r="C113" s="22"/>
      <c r="D113" s="6">
        <v>2024</v>
      </c>
      <c r="E113" s="10">
        <f t="shared" si="16"/>
        <v>513032</v>
      </c>
      <c r="F113" s="8">
        <f t="shared" si="17"/>
        <v>0</v>
      </c>
      <c r="G113" s="10">
        <f>G65</f>
        <v>513032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22"/>
    </row>
    <row r="114" spans="1:15" ht="12.75">
      <c r="A114" s="22"/>
      <c r="B114" s="21"/>
      <c r="C114" s="22"/>
      <c r="D114" s="6">
        <v>2025</v>
      </c>
      <c r="E114" s="10">
        <f t="shared" si="16"/>
        <v>513032</v>
      </c>
      <c r="F114" s="8">
        <f t="shared" si="17"/>
        <v>0</v>
      </c>
      <c r="G114" s="10">
        <f>G66</f>
        <v>513032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22"/>
    </row>
    <row r="115" spans="1:15" ht="15" customHeight="1">
      <c r="A115" s="23" t="s">
        <v>58</v>
      </c>
      <c r="B115" s="22" t="s">
        <v>26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2.75">
      <c r="A116" s="23"/>
      <c r="B116" s="22" t="s">
        <v>27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17.25" customHeight="1">
      <c r="A117" s="24" t="s">
        <v>57</v>
      </c>
      <c r="B117" s="21" t="s">
        <v>28</v>
      </c>
      <c r="C117" s="22"/>
      <c r="D117" s="6" t="s">
        <v>16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21" t="s">
        <v>29</v>
      </c>
    </row>
    <row r="118" spans="1:15" ht="12.75">
      <c r="A118" s="24"/>
      <c r="B118" s="21"/>
      <c r="C118" s="22"/>
      <c r="D118" s="6">
        <v>2017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21"/>
    </row>
    <row r="119" spans="1:15" ht="12.75">
      <c r="A119" s="24"/>
      <c r="B119" s="21"/>
      <c r="C119" s="22"/>
      <c r="D119" s="6">
        <v>2018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21"/>
    </row>
    <row r="120" spans="1:15" ht="12.75">
      <c r="A120" s="24"/>
      <c r="B120" s="21"/>
      <c r="C120" s="22"/>
      <c r="D120" s="6">
        <v>2019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21"/>
    </row>
    <row r="121" spans="1:15" ht="12.75">
      <c r="A121" s="24"/>
      <c r="B121" s="21"/>
      <c r="C121" s="22"/>
      <c r="D121" s="6">
        <v>2020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21"/>
    </row>
    <row r="122" spans="1:15" ht="12.75">
      <c r="A122" s="24"/>
      <c r="B122" s="21"/>
      <c r="C122" s="22"/>
      <c r="D122" s="6">
        <v>2021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21"/>
    </row>
    <row r="123" spans="1:15" ht="12.75">
      <c r="A123" s="24"/>
      <c r="B123" s="21"/>
      <c r="C123" s="22"/>
      <c r="D123" s="6">
        <v>2022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21"/>
    </row>
    <row r="124" spans="1:15" ht="12.75">
      <c r="A124" s="24"/>
      <c r="B124" s="21"/>
      <c r="C124" s="22"/>
      <c r="D124" s="6">
        <v>2023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21"/>
    </row>
    <row r="125" spans="1:15" ht="12.75">
      <c r="A125" s="24"/>
      <c r="B125" s="21"/>
      <c r="C125" s="22"/>
      <c r="D125" s="6">
        <v>2024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21"/>
    </row>
    <row r="126" spans="1:15" ht="12.75">
      <c r="A126" s="24"/>
      <c r="B126" s="21"/>
      <c r="C126" s="22"/>
      <c r="D126" s="6">
        <v>2025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21"/>
    </row>
    <row r="127" spans="1:15" ht="14.25" customHeight="1">
      <c r="A127" s="24" t="s">
        <v>59</v>
      </c>
      <c r="B127" s="21" t="s">
        <v>43</v>
      </c>
      <c r="C127" s="22"/>
      <c r="D127" s="6" t="s">
        <v>16</v>
      </c>
      <c r="E127" s="10">
        <f>SUM(E128:E136)</f>
        <v>9694495</v>
      </c>
      <c r="F127" s="10">
        <f>SUM(F128:F136)</f>
        <v>1682946.4999999998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f>SUM(M128:M136)</f>
        <v>9694495</v>
      </c>
      <c r="N127" s="10">
        <f>SUM(N128:N136)</f>
        <v>1682946.4999999998</v>
      </c>
      <c r="O127" s="21" t="s">
        <v>29</v>
      </c>
    </row>
    <row r="128" spans="1:15" ht="12.75">
      <c r="A128" s="24"/>
      <c r="B128" s="21"/>
      <c r="C128" s="22"/>
      <c r="D128" s="6">
        <v>2017</v>
      </c>
      <c r="E128" s="10">
        <f>G128+I128+K128+M128</f>
        <v>200000</v>
      </c>
      <c r="F128" s="10">
        <f>H128+J128+L128+N128</f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200000</v>
      </c>
      <c r="N128" s="10">
        <v>0</v>
      </c>
      <c r="O128" s="21"/>
    </row>
    <row r="129" spans="1:15" ht="12.75">
      <c r="A129" s="24"/>
      <c r="B129" s="21"/>
      <c r="C129" s="22"/>
      <c r="D129" s="6">
        <v>2018</v>
      </c>
      <c r="E129" s="10">
        <f aca="true" t="shared" si="18" ref="E129:E136">G129+I129+K129+M129</f>
        <v>200000</v>
      </c>
      <c r="F129" s="10">
        <f>H129+J129+L129+N129</f>
        <v>200000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200000</v>
      </c>
      <c r="N129" s="10">
        <v>200000</v>
      </c>
      <c r="O129" s="21"/>
    </row>
    <row r="130" spans="1:15" ht="12.75">
      <c r="A130" s="24"/>
      <c r="B130" s="21"/>
      <c r="C130" s="22"/>
      <c r="D130" s="6">
        <v>2019</v>
      </c>
      <c r="E130" s="10">
        <f t="shared" si="18"/>
        <v>1551801</v>
      </c>
      <c r="F130" s="10">
        <f>H130+J130+L130+N130</f>
        <v>274194.6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1551801</v>
      </c>
      <c r="N130" s="10">
        <v>274194.6</v>
      </c>
      <c r="O130" s="21"/>
    </row>
    <row r="131" spans="1:15" ht="12.75">
      <c r="A131" s="24"/>
      <c r="B131" s="21"/>
      <c r="C131" s="22"/>
      <c r="D131" s="6">
        <v>2020</v>
      </c>
      <c r="E131" s="10">
        <f t="shared" si="18"/>
        <v>1566713</v>
      </c>
      <c r="F131" s="10">
        <f aca="true" t="shared" si="19" ref="F131:F136">H131+J131+L131+N131</f>
        <v>200000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1566713</v>
      </c>
      <c r="N131" s="10">
        <v>200000</v>
      </c>
      <c r="O131" s="21"/>
    </row>
    <row r="132" spans="1:15" ht="12.75">
      <c r="A132" s="24"/>
      <c r="B132" s="21"/>
      <c r="C132" s="22"/>
      <c r="D132" s="6">
        <v>2021</v>
      </c>
      <c r="E132" s="10">
        <f t="shared" si="18"/>
        <v>1522747</v>
      </c>
      <c r="F132" s="10">
        <f t="shared" si="19"/>
        <v>426851.3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1522747</v>
      </c>
      <c r="N132" s="10">
        <v>426851.3</v>
      </c>
      <c r="O132" s="21"/>
    </row>
    <row r="133" spans="1:15" ht="12.75">
      <c r="A133" s="24"/>
      <c r="B133" s="21"/>
      <c r="C133" s="22"/>
      <c r="D133" s="6">
        <v>2022</v>
      </c>
      <c r="E133" s="10">
        <f t="shared" si="18"/>
        <v>1547087</v>
      </c>
      <c r="F133" s="10">
        <f t="shared" si="19"/>
        <v>237679.9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1547087</v>
      </c>
      <c r="N133" s="10">
        <v>237679.9</v>
      </c>
      <c r="O133" s="21"/>
    </row>
    <row r="134" spans="1:15" ht="12.75">
      <c r="A134" s="24"/>
      <c r="B134" s="21"/>
      <c r="C134" s="22"/>
      <c r="D134" s="6">
        <v>2023</v>
      </c>
      <c r="E134" s="10">
        <f t="shared" si="18"/>
        <v>1026065</v>
      </c>
      <c r="F134" s="10">
        <f t="shared" si="19"/>
        <v>344220.7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1026065</v>
      </c>
      <c r="N134" s="10">
        <v>344220.7</v>
      </c>
      <c r="O134" s="21"/>
    </row>
    <row r="135" spans="1:15" ht="12.75">
      <c r="A135" s="24"/>
      <c r="B135" s="21"/>
      <c r="C135" s="22"/>
      <c r="D135" s="6">
        <v>2024</v>
      </c>
      <c r="E135" s="10">
        <f t="shared" si="18"/>
        <v>1026065</v>
      </c>
      <c r="F135" s="10">
        <f t="shared" si="19"/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1026065</v>
      </c>
      <c r="N135" s="10">
        <v>0</v>
      </c>
      <c r="O135" s="21"/>
    </row>
    <row r="136" spans="1:15" ht="12.75">
      <c r="A136" s="24"/>
      <c r="B136" s="21"/>
      <c r="C136" s="22"/>
      <c r="D136" s="6">
        <v>2025</v>
      </c>
      <c r="E136" s="10">
        <f t="shared" si="18"/>
        <v>1054017</v>
      </c>
      <c r="F136" s="10">
        <f t="shared" si="19"/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1054017</v>
      </c>
      <c r="N136" s="10">
        <v>0</v>
      </c>
      <c r="O136" s="21"/>
    </row>
    <row r="137" spans="1:15" ht="12.75">
      <c r="A137" s="22"/>
      <c r="B137" s="21" t="s">
        <v>30</v>
      </c>
      <c r="C137" s="22"/>
      <c r="D137" s="6" t="s">
        <v>16</v>
      </c>
      <c r="E137" s="10">
        <f>SUM(E138:E146)</f>
        <v>9694495</v>
      </c>
      <c r="F137" s="10">
        <f>SUM(F138:F146)</f>
        <v>1682946.4999999998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f>SUM(M138:M146)</f>
        <v>9694495</v>
      </c>
      <c r="N137" s="10">
        <f>SUM(N138:N146)</f>
        <v>1682946.4999999998</v>
      </c>
      <c r="O137" s="22"/>
    </row>
    <row r="138" spans="1:15" ht="12.75">
      <c r="A138" s="22"/>
      <c r="B138" s="21"/>
      <c r="C138" s="22"/>
      <c r="D138" s="6">
        <v>2017</v>
      </c>
      <c r="E138" s="10">
        <f>G138+I138+K138+M138</f>
        <v>200000</v>
      </c>
      <c r="F138" s="10">
        <f>H138+J138+L138+N138</f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f>M118+M128</f>
        <v>200000</v>
      </c>
      <c r="N138" s="10">
        <f>N118+N128</f>
        <v>0</v>
      </c>
      <c r="O138" s="22"/>
    </row>
    <row r="139" spans="1:15" ht="12.75">
      <c r="A139" s="22"/>
      <c r="B139" s="21"/>
      <c r="C139" s="22"/>
      <c r="D139" s="6">
        <v>2018</v>
      </c>
      <c r="E139" s="10">
        <f aca="true" t="shared" si="20" ref="E139:E146">G139+I139+K139+M139</f>
        <v>200000</v>
      </c>
      <c r="F139" s="10">
        <f aca="true" t="shared" si="21" ref="F139:F146">H139+J139+L139+N139</f>
        <v>200000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f aca="true" t="shared" si="22" ref="M139:N146">M119+M129</f>
        <v>200000</v>
      </c>
      <c r="N139" s="10">
        <f t="shared" si="22"/>
        <v>200000</v>
      </c>
      <c r="O139" s="22"/>
    </row>
    <row r="140" spans="1:15" ht="12.75">
      <c r="A140" s="22"/>
      <c r="B140" s="21"/>
      <c r="C140" s="22"/>
      <c r="D140" s="6">
        <v>2019</v>
      </c>
      <c r="E140" s="10">
        <f t="shared" si="20"/>
        <v>1551801</v>
      </c>
      <c r="F140" s="10">
        <f t="shared" si="21"/>
        <v>274194.6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f t="shared" si="22"/>
        <v>1551801</v>
      </c>
      <c r="N140" s="10">
        <f t="shared" si="22"/>
        <v>274194.6</v>
      </c>
      <c r="O140" s="22"/>
    </row>
    <row r="141" spans="1:15" ht="12.75">
      <c r="A141" s="22"/>
      <c r="B141" s="21"/>
      <c r="C141" s="22"/>
      <c r="D141" s="6">
        <v>2020</v>
      </c>
      <c r="E141" s="10">
        <f t="shared" si="20"/>
        <v>1566713</v>
      </c>
      <c r="F141" s="10">
        <f t="shared" si="21"/>
        <v>200000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f t="shared" si="22"/>
        <v>1566713</v>
      </c>
      <c r="N141" s="10">
        <f t="shared" si="22"/>
        <v>200000</v>
      </c>
      <c r="O141" s="22"/>
    </row>
    <row r="142" spans="1:15" ht="12.75">
      <c r="A142" s="22"/>
      <c r="B142" s="21"/>
      <c r="C142" s="22"/>
      <c r="D142" s="6">
        <v>2021</v>
      </c>
      <c r="E142" s="10">
        <f t="shared" si="20"/>
        <v>1522747</v>
      </c>
      <c r="F142" s="10">
        <f t="shared" si="21"/>
        <v>426851.3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f t="shared" si="22"/>
        <v>1522747</v>
      </c>
      <c r="N142" s="10">
        <f t="shared" si="22"/>
        <v>426851.3</v>
      </c>
      <c r="O142" s="22"/>
    </row>
    <row r="143" spans="1:15" ht="12.75">
      <c r="A143" s="22"/>
      <c r="B143" s="21"/>
      <c r="C143" s="22"/>
      <c r="D143" s="6">
        <v>2022</v>
      </c>
      <c r="E143" s="10">
        <f t="shared" si="20"/>
        <v>1547087</v>
      </c>
      <c r="F143" s="10">
        <f t="shared" si="21"/>
        <v>237679.9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f t="shared" si="22"/>
        <v>1547087</v>
      </c>
      <c r="N143" s="10">
        <f t="shared" si="22"/>
        <v>237679.9</v>
      </c>
      <c r="O143" s="22"/>
    </row>
    <row r="144" spans="1:15" ht="12.75">
      <c r="A144" s="22"/>
      <c r="B144" s="21"/>
      <c r="C144" s="22"/>
      <c r="D144" s="6">
        <v>2023</v>
      </c>
      <c r="E144" s="10">
        <f t="shared" si="20"/>
        <v>1026065</v>
      </c>
      <c r="F144" s="10">
        <f t="shared" si="21"/>
        <v>344220.7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f t="shared" si="22"/>
        <v>1026065</v>
      </c>
      <c r="N144" s="10">
        <f t="shared" si="22"/>
        <v>344220.7</v>
      </c>
      <c r="O144" s="22"/>
    </row>
    <row r="145" spans="1:15" ht="12.75">
      <c r="A145" s="22"/>
      <c r="B145" s="21"/>
      <c r="C145" s="22"/>
      <c r="D145" s="6">
        <v>2024</v>
      </c>
      <c r="E145" s="10">
        <f t="shared" si="20"/>
        <v>1026065</v>
      </c>
      <c r="F145" s="10">
        <f t="shared" si="21"/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f t="shared" si="22"/>
        <v>1026065</v>
      </c>
      <c r="N145" s="10">
        <f t="shared" si="22"/>
        <v>0</v>
      </c>
      <c r="O145" s="22"/>
    </row>
    <row r="146" spans="1:15" ht="12.75">
      <c r="A146" s="22"/>
      <c r="B146" s="21"/>
      <c r="C146" s="22"/>
      <c r="D146" s="6">
        <v>2025</v>
      </c>
      <c r="E146" s="10">
        <f t="shared" si="20"/>
        <v>1054017</v>
      </c>
      <c r="F146" s="10">
        <f t="shared" si="21"/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f t="shared" si="22"/>
        <v>1054017</v>
      </c>
      <c r="N146" s="10">
        <f t="shared" si="22"/>
        <v>0</v>
      </c>
      <c r="O146" s="22"/>
    </row>
    <row r="147" spans="1:15" ht="12.75">
      <c r="A147" s="22"/>
      <c r="B147" s="21" t="s">
        <v>31</v>
      </c>
      <c r="C147" s="22"/>
      <c r="D147" s="6" t="s">
        <v>16</v>
      </c>
      <c r="E147" s="10">
        <f>SUM(E148:E156)</f>
        <v>15543950.8</v>
      </c>
      <c r="F147" s="10">
        <f>SUM(F148:F156)</f>
        <v>2245698.1</v>
      </c>
      <c r="G147" s="10">
        <f>SUM(G148:G156)</f>
        <v>5849455.8</v>
      </c>
      <c r="H147" s="10">
        <f>SUM(H148:H156)</f>
        <v>562751.6</v>
      </c>
      <c r="I147" s="10">
        <v>0</v>
      </c>
      <c r="J147" s="10">
        <v>0</v>
      </c>
      <c r="K147" s="10">
        <v>0</v>
      </c>
      <c r="L147" s="10">
        <v>0</v>
      </c>
      <c r="M147" s="10">
        <f>SUM(M148:M156)</f>
        <v>9694495</v>
      </c>
      <c r="N147" s="10">
        <f>SUM(N148:N156)</f>
        <v>1682946.4999999998</v>
      </c>
      <c r="O147" s="22"/>
    </row>
    <row r="148" spans="1:15" ht="12.75">
      <c r="A148" s="22"/>
      <c r="B148" s="21"/>
      <c r="C148" s="22"/>
      <c r="D148" s="6">
        <v>2017</v>
      </c>
      <c r="E148" s="10">
        <f>G148+I148+K148+M148</f>
        <v>600000</v>
      </c>
      <c r="F148" s="10">
        <f>H148+J148+L148+N148</f>
        <v>88298.3</v>
      </c>
      <c r="G148" s="10">
        <f>G106</f>
        <v>400000</v>
      </c>
      <c r="H148" s="10">
        <f>H106+H138</f>
        <v>88298.3</v>
      </c>
      <c r="I148" s="10">
        <v>0</v>
      </c>
      <c r="J148" s="10">
        <v>0</v>
      </c>
      <c r="K148" s="10">
        <v>0</v>
      </c>
      <c r="L148" s="10">
        <v>0</v>
      </c>
      <c r="M148" s="10">
        <f>M128</f>
        <v>200000</v>
      </c>
      <c r="N148" s="10">
        <f>N128</f>
        <v>0</v>
      </c>
      <c r="O148" s="22"/>
    </row>
    <row r="149" spans="1:15" ht="12.75">
      <c r="A149" s="22"/>
      <c r="B149" s="21"/>
      <c r="C149" s="22"/>
      <c r="D149" s="6">
        <v>2018</v>
      </c>
      <c r="E149" s="10">
        <f aca="true" t="shared" si="23" ref="E149:E156">G149+I149+K149+M149</f>
        <v>679351.8</v>
      </c>
      <c r="F149" s="10">
        <f aca="true" t="shared" si="24" ref="F149:F156">H149+J149+L149+N149</f>
        <v>392029.6</v>
      </c>
      <c r="G149" s="10">
        <f aca="true" t="shared" si="25" ref="G149:G156">G107</f>
        <v>479351.8</v>
      </c>
      <c r="H149" s="10">
        <f aca="true" t="shared" si="26" ref="H149:H155">H107+H139</f>
        <v>192029.59999999998</v>
      </c>
      <c r="I149" s="10">
        <v>0</v>
      </c>
      <c r="J149" s="10">
        <v>0</v>
      </c>
      <c r="K149" s="10">
        <v>0</v>
      </c>
      <c r="L149" s="10">
        <v>0</v>
      </c>
      <c r="M149" s="10">
        <f aca="true" t="shared" si="27" ref="M149:M156">M129</f>
        <v>200000</v>
      </c>
      <c r="N149" s="10">
        <f aca="true" t="shared" si="28" ref="N149:N156">N129</f>
        <v>200000</v>
      </c>
      <c r="O149" s="22"/>
    </row>
    <row r="150" spans="1:15" ht="12.75">
      <c r="A150" s="22"/>
      <c r="B150" s="21"/>
      <c r="C150" s="22"/>
      <c r="D150" s="6">
        <v>2019</v>
      </c>
      <c r="E150" s="10">
        <f t="shared" si="23"/>
        <v>2352039</v>
      </c>
      <c r="F150" s="10">
        <f t="shared" si="24"/>
        <v>346102.5</v>
      </c>
      <c r="G150" s="10">
        <f t="shared" si="25"/>
        <v>800238</v>
      </c>
      <c r="H150" s="10">
        <f t="shared" si="26"/>
        <v>71907.9</v>
      </c>
      <c r="I150" s="10">
        <v>0</v>
      </c>
      <c r="J150" s="10">
        <v>0</v>
      </c>
      <c r="K150" s="10">
        <v>0</v>
      </c>
      <c r="L150" s="10">
        <v>0</v>
      </c>
      <c r="M150" s="10">
        <f t="shared" si="27"/>
        <v>1551801</v>
      </c>
      <c r="N150" s="10">
        <f t="shared" si="28"/>
        <v>274194.6</v>
      </c>
      <c r="O150" s="22"/>
    </row>
    <row r="151" spans="1:15" ht="12.75">
      <c r="A151" s="22"/>
      <c r="B151" s="21"/>
      <c r="C151" s="22"/>
      <c r="D151" s="6">
        <v>2020</v>
      </c>
      <c r="E151" s="10">
        <f t="shared" si="23"/>
        <v>2487174</v>
      </c>
      <c r="F151" s="10">
        <f t="shared" si="24"/>
        <v>271907.9</v>
      </c>
      <c r="G151" s="10">
        <f t="shared" si="25"/>
        <v>920461</v>
      </c>
      <c r="H151" s="10">
        <f t="shared" si="26"/>
        <v>71907.9</v>
      </c>
      <c r="I151" s="10">
        <v>0</v>
      </c>
      <c r="J151" s="10">
        <v>0</v>
      </c>
      <c r="K151" s="10">
        <v>0</v>
      </c>
      <c r="L151" s="10">
        <v>0</v>
      </c>
      <c r="M151" s="10">
        <f t="shared" si="27"/>
        <v>1566713</v>
      </c>
      <c r="N151" s="10">
        <f t="shared" si="28"/>
        <v>200000</v>
      </c>
      <c r="O151" s="22"/>
    </row>
    <row r="152" spans="1:15" ht="12.75">
      <c r="A152" s="22"/>
      <c r="B152" s="21"/>
      <c r="C152" s="22"/>
      <c r="D152" s="6">
        <v>2021</v>
      </c>
      <c r="E152" s="10">
        <f t="shared" si="23"/>
        <v>2375304</v>
      </c>
      <c r="F152" s="10">
        <f t="shared" si="24"/>
        <v>498759.19999999995</v>
      </c>
      <c r="G152" s="10">
        <f t="shared" si="25"/>
        <v>852557</v>
      </c>
      <c r="H152" s="10">
        <f t="shared" si="26"/>
        <v>71907.9</v>
      </c>
      <c r="I152" s="10">
        <v>0</v>
      </c>
      <c r="J152" s="10">
        <v>0</v>
      </c>
      <c r="K152" s="10">
        <v>0</v>
      </c>
      <c r="L152" s="10">
        <v>0</v>
      </c>
      <c r="M152" s="10">
        <f t="shared" si="27"/>
        <v>1522747</v>
      </c>
      <c r="N152" s="10">
        <f t="shared" si="28"/>
        <v>426851.3</v>
      </c>
      <c r="O152" s="22"/>
    </row>
    <row r="153" spans="1:15" ht="12.75">
      <c r="A153" s="22"/>
      <c r="B153" s="21"/>
      <c r="C153" s="22"/>
      <c r="D153" s="6">
        <v>2022</v>
      </c>
      <c r="E153" s="10">
        <f t="shared" si="23"/>
        <v>2404839</v>
      </c>
      <c r="F153" s="10">
        <f t="shared" si="24"/>
        <v>304379.9</v>
      </c>
      <c r="G153" s="10">
        <f t="shared" si="25"/>
        <v>857752</v>
      </c>
      <c r="H153" s="10">
        <f t="shared" si="26"/>
        <v>66700</v>
      </c>
      <c r="I153" s="10">
        <v>0</v>
      </c>
      <c r="J153" s="10">
        <v>0</v>
      </c>
      <c r="K153" s="10">
        <v>0</v>
      </c>
      <c r="L153" s="10">
        <v>0</v>
      </c>
      <c r="M153" s="10">
        <f t="shared" si="27"/>
        <v>1547087</v>
      </c>
      <c r="N153" s="10">
        <f t="shared" si="28"/>
        <v>237679.9</v>
      </c>
      <c r="O153" s="22"/>
    </row>
    <row r="154" spans="1:15" ht="12.75">
      <c r="A154" s="22"/>
      <c r="B154" s="21"/>
      <c r="C154" s="22"/>
      <c r="D154" s="6">
        <v>2023</v>
      </c>
      <c r="E154" s="10">
        <f t="shared" si="23"/>
        <v>1539097</v>
      </c>
      <c r="F154" s="10">
        <f t="shared" si="24"/>
        <v>344220.7</v>
      </c>
      <c r="G154" s="10">
        <f t="shared" si="25"/>
        <v>513032</v>
      </c>
      <c r="H154" s="10">
        <f t="shared" si="26"/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f t="shared" si="27"/>
        <v>1026065</v>
      </c>
      <c r="N154" s="10">
        <f t="shared" si="28"/>
        <v>344220.7</v>
      </c>
      <c r="O154" s="22"/>
    </row>
    <row r="155" spans="1:15" ht="12.75">
      <c r="A155" s="22"/>
      <c r="B155" s="21"/>
      <c r="C155" s="22"/>
      <c r="D155" s="6">
        <v>2024</v>
      </c>
      <c r="E155" s="10">
        <f t="shared" si="23"/>
        <v>1539097</v>
      </c>
      <c r="F155" s="10">
        <f t="shared" si="24"/>
        <v>0</v>
      </c>
      <c r="G155" s="10">
        <f t="shared" si="25"/>
        <v>513032</v>
      </c>
      <c r="H155" s="10">
        <f t="shared" si="26"/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f t="shared" si="27"/>
        <v>1026065</v>
      </c>
      <c r="N155" s="10">
        <f t="shared" si="28"/>
        <v>0</v>
      </c>
      <c r="O155" s="22"/>
    </row>
    <row r="156" spans="1:15" ht="12.75">
      <c r="A156" s="22"/>
      <c r="B156" s="21"/>
      <c r="C156" s="22"/>
      <c r="D156" s="6">
        <v>2025</v>
      </c>
      <c r="E156" s="10">
        <f t="shared" si="23"/>
        <v>1567049</v>
      </c>
      <c r="F156" s="10">
        <f t="shared" si="24"/>
        <v>0</v>
      </c>
      <c r="G156" s="10">
        <f t="shared" si="25"/>
        <v>513032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f t="shared" si="27"/>
        <v>1054017</v>
      </c>
      <c r="N156" s="10">
        <f t="shared" si="28"/>
        <v>0</v>
      </c>
      <c r="O156" s="22"/>
    </row>
  </sheetData>
  <sheetProtection/>
  <mergeCells count="78">
    <mergeCell ref="A5:O5"/>
    <mergeCell ref="A6:O6"/>
    <mergeCell ref="C77:C90"/>
    <mergeCell ref="B77:B90"/>
    <mergeCell ref="A77:A90"/>
    <mergeCell ref="G1:O1"/>
    <mergeCell ref="G2:O2"/>
    <mergeCell ref="A127:A136"/>
    <mergeCell ref="B127:B136"/>
    <mergeCell ref="C127:C136"/>
    <mergeCell ref="O97:O104"/>
    <mergeCell ref="A91:A104"/>
    <mergeCell ref="B91:B104"/>
    <mergeCell ref="C91:C104"/>
    <mergeCell ref="A4:O4"/>
    <mergeCell ref="O83:O90"/>
    <mergeCell ref="A147:A156"/>
    <mergeCell ref="B147:B156"/>
    <mergeCell ref="C147:C156"/>
    <mergeCell ref="O147:O156"/>
    <mergeCell ref="O127:O136"/>
    <mergeCell ref="A137:A146"/>
    <mergeCell ref="B137:B146"/>
    <mergeCell ref="C137:C146"/>
    <mergeCell ref="O137:O146"/>
    <mergeCell ref="O67:O76"/>
    <mergeCell ref="O117:O126"/>
    <mergeCell ref="A105:A114"/>
    <mergeCell ref="B105:B114"/>
    <mergeCell ref="C105:C114"/>
    <mergeCell ref="O105:O114"/>
    <mergeCell ref="A115:A116"/>
    <mergeCell ref="B115:O115"/>
    <mergeCell ref="B116:O116"/>
    <mergeCell ref="A117:A126"/>
    <mergeCell ref="C117:C126"/>
    <mergeCell ref="A67:A76"/>
    <mergeCell ref="B67:B76"/>
    <mergeCell ref="C67:C76"/>
    <mergeCell ref="B117:B126"/>
    <mergeCell ref="A57:A66"/>
    <mergeCell ref="B57:B66"/>
    <mergeCell ref="C57:C66"/>
    <mergeCell ref="O57:O66"/>
    <mergeCell ref="A45:A46"/>
    <mergeCell ref="B45:O45"/>
    <mergeCell ref="B46:O46"/>
    <mergeCell ref="A47:A56"/>
    <mergeCell ref="B47:B56"/>
    <mergeCell ref="C47:C56"/>
    <mergeCell ref="O47:O56"/>
    <mergeCell ref="A35:A44"/>
    <mergeCell ref="B35:B44"/>
    <mergeCell ref="C35:C44"/>
    <mergeCell ref="O35:O44"/>
    <mergeCell ref="A23:A24"/>
    <mergeCell ref="B23:O23"/>
    <mergeCell ref="B24:O24"/>
    <mergeCell ref="A25:A34"/>
    <mergeCell ref="B25:B34"/>
    <mergeCell ref="C25:C34"/>
    <mergeCell ref="O25:O34"/>
    <mergeCell ref="O8:O10"/>
    <mergeCell ref="A8:A10"/>
    <mergeCell ref="B8:B10"/>
    <mergeCell ref="A12:A22"/>
    <mergeCell ref="B12:O12"/>
    <mergeCell ref="B13:B22"/>
    <mergeCell ref="C13:C22"/>
    <mergeCell ref="O13:O22"/>
    <mergeCell ref="G8:N8"/>
    <mergeCell ref="K9:L9"/>
    <mergeCell ref="C8:C10"/>
    <mergeCell ref="M9:N9"/>
    <mergeCell ref="D8:D10"/>
    <mergeCell ref="E8:F9"/>
    <mergeCell ref="G9:H9"/>
    <mergeCell ref="I9:J9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2019-02-22T08:20:00Z</cp:lastPrinted>
  <dcterms:created xsi:type="dcterms:W3CDTF">1996-10-08T23:32:33Z</dcterms:created>
  <dcterms:modified xsi:type="dcterms:W3CDTF">2019-03-28T05:31:38Z</dcterms:modified>
  <cp:category/>
  <cp:version/>
  <cp:contentType/>
  <cp:contentStatus/>
</cp:coreProperties>
</file>