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'Лист1'!$A$1:$Q$226</definedName>
  </definedNames>
  <calcPr fullCalcOnLoad="1" fullPrecision="0"/>
</workbook>
</file>

<file path=xl/sharedStrings.xml><?xml version="1.0" encoding="utf-8"?>
<sst xmlns="http://schemas.openxmlformats.org/spreadsheetml/2006/main" count="384" uniqueCount="194">
  <si>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</si>
  <si>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</si>
  <si>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</si>
  <si>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</si>
  <si>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</si>
  <si>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</si>
  <si>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</si>
  <si>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</si>
  <si>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</si>
  <si>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</si>
  <si>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</si>
  <si>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</si>
  <si>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</si>
  <si>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</si>
  <si>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</si>
  <si>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</si>
  <si>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</si>
  <si>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</si>
  <si>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</si>
  <si>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</si>
  <si>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</si>
  <si>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</si>
  <si>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</si>
  <si>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</si>
  <si>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</si>
  <si>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</si>
  <si>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</si>
  <si>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</si>
  <si>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</si>
  <si>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</si>
  <si>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</si>
  <si>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</si>
  <si>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</si>
  <si>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</si>
  <si>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</si>
  <si>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</si>
  <si>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</si>
  <si>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</si>
  <si>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</si>
  <si>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</si>
  <si>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</si>
  <si>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</si>
  <si>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</si>
  <si>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</si>
  <si>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</si>
  <si>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</si>
  <si>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</si>
  <si>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</si>
  <si>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</si>
  <si>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</si>
  <si>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</si>
  <si>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</si>
  <si>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</si>
  <si>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</si>
  <si>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</si>
  <si>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</si>
  <si>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</si>
  <si>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</si>
  <si>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</si>
  <si>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</si>
  <si>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</si>
  <si>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</si>
  <si>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</si>
  <si>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</si>
  <si>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</si>
  <si>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</si>
  <si>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</si>
  <si>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</si>
  <si>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</si>
  <si>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</si>
  <si>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</si>
  <si>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</si>
  <si>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</si>
  <si>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</si>
  <si>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</si>
  <si>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</si>
  <si>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</si>
  <si>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</si>
  <si>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</si>
  <si>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</si>
  <si>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</si>
  <si>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</si>
  <si>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</si>
  <si>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</si>
  <si>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</si>
  <si>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</si>
  <si>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</si>
  <si>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</si>
  <si>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</si>
  <si>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</si>
  <si>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</si>
  <si>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</si>
  <si>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</si>
  <si>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</si>
  <si>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</si>
  <si>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</si>
  <si>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</si>
  <si>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</si>
  <si>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</si>
  <si>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</si>
  <si>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</si>
  <si>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</si>
  <si>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</si>
  <si>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</si>
  <si>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</si>
  <si>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</si>
  <si>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</si>
  <si>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</si>
  <si>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</si>
  <si>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</si>
  <si>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</si>
  <si>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</si>
  <si>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</si>
  <si>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</si>
  <si>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</si>
  <si>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</si>
  <si>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</si>
  <si>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</si>
  <si>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</si>
  <si>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</si>
  <si>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</si>
  <si>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</si>
  <si>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</si>
  <si>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</si>
  <si>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</si>
  <si>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</si>
  <si>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</si>
  <si>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</si>
  <si>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</si>
  <si>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</si>
  <si>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</si>
  <si>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</si>
  <si>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</si>
  <si>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</si>
  <si>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</si>
  <si>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</si>
  <si>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</si>
  <si>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</si>
  <si>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</si>
  <si>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</si>
  <si>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</si>
  <si>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</si>
  <si>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</si>
  <si>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</si>
  <si>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</si>
  <si>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</si>
  <si>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</si>
  <si>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</si>
  <si>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</si>
  <si>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</si>
  <si>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</si>
  <si>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</si>
  <si>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</si>
  <si>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</si>
  <si>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</si>
  <si>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</si>
  <si>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</si>
  <si>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</si>
  <si>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</si>
  <si>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</si>
  <si>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</si>
  <si>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</si>
  <si>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</si>
  <si>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</si>
  <si>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</si>
  <si>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</si>
  <si>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</si>
  <si>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</si>
  <si>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</si>
  <si>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</si>
  <si>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</si>
  <si>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</si>
  <si>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</si>
  <si>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</si>
  <si>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</si>
  <si>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</si>
  <si>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</si>
  <si>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</si>
  <si>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</si>
  <si>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</si>
  <si>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</si>
  <si>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</si>
  <si>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</si>
  <si>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</si>
  <si>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</si>
  <si>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</si>
  <si>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</si>
  <si>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</si>
  <si>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</si>
  <si>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</si>
  <si>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</si>
  <si>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</si>
  <si>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Мероприятия 1.1; 1.2 Подготовка проектной документации на строительство объектов газификации, строительство объектов газификации</t>
  </si>
  <si>
    <t>ПЕРЕЧЕНЬ МЕРОПРИЯТИЙ И РЕСУРСНОЕ ОБЕСПЕЧЕНИЕ ПОДПРОГРАММЫ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</si>
</sst>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indexed="8"/>
      <name val="Times New Roman"/>
      <family val="1"/>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1"/>
      <color theme="1" tint="0.04998999834060669"/>
      <name val="Times New Roman"/>
      <family val="1"/>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1">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horizontal="centerContinuous"/>
    </xf>
    <xf numFmtId="49" fontId="45" fillId="33" borderId="0" xfId="0" applyNumberFormat="1" applyFont="1" applyFill="1" applyAlignment="1">
      <alignment/>
    </xf>
    <xf numFmtId="173" fontId="45" fillId="33" borderId="0" xfId="0" applyNumberFormat="1" applyFont="1" applyFill="1" applyAlignment="1">
      <alignment/>
    </xf>
    <xf numFmtId="0" fontId="45" fillId="33" borderId="0" xfId="0" applyFont="1" applyFill="1" applyBorder="1" applyAlignment="1">
      <alignment/>
    </xf>
    <xf numFmtId="0" fontId="46" fillId="33" borderId="0" xfId="0" applyFont="1" applyFill="1" applyBorder="1" applyAlignment="1">
      <alignment wrapText="1"/>
    </xf>
    <xf numFmtId="188" fontId="45" fillId="33" borderId="0" xfId="0" applyNumberFormat="1" applyFont="1" applyFill="1" applyAlignment="1">
      <alignment/>
    </xf>
    <xf numFmtId="2" fontId="45" fillId="33" borderId="0" xfId="0" applyNumberFormat="1" applyFont="1" applyFill="1" applyAlignment="1">
      <alignment/>
    </xf>
    <xf numFmtId="4" fontId="45" fillId="33" borderId="0" xfId="0" applyNumberFormat="1" applyFont="1" applyFill="1" applyAlignment="1">
      <alignment/>
    </xf>
    <xf numFmtId="4" fontId="47"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7" fillId="0" borderId="13" xfId="0" applyFont="1" applyFill="1" applyBorder="1" applyAlignment="1">
      <alignment horizontal="center" vertical="center" wrapText="1"/>
    </xf>
    <xf numFmtId="188" fontId="47" fillId="0" borderId="10" xfId="62" applyNumberFormat="1" applyFont="1" applyFill="1" applyBorder="1" applyAlignment="1">
      <alignment horizontal="center" vertical="center" wrapText="1"/>
    </xf>
    <xf numFmtId="174" fontId="47" fillId="0" borderId="10"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3" xfId="0" applyFont="1" applyFill="1" applyBorder="1" applyAlignment="1">
      <alignment vertical="center" wrapText="1"/>
    </xf>
    <xf numFmtId="0" fontId="47" fillId="0" borderId="15" xfId="0" applyFont="1" applyFill="1" applyBorder="1" applyAlignment="1">
      <alignment horizontal="center" vertical="center" wrapText="1"/>
    </xf>
    <xf numFmtId="0" fontId="47" fillId="0" borderId="15" xfId="0" applyFont="1" applyFill="1" applyBorder="1" applyAlignment="1">
      <alignment vertical="center" wrapText="1"/>
    </xf>
    <xf numFmtId="2" fontId="47" fillId="0" borderId="13" xfId="0" applyNumberFormat="1" applyFont="1" applyFill="1" applyBorder="1" applyAlignment="1">
      <alignment horizontal="center" vertical="center" wrapText="1"/>
    </xf>
    <xf numFmtId="0" fontId="49" fillId="0" borderId="15" xfId="0" applyFont="1" applyFill="1" applyBorder="1" applyAlignment="1">
      <alignment vertical="center" wrapText="1"/>
    </xf>
    <xf numFmtId="4" fontId="47" fillId="0" borderId="13" xfId="0" applyNumberFormat="1" applyFont="1" applyFill="1" applyBorder="1" applyAlignment="1">
      <alignment horizontal="center" vertical="center" wrapText="1"/>
    </xf>
    <xf numFmtId="4" fontId="47" fillId="0" borderId="14"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4" xfId="0" applyFont="1" applyFill="1" applyBorder="1" applyAlignment="1">
      <alignment vertical="center" wrapText="1"/>
    </xf>
    <xf numFmtId="49" fontId="47" fillId="0" borderId="16" xfId="0" applyNumberFormat="1" applyFont="1" applyFill="1" applyBorder="1" applyAlignment="1">
      <alignment vertical="center" wrapText="1"/>
    </xf>
    <xf numFmtId="49" fontId="47" fillId="0" borderId="11" xfId="0" applyNumberFormat="1" applyFont="1" applyFill="1" applyBorder="1" applyAlignment="1">
      <alignment vertical="center" wrapText="1"/>
    </xf>
    <xf numFmtId="49" fontId="47" fillId="0" borderId="17" xfId="0" applyNumberFormat="1" applyFont="1" applyFill="1" applyBorder="1" applyAlignment="1">
      <alignment vertical="center" wrapText="1"/>
    </xf>
    <xf numFmtId="0" fontId="47" fillId="0" borderId="10" xfId="0" applyFont="1" applyFill="1" applyBorder="1" applyAlignment="1">
      <alignment horizontal="left" vertical="center" wrapText="1"/>
    </xf>
    <xf numFmtId="1" fontId="50" fillId="0" borderId="10" xfId="0" applyNumberFormat="1" applyFont="1" applyFill="1" applyBorder="1" applyAlignment="1">
      <alignment horizontal="center" vertical="center" wrapText="1"/>
    </xf>
    <xf numFmtId="188" fontId="50" fillId="0" borderId="10" xfId="62" applyNumberFormat="1" applyFont="1" applyFill="1" applyBorder="1" applyAlignment="1">
      <alignment horizontal="center" vertical="center" wrapText="1"/>
    </xf>
    <xf numFmtId="187" fontId="50" fillId="0" borderId="10" xfId="62" applyNumberFormat="1" applyFont="1" applyFill="1" applyBorder="1" applyAlignment="1">
      <alignment horizontal="center" vertical="center" wrapText="1"/>
    </xf>
    <xf numFmtId="174" fontId="47" fillId="0" borderId="10" xfId="62" applyNumberFormat="1" applyFont="1" applyFill="1" applyBorder="1" applyAlignment="1">
      <alignment horizontal="center" vertical="center" wrapText="1"/>
    </xf>
    <xf numFmtId="172" fontId="47" fillId="0" borderId="10" xfId="62" applyNumberFormat="1" applyFont="1" applyFill="1" applyBorder="1" applyAlignment="1">
      <alignment horizontal="center" vertical="center" wrapText="1"/>
    </xf>
    <xf numFmtId="4" fontId="47" fillId="0" borderId="10" xfId="62"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4" fontId="47" fillId="0" borderId="13" xfId="0" applyNumberFormat="1" applyFont="1" applyFill="1" applyBorder="1" applyAlignment="1">
      <alignment horizontal="center" vertical="center" wrapText="1"/>
    </xf>
    <xf numFmtId="4" fontId="47" fillId="0" borderId="14"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4" fontId="47" fillId="0" borderId="15"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0" fontId="48" fillId="0" borderId="1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6" fillId="33" borderId="0" xfId="0" applyFont="1" applyFill="1" applyBorder="1" applyAlignment="1">
      <alignment horizontal="left" wrapText="1"/>
    </xf>
    <xf numFmtId="0" fontId="48" fillId="0" borderId="17"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6" fillId="0" borderId="18" xfId="0" applyFont="1" applyFill="1" applyBorder="1" applyAlignment="1">
      <alignment horizontal="left" wrapText="1"/>
    </xf>
    <xf numFmtId="0" fontId="45" fillId="33" borderId="0" xfId="0" applyFont="1" applyFill="1" applyAlignment="1">
      <alignment horizontal="center"/>
    </xf>
    <xf numFmtId="1" fontId="49" fillId="0" borderId="18" xfId="0" applyNumberFormat="1" applyFont="1" applyFill="1" applyBorder="1" applyAlignment="1">
      <alignment horizontal="center" vertical="center" wrapText="1"/>
    </xf>
    <xf numFmtId="1" fontId="49" fillId="0" borderId="12"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19" xfId="0" applyNumberFormat="1" applyFont="1" applyFill="1" applyBorder="1" applyAlignment="1">
      <alignment horizontal="center" vertical="center" wrapText="1"/>
    </xf>
    <xf numFmtId="1" fontId="49" fillId="0" borderId="20" xfId="0" applyNumberFormat="1" applyFont="1" applyFill="1" applyBorder="1" applyAlignment="1">
      <alignment horizontal="center" vertical="center" wrapText="1"/>
    </xf>
    <xf numFmtId="1" fontId="49" fillId="0" borderId="21"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9" fillId="0" borderId="22" xfId="0" applyNumberFormat="1" applyFont="1" applyFill="1" applyBorder="1" applyAlignment="1">
      <alignment horizontal="center" vertical="center" wrapText="1"/>
    </xf>
    <xf numFmtId="1" fontId="49" fillId="0" borderId="23" xfId="0" applyNumberFormat="1" applyFont="1" applyFill="1" applyBorder="1" applyAlignment="1">
      <alignment horizontal="center" vertical="center" wrapText="1"/>
    </xf>
    <xf numFmtId="1" fontId="49" fillId="0" borderId="2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6"/>
  <sheetViews>
    <sheetView tabSelected="1" zoomScale="70" zoomScaleNormal="70" zoomScalePageLayoutView="0" workbookViewId="0" topLeftCell="A1">
      <pane ySplit="10" topLeftCell="A68" activePane="bottomLeft" state="frozen"/>
      <selection pane="topLeft" activeCell="A1" sqref="A1"/>
      <selection pane="bottomLeft" activeCell="Q73" sqref="Q73"/>
    </sheetView>
  </sheetViews>
  <sheetFormatPr defaultColWidth="9.140625" defaultRowHeight="15"/>
  <cols>
    <col min="1" max="1" width="12.57421875" style="1" bestFit="1" customWidth="1"/>
    <col min="2" max="2" width="54.421875" style="1" customWidth="1"/>
    <col min="3" max="3" width="11.00390625" style="1" hidden="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184</v>
      </c>
    </row>
    <row r="2" spans="1:18" ht="15">
      <c r="A2" s="60" t="s">
        <v>193</v>
      </c>
      <c r="B2" s="60"/>
      <c r="C2" s="60"/>
      <c r="D2" s="60"/>
      <c r="E2" s="60"/>
      <c r="F2" s="60"/>
      <c r="G2" s="60"/>
      <c r="H2" s="60"/>
      <c r="I2" s="60"/>
      <c r="J2" s="60"/>
      <c r="K2" s="60"/>
      <c r="L2" s="60"/>
      <c r="M2" s="60"/>
      <c r="N2" s="60"/>
      <c r="O2" s="60"/>
      <c r="P2" s="60"/>
      <c r="Q2" s="60"/>
      <c r="R2" s="3"/>
    </row>
    <row r="3" spans="1:18" ht="15">
      <c r="A3" s="60" t="s">
        <v>183</v>
      </c>
      <c r="B3" s="60"/>
      <c r="C3" s="60"/>
      <c r="D3" s="60"/>
      <c r="E3" s="60"/>
      <c r="F3" s="60"/>
      <c r="G3" s="60"/>
      <c r="H3" s="60"/>
      <c r="I3" s="60"/>
      <c r="J3" s="60"/>
      <c r="K3" s="60"/>
      <c r="L3" s="60"/>
      <c r="M3" s="60"/>
      <c r="N3" s="60"/>
      <c r="O3" s="60"/>
      <c r="P3" s="60"/>
      <c r="Q3" s="60"/>
      <c r="R3" s="3"/>
    </row>
    <row r="5" spans="1:17" ht="15.75" customHeight="1">
      <c r="A5" s="53" t="s">
        <v>0</v>
      </c>
      <c r="B5" s="53" t="s">
        <v>40</v>
      </c>
      <c r="C5" s="53" t="s">
        <v>42</v>
      </c>
      <c r="D5" s="49" t="s">
        <v>156</v>
      </c>
      <c r="E5" s="49" t="s">
        <v>43</v>
      </c>
      <c r="F5" s="53" t="s">
        <v>41</v>
      </c>
      <c r="G5" s="53" t="s">
        <v>44</v>
      </c>
      <c r="H5" s="53"/>
      <c r="I5" s="58" t="s">
        <v>45</v>
      </c>
      <c r="J5" s="58"/>
      <c r="K5" s="58"/>
      <c r="L5" s="58"/>
      <c r="M5" s="58"/>
      <c r="N5" s="58"/>
      <c r="O5" s="58"/>
      <c r="P5" s="58"/>
      <c r="Q5" s="58" t="s">
        <v>88</v>
      </c>
    </row>
    <row r="6" spans="1:17" ht="14.25" customHeight="1">
      <c r="A6" s="53"/>
      <c r="B6" s="53"/>
      <c r="C6" s="53"/>
      <c r="D6" s="52"/>
      <c r="E6" s="52"/>
      <c r="F6" s="53"/>
      <c r="G6" s="53"/>
      <c r="H6" s="53"/>
      <c r="I6" s="58"/>
      <c r="J6" s="58"/>
      <c r="K6" s="58"/>
      <c r="L6" s="58"/>
      <c r="M6" s="58"/>
      <c r="N6" s="58"/>
      <c r="O6" s="58"/>
      <c r="P6" s="58"/>
      <c r="Q6" s="58"/>
    </row>
    <row r="7" spans="1:17" ht="29.25" customHeight="1">
      <c r="A7" s="53"/>
      <c r="B7" s="53"/>
      <c r="C7" s="53"/>
      <c r="D7" s="52"/>
      <c r="E7" s="52"/>
      <c r="F7" s="53"/>
      <c r="G7" s="53"/>
      <c r="H7" s="53"/>
      <c r="I7" s="58" t="s">
        <v>46</v>
      </c>
      <c r="J7" s="58"/>
      <c r="K7" s="58" t="s">
        <v>47</v>
      </c>
      <c r="L7" s="58"/>
      <c r="M7" s="58" t="s">
        <v>48</v>
      </c>
      <c r="N7" s="58"/>
      <c r="O7" s="58" t="s">
        <v>49</v>
      </c>
      <c r="P7" s="58"/>
      <c r="Q7" s="58"/>
    </row>
    <row r="8" spans="1:17" ht="3" customHeight="1">
      <c r="A8" s="53"/>
      <c r="B8" s="53"/>
      <c r="C8" s="53"/>
      <c r="D8" s="52"/>
      <c r="E8" s="52"/>
      <c r="F8" s="53"/>
      <c r="G8" s="53"/>
      <c r="H8" s="53"/>
      <c r="I8" s="58"/>
      <c r="J8" s="58"/>
      <c r="K8" s="58"/>
      <c r="L8" s="58"/>
      <c r="M8" s="58"/>
      <c r="N8" s="58"/>
      <c r="O8" s="58"/>
      <c r="P8" s="58"/>
      <c r="Q8" s="58"/>
    </row>
    <row r="9" spans="1:17" ht="51.75" customHeight="1">
      <c r="A9" s="53"/>
      <c r="B9" s="53"/>
      <c r="C9" s="53"/>
      <c r="D9" s="50"/>
      <c r="E9" s="50"/>
      <c r="F9" s="53"/>
      <c r="G9" s="11" t="s">
        <v>111</v>
      </c>
      <c r="H9" s="11" t="s">
        <v>51</v>
      </c>
      <c r="I9" s="11" t="s">
        <v>50</v>
      </c>
      <c r="J9" s="11" t="s">
        <v>51</v>
      </c>
      <c r="K9" s="11" t="s">
        <v>50</v>
      </c>
      <c r="L9" s="11" t="s">
        <v>51</v>
      </c>
      <c r="M9" s="11" t="s">
        <v>50</v>
      </c>
      <c r="N9" s="11" t="s">
        <v>51</v>
      </c>
      <c r="O9" s="11" t="s">
        <v>50</v>
      </c>
      <c r="P9" s="11" t="s">
        <v>189</v>
      </c>
      <c r="Q9" s="58"/>
    </row>
    <row r="10" spans="1:17" ht="15.75">
      <c r="A10" s="12">
        <v>1</v>
      </c>
      <c r="B10" s="12">
        <v>2</v>
      </c>
      <c r="C10" s="12">
        <v>3</v>
      </c>
      <c r="D10" s="12">
        <v>3</v>
      </c>
      <c r="E10" s="12">
        <v>4</v>
      </c>
      <c r="F10" s="12">
        <v>5</v>
      </c>
      <c r="G10" s="12">
        <v>6</v>
      </c>
      <c r="H10" s="12">
        <v>7</v>
      </c>
      <c r="I10" s="12">
        <v>8</v>
      </c>
      <c r="J10" s="12">
        <v>9</v>
      </c>
      <c r="K10" s="12">
        <v>10</v>
      </c>
      <c r="L10" s="12">
        <v>11</v>
      </c>
      <c r="M10" s="12">
        <v>12</v>
      </c>
      <c r="N10" s="12">
        <v>13</v>
      </c>
      <c r="O10" s="12">
        <v>14</v>
      </c>
      <c r="P10" s="12">
        <v>15</v>
      </c>
      <c r="Q10" s="13">
        <v>16</v>
      </c>
    </row>
    <row r="11" spans="1:17" ht="15.75" customHeight="1">
      <c r="A11" s="12"/>
      <c r="B11" s="54" t="s">
        <v>107</v>
      </c>
      <c r="C11" s="55"/>
      <c r="D11" s="55"/>
      <c r="E11" s="55"/>
      <c r="F11" s="55"/>
      <c r="G11" s="55"/>
      <c r="H11" s="55"/>
      <c r="I11" s="55"/>
      <c r="J11" s="55"/>
      <c r="K11" s="55"/>
      <c r="L11" s="55"/>
      <c r="M11" s="55"/>
      <c r="N11" s="55"/>
      <c r="O11" s="55"/>
      <c r="P11" s="55"/>
      <c r="Q11" s="57"/>
    </row>
    <row r="12" spans="1:17" ht="15.75">
      <c r="A12" s="12"/>
      <c r="B12" s="54" t="s">
        <v>108</v>
      </c>
      <c r="C12" s="55"/>
      <c r="D12" s="55"/>
      <c r="E12" s="55"/>
      <c r="F12" s="55"/>
      <c r="G12" s="55"/>
      <c r="H12" s="55"/>
      <c r="I12" s="55"/>
      <c r="J12" s="55"/>
      <c r="K12" s="55"/>
      <c r="L12" s="55"/>
      <c r="M12" s="55"/>
      <c r="N12" s="55"/>
      <c r="O12" s="55"/>
      <c r="P12" s="55"/>
      <c r="Q12" s="57"/>
    </row>
    <row r="13" spans="1:17" ht="15.75" customHeight="1">
      <c r="A13" s="12"/>
      <c r="B13" s="54" t="s">
        <v>192</v>
      </c>
      <c r="C13" s="55"/>
      <c r="D13" s="55"/>
      <c r="E13" s="55"/>
      <c r="F13" s="55"/>
      <c r="G13" s="55"/>
      <c r="H13" s="55"/>
      <c r="I13" s="55"/>
      <c r="J13" s="55"/>
      <c r="K13" s="55"/>
      <c r="L13" s="55"/>
      <c r="M13" s="55"/>
      <c r="N13" s="55"/>
      <c r="O13" s="14"/>
      <c r="P13" s="14"/>
      <c r="Q13" s="15"/>
    </row>
    <row r="14" spans="1:17" ht="63" customHeight="1">
      <c r="A14" s="44" t="s">
        <v>55</v>
      </c>
      <c r="B14" s="46" t="s">
        <v>149</v>
      </c>
      <c r="C14" s="46" t="s">
        <v>112</v>
      </c>
      <c r="D14" s="16"/>
      <c r="E14" s="13" t="s">
        <v>54</v>
      </c>
      <c r="F14" s="13">
        <v>2015</v>
      </c>
      <c r="G14" s="17">
        <f>I14+K14+M14+O14</f>
        <v>6454.8</v>
      </c>
      <c r="H14" s="17">
        <f>J14+L14+N14+P14</f>
        <v>6454.8</v>
      </c>
      <c r="I14" s="18">
        <v>0</v>
      </c>
      <c r="J14" s="18">
        <v>0</v>
      </c>
      <c r="K14" s="18">
        <v>0</v>
      </c>
      <c r="L14" s="18">
        <v>0</v>
      </c>
      <c r="M14" s="18">
        <f>2759.5+3695.3</f>
        <v>6454.8</v>
      </c>
      <c r="N14" s="18">
        <f>2759.5+3695.3</f>
        <v>6454.8</v>
      </c>
      <c r="O14" s="18">
        <v>0</v>
      </c>
      <c r="P14" s="18">
        <v>0</v>
      </c>
      <c r="Q14" s="21" t="s">
        <v>109</v>
      </c>
    </row>
    <row r="15" spans="1:17" ht="78.75">
      <c r="A15" s="45"/>
      <c r="B15" s="47"/>
      <c r="C15" s="47"/>
      <c r="D15" s="19"/>
      <c r="E15" s="13" t="s">
        <v>136</v>
      </c>
      <c r="F15" s="13">
        <v>2015</v>
      </c>
      <c r="G15" s="17">
        <f>I15+K15+M15+O15</f>
        <v>15.9</v>
      </c>
      <c r="H15" s="17">
        <f>J15+L15+N15+P15</f>
        <v>15.9</v>
      </c>
      <c r="I15" s="18">
        <v>15.9</v>
      </c>
      <c r="J15" s="18">
        <v>15.9</v>
      </c>
      <c r="K15" s="18">
        <v>0</v>
      </c>
      <c r="L15" s="18">
        <v>0</v>
      </c>
      <c r="M15" s="18">
        <v>0</v>
      </c>
      <c r="N15" s="18">
        <v>0</v>
      </c>
      <c r="O15" s="18">
        <v>0</v>
      </c>
      <c r="P15" s="18">
        <v>0</v>
      </c>
      <c r="Q15" s="21" t="s">
        <v>109</v>
      </c>
    </row>
    <row r="16" spans="1:17" ht="63" customHeight="1">
      <c r="A16" s="44" t="s">
        <v>56</v>
      </c>
      <c r="B16" s="46" t="s">
        <v>150</v>
      </c>
      <c r="C16" s="46" t="s">
        <v>114</v>
      </c>
      <c r="D16" s="16"/>
      <c r="E16" s="13" t="s">
        <v>54</v>
      </c>
      <c r="F16" s="46">
        <v>2015</v>
      </c>
      <c r="G16" s="17">
        <f aca="true" t="shared" si="0" ref="G16:G45">I16+K16+M16+O16</f>
        <v>404.8</v>
      </c>
      <c r="H16" s="17">
        <f aca="true" t="shared" si="1" ref="H16:H64">J16+L16+N16+P16</f>
        <v>404.8</v>
      </c>
      <c r="I16" s="18">
        <v>0</v>
      </c>
      <c r="J16" s="18">
        <v>0</v>
      </c>
      <c r="K16" s="18">
        <v>0</v>
      </c>
      <c r="L16" s="18">
        <v>0</v>
      </c>
      <c r="M16" s="18">
        <v>404.8</v>
      </c>
      <c r="N16" s="18">
        <v>404.8</v>
      </c>
      <c r="O16" s="18">
        <v>0</v>
      </c>
      <c r="P16" s="18">
        <v>0</v>
      </c>
      <c r="Q16" s="21" t="s">
        <v>109</v>
      </c>
    </row>
    <row r="17" spans="1:17" ht="78.75">
      <c r="A17" s="45"/>
      <c r="B17" s="47"/>
      <c r="C17" s="47"/>
      <c r="D17" s="19"/>
      <c r="E17" s="13" t="s">
        <v>136</v>
      </c>
      <c r="F17" s="47"/>
      <c r="G17" s="17">
        <f t="shared" si="0"/>
        <v>15.9</v>
      </c>
      <c r="H17" s="17">
        <f t="shared" si="1"/>
        <v>15.9</v>
      </c>
      <c r="I17" s="18">
        <v>15.9</v>
      </c>
      <c r="J17" s="18">
        <v>15.9</v>
      </c>
      <c r="K17" s="18">
        <v>0</v>
      </c>
      <c r="L17" s="18">
        <v>0</v>
      </c>
      <c r="M17" s="18">
        <v>0</v>
      </c>
      <c r="N17" s="18">
        <v>0</v>
      </c>
      <c r="O17" s="18">
        <v>0</v>
      </c>
      <c r="P17" s="18">
        <v>0</v>
      </c>
      <c r="Q17" s="21" t="s">
        <v>109</v>
      </c>
    </row>
    <row r="18" spans="1:17" ht="78.75" customHeight="1">
      <c r="A18" s="44" t="s">
        <v>57</v>
      </c>
      <c r="B18" s="46" t="s">
        <v>151</v>
      </c>
      <c r="C18" s="46" t="s">
        <v>113</v>
      </c>
      <c r="D18" s="16"/>
      <c r="E18" s="13" t="s">
        <v>54</v>
      </c>
      <c r="F18" s="46">
        <v>2015</v>
      </c>
      <c r="G18" s="17">
        <f t="shared" si="0"/>
        <v>937.3</v>
      </c>
      <c r="H18" s="17">
        <f t="shared" si="1"/>
        <v>937.3</v>
      </c>
      <c r="I18" s="18">
        <v>0</v>
      </c>
      <c r="J18" s="18">
        <v>0</v>
      </c>
      <c r="K18" s="18">
        <v>0</v>
      </c>
      <c r="L18" s="18">
        <v>0</v>
      </c>
      <c r="M18" s="18">
        <v>937.3</v>
      </c>
      <c r="N18" s="18">
        <v>937.3</v>
      </c>
      <c r="O18" s="18">
        <v>0</v>
      </c>
      <c r="P18" s="18">
        <v>0</v>
      </c>
      <c r="Q18" s="21" t="s">
        <v>109</v>
      </c>
    </row>
    <row r="19" spans="1:17" ht="78.75">
      <c r="A19" s="45"/>
      <c r="B19" s="47"/>
      <c r="C19" s="47"/>
      <c r="D19" s="19"/>
      <c r="E19" s="13" t="s">
        <v>136</v>
      </c>
      <c r="F19" s="47"/>
      <c r="G19" s="17">
        <f t="shared" si="0"/>
        <v>15.9</v>
      </c>
      <c r="H19" s="17">
        <f t="shared" si="1"/>
        <v>15.9</v>
      </c>
      <c r="I19" s="18">
        <v>15.9</v>
      </c>
      <c r="J19" s="18">
        <v>15.9</v>
      </c>
      <c r="K19" s="18">
        <v>0</v>
      </c>
      <c r="L19" s="18">
        <v>0</v>
      </c>
      <c r="M19" s="18">
        <v>0</v>
      </c>
      <c r="N19" s="18">
        <v>0</v>
      </c>
      <c r="O19" s="18">
        <v>0</v>
      </c>
      <c r="P19" s="18">
        <v>0</v>
      </c>
      <c r="Q19" s="21" t="s">
        <v>109</v>
      </c>
    </row>
    <row r="20" spans="1:17" ht="138.75" customHeight="1">
      <c r="A20" s="20" t="s">
        <v>58</v>
      </c>
      <c r="B20" s="13" t="s">
        <v>152</v>
      </c>
      <c r="C20" s="13" t="s">
        <v>115</v>
      </c>
      <c r="D20" s="13"/>
      <c r="E20" s="13" t="s">
        <v>54</v>
      </c>
      <c r="F20" s="13">
        <v>2015</v>
      </c>
      <c r="G20" s="17">
        <f t="shared" si="0"/>
        <v>267.5</v>
      </c>
      <c r="H20" s="17">
        <f t="shared" si="1"/>
        <v>267.5</v>
      </c>
      <c r="I20" s="18">
        <v>0</v>
      </c>
      <c r="J20" s="18">
        <v>0</v>
      </c>
      <c r="K20" s="18">
        <v>0</v>
      </c>
      <c r="L20" s="18">
        <v>0</v>
      </c>
      <c r="M20" s="18">
        <v>267.5</v>
      </c>
      <c r="N20" s="18">
        <v>267.5</v>
      </c>
      <c r="O20" s="18">
        <v>0</v>
      </c>
      <c r="P20" s="18">
        <v>0</v>
      </c>
      <c r="Q20" s="21" t="s">
        <v>109</v>
      </c>
    </row>
    <row r="21" spans="1:17" ht="37.5" customHeight="1">
      <c r="A21" s="44" t="s">
        <v>59</v>
      </c>
      <c r="B21" s="46" t="s">
        <v>145</v>
      </c>
      <c r="C21" s="46">
        <v>9.18</v>
      </c>
      <c r="D21" s="16"/>
      <c r="E21" s="13" t="s">
        <v>54</v>
      </c>
      <c r="F21" s="13">
        <v>2015</v>
      </c>
      <c r="G21" s="17">
        <f t="shared" si="0"/>
        <v>21966.3</v>
      </c>
      <c r="H21" s="17">
        <f t="shared" si="1"/>
        <v>21966.3</v>
      </c>
      <c r="I21" s="18">
        <v>219.7</v>
      </c>
      <c r="J21" s="18">
        <v>219.7</v>
      </c>
      <c r="K21" s="18">
        <v>0</v>
      </c>
      <c r="L21" s="18">
        <v>0</v>
      </c>
      <c r="M21" s="18">
        <v>21746.6</v>
      </c>
      <c r="N21" s="18">
        <v>21746.6</v>
      </c>
      <c r="O21" s="18">
        <v>0</v>
      </c>
      <c r="P21" s="18">
        <v>0</v>
      </c>
      <c r="Q21" s="21" t="s">
        <v>109</v>
      </c>
    </row>
    <row r="22" spans="1:17" ht="37.5" customHeight="1">
      <c r="A22" s="48"/>
      <c r="B22" s="51"/>
      <c r="C22" s="51"/>
      <c r="D22" s="22" t="s">
        <v>157</v>
      </c>
      <c r="E22" s="13" t="s">
        <v>54</v>
      </c>
      <c r="F22" s="13">
        <v>2016</v>
      </c>
      <c r="G22" s="17">
        <f t="shared" si="0"/>
        <v>13552.7</v>
      </c>
      <c r="H22" s="17">
        <f t="shared" si="1"/>
        <v>13552.7</v>
      </c>
      <c r="I22" s="18">
        <v>0</v>
      </c>
      <c r="J22" s="18">
        <v>0</v>
      </c>
      <c r="K22" s="18">
        <v>0</v>
      </c>
      <c r="L22" s="18">
        <v>0</v>
      </c>
      <c r="M22" s="18">
        <v>13552.7</v>
      </c>
      <c r="N22" s="18">
        <v>13552.7</v>
      </c>
      <c r="O22" s="18">
        <v>0</v>
      </c>
      <c r="P22" s="18">
        <v>0</v>
      </c>
      <c r="Q22" s="21" t="s">
        <v>109</v>
      </c>
    </row>
    <row r="23" spans="1:17" ht="93.75" customHeight="1">
      <c r="A23" s="48"/>
      <c r="B23" s="51"/>
      <c r="C23" s="47"/>
      <c r="D23" s="19" t="s">
        <v>158</v>
      </c>
      <c r="E23" s="13" t="s">
        <v>136</v>
      </c>
      <c r="F23" s="13">
        <v>2016</v>
      </c>
      <c r="G23" s="17">
        <f t="shared" si="0"/>
        <v>16.8</v>
      </c>
      <c r="H23" s="17">
        <f t="shared" si="1"/>
        <v>16.8</v>
      </c>
      <c r="I23" s="18">
        <f>20-3.2</f>
        <v>16.8</v>
      </c>
      <c r="J23" s="18">
        <f>20-3.2</f>
        <v>16.8</v>
      </c>
      <c r="K23" s="18">
        <v>0</v>
      </c>
      <c r="L23" s="18">
        <v>0</v>
      </c>
      <c r="M23" s="18">
        <v>0</v>
      </c>
      <c r="N23" s="18">
        <v>0</v>
      </c>
      <c r="O23" s="18">
        <v>0</v>
      </c>
      <c r="P23" s="18">
        <v>0</v>
      </c>
      <c r="Q23" s="21" t="s">
        <v>109</v>
      </c>
    </row>
    <row r="24" spans="1:17" ht="37.5" customHeight="1">
      <c r="A24" s="48"/>
      <c r="B24" s="51"/>
      <c r="C24" s="46" t="s">
        <v>116</v>
      </c>
      <c r="D24" s="16"/>
      <c r="E24" s="13" t="s">
        <v>53</v>
      </c>
      <c r="F24" s="13">
        <v>2015</v>
      </c>
      <c r="G24" s="17">
        <f t="shared" si="0"/>
        <v>54.2</v>
      </c>
      <c r="H24" s="17">
        <f t="shared" si="1"/>
        <v>54.2</v>
      </c>
      <c r="I24" s="18">
        <v>0</v>
      </c>
      <c r="J24" s="18">
        <v>0</v>
      </c>
      <c r="K24" s="18">
        <v>0</v>
      </c>
      <c r="L24" s="18">
        <v>0</v>
      </c>
      <c r="M24" s="18">
        <v>54.2</v>
      </c>
      <c r="N24" s="18">
        <f>774.1-719.9</f>
        <v>54.2</v>
      </c>
      <c r="O24" s="18">
        <v>0</v>
      </c>
      <c r="P24" s="18">
        <v>0</v>
      </c>
      <c r="Q24" s="23"/>
    </row>
    <row r="25" spans="1:17" ht="37.5" customHeight="1">
      <c r="A25" s="45"/>
      <c r="B25" s="47"/>
      <c r="C25" s="47"/>
      <c r="D25" s="19" t="s">
        <v>162</v>
      </c>
      <c r="E25" s="13" t="s">
        <v>53</v>
      </c>
      <c r="F25" s="13">
        <v>2016</v>
      </c>
      <c r="G25" s="17">
        <f t="shared" si="0"/>
        <v>506.9</v>
      </c>
      <c r="H25" s="17">
        <f t="shared" si="1"/>
        <v>506.9</v>
      </c>
      <c r="I25" s="18">
        <f>210-3.1</f>
        <v>206.9</v>
      </c>
      <c r="J25" s="18">
        <f>210-3.1</f>
        <v>206.9</v>
      </c>
      <c r="K25" s="18">
        <v>0</v>
      </c>
      <c r="L25" s="18">
        <v>0</v>
      </c>
      <c r="M25" s="18">
        <v>300</v>
      </c>
      <c r="N25" s="18">
        <v>300</v>
      </c>
      <c r="O25" s="18">
        <v>0</v>
      </c>
      <c r="P25" s="18">
        <v>0</v>
      </c>
      <c r="Q25" s="21" t="s">
        <v>109</v>
      </c>
    </row>
    <row r="26" spans="1:17" ht="66" customHeight="1">
      <c r="A26" s="44" t="s">
        <v>60</v>
      </c>
      <c r="B26" s="46" t="s">
        <v>138</v>
      </c>
      <c r="C26" s="46">
        <v>25.88</v>
      </c>
      <c r="D26" s="16" t="s">
        <v>161</v>
      </c>
      <c r="E26" s="13" t="s">
        <v>54</v>
      </c>
      <c r="F26" s="13">
        <v>2019</v>
      </c>
      <c r="G26" s="17">
        <f>I26+K26+M26+O26</f>
        <v>40000</v>
      </c>
      <c r="H26" s="17">
        <f t="shared" si="1"/>
        <v>40000</v>
      </c>
      <c r="I26" s="18">
        <v>20000</v>
      </c>
      <c r="J26" s="18">
        <v>20000</v>
      </c>
      <c r="K26" s="18">
        <v>0</v>
      </c>
      <c r="L26" s="18">
        <v>0</v>
      </c>
      <c r="M26" s="18">
        <v>20000</v>
      </c>
      <c r="N26" s="18">
        <v>20000</v>
      </c>
      <c r="O26" s="18">
        <v>0</v>
      </c>
      <c r="P26" s="18">
        <v>0</v>
      </c>
      <c r="Q26" s="23"/>
    </row>
    <row r="27" spans="1:17" ht="66" customHeight="1">
      <c r="A27" s="48"/>
      <c r="B27" s="47"/>
      <c r="C27" s="47"/>
      <c r="D27" s="16" t="s">
        <v>161</v>
      </c>
      <c r="E27" s="13" t="s">
        <v>54</v>
      </c>
      <c r="F27" s="13">
        <v>2020</v>
      </c>
      <c r="G27" s="17">
        <f>I27+K27+M27+O27</f>
        <v>40000</v>
      </c>
      <c r="H27" s="17">
        <f>J27+L27+N27+P27</f>
        <v>40000</v>
      </c>
      <c r="I27" s="18">
        <v>20000</v>
      </c>
      <c r="J27" s="18">
        <v>20000</v>
      </c>
      <c r="K27" s="18">
        <v>0</v>
      </c>
      <c r="L27" s="18">
        <v>0</v>
      </c>
      <c r="M27" s="18">
        <v>20000</v>
      </c>
      <c r="N27" s="18">
        <v>20000</v>
      </c>
      <c r="O27" s="18">
        <v>0</v>
      </c>
      <c r="P27" s="18">
        <v>0</v>
      </c>
      <c r="Q27" s="23"/>
    </row>
    <row r="28" spans="1:17" ht="66" customHeight="1">
      <c r="A28" s="45"/>
      <c r="B28" s="13" t="s">
        <v>142</v>
      </c>
      <c r="C28" s="13" t="s">
        <v>117</v>
      </c>
      <c r="D28" s="13"/>
      <c r="E28" s="13" t="s">
        <v>53</v>
      </c>
      <c r="F28" s="13">
        <v>2015</v>
      </c>
      <c r="G28" s="17">
        <f t="shared" si="0"/>
        <v>1009</v>
      </c>
      <c r="H28" s="17">
        <f t="shared" si="1"/>
        <v>1009</v>
      </c>
      <c r="I28" s="18">
        <v>0</v>
      </c>
      <c r="J28" s="18">
        <v>0</v>
      </c>
      <c r="K28" s="18">
        <v>0</v>
      </c>
      <c r="L28" s="18">
        <v>0</v>
      </c>
      <c r="M28" s="18">
        <v>1009</v>
      </c>
      <c r="N28" s="18">
        <f>5542.4-5001.1+467.7</f>
        <v>1009</v>
      </c>
      <c r="O28" s="18">
        <v>0</v>
      </c>
      <c r="P28" s="18">
        <v>0</v>
      </c>
      <c r="Q28" s="23"/>
    </row>
    <row r="29" spans="1:17" ht="51" customHeight="1">
      <c r="A29" s="44" t="s">
        <v>61</v>
      </c>
      <c r="B29" s="46" t="s">
        <v>141</v>
      </c>
      <c r="C29" s="46">
        <v>11.1</v>
      </c>
      <c r="D29" s="16" t="s">
        <v>161</v>
      </c>
      <c r="E29" s="13" t="s">
        <v>54</v>
      </c>
      <c r="F29" s="13">
        <v>2018</v>
      </c>
      <c r="G29" s="17">
        <f>I29+K29+M29+O29</f>
        <v>25462.8</v>
      </c>
      <c r="H29" s="17">
        <f>J29+L29+N29+P29</f>
        <v>25462.8</v>
      </c>
      <c r="I29" s="18">
        <f>10816.4-3402.9-1047.8</f>
        <v>6365.7</v>
      </c>
      <c r="J29" s="18">
        <f>10816.4-3402.9-1047.8</f>
        <v>6365.7</v>
      </c>
      <c r="K29" s="18">
        <v>0</v>
      </c>
      <c r="L29" s="18">
        <v>0</v>
      </c>
      <c r="M29" s="18">
        <f>30600-11502.9</f>
        <v>19097.1</v>
      </c>
      <c r="N29" s="18">
        <f>30600-11502.9</f>
        <v>19097.1</v>
      </c>
      <c r="O29" s="18">
        <v>0</v>
      </c>
      <c r="P29" s="18">
        <v>0</v>
      </c>
      <c r="Q29" s="23"/>
    </row>
    <row r="30" spans="1:17" ht="51" customHeight="1">
      <c r="A30" s="45"/>
      <c r="B30" s="47"/>
      <c r="C30" s="47"/>
      <c r="D30" s="16" t="s">
        <v>157</v>
      </c>
      <c r="E30" s="13" t="s">
        <v>54</v>
      </c>
      <c r="F30" s="13">
        <v>2019</v>
      </c>
      <c r="G30" s="17">
        <f>I30+K30+M30+O30</f>
        <v>12449.4</v>
      </c>
      <c r="H30" s="17">
        <f>J30+L30+N30+P30</f>
        <v>12449.4</v>
      </c>
      <c r="I30" s="18">
        <v>0</v>
      </c>
      <c r="J30" s="18">
        <v>0</v>
      </c>
      <c r="K30" s="18">
        <v>0</v>
      </c>
      <c r="L30" s="18">
        <v>0</v>
      </c>
      <c r="M30" s="18">
        <v>12449.4</v>
      </c>
      <c r="N30" s="18">
        <v>12449.4</v>
      </c>
      <c r="O30" s="18">
        <v>0</v>
      </c>
      <c r="P30" s="18">
        <v>0</v>
      </c>
      <c r="Q30" s="23"/>
    </row>
    <row r="31" spans="1:17" ht="66" customHeight="1">
      <c r="A31" s="44" t="s">
        <v>62</v>
      </c>
      <c r="B31" s="13" t="s">
        <v>143</v>
      </c>
      <c r="C31" s="46" t="s">
        <v>118</v>
      </c>
      <c r="D31" s="16"/>
      <c r="E31" s="13" t="s">
        <v>53</v>
      </c>
      <c r="F31" s="13">
        <v>2015</v>
      </c>
      <c r="G31" s="17">
        <f t="shared" si="0"/>
        <v>444.3</v>
      </c>
      <c r="H31" s="17">
        <f t="shared" si="1"/>
        <v>444.3</v>
      </c>
      <c r="I31" s="18">
        <v>0</v>
      </c>
      <c r="J31" s="18">
        <f>1561.4-1561.4</f>
        <v>0</v>
      </c>
      <c r="K31" s="18">
        <v>0</v>
      </c>
      <c r="L31" s="18">
        <v>0</v>
      </c>
      <c r="M31" s="18">
        <v>444.3</v>
      </c>
      <c r="N31" s="18">
        <v>444.3</v>
      </c>
      <c r="O31" s="18">
        <v>0</v>
      </c>
      <c r="P31" s="18">
        <v>0</v>
      </c>
      <c r="Q31" s="23"/>
    </row>
    <row r="32" spans="1:17" ht="37.5" customHeight="1">
      <c r="A32" s="48"/>
      <c r="B32" s="46" t="s">
        <v>137</v>
      </c>
      <c r="C32" s="47"/>
      <c r="D32" s="19" t="s">
        <v>160</v>
      </c>
      <c r="E32" s="13" t="s">
        <v>53</v>
      </c>
      <c r="F32" s="13">
        <v>2016</v>
      </c>
      <c r="G32" s="17">
        <f t="shared" si="0"/>
        <v>300</v>
      </c>
      <c r="H32" s="17">
        <f t="shared" si="1"/>
        <v>300</v>
      </c>
      <c r="I32" s="18">
        <v>0</v>
      </c>
      <c r="J32" s="18">
        <v>0</v>
      </c>
      <c r="K32" s="18">
        <v>0</v>
      </c>
      <c r="L32" s="18">
        <v>0</v>
      </c>
      <c r="M32" s="18">
        <v>300</v>
      </c>
      <c r="N32" s="18">
        <v>300</v>
      </c>
      <c r="O32" s="18">
        <v>0</v>
      </c>
      <c r="P32" s="18">
        <v>0</v>
      </c>
      <c r="Q32" s="21" t="s">
        <v>109</v>
      </c>
    </row>
    <row r="33" spans="1:17" ht="41.25" customHeight="1">
      <c r="A33" s="48"/>
      <c r="B33" s="51"/>
      <c r="C33" s="24">
        <v>12.77</v>
      </c>
      <c r="D33" s="16"/>
      <c r="E33" s="13" t="s">
        <v>54</v>
      </c>
      <c r="F33" s="13">
        <v>2019</v>
      </c>
      <c r="G33" s="17">
        <f>I33+K33+M33+O33</f>
        <v>46151.9</v>
      </c>
      <c r="H33" s="17">
        <f t="shared" si="1"/>
        <v>0</v>
      </c>
      <c r="I33" s="18">
        <v>11538</v>
      </c>
      <c r="J33" s="18">
        <v>0</v>
      </c>
      <c r="K33" s="18">
        <v>0</v>
      </c>
      <c r="L33" s="18">
        <v>0</v>
      </c>
      <c r="M33" s="18">
        <v>34613.9</v>
      </c>
      <c r="N33" s="18">
        <v>0</v>
      </c>
      <c r="O33" s="18">
        <v>0</v>
      </c>
      <c r="P33" s="18">
        <v>0</v>
      </c>
      <c r="Q33" s="23"/>
    </row>
    <row r="34" spans="1:17" ht="66" customHeight="1">
      <c r="A34" s="44" t="s">
        <v>63</v>
      </c>
      <c r="B34" s="46" t="s">
        <v>155</v>
      </c>
      <c r="C34" s="46" t="s">
        <v>119</v>
      </c>
      <c r="D34" s="16"/>
      <c r="E34" s="13" t="s">
        <v>53</v>
      </c>
      <c r="F34" s="13">
        <v>2015</v>
      </c>
      <c r="G34" s="17">
        <f t="shared" si="0"/>
        <v>745.9</v>
      </c>
      <c r="H34" s="17">
        <f t="shared" si="1"/>
        <v>745.9</v>
      </c>
      <c r="I34" s="18">
        <v>0</v>
      </c>
      <c r="J34" s="18">
        <f>1561.4-1561.4</f>
        <v>0</v>
      </c>
      <c r="K34" s="18">
        <v>0</v>
      </c>
      <c r="L34" s="18">
        <v>0</v>
      </c>
      <c r="M34" s="18">
        <v>745.9</v>
      </c>
      <c r="N34" s="18">
        <v>745.9</v>
      </c>
      <c r="O34" s="18">
        <v>0</v>
      </c>
      <c r="P34" s="18">
        <v>0</v>
      </c>
      <c r="Q34" s="23"/>
    </row>
    <row r="35" spans="1:17" ht="37.5" customHeight="1">
      <c r="A35" s="48"/>
      <c r="B35" s="51"/>
      <c r="C35" s="47"/>
      <c r="D35" s="19" t="s">
        <v>160</v>
      </c>
      <c r="E35" s="13" t="s">
        <v>53</v>
      </c>
      <c r="F35" s="13">
        <v>2016</v>
      </c>
      <c r="G35" s="17">
        <f t="shared" si="0"/>
        <v>300</v>
      </c>
      <c r="H35" s="17">
        <f t="shared" si="1"/>
        <v>300</v>
      </c>
      <c r="I35" s="18">
        <v>0</v>
      </c>
      <c r="J35" s="18">
        <v>0</v>
      </c>
      <c r="K35" s="18">
        <v>0</v>
      </c>
      <c r="L35" s="18">
        <v>0</v>
      </c>
      <c r="M35" s="18">
        <v>300</v>
      </c>
      <c r="N35" s="18">
        <v>300</v>
      </c>
      <c r="O35" s="18">
        <v>0</v>
      </c>
      <c r="P35" s="18">
        <v>0</v>
      </c>
      <c r="Q35" s="21" t="s">
        <v>109</v>
      </c>
    </row>
    <row r="36" spans="1:17" ht="66" customHeight="1">
      <c r="A36" s="45"/>
      <c r="B36" s="47"/>
      <c r="C36" s="19">
        <v>14.04</v>
      </c>
      <c r="D36" s="19"/>
      <c r="E36" s="13" t="s">
        <v>54</v>
      </c>
      <c r="F36" s="13">
        <v>2020</v>
      </c>
      <c r="G36" s="17">
        <f t="shared" si="0"/>
        <v>59353.1</v>
      </c>
      <c r="H36" s="17">
        <f t="shared" si="1"/>
        <v>0</v>
      </c>
      <c r="I36" s="18">
        <v>593.5</v>
      </c>
      <c r="J36" s="18">
        <v>0</v>
      </c>
      <c r="K36" s="18">
        <v>0</v>
      </c>
      <c r="L36" s="18">
        <v>0</v>
      </c>
      <c r="M36" s="18">
        <v>58759.6</v>
      </c>
      <c r="N36" s="18">
        <v>0</v>
      </c>
      <c r="O36" s="18">
        <v>0</v>
      </c>
      <c r="P36" s="18">
        <v>0</v>
      </c>
      <c r="Q36" s="23"/>
    </row>
    <row r="37" spans="1:17" ht="56.25" customHeight="1">
      <c r="A37" s="44" t="s">
        <v>64</v>
      </c>
      <c r="B37" s="46" t="s">
        <v>148</v>
      </c>
      <c r="C37" s="46">
        <v>4.83</v>
      </c>
      <c r="D37" s="16"/>
      <c r="E37" s="13" t="s">
        <v>54</v>
      </c>
      <c r="F37" s="13">
        <v>2015</v>
      </c>
      <c r="G37" s="17">
        <f t="shared" si="0"/>
        <v>23478.6</v>
      </c>
      <c r="H37" s="17">
        <f t="shared" si="1"/>
        <v>23478.6</v>
      </c>
      <c r="I37" s="18">
        <v>1173.9</v>
      </c>
      <c r="J37" s="18">
        <v>1173.9</v>
      </c>
      <c r="K37" s="18">
        <v>0</v>
      </c>
      <c r="L37" s="18">
        <v>0</v>
      </c>
      <c r="M37" s="18">
        <v>22304.7</v>
      </c>
      <c r="N37" s="18">
        <v>22304.7</v>
      </c>
      <c r="O37" s="18">
        <v>0</v>
      </c>
      <c r="P37" s="18">
        <v>0</v>
      </c>
      <c r="Q37" s="23"/>
    </row>
    <row r="38" spans="1:17" ht="56.25" customHeight="1">
      <c r="A38" s="48"/>
      <c r="B38" s="51"/>
      <c r="C38" s="51"/>
      <c r="D38" s="22" t="s">
        <v>164</v>
      </c>
      <c r="E38" s="13" t="s">
        <v>54</v>
      </c>
      <c r="F38" s="13">
        <v>2016</v>
      </c>
      <c r="G38" s="17">
        <f t="shared" si="0"/>
        <v>19048.2</v>
      </c>
      <c r="H38" s="17">
        <f t="shared" si="1"/>
        <v>19048.2</v>
      </c>
      <c r="I38" s="18">
        <v>0</v>
      </c>
      <c r="J38" s="18">
        <v>0</v>
      </c>
      <c r="K38" s="18">
        <v>0</v>
      </c>
      <c r="L38" s="18">
        <v>0</v>
      </c>
      <c r="M38" s="18">
        <v>19048.2</v>
      </c>
      <c r="N38" s="18">
        <v>19048.2</v>
      </c>
      <c r="O38" s="18">
        <v>0</v>
      </c>
      <c r="P38" s="18">
        <v>0</v>
      </c>
      <c r="Q38" s="23"/>
    </row>
    <row r="39" spans="1:17" ht="56.25" customHeight="1">
      <c r="A39" s="48"/>
      <c r="B39" s="51"/>
      <c r="C39" s="51"/>
      <c r="D39" s="22" t="s">
        <v>166</v>
      </c>
      <c r="E39" s="13" t="s">
        <v>54</v>
      </c>
      <c r="F39" s="13">
        <v>2017</v>
      </c>
      <c r="G39" s="17">
        <f t="shared" si="0"/>
        <v>8520.7</v>
      </c>
      <c r="H39" s="17">
        <f t="shared" si="1"/>
        <v>8520.7</v>
      </c>
      <c r="I39" s="18">
        <v>461.8</v>
      </c>
      <c r="J39" s="18">
        <v>461.8</v>
      </c>
      <c r="K39" s="18">
        <v>0</v>
      </c>
      <c r="L39" s="18">
        <v>0</v>
      </c>
      <c r="M39" s="18">
        <v>8058.9</v>
      </c>
      <c r="N39" s="18">
        <v>8058.9</v>
      </c>
      <c r="O39" s="18">
        <v>0</v>
      </c>
      <c r="P39" s="18">
        <v>0</v>
      </c>
      <c r="Q39" s="23"/>
    </row>
    <row r="40" spans="1:17" ht="56.25" customHeight="1">
      <c r="A40" s="48"/>
      <c r="B40" s="51"/>
      <c r="C40" s="51"/>
      <c r="D40" s="22" t="s">
        <v>167</v>
      </c>
      <c r="E40" s="13" t="s">
        <v>53</v>
      </c>
      <c r="F40" s="13">
        <v>2017</v>
      </c>
      <c r="G40" s="17">
        <f>I40+K40+M40+O40</f>
        <v>69</v>
      </c>
      <c r="H40" s="17">
        <f>J40+L40+N40+P40</f>
        <v>69</v>
      </c>
      <c r="I40" s="18">
        <v>69</v>
      </c>
      <c r="J40" s="18">
        <v>69</v>
      </c>
      <c r="K40" s="18">
        <v>0</v>
      </c>
      <c r="L40" s="18">
        <v>0</v>
      </c>
      <c r="M40" s="18">
        <v>0</v>
      </c>
      <c r="N40" s="18">
        <v>0</v>
      </c>
      <c r="O40" s="18">
        <v>0</v>
      </c>
      <c r="P40" s="18">
        <v>0</v>
      </c>
      <c r="Q40" s="23"/>
    </row>
    <row r="41" spans="1:17" ht="56.25" customHeight="1">
      <c r="A41" s="48"/>
      <c r="B41" s="51"/>
      <c r="C41" s="51"/>
      <c r="D41" s="22" t="s">
        <v>157</v>
      </c>
      <c r="E41" s="13" t="s">
        <v>54</v>
      </c>
      <c r="F41" s="13">
        <v>2018</v>
      </c>
      <c r="G41" s="17">
        <f>I41+K41+M41+O41</f>
        <v>1567.4</v>
      </c>
      <c r="H41" s="17">
        <f>J41+L41+N41+P41</f>
        <v>1567.4</v>
      </c>
      <c r="I41" s="18">
        <v>0</v>
      </c>
      <c r="J41" s="18">
        <v>0</v>
      </c>
      <c r="K41" s="18">
        <v>0</v>
      </c>
      <c r="L41" s="18">
        <v>0</v>
      </c>
      <c r="M41" s="18">
        <v>1567.4</v>
      </c>
      <c r="N41" s="18">
        <v>1567.4</v>
      </c>
      <c r="O41" s="18">
        <v>0</v>
      </c>
      <c r="P41" s="18">
        <v>0</v>
      </c>
      <c r="Q41" s="23"/>
    </row>
    <row r="42" spans="1:17" ht="101.25" customHeight="1">
      <c r="A42" s="48"/>
      <c r="B42" s="51"/>
      <c r="C42" s="51"/>
      <c r="D42" s="16" t="s">
        <v>158</v>
      </c>
      <c r="E42" s="13" t="s">
        <v>136</v>
      </c>
      <c r="F42" s="13">
        <v>2016</v>
      </c>
      <c r="G42" s="17">
        <f t="shared" si="0"/>
        <v>16.8</v>
      </c>
      <c r="H42" s="17">
        <f t="shared" si="1"/>
        <v>16.8</v>
      </c>
      <c r="I42" s="18">
        <f>20-3.2</f>
        <v>16.8</v>
      </c>
      <c r="J42" s="18">
        <f>20-3.2</f>
        <v>16.8</v>
      </c>
      <c r="K42" s="18">
        <v>0</v>
      </c>
      <c r="L42" s="18">
        <v>0</v>
      </c>
      <c r="M42" s="18">
        <v>0</v>
      </c>
      <c r="N42" s="18">
        <v>0</v>
      </c>
      <c r="O42" s="18">
        <v>0</v>
      </c>
      <c r="P42" s="18">
        <v>0</v>
      </c>
      <c r="Q42" s="23"/>
    </row>
    <row r="43" spans="1:17" ht="56.25" customHeight="1">
      <c r="A43" s="48"/>
      <c r="B43" s="51"/>
      <c r="C43" s="46" t="s">
        <v>120</v>
      </c>
      <c r="D43" s="16"/>
      <c r="E43" s="13" t="s">
        <v>53</v>
      </c>
      <c r="F43" s="13">
        <v>2015</v>
      </c>
      <c r="G43" s="17">
        <f t="shared" si="0"/>
        <v>163</v>
      </c>
      <c r="H43" s="17">
        <f t="shared" si="1"/>
        <v>163</v>
      </c>
      <c r="I43" s="18">
        <v>0</v>
      </c>
      <c r="J43" s="18">
        <f>1561.4-1561.4</f>
        <v>0</v>
      </c>
      <c r="K43" s="18">
        <v>0</v>
      </c>
      <c r="L43" s="18">
        <v>0</v>
      </c>
      <c r="M43" s="18">
        <v>163</v>
      </c>
      <c r="N43" s="18">
        <f>1493.3-1330.3</f>
        <v>163</v>
      </c>
      <c r="O43" s="18">
        <v>0</v>
      </c>
      <c r="P43" s="18">
        <v>0</v>
      </c>
      <c r="Q43" s="23"/>
    </row>
    <row r="44" spans="1:17" ht="56.25" customHeight="1">
      <c r="A44" s="45"/>
      <c r="B44" s="47"/>
      <c r="C44" s="47"/>
      <c r="D44" s="19" t="s">
        <v>163</v>
      </c>
      <c r="E44" s="13" t="s">
        <v>53</v>
      </c>
      <c r="F44" s="13">
        <v>2016</v>
      </c>
      <c r="G44" s="17">
        <f t="shared" si="0"/>
        <v>390</v>
      </c>
      <c r="H44" s="17">
        <f t="shared" si="1"/>
        <v>390</v>
      </c>
      <c r="I44" s="18">
        <f>130-40</f>
        <v>90</v>
      </c>
      <c r="J44" s="18">
        <f>130-40</f>
        <v>90</v>
      </c>
      <c r="K44" s="18">
        <v>0</v>
      </c>
      <c r="L44" s="18">
        <v>0</v>
      </c>
      <c r="M44" s="18">
        <v>300</v>
      </c>
      <c r="N44" s="18">
        <v>300</v>
      </c>
      <c r="O44" s="18">
        <v>0</v>
      </c>
      <c r="P44" s="18">
        <v>0</v>
      </c>
      <c r="Q44" s="23"/>
    </row>
    <row r="45" spans="1:17" ht="93" customHeight="1">
      <c r="A45" s="44" t="s">
        <v>65</v>
      </c>
      <c r="B45" s="46" t="s">
        <v>154</v>
      </c>
      <c r="C45" s="46">
        <v>1.47</v>
      </c>
      <c r="D45" s="16"/>
      <c r="E45" s="13" t="s">
        <v>54</v>
      </c>
      <c r="F45" s="13">
        <v>2015</v>
      </c>
      <c r="G45" s="17">
        <f t="shared" si="0"/>
        <v>9047.2</v>
      </c>
      <c r="H45" s="17">
        <f t="shared" si="1"/>
        <v>9047.2</v>
      </c>
      <c r="I45" s="18">
        <v>452.4</v>
      </c>
      <c r="J45" s="18">
        <v>452.4</v>
      </c>
      <c r="K45" s="18">
        <v>0</v>
      </c>
      <c r="L45" s="18">
        <v>0</v>
      </c>
      <c r="M45" s="18">
        <v>8594.8</v>
      </c>
      <c r="N45" s="18">
        <v>8594.8</v>
      </c>
      <c r="O45" s="18">
        <v>0</v>
      </c>
      <c r="P45" s="18">
        <v>0</v>
      </c>
      <c r="Q45" s="25"/>
    </row>
    <row r="46" spans="1:17" ht="93" customHeight="1">
      <c r="A46" s="48"/>
      <c r="B46" s="51"/>
      <c r="C46" s="47"/>
      <c r="D46" s="19" t="s">
        <v>161</v>
      </c>
      <c r="E46" s="13" t="s">
        <v>54</v>
      </c>
      <c r="F46" s="13">
        <v>2016</v>
      </c>
      <c r="G46" s="17">
        <f aca="true" t="shared" si="2" ref="G46:G64">I46+K46+M46+O46</f>
        <v>9047.2</v>
      </c>
      <c r="H46" s="17">
        <f t="shared" si="1"/>
        <v>9047.2</v>
      </c>
      <c r="I46" s="18">
        <v>452.4</v>
      </c>
      <c r="J46" s="18">
        <v>452.4</v>
      </c>
      <c r="K46" s="18">
        <v>0</v>
      </c>
      <c r="L46" s="18">
        <v>0</v>
      </c>
      <c r="M46" s="18">
        <v>8594.8</v>
      </c>
      <c r="N46" s="18">
        <v>8594.8</v>
      </c>
      <c r="O46" s="18">
        <v>0</v>
      </c>
      <c r="P46" s="18">
        <v>0</v>
      </c>
      <c r="Q46" s="23"/>
    </row>
    <row r="47" spans="1:17" ht="93" customHeight="1">
      <c r="A47" s="48"/>
      <c r="B47" s="51"/>
      <c r="C47" s="16" t="s">
        <v>121</v>
      </c>
      <c r="D47" s="13"/>
      <c r="E47" s="13" t="s">
        <v>53</v>
      </c>
      <c r="F47" s="13">
        <v>2015</v>
      </c>
      <c r="G47" s="17">
        <f t="shared" si="2"/>
        <v>74</v>
      </c>
      <c r="H47" s="17">
        <f t="shared" si="1"/>
        <v>74</v>
      </c>
      <c r="I47" s="18">
        <v>0</v>
      </c>
      <c r="J47" s="18">
        <f>1561.4-1561.4</f>
        <v>0</v>
      </c>
      <c r="K47" s="18">
        <v>0</v>
      </c>
      <c r="L47" s="18">
        <v>0</v>
      </c>
      <c r="M47" s="18">
        <v>74</v>
      </c>
      <c r="N47" s="18">
        <v>74</v>
      </c>
      <c r="O47" s="18">
        <v>0</v>
      </c>
      <c r="P47" s="18">
        <v>0</v>
      </c>
      <c r="Q47" s="23"/>
    </row>
    <row r="48" spans="1:17" ht="93" customHeight="1">
      <c r="A48" s="45"/>
      <c r="B48" s="47"/>
      <c r="C48" s="13">
        <v>1.47</v>
      </c>
      <c r="D48" s="19"/>
      <c r="E48" s="13" t="s">
        <v>54</v>
      </c>
      <c r="F48" s="13">
        <v>2021</v>
      </c>
      <c r="G48" s="17">
        <f>I48+K48+M48+O48</f>
        <v>19607.5</v>
      </c>
      <c r="H48" s="17">
        <f t="shared" si="1"/>
        <v>0</v>
      </c>
      <c r="I48" s="18">
        <v>4901.9</v>
      </c>
      <c r="J48" s="18">
        <v>0</v>
      </c>
      <c r="K48" s="18">
        <v>0</v>
      </c>
      <c r="L48" s="18">
        <v>0</v>
      </c>
      <c r="M48" s="18">
        <v>14705.6</v>
      </c>
      <c r="N48" s="18">
        <v>0</v>
      </c>
      <c r="O48" s="18">
        <v>0</v>
      </c>
      <c r="P48" s="18">
        <v>0</v>
      </c>
      <c r="Q48" s="23"/>
    </row>
    <row r="49" spans="1:17" ht="41.25" customHeight="1">
      <c r="A49" s="44" t="s">
        <v>66</v>
      </c>
      <c r="B49" s="46" t="s">
        <v>147</v>
      </c>
      <c r="C49" s="46">
        <v>25.08</v>
      </c>
      <c r="D49" s="16"/>
      <c r="E49" s="13" t="s">
        <v>54</v>
      </c>
      <c r="F49" s="46">
        <v>2015</v>
      </c>
      <c r="G49" s="17">
        <f t="shared" si="2"/>
        <v>43575.5</v>
      </c>
      <c r="H49" s="17">
        <f t="shared" si="1"/>
        <v>43575.5</v>
      </c>
      <c r="I49" s="18">
        <f>2178.8</f>
        <v>2178.8</v>
      </c>
      <c r="J49" s="18">
        <f>2178.8</f>
        <v>2178.8</v>
      </c>
      <c r="K49" s="18">
        <v>0</v>
      </c>
      <c r="L49" s="18">
        <v>0</v>
      </c>
      <c r="M49" s="18">
        <v>41396.7</v>
      </c>
      <c r="N49" s="18">
        <v>41396.7</v>
      </c>
      <c r="O49" s="18">
        <v>0</v>
      </c>
      <c r="P49" s="18">
        <v>0</v>
      </c>
      <c r="Q49" s="23"/>
    </row>
    <row r="50" spans="1:17" ht="41.25" customHeight="1">
      <c r="A50" s="48"/>
      <c r="B50" s="51"/>
      <c r="C50" s="51"/>
      <c r="D50" s="22"/>
      <c r="E50" s="13" t="s">
        <v>53</v>
      </c>
      <c r="F50" s="47"/>
      <c r="G50" s="17">
        <f t="shared" si="2"/>
        <v>812.2</v>
      </c>
      <c r="H50" s="17">
        <f t="shared" si="1"/>
        <v>812.2</v>
      </c>
      <c r="I50" s="18">
        <v>0</v>
      </c>
      <c r="J50" s="18">
        <f>1561.4-1561.4</f>
        <v>0</v>
      </c>
      <c r="K50" s="18">
        <v>0</v>
      </c>
      <c r="L50" s="18">
        <v>0</v>
      </c>
      <c r="M50" s="18">
        <v>812.2</v>
      </c>
      <c r="N50" s="18">
        <v>812.2</v>
      </c>
      <c r="O50" s="18">
        <v>0</v>
      </c>
      <c r="P50" s="18">
        <v>0</v>
      </c>
      <c r="Q50" s="23"/>
    </row>
    <row r="51" spans="1:17" ht="41.25" customHeight="1">
      <c r="A51" s="48"/>
      <c r="B51" s="51"/>
      <c r="C51" s="51"/>
      <c r="D51" s="22" t="s">
        <v>162</v>
      </c>
      <c r="E51" s="13" t="s">
        <v>53</v>
      </c>
      <c r="F51" s="19">
        <v>2016</v>
      </c>
      <c r="G51" s="17">
        <f t="shared" si="2"/>
        <v>633.1</v>
      </c>
      <c r="H51" s="17">
        <f t="shared" si="1"/>
        <v>633.1</v>
      </c>
      <c r="I51" s="18">
        <f>205-0.6</f>
        <v>204.4</v>
      </c>
      <c r="J51" s="18">
        <f>205-0.6</f>
        <v>204.4</v>
      </c>
      <c r="K51" s="18">
        <v>0</v>
      </c>
      <c r="L51" s="18">
        <v>0</v>
      </c>
      <c r="M51" s="18">
        <v>428.7</v>
      </c>
      <c r="N51" s="18">
        <v>428.7</v>
      </c>
      <c r="O51" s="18">
        <v>0</v>
      </c>
      <c r="P51" s="18">
        <v>0</v>
      </c>
      <c r="Q51" s="23"/>
    </row>
    <row r="52" spans="1:17" ht="41.25" customHeight="1">
      <c r="A52" s="48"/>
      <c r="B52" s="51"/>
      <c r="C52" s="51"/>
      <c r="D52" s="22" t="s">
        <v>157</v>
      </c>
      <c r="E52" s="13" t="s">
        <v>54</v>
      </c>
      <c r="F52" s="19">
        <v>2016</v>
      </c>
      <c r="G52" s="17">
        <f t="shared" si="2"/>
        <v>5832.6</v>
      </c>
      <c r="H52" s="17">
        <f t="shared" si="1"/>
        <v>5832.6</v>
      </c>
      <c r="I52" s="18">
        <v>0</v>
      </c>
      <c r="J52" s="18">
        <v>0</v>
      </c>
      <c r="K52" s="18">
        <v>0</v>
      </c>
      <c r="L52" s="18">
        <v>0</v>
      </c>
      <c r="M52" s="18">
        <v>5832.6</v>
      </c>
      <c r="N52" s="18">
        <v>5832.6</v>
      </c>
      <c r="O52" s="18">
        <v>0</v>
      </c>
      <c r="P52" s="18">
        <v>0</v>
      </c>
      <c r="Q52" s="23"/>
    </row>
    <row r="53" spans="1:17" ht="93.75" customHeight="1">
      <c r="A53" s="48"/>
      <c r="B53" s="51"/>
      <c r="C53" s="51"/>
      <c r="D53" s="19" t="s">
        <v>158</v>
      </c>
      <c r="E53" s="13" t="s">
        <v>136</v>
      </c>
      <c r="F53" s="19">
        <v>2016</v>
      </c>
      <c r="G53" s="17">
        <f t="shared" si="2"/>
        <v>16.7</v>
      </c>
      <c r="H53" s="17">
        <f t="shared" si="1"/>
        <v>16.7</v>
      </c>
      <c r="I53" s="18">
        <f>20-3.3</f>
        <v>16.7</v>
      </c>
      <c r="J53" s="18">
        <f>20-3.3</f>
        <v>16.7</v>
      </c>
      <c r="K53" s="18">
        <v>0</v>
      </c>
      <c r="L53" s="18">
        <v>0</v>
      </c>
      <c r="M53" s="18">
        <v>0</v>
      </c>
      <c r="N53" s="18">
        <v>0</v>
      </c>
      <c r="O53" s="18">
        <v>0</v>
      </c>
      <c r="P53" s="18">
        <v>0</v>
      </c>
      <c r="Q53" s="23"/>
    </row>
    <row r="54" spans="1:17" ht="93.75" customHeight="1">
      <c r="A54" s="48"/>
      <c r="B54" s="51"/>
      <c r="C54" s="51"/>
      <c r="D54" s="19" t="s">
        <v>165</v>
      </c>
      <c r="E54" s="13" t="s">
        <v>54</v>
      </c>
      <c r="F54" s="19">
        <v>2017</v>
      </c>
      <c r="G54" s="17">
        <f>I54+K54+M54+O54</f>
        <v>4712.7</v>
      </c>
      <c r="H54" s="17">
        <f>J54+L54+N54+P54</f>
        <v>4712.7</v>
      </c>
      <c r="I54" s="18">
        <v>0</v>
      </c>
      <c r="J54" s="18">
        <v>0</v>
      </c>
      <c r="K54" s="18">
        <v>0</v>
      </c>
      <c r="L54" s="18">
        <v>0</v>
      </c>
      <c r="M54" s="18">
        <v>4712.7</v>
      </c>
      <c r="N54" s="18">
        <v>4712.7</v>
      </c>
      <c r="O54" s="18">
        <v>0</v>
      </c>
      <c r="P54" s="18">
        <v>0</v>
      </c>
      <c r="Q54" s="23"/>
    </row>
    <row r="55" spans="1:17" ht="93.75" customHeight="1">
      <c r="A55" s="45"/>
      <c r="B55" s="47"/>
      <c r="C55" s="47"/>
      <c r="D55" s="19" t="s">
        <v>158</v>
      </c>
      <c r="E55" s="13" t="s">
        <v>53</v>
      </c>
      <c r="F55" s="19">
        <v>2018</v>
      </c>
      <c r="G55" s="17">
        <f>I55+K55+M55+O55</f>
        <v>97</v>
      </c>
      <c r="H55" s="17">
        <f>J55+L55+N55+P55</f>
        <v>97</v>
      </c>
      <c r="I55" s="18">
        <v>97</v>
      </c>
      <c r="J55" s="18">
        <v>97</v>
      </c>
      <c r="K55" s="18">
        <v>0</v>
      </c>
      <c r="L55" s="18">
        <v>0</v>
      </c>
      <c r="M55" s="18">
        <v>0</v>
      </c>
      <c r="N55" s="18">
        <v>0</v>
      </c>
      <c r="O55" s="18">
        <v>0</v>
      </c>
      <c r="P55" s="18">
        <v>0</v>
      </c>
      <c r="Q55" s="23"/>
    </row>
    <row r="56" spans="1:17" ht="63" customHeight="1">
      <c r="A56" s="44" t="s">
        <v>67</v>
      </c>
      <c r="B56" s="46" t="s">
        <v>146</v>
      </c>
      <c r="C56" s="46">
        <v>1.14</v>
      </c>
      <c r="D56" s="16"/>
      <c r="E56" s="13" t="s">
        <v>54</v>
      </c>
      <c r="F56" s="13">
        <v>2015</v>
      </c>
      <c r="G56" s="17">
        <f t="shared" si="2"/>
        <v>2452.1</v>
      </c>
      <c r="H56" s="17">
        <f t="shared" si="1"/>
        <v>2452.1</v>
      </c>
      <c r="I56" s="18">
        <v>122.6</v>
      </c>
      <c r="J56" s="18">
        <v>122.6</v>
      </c>
      <c r="K56" s="18">
        <v>0</v>
      </c>
      <c r="L56" s="18">
        <v>0</v>
      </c>
      <c r="M56" s="18">
        <v>2329.5</v>
      </c>
      <c r="N56" s="18">
        <v>2329.5</v>
      </c>
      <c r="O56" s="18">
        <v>0</v>
      </c>
      <c r="P56" s="18">
        <v>0</v>
      </c>
      <c r="Q56" s="23"/>
    </row>
    <row r="57" spans="1:17" ht="63" customHeight="1">
      <c r="A57" s="48"/>
      <c r="B57" s="51"/>
      <c r="C57" s="51"/>
      <c r="D57" s="22" t="s">
        <v>158</v>
      </c>
      <c r="E57" s="13" t="s">
        <v>53</v>
      </c>
      <c r="F57" s="13">
        <v>2016</v>
      </c>
      <c r="G57" s="17">
        <f t="shared" si="2"/>
        <v>202.9</v>
      </c>
      <c r="H57" s="17">
        <f t="shared" si="1"/>
        <v>202.9</v>
      </c>
      <c r="I57" s="18">
        <f>96+115-8.1</f>
        <v>202.9</v>
      </c>
      <c r="J57" s="18">
        <f>96+115-8.1</f>
        <v>202.9</v>
      </c>
      <c r="K57" s="18">
        <v>0</v>
      </c>
      <c r="L57" s="18">
        <v>0</v>
      </c>
      <c r="M57" s="18">
        <v>0</v>
      </c>
      <c r="N57" s="18">
        <v>0</v>
      </c>
      <c r="O57" s="18">
        <v>0</v>
      </c>
      <c r="P57" s="18">
        <v>0</v>
      </c>
      <c r="Q57" s="23"/>
    </row>
    <row r="58" spans="1:17" ht="100.5" customHeight="1">
      <c r="A58" s="45"/>
      <c r="B58" s="47"/>
      <c r="C58" s="47"/>
      <c r="D58" s="22" t="s">
        <v>158</v>
      </c>
      <c r="E58" s="13" t="s">
        <v>136</v>
      </c>
      <c r="F58" s="13">
        <v>2016</v>
      </c>
      <c r="G58" s="17">
        <f t="shared" si="2"/>
        <v>16.7</v>
      </c>
      <c r="H58" s="17">
        <f t="shared" si="1"/>
        <v>16.7</v>
      </c>
      <c r="I58" s="18">
        <f>20-3.3</f>
        <v>16.7</v>
      </c>
      <c r="J58" s="18">
        <f>20-3.3</f>
        <v>16.7</v>
      </c>
      <c r="K58" s="18">
        <v>0</v>
      </c>
      <c r="L58" s="18">
        <v>0</v>
      </c>
      <c r="M58" s="18">
        <v>0</v>
      </c>
      <c r="N58" s="18">
        <v>0</v>
      </c>
      <c r="O58" s="18">
        <v>0</v>
      </c>
      <c r="P58" s="18">
        <v>0</v>
      </c>
      <c r="Q58" s="23"/>
    </row>
    <row r="59" spans="1:17" ht="45.75" customHeight="1">
      <c r="A59" s="44" t="s">
        <v>68</v>
      </c>
      <c r="B59" s="26" t="s">
        <v>144</v>
      </c>
      <c r="C59" s="46" t="s">
        <v>122</v>
      </c>
      <c r="D59" s="16"/>
      <c r="E59" s="13" t="s">
        <v>53</v>
      </c>
      <c r="F59" s="13">
        <v>2015</v>
      </c>
      <c r="G59" s="17">
        <f t="shared" si="2"/>
        <v>100</v>
      </c>
      <c r="H59" s="17">
        <f t="shared" si="1"/>
        <v>100</v>
      </c>
      <c r="I59" s="18">
        <v>0</v>
      </c>
      <c r="J59" s="18">
        <f>1561.4-1561.4</f>
        <v>0</v>
      </c>
      <c r="K59" s="18">
        <v>0</v>
      </c>
      <c r="L59" s="18">
        <v>0</v>
      </c>
      <c r="M59" s="18">
        <v>100</v>
      </c>
      <c r="N59" s="18">
        <v>100</v>
      </c>
      <c r="O59" s="18">
        <v>0</v>
      </c>
      <c r="P59" s="18">
        <v>0</v>
      </c>
      <c r="Q59" s="23"/>
    </row>
    <row r="60" spans="1:17" ht="63" customHeight="1">
      <c r="A60" s="48"/>
      <c r="B60" s="49" t="s">
        <v>140</v>
      </c>
      <c r="C60" s="47"/>
      <c r="D60" s="19" t="s">
        <v>159</v>
      </c>
      <c r="E60" s="13" t="s">
        <v>53</v>
      </c>
      <c r="F60" s="13">
        <v>2016</v>
      </c>
      <c r="G60" s="17">
        <f t="shared" si="2"/>
        <v>300</v>
      </c>
      <c r="H60" s="17">
        <f t="shared" si="1"/>
        <v>300</v>
      </c>
      <c r="I60" s="18">
        <v>6.8</v>
      </c>
      <c r="J60" s="18">
        <v>6.8</v>
      </c>
      <c r="K60" s="18">
        <v>0</v>
      </c>
      <c r="L60" s="18">
        <v>0</v>
      </c>
      <c r="M60" s="18">
        <f>300-6.8</f>
        <v>293.2</v>
      </c>
      <c r="N60" s="18">
        <f>300-6.8</f>
        <v>293.2</v>
      </c>
      <c r="O60" s="18">
        <v>0</v>
      </c>
      <c r="P60" s="18">
        <v>0</v>
      </c>
      <c r="Q60" s="23"/>
    </row>
    <row r="61" spans="1:17" ht="45.75" customHeight="1">
      <c r="A61" s="45"/>
      <c r="B61" s="50"/>
      <c r="C61" s="27">
        <v>10.89</v>
      </c>
      <c r="D61" s="27"/>
      <c r="E61" s="11" t="s">
        <v>54</v>
      </c>
      <c r="F61" s="12">
        <v>2020</v>
      </c>
      <c r="G61" s="17">
        <f t="shared" si="2"/>
        <v>41511</v>
      </c>
      <c r="H61" s="17">
        <f t="shared" si="1"/>
        <v>0</v>
      </c>
      <c r="I61" s="18">
        <v>10377.8</v>
      </c>
      <c r="J61" s="18">
        <v>0</v>
      </c>
      <c r="K61" s="18">
        <v>0</v>
      </c>
      <c r="L61" s="18">
        <v>0</v>
      </c>
      <c r="M61" s="18">
        <v>31133.2</v>
      </c>
      <c r="N61" s="18">
        <v>0</v>
      </c>
      <c r="O61" s="18">
        <v>0</v>
      </c>
      <c r="P61" s="18">
        <v>0</v>
      </c>
      <c r="Q61" s="23"/>
    </row>
    <row r="62" spans="1:17" ht="60.75" customHeight="1">
      <c r="A62" s="44" t="s">
        <v>69</v>
      </c>
      <c r="B62" s="26" t="s">
        <v>153</v>
      </c>
      <c r="C62" s="13" t="s">
        <v>123</v>
      </c>
      <c r="D62" s="13"/>
      <c r="E62" s="13" t="s">
        <v>53</v>
      </c>
      <c r="F62" s="13">
        <v>2015</v>
      </c>
      <c r="G62" s="17">
        <f t="shared" si="2"/>
        <v>2166</v>
      </c>
      <c r="H62" s="17">
        <f t="shared" si="1"/>
        <v>2166</v>
      </c>
      <c r="I62" s="18">
        <v>0</v>
      </c>
      <c r="J62" s="18">
        <f>1561.4-1561.4</f>
        <v>0</v>
      </c>
      <c r="K62" s="18">
        <v>0</v>
      </c>
      <c r="L62" s="18">
        <v>0</v>
      </c>
      <c r="M62" s="18">
        <v>2166</v>
      </c>
      <c r="N62" s="18">
        <v>2166</v>
      </c>
      <c r="O62" s="18">
        <v>0</v>
      </c>
      <c r="P62" s="18">
        <v>0</v>
      </c>
      <c r="Q62" s="23"/>
    </row>
    <row r="63" spans="1:17" ht="60.75" customHeight="1">
      <c r="A63" s="48"/>
      <c r="B63" s="49" t="s">
        <v>139</v>
      </c>
      <c r="C63" s="27">
        <v>11.58</v>
      </c>
      <c r="D63" s="27"/>
      <c r="E63" s="11" t="s">
        <v>54</v>
      </c>
      <c r="F63" s="12">
        <v>2020</v>
      </c>
      <c r="G63" s="17">
        <f t="shared" si="2"/>
        <v>80813.5</v>
      </c>
      <c r="H63" s="17">
        <f t="shared" si="1"/>
        <v>0</v>
      </c>
      <c r="I63" s="18">
        <v>20203.4</v>
      </c>
      <c r="J63" s="18">
        <v>0</v>
      </c>
      <c r="K63" s="18">
        <v>0</v>
      </c>
      <c r="L63" s="18">
        <v>0</v>
      </c>
      <c r="M63" s="18">
        <v>60610.1</v>
      </c>
      <c r="N63" s="18">
        <v>0</v>
      </c>
      <c r="O63" s="18">
        <v>0</v>
      </c>
      <c r="P63" s="18">
        <v>0</v>
      </c>
      <c r="Q63" s="23"/>
    </row>
    <row r="64" spans="1:17" ht="60.75" customHeight="1">
      <c r="A64" s="48"/>
      <c r="B64" s="52"/>
      <c r="C64" s="13" t="s">
        <v>123</v>
      </c>
      <c r="D64" s="13" t="s">
        <v>160</v>
      </c>
      <c r="E64" s="11" t="s">
        <v>53</v>
      </c>
      <c r="F64" s="12">
        <v>2016</v>
      </c>
      <c r="G64" s="17">
        <f t="shared" si="2"/>
        <v>300</v>
      </c>
      <c r="H64" s="17">
        <f t="shared" si="1"/>
        <v>300</v>
      </c>
      <c r="I64" s="18">
        <v>0</v>
      </c>
      <c r="J64" s="18">
        <v>0</v>
      </c>
      <c r="K64" s="18">
        <v>0</v>
      </c>
      <c r="L64" s="18">
        <v>0</v>
      </c>
      <c r="M64" s="18">
        <v>300</v>
      </c>
      <c r="N64" s="18">
        <v>300</v>
      </c>
      <c r="O64" s="18">
        <v>0</v>
      </c>
      <c r="P64" s="18">
        <v>0</v>
      </c>
      <c r="Q64" s="23"/>
    </row>
    <row r="65" spans="1:17" ht="60.75" customHeight="1">
      <c r="A65" s="45"/>
      <c r="B65" s="50"/>
      <c r="C65" s="13">
        <v>11.58</v>
      </c>
      <c r="D65" s="13" t="s">
        <v>158</v>
      </c>
      <c r="E65" s="11" t="s">
        <v>53</v>
      </c>
      <c r="F65" s="12">
        <v>2017</v>
      </c>
      <c r="G65" s="17">
        <f aca="true" t="shared" si="3" ref="G65:H73">I65+K65+M65+O65</f>
        <v>777</v>
      </c>
      <c r="H65" s="17">
        <f t="shared" si="3"/>
        <v>777</v>
      </c>
      <c r="I65" s="18">
        <v>777</v>
      </c>
      <c r="J65" s="18">
        <v>777</v>
      </c>
      <c r="K65" s="18">
        <v>0</v>
      </c>
      <c r="L65" s="18">
        <v>0</v>
      </c>
      <c r="M65" s="18">
        <v>0</v>
      </c>
      <c r="N65" s="18">
        <v>0</v>
      </c>
      <c r="O65" s="18">
        <v>0</v>
      </c>
      <c r="P65" s="18">
        <v>0</v>
      </c>
      <c r="Q65" s="23"/>
    </row>
    <row r="66" spans="1:17" ht="78.75">
      <c r="A66" s="20" t="s">
        <v>70</v>
      </c>
      <c r="B66" s="13" t="s">
        <v>131</v>
      </c>
      <c r="C66" s="13">
        <v>23.53</v>
      </c>
      <c r="D66" s="13"/>
      <c r="E66" s="13" t="s">
        <v>136</v>
      </c>
      <c r="F66" s="13">
        <v>2015</v>
      </c>
      <c r="G66" s="17">
        <f t="shared" si="3"/>
        <v>15.9</v>
      </c>
      <c r="H66" s="17">
        <f t="shared" si="3"/>
        <v>15.9</v>
      </c>
      <c r="I66" s="18">
        <v>15.9</v>
      </c>
      <c r="J66" s="18">
        <v>15.9</v>
      </c>
      <c r="K66" s="18">
        <v>0</v>
      </c>
      <c r="L66" s="18">
        <v>0</v>
      </c>
      <c r="M66" s="18">
        <v>0</v>
      </c>
      <c r="N66" s="18">
        <v>0</v>
      </c>
      <c r="O66" s="18">
        <v>0</v>
      </c>
      <c r="P66" s="18">
        <v>0</v>
      </c>
      <c r="Q66" s="23"/>
    </row>
    <row r="67" spans="1:17" ht="78.75">
      <c r="A67" s="20" t="s">
        <v>71</v>
      </c>
      <c r="B67" s="13" t="s">
        <v>132</v>
      </c>
      <c r="C67" s="13">
        <v>8.81</v>
      </c>
      <c r="D67" s="13"/>
      <c r="E67" s="13" t="s">
        <v>136</v>
      </c>
      <c r="F67" s="13">
        <v>2015</v>
      </c>
      <c r="G67" s="17">
        <f t="shared" si="3"/>
        <v>15.9</v>
      </c>
      <c r="H67" s="17">
        <f t="shared" si="3"/>
        <v>15.9</v>
      </c>
      <c r="I67" s="18">
        <v>15.9</v>
      </c>
      <c r="J67" s="18">
        <v>15.9</v>
      </c>
      <c r="K67" s="18">
        <v>0</v>
      </c>
      <c r="L67" s="18">
        <v>0</v>
      </c>
      <c r="M67" s="18">
        <v>0</v>
      </c>
      <c r="N67" s="18">
        <v>0</v>
      </c>
      <c r="O67" s="18">
        <v>0</v>
      </c>
      <c r="P67" s="18">
        <v>0</v>
      </c>
      <c r="Q67" s="23"/>
    </row>
    <row r="68" spans="1:17" ht="78.75">
      <c r="A68" s="20" t="s">
        <v>72</v>
      </c>
      <c r="B68" s="13" t="s">
        <v>133</v>
      </c>
      <c r="C68" s="13">
        <v>4.23</v>
      </c>
      <c r="D68" s="13"/>
      <c r="E68" s="13" t="s">
        <v>136</v>
      </c>
      <c r="F68" s="13">
        <v>2015</v>
      </c>
      <c r="G68" s="17">
        <f t="shared" si="3"/>
        <v>15.9</v>
      </c>
      <c r="H68" s="17">
        <f t="shared" si="3"/>
        <v>15.9</v>
      </c>
      <c r="I68" s="18">
        <v>15.9</v>
      </c>
      <c r="J68" s="18">
        <v>15.9</v>
      </c>
      <c r="K68" s="18">
        <v>0</v>
      </c>
      <c r="L68" s="18">
        <v>0</v>
      </c>
      <c r="M68" s="18">
        <v>0</v>
      </c>
      <c r="N68" s="18">
        <v>0</v>
      </c>
      <c r="O68" s="18">
        <v>0</v>
      </c>
      <c r="P68" s="18">
        <v>0</v>
      </c>
      <c r="Q68" s="23"/>
    </row>
    <row r="69" spans="1:17" ht="52.5" customHeight="1">
      <c r="A69" s="20" t="s">
        <v>73</v>
      </c>
      <c r="B69" s="13" t="s">
        <v>134</v>
      </c>
      <c r="C69" s="13">
        <v>2.88</v>
      </c>
      <c r="D69" s="13"/>
      <c r="E69" s="13" t="s">
        <v>136</v>
      </c>
      <c r="F69" s="13">
        <v>2015</v>
      </c>
      <c r="G69" s="17">
        <f t="shared" si="3"/>
        <v>16</v>
      </c>
      <c r="H69" s="17">
        <f t="shared" si="3"/>
        <v>16</v>
      </c>
      <c r="I69" s="18">
        <v>16</v>
      </c>
      <c r="J69" s="18">
        <v>16</v>
      </c>
      <c r="K69" s="18">
        <v>0</v>
      </c>
      <c r="L69" s="18">
        <v>0</v>
      </c>
      <c r="M69" s="18">
        <v>0</v>
      </c>
      <c r="N69" s="18">
        <v>0</v>
      </c>
      <c r="O69" s="18">
        <v>0</v>
      </c>
      <c r="P69" s="18">
        <v>0</v>
      </c>
      <c r="Q69" s="23"/>
    </row>
    <row r="70" spans="1:17" ht="52.5" customHeight="1">
      <c r="A70" s="44" t="s">
        <v>74</v>
      </c>
      <c r="B70" s="46" t="s">
        <v>186</v>
      </c>
      <c r="C70" s="46">
        <v>27.628</v>
      </c>
      <c r="D70" s="46"/>
      <c r="E70" s="13" t="s">
        <v>54</v>
      </c>
      <c r="F70" s="13">
        <v>2018</v>
      </c>
      <c r="G70" s="17">
        <f>I70+K70+M70+O70</f>
        <v>38982.8</v>
      </c>
      <c r="H70" s="17">
        <f>J70+L70+N70+P70</f>
        <v>38982.8</v>
      </c>
      <c r="I70" s="18">
        <v>0</v>
      </c>
      <c r="J70" s="18">
        <v>0</v>
      </c>
      <c r="K70" s="18">
        <v>0</v>
      </c>
      <c r="L70" s="18">
        <v>0</v>
      </c>
      <c r="M70" s="18">
        <v>0</v>
      </c>
      <c r="N70" s="18">
        <v>0</v>
      </c>
      <c r="O70" s="18">
        <v>38982.8</v>
      </c>
      <c r="P70" s="18">
        <v>38982.8</v>
      </c>
      <c r="Q70" s="23"/>
    </row>
    <row r="71" spans="1:17" ht="45" customHeight="1">
      <c r="A71" s="45"/>
      <c r="B71" s="47"/>
      <c r="C71" s="47"/>
      <c r="D71" s="47"/>
      <c r="E71" s="13" t="s">
        <v>54</v>
      </c>
      <c r="F71" s="13">
        <v>2019</v>
      </c>
      <c r="G71" s="17">
        <f t="shared" si="3"/>
        <v>78779.4</v>
      </c>
      <c r="H71" s="17">
        <f t="shared" si="3"/>
        <v>78779.4</v>
      </c>
      <c r="I71" s="18">
        <v>0</v>
      </c>
      <c r="J71" s="18">
        <v>0</v>
      </c>
      <c r="K71" s="18">
        <v>0</v>
      </c>
      <c r="L71" s="18">
        <v>0</v>
      </c>
      <c r="M71" s="18">
        <v>0</v>
      </c>
      <c r="N71" s="18">
        <v>0</v>
      </c>
      <c r="O71" s="18">
        <v>78779.4</v>
      </c>
      <c r="P71" s="18">
        <v>78779.4</v>
      </c>
      <c r="Q71" s="23"/>
    </row>
    <row r="72" spans="1:17" ht="45" customHeight="1">
      <c r="A72" s="44" t="s">
        <v>75</v>
      </c>
      <c r="B72" s="46" t="s">
        <v>187</v>
      </c>
      <c r="C72" s="46">
        <v>8.194</v>
      </c>
      <c r="D72" s="46"/>
      <c r="E72" s="13" t="s">
        <v>54</v>
      </c>
      <c r="F72" s="13">
        <v>2018</v>
      </c>
      <c r="G72" s="17">
        <f>I72+K72+M72+O72</f>
        <v>14607.7</v>
      </c>
      <c r="H72" s="17">
        <f>J72+L72+N72+P72</f>
        <v>14607.7</v>
      </c>
      <c r="I72" s="18">
        <v>0</v>
      </c>
      <c r="J72" s="18">
        <v>0</v>
      </c>
      <c r="K72" s="18">
        <v>0</v>
      </c>
      <c r="L72" s="18">
        <v>0</v>
      </c>
      <c r="M72" s="18">
        <v>0</v>
      </c>
      <c r="N72" s="18">
        <v>0</v>
      </c>
      <c r="O72" s="18">
        <v>14607.7</v>
      </c>
      <c r="P72" s="18">
        <v>14607.7</v>
      </c>
      <c r="Q72" s="23"/>
    </row>
    <row r="73" spans="1:17" ht="49.5" customHeight="1">
      <c r="A73" s="45"/>
      <c r="B73" s="47"/>
      <c r="C73" s="47"/>
      <c r="D73" s="47"/>
      <c r="E73" s="13" t="s">
        <v>54</v>
      </c>
      <c r="F73" s="13">
        <v>2019</v>
      </c>
      <c r="G73" s="17">
        <f t="shared" si="3"/>
        <v>19918.9</v>
      </c>
      <c r="H73" s="17">
        <f t="shared" si="3"/>
        <v>19918.9</v>
      </c>
      <c r="I73" s="18">
        <v>0</v>
      </c>
      <c r="J73" s="18">
        <v>0</v>
      </c>
      <c r="K73" s="18">
        <v>0</v>
      </c>
      <c r="L73" s="18">
        <v>0</v>
      </c>
      <c r="M73" s="18">
        <v>0</v>
      </c>
      <c r="N73" s="18">
        <v>0</v>
      </c>
      <c r="O73" s="18">
        <v>19918.9</v>
      </c>
      <c r="P73" s="18">
        <v>19918.9</v>
      </c>
      <c r="Q73" s="23"/>
    </row>
    <row r="74" spans="1:17" ht="108.75" customHeight="1">
      <c r="A74" s="28" t="s">
        <v>76</v>
      </c>
      <c r="B74" s="16" t="s">
        <v>191</v>
      </c>
      <c r="C74" s="16">
        <v>27</v>
      </c>
      <c r="D74" s="16" t="s">
        <v>158</v>
      </c>
      <c r="E74" s="13" t="s">
        <v>53</v>
      </c>
      <c r="F74" s="13">
        <v>2019</v>
      </c>
      <c r="G74" s="17">
        <f>I74+K74+M74+O74</f>
        <v>7537.5</v>
      </c>
      <c r="H74" s="17">
        <f>J74+L74+N74+P74</f>
        <v>75.4</v>
      </c>
      <c r="I74" s="18">
        <v>75.4</v>
      </c>
      <c r="J74" s="18">
        <v>75.4</v>
      </c>
      <c r="K74" s="18">
        <v>0</v>
      </c>
      <c r="L74" s="18">
        <v>0</v>
      </c>
      <c r="M74" s="18">
        <f>7537.5-75.4</f>
        <v>7462.1</v>
      </c>
      <c r="N74" s="18">
        <v>0</v>
      </c>
      <c r="O74" s="18">
        <v>0</v>
      </c>
      <c r="P74" s="18">
        <v>0</v>
      </c>
      <c r="Q74" s="42" t="s">
        <v>109</v>
      </c>
    </row>
    <row r="75" spans="1:17" ht="35.25" customHeight="1">
      <c r="A75" s="28" t="s">
        <v>77</v>
      </c>
      <c r="B75" s="16" t="s">
        <v>31</v>
      </c>
      <c r="C75" s="16">
        <v>2</v>
      </c>
      <c r="D75" s="13"/>
      <c r="E75" s="13" t="s">
        <v>53</v>
      </c>
      <c r="F75" s="13">
        <v>2019</v>
      </c>
      <c r="G75" s="17">
        <f>I75+K75+M75+O75</f>
        <v>1926.7</v>
      </c>
      <c r="H75" s="17">
        <f>J75+L75+N75+P75</f>
        <v>0</v>
      </c>
      <c r="I75" s="18">
        <v>1926.7</v>
      </c>
      <c r="J75" s="18">
        <v>0</v>
      </c>
      <c r="K75" s="18">
        <v>0</v>
      </c>
      <c r="L75" s="18">
        <v>0</v>
      </c>
      <c r="M75" s="18">
        <v>0</v>
      </c>
      <c r="N75" s="18">
        <v>0</v>
      </c>
      <c r="O75" s="18">
        <v>0</v>
      </c>
      <c r="P75" s="18">
        <v>0</v>
      </c>
      <c r="Q75" s="23"/>
    </row>
    <row r="76" spans="1:17" ht="35.25" customHeight="1">
      <c r="A76" s="28" t="s">
        <v>78</v>
      </c>
      <c r="B76" s="16" t="s">
        <v>26</v>
      </c>
      <c r="C76" s="16">
        <v>5.1</v>
      </c>
      <c r="D76" s="13"/>
      <c r="E76" s="13" t="s">
        <v>53</v>
      </c>
      <c r="F76" s="13">
        <v>2019</v>
      </c>
      <c r="G76" s="17">
        <f aca="true" t="shared" si="4" ref="G76:G112">I76+K76+M76+O76</f>
        <v>4913</v>
      </c>
      <c r="H76" s="17">
        <f aca="true" t="shared" si="5" ref="H76:H112">J76+L76+N76+P76</f>
        <v>0</v>
      </c>
      <c r="I76" s="18">
        <v>4913</v>
      </c>
      <c r="J76" s="18">
        <v>0</v>
      </c>
      <c r="K76" s="18">
        <v>0</v>
      </c>
      <c r="L76" s="18">
        <v>0</v>
      </c>
      <c r="M76" s="18">
        <v>0</v>
      </c>
      <c r="N76" s="18">
        <v>0</v>
      </c>
      <c r="O76" s="18">
        <v>0</v>
      </c>
      <c r="P76" s="18">
        <v>0</v>
      </c>
      <c r="Q76" s="23"/>
    </row>
    <row r="77" spans="1:17" ht="35.25" customHeight="1">
      <c r="A77" s="28" t="s">
        <v>79</v>
      </c>
      <c r="B77" s="16" t="s">
        <v>190</v>
      </c>
      <c r="C77" s="16">
        <v>5.56</v>
      </c>
      <c r="D77" s="13"/>
      <c r="E77" s="13" t="s">
        <v>53</v>
      </c>
      <c r="F77" s="13">
        <v>2020</v>
      </c>
      <c r="G77" s="17">
        <f aca="true" t="shared" si="6" ref="G77:H80">I77+K77+M77+O77</f>
        <v>5356.1</v>
      </c>
      <c r="H77" s="17">
        <f t="shared" si="6"/>
        <v>5356.1</v>
      </c>
      <c r="I77" s="18">
        <v>5356.1</v>
      </c>
      <c r="J77" s="18">
        <v>5356.1</v>
      </c>
      <c r="K77" s="18">
        <v>0</v>
      </c>
      <c r="L77" s="18">
        <v>0</v>
      </c>
      <c r="M77" s="18">
        <v>0</v>
      </c>
      <c r="N77" s="18">
        <v>0</v>
      </c>
      <c r="O77" s="18">
        <v>0</v>
      </c>
      <c r="P77" s="18">
        <v>0</v>
      </c>
      <c r="Q77" s="23"/>
    </row>
    <row r="78" spans="1:17" ht="35.25" customHeight="1">
      <c r="A78" s="28" t="s">
        <v>80</v>
      </c>
      <c r="B78" s="16" t="s">
        <v>1</v>
      </c>
      <c r="C78" s="16">
        <v>7.16</v>
      </c>
      <c r="D78" s="13"/>
      <c r="E78" s="13" t="s">
        <v>53</v>
      </c>
      <c r="F78" s="13">
        <v>2020</v>
      </c>
      <c r="G78" s="17">
        <f t="shared" si="6"/>
        <v>6897.5</v>
      </c>
      <c r="H78" s="17">
        <f t="shared" si="6"/>
        <v>6897.5</v>
      </c>
      <c r="I78" s="18">
        <v>6897.5</v>
      </c>
      <c r="J78" s="18">
        <v>6897.5</v>
      </c>
      <c r="K78" s="18">
        <v>0</v>
      </c>
      <c r="L78" s="18">
        <v>0</v>
      </c>
      <c r="M78" s="18">
        <v>0</v>
      </c>
      <c r="N78" s="18">
        <v>0</v>
      </c>
      <c r="O78" s="18">
        <v>0</v>
      </c>
      <c r="P78" s="18">
        <v>0</v>
      </c>
      <c r="Q78" s="23"/>
    </row>
    <row r="79" spans="1:17" ht="35.25" customHeight="1">
      <c r="A79" s="28" t="s">
        <v>81</v>
      </c>
      <c r="B79" s="16" t="s">
        <v>19</v>
      </c>
      <c r="C79" s="16">
        <v>3</v>
      </c>
      <c r="D79" s="13"/>
      <c r="E79" s="13" t="s">
        <v>53</v>
      </c>
      <c r="F79" s="13">
        <v>2020</v>
      </c>
      <c r="G79" s="17">
        <f t="shared" si="6"/>
        <v>2890</v>
      </c>
      <c r="H79" s="17">
        <f t="shared" si="6"/>
        <v>0</v>
      </c>
      <c r="I79" s="18">
        <v>2890</v>
      </c>
      <c r="J79" s="18">
        <v>0</v>
      </c>
      <c r="K79" s="18">
        <v>0</v>
      </c>
      <c r="L79" s="18">
        <v>0</v>
      </c>
      <c r="M79" s="18">
        <v>0</v>
      </c>
      <c r="N79" s="18">
        <v>0</v>
      </c>
      <c r="O79" s="18">
        <v>0</v>
      </c>
      <c r="P79" s="18">
        <v>0</v>
      </c>
      <c r="Q79" s="23"/>
    </row>
    <row r="80" spans="1:17" ht="49.5" customHeight="1">
      <c r="A80" s="28" t="s">
        <v>82</v>
      </c>
      <c r="B80" s="16" t="s">
        <v>135</v>
      </c>
      <c r="C80" s="16">
        <v>12.58</v>
      </c>
      <c r="D80" s="16"/>
      <c r="E80" s="13" t="s">
        <v>54</v>
      </c>
      <c r="F80" s="13">
        <v>2021</v>
      </c>
      <c r="G80" s="17">
        <f t="shared" si="6"/>
        <v>64752.9</v>
      </c>
      <c r="H80" s="17">
        <f t="shared" si="6"/>
        <v>0</v>
      </c>
      <c r="I80" s="18">
        <v>647.5</v>
      </c>
      <c r="J80" s="18">
        <v>0</v>
      </c>
      <c r="K80" s="18">
        <v>0</v>
      </c>
      <c r="L80" s="18">
        <v>0</v>
      </c>
      <c r="M80" s="18">
        <v>64105.4</v>
      </c>
      <c r="N80" s="18">
        <v>0</v>
      </c>
      <c r="O80" s="18">
        <v>0</v>
      </c>
      <c r="P80" s="18">
        <v>0</v>
      </c>
      <c r="Q80" s="23"/>
    </row>
    <row r="81" spans="1:17" ht="30.75" customHeight="1">
      <c r="A81" s="44" t="s">
        <v>83</v>
      </c>
      <c r="B81" s="46" t="s">
        <v>6</v>
      </c>
      <c r="C81" s="46">
        <v>4</v>
      </c>
      <c r="D81" s="13"/>
      <c r="E81" s="13" t="s">
        <v>53</v>
      </c>
      <c r="F81" s="13">
        <v>2022</v>
      </c>
      <c r="G81" s="17">
        <f t="shared" si="4"/>
        <v>6146.7</v>
      </c>
      <c r="H81" s="17">
        <f t="shared" si="5"/>
        <v>0</v>
      </c>
      <c r="I81" s="18">
        <v>0</v>
      </c>
      <c r="J81" s="18">
        <v>0</v>
      </c>
      <c r="K81" s="18">
        <v>0</v>
      </c>
      <c r="L81" s="18">
        <v>0</v>
      </c>
      <c r="M81" s="18">
        <v>0</v>
      </c>
      <c r="N81" s="18">
        <v>0</v>
      </c>
      <c r="O81" s="18">
        <v>6146.7</v>
      </c>
      <c r="P81" s="18">
        <v>0</v>
      </c>
      <c r="Q81" s="23"/>
    </row>
    <row r="82" spans="1:17" ht="30.75" customHeight="1">
      <c r="A82" s="45"/>
      <c r="B82" s="47"/>
      <c r="C82" s="47"/>
      <c r="D82" s="13"/>
      <c r="E82" s="13" t="s">
        <v>54</v>
      </c>
      <c r="F82" s="13">
        <v>2023</v>
      </c>
      <c r="G82" s="17">
        <f t="shared" si="4"/>
        <v>26453.3</v>
      </c>
      <c r="H82" s="17">
        <f t="shared" si="5"/>
        <v>0</v>
      </c>
      <c r="I82" s="18">
        <v>0</v>
      </c>
      <c r="J82" s="18">
        <v>0</v>
      </c>
      <c r="K82" s="18">
        <v>0</v>
      </c>
      <c r="L82" s="18">
        <v>0</v>
      </c>
      <c r="M82" s="18">
        <v>0</v>
      </c>
      <c r="N82" s="18">
        <v>0</v>
      </c>
      <c r="O82" s="18">
        <v>26453.3</v>
      </c>
      <c r="P82" s="18">
        <v>0</v>
      </c>
      <c r="Q82" s="23"/>
    </row>
    <row r="83" spans="1:17" ht="32.25" customHeight="1">
      <c r="A83" s="44" t="s">
        <v>81</v>
      </c>
      <c r="B83" s="46"/>
      <c r="C83" s="46">
        <v>5.56</v>
      </c>
      <c r="D83" s="13"/>
      <c r="E83" s="13" t="s">
        <v>53</v>
      </c>
      <c r="F83" s="13">
        <v>2022</v>
      </c>
      <c r="G83" s="17">
        <f t="shared" si="4"/>
        <v>0</v>
      </c>
      <c r="H83" s="17">
        <f t="shared" si="5"/>
        <v>0</v>
      </c>
      <c r="I83" s="18">
        <v>0</v>
      </c>
      <c r="J83" s="18">
        <v>0</v>
      </c>
      <c r="K83" s="18">
        <v>0</v>
      </c>
      <c r="L83" s="18">
        <v>0</v>
      </c>
      <c r="M83" s="18">
        <v>0</v>
      </c>
      <c r="N83" s="18">
        <v>0</v>
      </c>
      <c r="O83" s="18">
        <v>0</v>
      </c>
      <c r="P83" s="18">
        <v>0</v>
      </c>
      <c r="Q83" s="23"/>
    </row>
    <row r="84" spans="1:17" ht="32.25" customHeight="1">
      <c r="A84" s="45"/>
      <c r="B84" s="47"/>
      <c r="C84" s="47"/>
      <c r="D84" s="13"/>
      <c r="E84" s="13" t="s">
        <v>54</v>
      </c>
      <c r="F84" s="13">
        <v>2023</v>
      </c>
      <c r="G84" s="17">
        <f t="shared" si="4"/>
        <v>0</v>
      </c>
      <c r="H84" s="17">
        <f t="shared" si="5"/>
        <v>0</v>
      </c>
      <c r="I84" s="18">
        <v>0</v>
      </c>
      <c r="J84" s="18">
        <v>0</v>
      </c>
      <c r="K84" s="18">
        <v>0</v>
      </c>
      <c r="L84" s="18">
        <v>0</v>
      </c>
      <c r="M84" s="18">
        <v>0</v>
      </c>
      <c r="N84" s="18">
        <v>0</v>
      </c>
      <c r="O84" s="18">
        <v>0</v>
      </c>
      <c r="P84" s="18">
        <v>0</v>
      </c>
      <c r="Q84" s="23"/>
    </row>
    <row r="85" spans="1:17" ht="30.75" customHeight="1">
      <c r="A85" s="44" t="s">
        <v>82</v>
      </c>
      <c r="B85" s="49" t="s">
        <v>1</v>
      </c>
      <c r="C85" s="49">
        <v>7.16</v>
      </c>
      <c r="D85" s="11"/>
      <c r="E85" s="11" t="s">
        <v>53</v>
      </c>
      <c r="F85" s="13">
        <v>2022</v>
      </c>
      <c r="G85" s="17">
        <f t="shared" si="4"/>
        <v>0</v>
      </c>
      <c r="H85" s="17">
        <f t="shared" si="5"/>
        <v>0</v>
      </c>
      <c r="I85" s="18">
        <v>0</v>
      </c>
      <c r="J85" s="18">
        <v>0</v>
      </c>
      <c r="K85" s="18">
        <v>0</v>
      </c>
      <c r="L85" s="18">
        <v>0</v>
      </c>
      <c r="M85" s="18">
        <v>0</v>
      </c>
      <c r="N85" s="18">
        <v>0</v>
      </c>
      <c r="O85" s="18">
        <v>0</v>
      </c>
      <c r="P85" s="18">
        <v>0</v>
      </c>
      <c r="Q85" s="23"/>
    </row>
    <row r="86" spans="1:17" ht="30.75" customHeight="1">
      <c r="A86" s="45"/>
      <c r="B86" s="50"/>
      <c r="C86" s="50"/>
      <c r="D86" s="11"/>
      <c r="E86" s="13" t="s">
        <v>54</v>
      </c>
      <c r="F86" s="13">
        <v>2023</v>
      </c>
      <c r="G86" s="17">
        <f t="shared" si="4"/>
        <v>0</v>
      </c>
      <c r="H86" s="17">
        <f t="shared" si="5"/>
        <v>0</v>
      </c>
      <c r="I86" s="18">
        <v>0</v>
      </c>
      <c r="J86" s="18">
        <v>0</v>
      </c>
      <c r="K86" s="18">
        <v>0</v>
      </c>
      <c r="L86" s="18">
        <v>0</v>
      </c>
      <c r="M86" s="18">
        <v>0</v>
      </c>
      <c r="N86" s="18">
        <v>0</v>
      </c>
      <c r="O86" s="18">
        <v>0</v>
      </c>
      <c r="P86" s="18">
        <v>0</v>
      </c>
      <c r="Q86" s="23"/>
    </row>
    <row r="87" spans="1:17" ht="31.5" customHeight="1">
      <c r="A87" s="44" t="s">
        <v>185</v>
      </c>
      <c r="B87" s="46" t="s">
        <v>7</v>
      </c>
      <c r="C87" s="46">
        <v>6.9</v>
      </c>
      <c r="D87" s="13"/>
      <c r="E87" s="13" t="s">
        <v>53</v>
      </c>
      <c r="F87" s="13">
        <v>2022</v>
      </c>
      <c r="G87" s="17">
        <f t="shared" si="4"/>
        <v>10603</v>
      </c>
      <c r="H87" s="17">
        <f t="shared" si="5"/>
        <v>0</v>
      </c>
      <c r="I87" s="18">
        <v>0</v>
      </c>
      <c r="J87" s="18">
        <v>0</v>
      </c>
      <c r="K87" s="18">
        <v>0</v>
      </c>
      <c r="L87" s="18">
        <v>0</v>
      </c>
      <c r="M87" s="18">
        <v>0</v>
      </c>
      <c r="N87" s="18">
        <v>0</v>
      </c>
      <c r="O87" s="18">
        <v>10603</v>
      </c>
      <c r="P87" s="18">
        <v>0</v>
      </c>
      <c r="Q87" s="23"/>
    </row>
    <row r="88" spans="1:17" ht="31.5" customHeight="1">
      <c r="A88" s="45"/>
      <c r="B88" s="47"/>
      <c r="C88" s="47"/>
      <c r="D88" s="13"/>
      <c r="E88" s="13" t="s">
        <v>54</v>
      </c>
      <c r="F88" s="13">
        <v>2023</v>
      </c>
      <c r="G88" s="17">
        <f t="shared" si="4"/>
        <v>45632</v>
      </c>
      <c r="H88" s="17">
        <f t="shared" si="5"/>
        <v>0</v>
      </c>
      <c r="I88" s="18">
        <v>0</v>
      </c>
      <c r="J88" s="18">
        <v>0</v>
      </c>
      <c r="K88" s="18">
        <v>0</v>
      </c>
      <c r="L88" s="18">
        <v>0</v>
      </c>
      <c r="M88" s="18">
        <v>0</v>
      </c>
      <c r="N88" s="18">
        <v>0</v>
      </c>
      <c r="O88" s="18">
        <v>45632</v>
      </c>
      <c r="P88" s="18">
        <v>0</v>
      </c>
      <c r="Q88" s="23"/>
    </row>
    <row r="89" spans="1:17" ht="33" customHeight="1">
      <c r="A89" s="44" t="s">
        <v>84</v>
      </c>
      <c r="B89" s="46" t="s">
        <v>37</v>
      </c>
      <c r="C89" s="46">
        <v>15.5</v>
      </c>
      <c r="D89" s="13"/>
      <c r="E89" s="13" t="s">
        <v>53</v>
      </c>
      <c r="F89" s="13">
        <v>2022</v>
      </c>
      <c r="G89" s="17">
        <f t="shared" si="4"/>
        <v>23818.3</v>
      </c>
      <c r="H89" s="17">
        <f t="shared" si="5"/>
        <v>0</v>
      </c>
      <c r="I89" s="18">
        <v>0</v>
      </c>
      <c r="J89" s="18">
        <v>0</v>
      </c>
      <c r="K89" s="18">
        <v>0</v>
      </c>
      <c r="L89" s="18">
        <v>0</v>
      </c>
      <c r="M89" s="18">
        <v>0</v>
      </c>
      <c r="N89" s="18">
        <v>0</v>
      </c>
      <c r="O89" s="18">
        <v>23818.3</v>
      </c>
      <c r="P89" s="18">
        <v>0</v>
      </c>
      <c r="Q89" s="23"/>
    </row>
    <row r="90" spans="1:17" ht="33" customHeight="1">
      <c r="A90" s="45"/>
      <c r="B90" s="47"/>
      <c r="C90" s="47"/>
      <c r="D90" s="13"/>
      <c r="E90" s="13" t="s">
        <v>54</v>
      </c>
      <c r="F90" s="13">
        <v>2023</v>
      </c>
      <c r="G90" s="17">
        <f t="shared" si="4"/>
        <v>102506.7</v>
      </c>
      <c r="H90" s="17">
        <f t="shared" si="5"/>
        <v>0</v>
      </c>
      <c r="I90" s="18">
        <v>0</v>
      </c>
      <c r="J90" s="18">
        <v>0</v>
      </c>
      <c r="K90" s="18">
        <v>0</v>
      </c>
      <c r="L90" s="18">
        <v>0</v>
      </c>
      <c r="M90" s="18">
        <v>0</v>
      </c>
      <c r="N90" s="18">
        <v>0</v>
      </c>
      <c r="O90" s="18">
        <v>102506.7</v>
      </c>
      <c r="P90" s="18">
        <v>0</v>
      </c>
      <c r="Q90" s="23"/>
    </row>
    <row r="91" spans="1:17" ht="52.5" customHeight="1">
      <c r="A91" s="44" t="s">
        <v>85</v>
      </c>
      <c r="B91" s="46" t="s">
        <v>24</v>
      </c>
      <c r="C91" s="46">
        <v>2.5</v>
      </c>
      <c r="D91" s="13"/>
      <c r="E91" s="13" t="s">
        <v>53</v>
      </c>
      <c r="F91" s="13">
        <v>2022</v>
      </c>
      <c r="G91" s="17">
        <f t="shared" si="4"/>
        <v>3841.7</v>
      </c>
      <c r="H91" s="17">
        <f t="shared" si="5"/>
        <v>0</v>
      </c>
      <c r="I91" s="18">
        <v>0</v>
      </c>
      <c r="J91" s="18">
        <v>0</v>
      </c>
      <c r="K91" s="18">
        <v>0</v>
      </c>
      <c r="L91" s="18">
        <v>0</v>
      </c>
      <c r="M91" s="18">
        <v>0</v>
      </c>
      <c r="N91" s="18">
        <v>0</v>
      </c>
      <c r="O91" s="18">
        <v>3841.7</v>
      </c>
      <c r="P91" s="18">
        <v>0</v>
      </c>
      <c r="Q91" s="23"/>
    </row>
    <row r="92" spans="1:17" ht="52.5" customHeight="1">
      <c r="A92" s="45"/>
      <c r="B92" s="47"/>
      <c r="C92" s="47"/>
      <c r="D92" s="13"/>
      <c r="E92" s="13" t="s">
        <v>54</v>
      </c>
      <c r="F92" s="13">
        <v>2023</v>
      </c>
      <c r="G92" s="17">
        <f t="shared" si="4"/>
        <v>16533.3</v>
      </c>
      <c r="H92" s="17">
        <f t="shared" si="5"/>
        <v>0</v>
      </c>
      <c r="I92" s="18">
        <v>0</v>
      </c>
      <c r="J92" s="18">
        <v>0</v>
      </c>
      <c r="K92" s="18">
        <v>0</v>
      </c>
      <c r="L92" s="18">
        <v>0</v>
      </c>
      <c r="M92" s="18">
        <v>0</v>
      </c>
      <c r="N92" s="18">
        <v>0</v>
      </c>
      <c r="O92" s="18">
        <v>16533.3</v>
      </c>
      <c r="P92" s="18">
        <v>0</v>
      </c>
      <c r="Q92" s="23"/>
    </row>
    <row r="93" spans="1:17" ht="31.5" customHeight="1">
      <c r="A93" s="44" t="s">
        <v>86</v>
      </c>
      <c r="B93" s="46" t="s">
        <v>5</v>
      </c>
      <c r="C93" s="46">
        <v>1.7</v>
      </c>
      <c r="D93" s="13"/>
      <c r="E93" s="13" t="s">
        <v>53</v>
      </c>
      <c r="F93" s="13">
        <v>2022</v>
      </c>
      <c r="G93" s="17">
        <f t="shared" si="4"/>
        <v>2612.3</v>
      </c>
      <c r="H93" s="17">
        <f t="shared" si="5"/>
        <v>0</v>
      </c>
      <c r="I93" s="18">
        <v>0</v>
      </c>
      <c r="J93" s="18">
        <v>0</v>
      </c>
      <c r="K93" s="18">
        <v>0</v>
      </c>
      <c r="L93" s="18">
        <v>0</v>
      </c>
      <c r="M93" s="18">
        <v>0</v>
      </c>
      <c r="N93" s="18">
        <v>0</v>
      </c>
      <c r="O93" s="18">
        <v>2612.3</v>
      </c>
      <c r="P93" s="18">
        <v>0</v>
      </c>
      <c r="Q93" s="23"/>
    </row>
    <row r="94" spans="1:17" ht="31.5" customHeight="1">
      <c r="A94" s="45"/>
      <c r="B94" s="47"/>
      <c r="C94" s="47"/>
      <c r="D94" s="13"/>
      <c r="E94" s="13" t="s">
        <v>54</v>
      </c>
      <c r="F94" s="13">
        <v>2023</v>
      </c>
      <c r="G94" s="17">
        <f t="shared" si="4"/>
        <v>11242.7</v>
      </c>
      <c r="H94" s="17">
        <f t="shared" si="5"/>
        <v>0</v>
      </c>
      <c r="I94" s="18">
        <v>0</v>
      </c>
      <c r="J94" s="18">
        <v>0</v>
      </c>
      <c r="K94" s="18">
        <v>0</v>
      </c>
      <c r="L94" s="18">
        <v>0</v>
      </c>
      <c r="M94" s="18">
        <v>0</v>
      </c>
      <c r="N94" s="18">
        <v>0</v>
      </c>
      <c r="O94" s="18">
        <v>11242.7</v>
      </c>
      <c r="P94" s="18">
        <v>0</v>
      </c>
      <c r="Q94" s="23"/>
    </row>
    <row r="95" spans="1:17" ht="39.75" customHeight="1">
      <c r="A95" s="44" t="s">
        <v>87</v>
      </c>
      <c r="B95" s="46" t="s">
        <v>30</v>
      </c>
      <c r="C95" s="46">
        <v>1.5</v>
      </c>
      <c r="D95" s="13"/>
      <c r="E95" s="13" t="s">
        <v>53</v>
      </c>
      <c r="F95" s="13">
        <v>2022</v>
      </c>
      <c r="G95" s="17">
        <f t="shared" si="4"/>
        <v>2305</v>
      </c>
      <c r="H95" s="17">
        <f t="shared" si="5"/>
        <v>0</v>
      </c>
      <c r="I95" s="18">
        <v>0</v>
      </c>
      <c r="J95" s="18">
        <v>0</v>
      </c>
      <c r="K95" s="18">
        <v>0</v>
      </c>
      <c r="L95" s="18">
        <v>0</v>
      </c>
      <c r="M95" s="18">
        <v>0</v>
      </c>
      <c r="N95" s="18">
        <v>0</v>
      </c>
      <c r="O95" s="18">
        <v>2305</v>
      </c>
      <c r="P95" s="18">
        <v>0</v>
      </c>
      <c r="Q95" s="23"/>
    </row>
    <row r="96" spans="1:17" ht="39.75" customHeight="1">
      <c r="A96" s="45"/>
      <c r="B96" s="47"/>
      <c r="C96" s="47"/>
      <c r="D96" s="13"/>
      <c r="E96" s="13" t="s">
        <v>54</v>
      </c>
      <c r="F96" s="13">
        <v>2023</v>
      </c>
      <c r="G96" s="17">
        <f t="shared" si="4"/>
        <v>9920</v>
      </c>
      <c r="H96" s="17">
        <f t="shared" si="5"/>
        <v>0</v>
      </c>
      <c r="I96" s="18">
        <v>0</v>
      </c>
      <c r="J96" s="18">
        <v>0</v>
      </c>
      <c r="K96" s="18">
        <v>0</v>
      </c>
      <c r="L96" s="18">
        <v>0</v>
      </c>
      <c r="M96" s="18">
        <v>0</v>
      </c>
      <c r="N96" s="18">
        <v>0</v>
      </c>
      <c r="O96" s="18">
        <v>9920</v>
      </c>
      <c r="P96" s="18">
        <v>0</v>
      </c>
      <c r="Q96" s="23"/>
    </row>
    <row r="97" spans="1:17" ht="29.25" customHeight="1">
      <c r="A97" s="44" t="s">
        <v>90</v>
      </c>
      <c r="B97" s="46" t="s">
        <v>20</v>
      </c>
      <c r="C97" s="46">
        <v>2.84</v>
      </c>
      <c r="D97" s="13"/>
      <c r="E97" s="13" t="s">
        <v>53</v>
      </c>
      <c r="F97" s="13">
        <v>2022</v>
      </c>
      <c r="G97" s="17">
        <f t="shared" si="4"/>
        <v>4364.1</v>
      </c>
      <c r="H97" s="17">
        <f t="shared" si="5"/>
        <v>0</v>
      </c>
      <c r="I97" s="18">
        <v>0</v>
      </c>
      <c r="J97" s="18">
        <v>0</v>
      </c>
      <c r="K97" s="18">
        <v>0</v>
      </c>
      <c r="L97" s="18">
        <v>0</v>
      </c>
      <c r="M97" s="18">
        <v>0</v>
      </c>
      <c r="N97" s="18">
        <v>0</v>
      </c>
      <c r="O97" s="18">
        <v>4364.1</v>
      </c>
      <c r="P97" s="18">
        <v>0</v>
      </c>
      <c r="Q97" s="23"/>
    </row>
    <row r="98" spans="1:17" ht="29.25" customHeight="1">
      <c r="A98" s="45"/>
      <c r="B98" s="47"/>
      <c r="C98" s="47"/>
      <c r="D98" s="13"/>
      <c r="E98" s="13" t="s">
        <v>54</v>
      </c>
      <c r="F98" s="13">
        <v>2023</v>
      </c>
      <c r="G98" s="17">
        <f t="shared" si="4"/>
        <v>18781.9</v>
      </c>
      <c r="H98" s="17">
        <f t="shared" si="5"/>
        <v>0</v>
      </c>
      <c r="I98" s="18">
        <v>0</v>
      </c>
      <c r="J98" s="18">
        <v>0</v>
      </c>
      <c r="K98" s="18">
        <v>0</v>
      </c>
      <c r="L98" s="18">
        <v>0</v>
      </c>
      <c r="M98" s="18">
        <v>0</v>
      </c>
      <c r="N98" s="18">
        <v>0</v>
      </c>
      <c r="O98" s="18">
        <v>18781.9</v>
      </c>
      <c r="P98" s="18">
        <v>0</v>
      </c>
      <c r="Q98" s="23"/>
    </row>
    <row r="99" spans="1:17" ht="68.25" customHeight="1">
      <c r="A99" s="44" t="s">
        <v>91</v>
      </c>
      <c r="B99" s="46" t="s">
        <v>34</v>
      </c>
      <c r="C99" s="46">
        <v>31.7</v>
      </c>
      <c r="D99" s="13"/>
      <c r="E99" s="13" t="s">
        <v>53</v>
      </c>
      <c r="F99" s="13">
        <v>2022</v>
      </c>
      <c r="G99" s="17">
        <f t="shared" si="4"/>
        <v>48712.3</v>
      </c>
      <c r="H99" s="17">
        <f t="shared" si="5"/>
        <v>0</v>
      </c>
      <c r="I99" s="18">
        <v>0</v>
      </c>
      <c r="J99" s="18">
        <v>0</v>
      </c>
      <c r="K99" s="18">
        <v>0</v>
      </c>
      <c r="L99" s="18">
        <v>0</v>
      </c>
      <c r="M99" s="18">
        <v>0</v>
      </c>
      <c r="N99" s="18">
        <v>0</v>
      </c>
      <c r="O99" s="18">
        <v>48712.3</v>
      </c>
      <c r="P99" s="18">
        <v>0</v>
      </c>
      <c r="Q99" s="23"/>
    </row>
    <row r="100" spans="1:17" ht="71.25" customHeight="1">
      <c r="A100" s="45"/>
      <c r="B100" s="47"/>
      <c r="C100" s="47"/>
      <c r="D100" s="13"/>
      <c r="E100" s="13" t="s">
        <v>54</v>
      </c>
      <c r="F100" s="13">
        <v>2023</v>
      </c>
      <c r="G100" s="17">
        <f t="shared" si="4"/>
        <v>209642.7</v>
      </c>
      <c r="H100" s="17">
        <f t="shared" si="5"/>
        <v>0</v>
      </c>
      <c r="I100" s="18">
        <v>0</v>
      </c>
      <c r="J100" s="18">
        <v>0</v>
      </c>
      <c r="K100" s="18">
        <v>0</v>
      </c>
      <c r="L100" s="18">
        <v>0</v>
      </c>
      <c r="M100" s="18">
        <v>0</v>
      </c>
      <c r="N100" s="18">
        <v>0</v>
      </c>
      <c r="O100" s="18">
        <v>209642.7</v>
      </c>
      <c r="P100" s="18">
        <v>0</v>
      </c>
      <c r="Q100" s="23"/>
    </row>
    <row r="101" spans="1:17" ht="29.25" customHeight="1">
      <c r="A101" s="44" t="s">
        <v>92</v>
      </c>
      <c r="B101" s="46" t="s">
        <v>22</v>
      </c>
      <c r="C101" s="46">
        <v>3</v>
      </c>
      <c r="D101" s="29"/>
      <c r="E101" s="13" t="s">
        <v>53</v>
      </c>
      <c r="F101" s="13">
        <v>2022</v>
      </c>
      <c r="G101" s="17">
        <f t="shared" si="4"/>
        <v>4610</v>
      </c>
      <c r="H101" s="17">
        <f t="shared" si="5"/>
        <v>0</v>
      </c>
      <c r="I101" s="18">
        <v>0</v>
      </c>
      <c r="J101" s="18">
        <v>0</v>
      </c>
      <c r="K101" s="18">
        <v>0</v>
      </c>
      <c r="L101" s="18">
        <v>0</v>
      </c>
      <c r="M101" s="18">
        <v>0</v>
      </c>
      <c r="N101" s="18">
        <v>0</v>
      </c>
      <c r="O101" s="18">
        <v>4610</v>
      </c>
      <c r="P101" s="18">
        <v>0</v>
      </c>
      <c r="Q101" s="23"/>
    </row>
    <row r="102" spans="1:17" ht="29.25" customHeight="1">
      <c r="A102" s="45"/>
      <c r="B102" s="47"/>
      <c r="C102" s="47"/>
      <c r="D102" s="29"/>
      <c r="E102" s="13" t="s">
        <v>54</v>
      </c>
      <c r="F102" s="13">
        <v>2023</v>
      </c>
      <c r="G102" s="17">
        <f t="shared" si="4"/>
        <v>19840</v>
      </c>
      <c r="H102" s="17">
        <f t="shared" si="5"/>
        <v>0</v>
      </c>
      <c r="I102" s="18">
        <v>0</v>
      </c>
      <c r="J102" s="18">
        <v>0</v>
      </c>
      <c r="K102" s="18">
        <v>0</v>
      </c>
      <c r="L102" s="18">
        <v>0</v>
      </c>
      <c r="M102" s="18">
        <v>0</v>
      </c>
      <c r="N102" s="18">
        <v>0</v>
      </c>
      <c r="O102" s="18">
        <v>19840</v>
      </c>
      <c r="P102" s="18">
        <v>0</v>
      </c>
      <c r="Q102" s="23"/>
    </row>
    <row r="103" spans="1:17" ht="32.25" customHeight="1">
      <c r="A103" s="44" t="s">
        <v>168</v>
      </c>
      <c r="B103" s="46" t="s">
        <v>2</v>
      </c>
      <c r="C103" s="46">
        <v>1.5</v>
      </c>
      <c r="D103" s="13"/>
      <c r="E103" s="13" t="s">
        <v>53</v>
      </c>
      <c r="F103" s="13">
        <v>2022</v>
      </c>
      <c r="G103" s="17">
        <f t="shared" si="4"/>
        <v>2305</v>
      </c>
      <c r="H103" s="17">
        <f t="shared" si="5"/>
        <v>0</v>
      </c>
      <c r="I103" s="18">
        <v>0</v>
      </c>
      <c r="J103" s="18">
        <v>0</v>
      </c>
      <c r="K103" s="18">
        <v>0</v>
      </c>
      <c r="L103" s="18">
        <v>0</v>
      </c>
      <c r="M103" s="18">
        <v>0</v>
      </c>
      <c r="N103" s="18">
        <v>0</v>
      </c>
      <c r="O103" s="18">
        <v>2305</v>
      </c>
      <c r="P103" s="18">
        <v>0</v>
      </c>
      <c r="Q103" s="30"/>
    </row>
    <row r="104" spans="1:17" ht="32.25" customHeight="1">
      <c r="A104" s="45"/>
      <c r="B104" s="47"/>
      <c r="C104" s="47"/>
      <c r="D104" s="13"/>
      <c r="E104" s="13" t="s">
        <v>54</v>
      </c>
      <c r="F104" s="13">
        <v>2023</v>
      </c>
      <c r="G104" s="17">
        <f t="shared" si="4"/>
        <v>9920</v>
      </c>
      <c r="H104" s="17">
        <f t="shared" si="5"/>
        <v>0</v>
      </c>
      <c r="I104" s="18">
        <v>0</v>
      </c>
      <c r="J104" s="18">
        <v>0</v>
      </c>
      <c r="K104" s="18">
        <v>0</v>
      </c>
      <c r="L104" s="18">
        <v>0</v>
      </c>
      <c r="M104" s="18">
        <v>0</v>
      </c>
      <c r="N104" s="18">
        <v>0</v>
      </c>
      <c r="O104" s="18">
        <v>9920</v>
      </c>
      <c r="P104" s="18">
        <v>0</v>
      </c>
      <c r="Q104" s="23"/>
    </row>
    <row r="105" spans="1:17" ht="37.5" customHeight="1">
      <c r="A105" s="44" t="s">
        <v>169</v>
      </c>
      <c r="B105" s="46" t="s">
        <v>3</v>
      </c>
      <c r="C105" s="46">
        <v>1</v>
      </c>
      <c r="D105" s="13"/>
      <c r="E105" s="13" t="s">
        <v>53</v>
      </c>
      <c r="F105" s="13">
        <v>2022</v>
      </c>
      <c r="G105" s="17">
        <f t="shared" si="4"/>
        <v>1536.7</v>
      </c>
      <c r="H105" s="17">
        <f t="shared" si="5"/>
        <v>0</v>
      </c>
      <c r="I105" s="18">
        <v>0</v>
      </c>
      <c r="J105" s="18">
        <v>0</v>
      </c>
      <c r="K105" s="18">
        <v>0</v>
      </c>
      <c r="L105" s="18">
        <v>0</v>
      </c>
      <c r="M105" s="18">
        <v>0</v>
      </c>
      <c r="N105" s="18">
        <v>0</v>
      </c>
      <c r="O105" s="18">
        <v>1536.7</v>
      </c>
      <c r="P105" s="18">
        <v>0</v>
      </c>
      <c r="Q105" s="21" t="s">
        <v>109</v>
      </c>
    </row>
    <row r="106" spans="1:17" ht="27.75" customHeight="1">
      <c r="A106" s="45"/>
      <c r="B106" s="47"/>
      <c r="C106" s="47"/>
      <c r="D106" s="13"/>
      <c r="E106" s="13" t="s">
        <v>54</v>
      </c>
      <c r="F106" s="13">
        <v>2023</v>
      </c>
      <c r="G106" s="17">
        <f t="shared" si="4"/>
        <v>6613.3</v>
      </c>
      <c r="H106" s="17">
        <f t="shared" si="5"/>
        <v>0</v>
      </c>
      <c r="I106" s="18">
        <v>0</v>
      </c>
      <c r="J106" s="18">
        <v>0</v>
      </c>
      <c r="K106" s="18">
        <v>0</v>
      </c>
      <c r="L106" s="18">
        <v>0</v>
      </c>
      <c r="M106" s="18">
        <v>0</v>
      </c>
      <c r="N106" s="18">
        <v>0</v>
      </c>
      <c r="O106" s="18">
        <v>6613.3</v>
      </c>
      <c r="P106" s="18">
        <v>0</v>
      </c>
      <c r="Q106" s="23"/>
    </row>
    <row r="107" spans="1:17" ht="35.25" customHeight="1">
      <c r="A107" s="44" t="s">
        <v>170</v>
      </c>
      <c r="B107" s="46" t="s">
        <v>4</v>
      </c>
      <c r="C107" s="46">
        <v>4.3</v>
      </c>
      <c r="D107" s="13"/>
      <c r="E107" s="13" t="s">
        <v>53</v>
      </c>
      <c r="F107" s="13">
        <v>2022</v>
      </c>
      <c r="G107" s="17">
        <f t="shared" si="4"/>
        <v>6607.7</v>
      </c>
      <c r="H107" s="17">
        <f t="shared" si="5"/>
        <v>0</v>
      </c>
      <c r="I107" s="18">
        <v>0</v>
      </c>
      <c r="J107" s="18">
        <v>0</v>
      </c>
      <c r="K107" s="18">
        <v>0</v>
      </c>
      <c r="L107" s="18">
        <v>0</v>
      </c>
      <c r="M107" s="18">
        <v>0</v>
      </c>
      <c r="N107" s="18">
        <v>0</v>
      </c>
      <c r="O107" s="18">
        <v>6607.7</v>
      </c>
      <c r="P107" s="18">
        <v>0</v>
      </c>
      <c r="Q107" s="23"/>
    </row>
    <row r="108" spans="1:17" ht="35.25" customHeight="1">
      <c r="A108" s="45"/>
      <c r="B108" s="47"/>
      <c r="C108" s="47"/>
      <c r="D108" s="13"/>
      <c r="E108" s="13" t="s">
        <v>54</v>
      </c>
      <c r="F108" s="13">
        <v>2023</v>
      </c>
      <c r="G108" s="17">
        <f t="shared" si="4"/>
        <v>28437.3</v>
      </c>
      <c r="H108" s="17">
        <f t="shared" si="5"/>
        <v>0</v>
      </c>
      <c r="I108" s="18">
        <v>0</v>
      </c>
      <c r="J108" s="18">
        <v>0</v>
      </c>
      <c r="K108" s="18">
        <v>0</v>
      </c>
      <c r="L108" s="18">
        <v>0</v>
      </c>
      <c r="M108" s="18">
        <v>0</v>
      </c>
      <c r="N108" s="18">
        <v>0</v>
      </c>
      <c r="O108" s="18">
        <v>28437.3</v>
      </c>
      <c r="P108" s="18">
        <v>0</v>
      </c>
      <c r="Q108" s="23"/>
    </row>
    <row r="109" spans="1:17" ht="42.75" customHeight="1">
      <c r="A109" s="44" t="s">
        <v>171</v>
      </c>
      <c r="B109" s="46" t="s">
        <v>32</v>
      </c>
      <c r="C109" s="46">
        <v>1.2</v>
      </c>
      <c r="D109" s="13"/>
      <c r="E109" s="13" t="s">
        <v>53</v>
      </c>
      <c r="F109" s="13">
        <v>2022</v>
      </c>
      <c r="G109" s="17">
        <f t="shared" si="4"/>
        <v>1844</v>
      </c>
      <c r="H109" s="17">
        <f t="shared" si="5"/>
        <v>0</v>
      </c>
      <c r="I109" s="18">
        <v>0</v>
      </c>
      <c r="J109" s="18">
        <v>0</v>
      </c>
      <c r="K109" s="18">
        <v>0</v>
      </c>
      <c r="L109" s="18">
        <v>0</v>
      </c>
      <c r="M109" s="18">
        <v>0</v>
      </c>
      <c r="N109" s="18">
        <v>0</v>
      </c>
      <c r="O109" s="18">
        <v>1844</v>
      </c>
      <c r="P109" s="18">
        <v>0</v>
      </c>
      <c r="Q109" s="23"/>
    </row>
    <row r="110" spans="1:17" ht="42.75" customHeight="1">
      <c r="A110" s="45"/>
      <c r="B110" s="47"/>
      <c r="C110" s="47"/>
      <c r="D110" s="13"/>
      <c r="E110" s="13" t="s">
        <v>54</v>
      </c>
      <c r="F110" s="13">
        <v>2023</v>
      </c>
      <c r="G110" s="17">
        <f t="shared" si="4"/>
        <v>7936</v>
      </c>
      <c r="H110" s="17">
        <f t="shared" si="5"/>
        <v>0</v>
      </c>
      <c r="I110" s="18">
        <v>0</v>
      </c>
      <c r="J110" s="18">
        <v>0</v>
      </c>
      <c r="K110" s="18">
        <v>0</v>
      </c>
      <c r="L110" s="18">
        <v>0</v>
      </c>
      <c r="M110" s="18">
        <v>0</v>
      </c>
      <c r="N110" s="18">
        <v>0</v>
      </c>
      <c r="O110" s="18">
        <v>7936</v>
      </c>
      <c r="P110" s="18">
        <v>0</v>
      </c>
      <c r="Q110" s="23"/>
    </row>
    <row r="111" spans="1:17" ht="57.75" customHeight="1">
      <c r="A111" s="44" t="s">
        <v>172</v>
      </c>
      <c r="B111" s="46" t="s">
        <v>36</v>
      </c>
      <c r="C111" s="46">
        <v>30</v>
      </c>
      <c r="D111" s="29"/>
      <c r="E111" s="13" t="s">
        <v>53</v>
      </c>
      <c r="F111" s="13">
        <v>2023</v>
      </c>
      <c r="G111" s="17">
        <f t="shared" si="4"/>
        <v>47800</v>
      </c>
      <c r="H111" s="17">
        <f t="shared" si="5"/>
        <v>0</v>
      </c>
      <c r="I111" s="18">
        <v>0</v>
      </c>
      <c r="J111" s="18">
        <v>0</v>
      </c>
      <c r="K111" s="18">
        <v>0</v>
      </c>
      <c r="L111" s="18">
        <v>0</v>
      </c>
      <c r="M111" s="18">
        <v>0</v>
      </c>
      <c r="N111" s="18">
        <v>0</v>
      </c>
      <c r="O111" s="18">
        <v>47800</v>
      </c>
      <c r="P111" s="18">
        <v>0</v>
      </c>
      <c r="Q111" s="23"/>
    </row>
    <row r="112" spans="1:17" ht="61.5" customHeight="1">
      <c r="A112" s="45"/>
      <c r="B112" s="47"/>
      <c r="C112" s="47"/>
      <c r="D112" s="29"/>
      <c r="E112" s="13" t="s">
        <v>54</v>
      </c>
      <c r="F112" s="13">
        <v>2024</v>
      </c>
      <c r="G112" s="17">
        <f t="shared" si="4"/>
        <v>205300</v>
      </c>
      <c r="H112" s="17">
        <f t="shared" si="5"/>
        <v>0</v>
      </c>
      <c r="I112" s="18">
        <v>0</v>
      </c>
      <c r="J112" s="18">
        <v>0</v>
      </c>
      <c r="K112" s="18">
        <v>0</v>
      </c>
      <c r="L112" s="18">
        <v>0</v>
      </c>
      <c r="M112" s="18">
        <v>0</v>
      </c>
      <c r="N112" s="18">
        <v>0</v>
      </c>
      <c r="O112" s="18">
        <v>205300</v>
      </c>
      <c r="P112" s="18">
        <v>0</v>
      </c>
      <c r="Q112" s="23"/>
    </row>
    <row r="113" spans="1:17" ht="78" customHeight="1">
      <c r="A113" s="44" t="s">
        <v>173</v>
      </c>
      <c r="B113" s="46" t="s">
        <v>33</v>
      </c>
      <c r="C113" s="46">
        <v>30.2</v>
      </c>
      <c r="D113" s="13"/>
      <c r="E113" s="13" t="s">
        <v>53</v>
      </c>
      <c r="F113" s="13">
        <v>2023</v>
      </c>
      <c r="G113" s="17">
        <f aca="true" t="shared" si="7" ref="G113:G155">I113+K113+M113+O113</f>
        <v>48118.7</v>
      </c>
      <c r="H113" s="17">
        <f aca="true" t="shared" si="8" ref="H113:H155">J113+L113+N113+P113</f>
        <v>0</v>
      </c>
      <c r="I113" s="18">
        <v>0</v>
      </c>
      <c r="J113" s="18">
        <v>0</v>
      </c>
      <c r="K113" s="18">
        <v>0</v>
      </c>
      <c r="L113" s="18">
        <v>0</v>
      </c>
      <c r="M113" s="18">
        <v>0</v>
      </c>
      <c r="N113" s="18">
        <v>0</v>
      </c>
      <c r="O113" s="18">
        <v>48118.7</v>
      </c>
      <c r="P113" s="18">
        <v>0</v>
      </c>
      <c r="Q113" s="23"/>
    </row>
    <row r="114" spans="1:17" ht="78" customHeight="1">
      <c r="A114" s="45"/>
      <c r="B114" s="47"/>
      <c r="C114" s="47"/>
      <c r="D114" s="13"/>
      <c r="E114" s="13" t="s">
        <v>54</v>
      </c>
      <c r="F114" s="13">
        <v>2024</v>
      </c>
      <c r="G114" s="17">
        <f>I114+K114+M114+O114</f>
        <v>206668.7</v>
      </c>
      <c r="H114" s="17">
        <f>J114+L114+N114+P114</f>
        <v>0</v>
      </c>
      <c r="I114" s="18">
        <v>0</v>
      </c>
      <c r="J114" s="18">
        <v>0</v>
      </c>
      <c r="K114" s="18">
        <v>0</v>
      </c>
      <c r="L114" s="18">
        <v>0</v>
      </c>
      <c r="M114" s="18">
        <v>0</v>
      </c>
      <c r="N114" s="18">
        <v>0</v>
      </c>
      <c r="O114" s="18">
        <v>206668.7</v>
      </c>
      <c r="P114" s="18">
        <v>0</v>
      </c>
      <c r="Q114" s="23"/>
    </row>
    <row r="115" spans="1:17" ht="44.25" customHeight="1">
      <c r="A115" s="44" t="s">
        <v>174</v>
      </c>
      <c r="B115" s="46" t="s">
        <v>8</v>
      </c>
      <c r="C115" s="46">
        <v>8.6</v>
      </c>
      <c r="D115" s="13"/>
      <c r="E115" s="13" t="s">
        <v>53</v>
      </c>
      <c r="F115" s="13">
        <v>2023</v>
      </c>
      <c r="G115" s="17">
        <f t="shared" si="7"/>
        <v>13702.7</v>
      </c>
      <c r="H115" s="17">
        <f t="shared" si="8"/>
        <v>0</v>
      </c>
      <c r="I115" s="18">
        <v>0</v>
      </c>
      <c r="J115" s="18">
        <v>0</v>
      </c>
      <c r="K115" s="18">
        <v>0</v>
      </c>
      <c r="L115" s="18">
        <v>0</v>
      </c>
      <c r="M115" s="18">
        <v>0</v>
      </c>
      <c r="N115" s="18">
        <v>0</v>
      </c>
      <c r="O115" s="18">
        <v>13702.7</v>
      </c>
      <c r="P115" s="18">
        <v>0</v>
      </c>
      <c r="Q115" s="23"/>
    </row>
    <row r="116" spans="1:17" ht="42.75" customHeight="1">
      <c r="A116" s="45"/>
      <c r="B116" s="47"/>
      <c r="C116" s="47"/>
      <c r="D116" s="13"/>
      <c r="E116" s="13" t="s">
        <v>54</v>
      </c>
      <c r="F116" s="13">
        <v>2024</v>
      </c>
      <c r="G116" s="17">
        <f>I116+K116+M116+O116</f>
        <v>58852.7</v>
      </c>
      <c r="H116" s="17">
        <f>J116+L116+N116+P116</f>
        <v>0</v>
      </c>
      <c r="I116" s="18">
        <v>0</v>
      </c>
      <c r="J116" s="18">
        <v>0</v>
      </c>
      <c r="K116" s="18">
        <v>0</v>
      </c>
      <c r="L116" s="18">
        <v>0</v>
      </c>
      <c r="M116" s="18">
        <v>0</v>
      </c>
      <c r="N116" s="18">
        <v>0</v>
      </c>
      <c r="O116" s="18">
        <v>58852.7</v>
      </c>
      <c r="P116" s="18">
        <v>0</v>
      </c>
      <c r="Q116" s="23"/>
    </row>
    <row r="117" spans="1:17" ht="48.75" customHeight="1">
      <c r="A117" s="44" t="s">
        <v>175</v>
      </c>
      <c r="B117" s="46" t="s">
        <v>9</v>
      </c>
      <c r="C117" s="46">
        <v>7.4</v>
      </c>
      <c r="D117" s="13"/>
      <c r="E117" s="13" t="s">
        <v>53</v>
      </c>
      <c r="F117" s="13">
        <v>2023</v>
      </c>
      <c r="G117" s="17">
        <f t="shared" si="7"/>
        <v>11790.7</v>
      </c>
      <c r="H117" s="17">
        <f t="shared" si="8"/>
        <v>0</v>
      </c>
      <c r="I117" s="18">
        <v>0</v>
      </c>
      <c r="J117" s="18">
        <v>0</v>
      </c>
      <c r="K117" s="18">
        <v>0</v>
      </c>
      <c r="L117" s="18">
        <v>0</v>
      </c>
      <c r="M117" s="18">
        <v>0</v>
      </c>
      <c r="N117" s="18">
        <v>0</v>
      </c>
      <c r="O117" s="18">
        <v>11790.7</v>
      </c>
      <c r="P117" s="18">
        <v>0</v>
      </c>
      <c r="Q117" s="23"/>
    </row>
    <row r="118" spans="1:17" ht="45" customHeight="1">
      <c r="A118" s="45"/>
      <c r="B118" s="47"/>
      <c r="C118" s="47"/>
      <c r="D118" s="13"/>
      <c r="E118" s="13" t="s">
        <v>54</v>
      </c>
      <c r="F118" s="13">
        <v>2024</v>
      </c>
      <c r="G118" s="17">
        <f>I118+K118+M118+O118</f>
        <v>50640.7</v>
      </c>
      <c r="H118" s="17">
        <f>J118+L118+N118+P118</f>
        <v>0</v>
      </c>
      <c r="I118" s="18">
        <v>0</v>
      </c>
      <c r="J118" s="18">
        <v>0</v>
      </c>
      <c r="K118" s="18">
        <v>0</v>
      </c>
      <c r="L118" s="18">
        <v>0</v>
      </c>
      <c r="M118" s="18">
        <v>0</v>
      </c>
      <c r="N118" s="18">
        <v>0</v>
      </c>
      <c r="O118" s="18">
        <v>50640.7</v>
      </c>
      <c r="P118" s="18">
        <v>0</v>
      </c>
      <c r="Q118" s="23"/>
    </row>
    <row r="119" spans="1:17" ht="36" customHeight="1">
      <c r="A119" s="44" t="s">
        <v>176</v>
      </c>
      <c r="B119" s="46" t="s">
        <v>21</v>
      </c>
      <c r="C119" s="46">
        <v>5.2</v>
      </c>
      <c r="D119" s="13"/>
      <c r="E119" s="13" t="s">
        <v>53</v>
      </c>
      <c r="F119" s="13">
        <v>2023</v>
      </c>
      <c r="G119" s="17">
        <f t="shared" si="7"/>
        <v>8285.3</v>
      </c>
      <c r="H119" s="17">
        <f t="shared" si="8"/>
        <v>0</v>
      </c>
      <c r="I119" s="18">
        <v>0</v>
      </c>
      <c r="J119" s="18">
        <v>0</v>
      </c>
      <c r="K119" s="18">
        <v>0</v>
      </c>
      <c r="L119" s="18">
        <v>0</v>
      </c>
      <c r="M119" s="18">
        <v>0</v>
      </c>
      <c r="N119" s="18">
        <v>0</v>
      </c>
      <c r="O119" s="18">
        <v>8285.3</v>
      </c>
      <c r="P119" s="18">
        <v>0</v>
      </c>
      <c r="Q119" s="23"/>
    </row>
    <row r="120" spans="1:17" ht="35.25" customHeight="1">
      <c r="A120" s="45"/>
      <c r="B120" s="47"/>
      <c r="C120" s="47"/>
      <c r="D120" s="13"/>
      <c r="E120" s="13" t="s">
        <v>54</v>
      </c>
      <c r="F120" s="13">
        <v>2024</v>
      </c>
      <c r="G120" s="17">
        <f>I120+K120+M120+O120</f>
        <v>35585.3</v>
      </c>
      <c r="H120" s="17">
        <f>J120+L120+N120+P120</f>
        <v>0</v>
      </c>
      <c r="I120" s="18">
        <v>0</v>
      </c>
      <c r="J120" s="18">
        <v>0</v>
      </c>
      <c r="K120" s="18">
        <v>0</v>
      </c>
      <c r="L120" s="18">
        <v>0</v>
      </c>
      <c r="M120" s="18">
        <v>0</v>
      </c>
      <c r="N120" s="18">
        <v>0</v>
      </c>
      <c r="O120" s="18">
        <v>35585.3</v>
      </c>
      <c r="P120" s="18">
        <v>0</v>
      </c>
      <c r="Q120" s="23"/>
    </row>
    <row r="121" spans="1:17" ht="35.25" customHeight="1">
      <c r="A121" s="44" t="s">
        <v>177</v>
      </c>
      <c r="B121" s="46" t="s">
        <v>10</v>
      </c>
      <c r="C121" s="46">
        <v>1.35</v>
      </c>
      <c r="D121" s="13"/>
      <c r="E121" s="13" t="s">
        <v>53</v>
      </c>
      <c r="F121" s="13">
        <v>2023</v>
      </c>
      <c r="G121" s="17">
        <f t="shared" si="7"/>
        <v>2151</v>
      </c>
      <c r="H121" s="17">
        <f t="shared" si="8"/>
        <v>0</v>
      </c>
      <c r="I121" s="18">
        <v>0</v>
      </c>
      <c r="J121" s="18">
        <v>0</v>
      </c>
      <c r="K121" s="18">
        <v>0</v>
      </c>
      <c r="L121" s="18">
        <v>0</v>
      </c>
      <c r="M121" s="18">
        <v>0</v>
      </c>
      <c r="N121" s="18">
        <v>0</v>
      </c>
      <c r="O121" s="18">
        <v>2151</v>
      </c>
      <c r="P121" s="18">
        <v>0</v>
      </c>
      <c r="Q121" s="23"/>
    </row>
    <row r="122" spans="1:17" ht="35.25" customHeight="1">
      <c r="A122" s="45"/>
      <c r="B122" s="47"/>
      <c r="C122" s="47"/>
      <c r="D122" s="13"/>
      <c r="E122" s="13" t="s">
        <v>54</v>
      </c>
      <c r="F122" s="13">
        <v>2024</v>
      </c>
      <c r="G122" s="17">
        <f>I122+K122+M122+O122</f>
        <v>9238.5</v>
      </c>
      <c r="H122" s="17">
        <f>J122+L122+N122+P122</f>
        <v>0</v>
      </c>
      <c r="I122" s="18">
        <v>0</v>
      </c>
      <c r="J122" s="18">
        <v>0</v>
      </c>
      <c r="K122" s="18">
        <v>0</v>
      </c>
      <c r="L122" s="18">
        <v>0</v>
      </c>
      <c r="M122" s="18">
        <v>0</v>
      </c>
      <c r="N122" s="18">
        <v>0</v>
      </c>
      <c r="O122" s="18">
        <v>9238.5</v>
      </c>
      <c r="P122" s="18">
        <v>0</v>
      </c>
      <c r="Q122" s="23"/>
    </row>
    <row r="123" spans="1:17" ht="35.25" customHeight="1">
      <c r="A123" s="44" t="s">
        <v>178</v>
      </c>
      <c r="B123" s="46" t="s">
        <v>11</v>
      </c>
      <c r="C123" s="13">
        <v>1</v>
      </c>
      <c r="D123" s="13"/>
      <c r="E123" s="13" t="s">
        <v>53</v>
      </c>
      <c r="F123" s="13">
        <v>2023</v>
      </c>
      <c r="G123" s="17">
        <f t="shared" si="7"/>
        <v>1593.3</v>
      </c>
      <c r="H123" s="17">
        <f t="shared" si="8"/>
        <v>0</v>
      </c>
      <c r="I123" s="18">
        <v>0</v>
      </c>
      <c r="J123" s="18">
        <v>0</v>
      </c>
      <c r="K123" s="18">
        <v>0</v>
      </c>
      <c r="L123" s="18">
        <v>0</v>
      </c>
      <c r="M123" s="18">
        <v>0</v>
      </c>
      <c r="N123" s="18">
        <v>0</v>
      </c>
      <c r="O123" s="18">
        <v>1593.3</v>
      </c>
      <c r="P123" s="18">
        <v>0</v>
      </c>
      <c r="Q123" s="23"/>
    </row>
    <row r="124" spans="1:17" ht="35.25" customHeight="1">
      <c r="A124" s="45"/>
      <c r="B124" s="47"/>
      <c r="C124" s="13">
        <v>1</v>
      </c>
      <c r="D124" s="13"/>
      <c r="E124" s="13" t="s">
        <v>54</v>
      </c>
      <c r="F124" s="13">
        <v>2024</v>
      </c>
      <c r="G124" s="17">
        <f>I124+K124+M124+O124</f>
        <v>6843.3</v>
      </c>
      <c r="H124" s="17">
        <f>J124+L124+N124+P124</f>
        <v>0</v>
      </c>
      <c r="I124" s="18">
        <v>0</v>
      </c>
      <c r="J124" s="18">
        <v>0</v>
      </c>
      <c r="K124" s="18">
        <v>0</v>
      </c>
      <c r="L124" s="18">
        <v>0</v>
      </c>
      <c r="M124" s="18">
        <v>0</v>
      </c>
      <c r="N124" s="18">
        <v>0</v>
      </c>
      <c r="O124" s="18">
        <v>6843.3</v>
      </c>
      <c r="P124" s="18">
        <v>0</v>
      </c>
      <c r="Q124" s="23"/>
    </row>
    <row r="125" spans="1:17" ht="35.25" customHeight="1">
      <c r="A125" s="44" t="s">
        <v>179</v>
      </c>
      <c r="B125" s="46" t="s">
        <v>12</v>
      </c>
      <c r="C125" s="46">
        <v>15</v>
      </c>
      <c r="D125" s="13"/>
      <c r="E125" s="13" t="s">
        <v>53</v>
      </c>
      <c r="F125" s="13">
        <v>2023</v>
      </c>
      <c r="G125" s="17">
        <f t="shared" si="7"/>
        <v>23900</v>
      </c>
      <c r="H125" s="17">
        <f t="shared" si="8"/>
        <v>0</v>
      </c>
      <c r="I125" s="18">
        <v>0</v>
      </c>
      <c r="J125" s="18">
        <v>0</v>
      </c>
      <c r="K125" s="18">
        <v>0</v>
      </c>
      <c r="L125" s="18">
        <v>0</v>
      </c>
      <c r="M125" s="18">
        <v>0</v>
      </c>
      <c r="N125" s="18">
        <v>0</v>
      </c>
      <c r="O125" s="18">
        <v>23900</v>
      </c>
      <c r="P125" s="18">
        <v>0</v>
      </c>
      <c r="Q125" s="30"/>
    </row>
    <row r="126" spans="1:17" ht="35.25" customHeight="1">
      <c r="A126" s="45"/>
      <c r="B126" s="47"/>
      <c r="C126" s="47"/>
      <c r="D126" s="13"/>
      <c r="E126" s="13" t="s">
        <v>54</v>
      </c>
      <c r="F126" s="13">
        <v>2024</v>
      </c>
      <c r="G126" s="17">
        <f>I126+K126+M126+O126</f>
        <v>102650</v>
      </c>
      <c r="H126" s="17">
        <f>J126+L126+N126+P126</f>
        <v>0</v>
      </c>
      <c r="I126" s="18">
        <v>0</v>
      </c>
      <c r="J126" s="18">
        <v>0</v>
      </c>
      <c r="K126" s="18">
        <v>0</v>
      </c>
      <c r="L126" s="18">
        <v>0</v>
      </c>
      <c r="M126" s="18">
        <v>0</v>
      </c>
      <c r="N126" s="18">
        <v>0</v>
      </c>
      <c r="O126" s="18">
        <v>102650</v>
      </c>
      <c r="P126" s="18">
        <v>0</v>
      </c>
      <c r="Q126" s="30"/>
    </row>
    <row r="127" spans="1:17" ht="47.25" customHeight="1">
      <c r="A127" s="44" t="s">
        <v>180</v>
      </c>
      <c r="B127" s="46" t="s">
        <v>35</v>
      </c>
      <c r="C127" s="46">
        <v>1.5</v>
      </c>
      <c r="D127" s="13"/>
      <c r="E127" s="13" t="s">
        <v>53</v>
      </c>
      <c r="F127" s="13">
        <v>2023</v>
      </c>
      <c r="G127" s="17">
        <f t="shared" si="7"/>
        <v>2390</v>
      </c>
      <c r="H127" s="17">
        <f t="shared" si="8"/>
        <v>0</v>
      </c>
      <c r="I127" s="18">
        <v>0</v>
      </c>
      <c r="J127" s="18">
        <v>0</v>
      </c>
      <c r="K127" s="18">
        <v>0</v>
      </c>
      <c r="L127" s="18">
        <v>0</v>
      </c>
      <c r="M127" s="18">
        <v>0</v>
      </c>
      <c r="N127" s="18">
        <v>0</v>
      </c>
      <c r="O127" s="18">
        <v>2390</v>
      </c>
      <c r="P127" s="18">
        <v>0</v>
      </c>
      <c r="Q127" s="21" t="s">
        <v>109</v>
      </c>
    </row>
    <row r="128" spans="1:17" ht="48" customHeight="1">
      <c r="A128" s="45"/>
      <c r="B128" s="47"/>
      <c r="C128" s="47"/>
      <c r="D128" s="13"/>
      <c r="E128" s="13" t="s">
        <v>54</v>
      </c>
      <c r="F128" s="13">
        <v>2024</v>
      </c>
      <c r="G128" s="17">
        <f>I128+K128+M128+O128</f>
        <v>10265</v>
      </c>
      <c r="H128" s="17">
        <f>J128+L128+N128+P128</f>
        <v>0</v>
      </c>
      <c r="I128" s="18">
        <v>0</v>
      </c>
      <c r="J128" s="18">
        <v>0</v>
      </c>
      <c r="K128" s="18">
        <v>0</v>
      </c>
      <c r="L128" s="18">
        <v>0</v>
      </c>
      <c r="M128" s="18">
        <v>0</v>
      </c>
      <c r="N128" s="18">
        <v>0</v>
      </c>
      <c r="O128" s="18">
        <v>10265</v>
      </c>
      <c r="P128" s="18">
        <v>0</v>
      </c>
      <c r="Q128" s="21" t="s">
        <v>109</v>
      </c>
    </row>
    <row r="129" spans="1:17" ht="66.75" customHeight="1">
      <c r="A129" s="44" t="s">
        <v>181</v>
      </c>
      <c r="B129" s="46" t="s">
        <v>27</v>
      </c>
      <c r="C129" s="46">
        <v>25.3</v>
      </c>
      <c r="D129" s="13"/>
      <c r="E129" s="13" t="s">
        <v>53</v>
      </c>
      <c r="F129" s="13">
        <v>2024</v>
      </c>
      <c r="G129" s="17">
        <f t="shared" si="7"/>
        <v>41745</v>
      </c>
      <c r="H129" s="17">
        <f t="shared" si="8"/>
        <v>0</v>
      </c>
      <c r="I129" s="18">
        <v>0</v>
      </c>
      <c r="J129" s="18">
        <v>0</v>
      </c>
      <c r="K129" s="18">
        <v>0</v>
      </c>
      <c r="L129" s="18">
        <v>0</v>
      </c>
      <c r="M129" s="18">
        <v>0</v>
      </c>
      <c r="N129" s="18">
        <v>0</v>
      </c>
      <c r="O129" s="18">
        <v>41745</v>
      </c>
      <c r="P129" s="18">
        <v>0</v>
      </c>
      <c r="Q129" s="23"/>
    </row>
    <row r="130" spans="1:17" ht="62.25" customHeight="1">
      <c r="A130" s="45"/>
      <c r="B130" s="47"/>
      <c r="C130" s="47"/>
      <c r="D130" s="13"/>
      <c r="E130" s="13" t="s">
        <v>54</v>
      </c>
      <c r="F130" s="13">
        <v>2025</v>
      </c>
      <c r="G130" s="17">
        <f>I130+K130+M130+O130</f>
        <v>178786.7</v>
      </c>
      <c r="H130" s="17">
        <f>J130+L130+N130+P130</f>
        <v>0</v>
      </c>
      <c r="I130" s="18">
        <v>0</v>
      </c>
      <c r="J130" s="18">
        <v>0</v>
      </c>
      <c r="K130" s="18">
        <v>0</v>
      </c>
      <c r="L130" s="18">
        <v>0</v>
      </c>
      <c r="M130" s="18">
        <v>0</v>
      </c>
      <c r="N130" s="18">
        <v>0</v>
      </c>
      <c r="O130" s="18">
        <v>178786.7</v>
      </c>
      <c r="P130" s="18">
        <v>0</v>
      </c>
      <c r="Q130" s="23"/>
    </row>
    <row r="131" spans="1:17" ht="52.5" customHeight="1">
      <c r="A131" s="44" t="s">
        <v>182</v>
      </c>
      <c r="B131" s="46" t="s">
        <v>13</v>
      </c>
      <c r="C131" s="46">
        <v>14.1</v>
      </c>
      <c r="D131" s="13"/>
      <c r="E131" s="13" t="s">
        <v>53</v>
      </c>
      <c r="F131" s="13">
        <v>2024</v>
      </c>
      <c r="G131" s="17">
        <f t="shared" si="7"/>
        <v>23265</v>
      </c>
      <c r="H131" s="17">
        <f t="shared" si="8"/>
        <v>0</v>
      </c>
      <c r="I131" s="18">
        <v>0</v>
      </c>
      <c r="J131" s="18">
        <v>0</v>
      </c>
      <c r="K131" s="18">
        <v>0</v>
      </c>
      <c r="L131" s="18">
        <v>0</v>
      </c>
      <c r="M131" s="18">
        <v>0</v>
      </c>
      <c r="N131" s="18">
        <v>0</v>
      </c>
      <c r="O131" s="18">
        <v>23265</v>
      </c>
      <c r="P131" s="18">
        <v>0</v>
      </c>
      <c r="Q131" s="23"/>
    </row>
    <row r="132" spans="1:17" ht="52.5" customHeight="1">
      <c r="A132" s="45"/>
      <c r="B132" s="47"/>
      <c r="C132" s="47"/>
      <c r="D132" s="13"/>
      <c r="E132" s="13" t="s">
        <v>54</v>
      </c>
      <c r="F132" s="13">
        <v>2025</v>
      </c>
      <c r="G132" s="17">
        <f>I132+K132+M132+O132</f>
        <v>99640</v>
      </c>
      <c r="H132" s="17">
        <f>J132+L132+N132+P132</f>
        <v>0</v>
      </c>
      <c r="I132" s="18">
        <v>0</v>
      </c>
      <c r="J132" s="18">
        <v>0</v>
      </c>
      <c r="K132" s="18">
        <v>0</v>
      </c>
      <c r="L132" s="18">
        <v>0</v>
      </c>
      <c r="M132" s="18">
        <v>0</v>
      </c>
      <c r="N132" s="18">
        <v>0</v>
      </c>
      <c r="O132" s="18">
        <v>99640</v>
      </c>
      <c r="P132" s="18">
        <v>0</v>
      </c>
      <c r="Q132" s="23"/>
    </row>
    <row r="133" spans="1:17" ht="57.75" customHeight="1">
      <c r="A133" s="44" t="s">
        <v>93</v>
      </c>
      <c r="B133" s="46" t="s">
        <v>28</v>
      </c>
      <c r="C133" s="46">
        <v>1.8</v>
      </c>
      <c r="D133" s="13"/>
      <c r="E133" s="13" t="s">
        <v>53</v>
      </c>
      <c r="F133" s="13">
        <v>2024</v>
      </c>
      <c r="G133" s="17">
        <f t="shared" si="7"/>
        <v>2970</v>
      </c>
      <c r="H133" s="17">
        <f t="shared" si="8"/>
        <v>0</v>
      </c>
      <c r="I133" s="18">
        <v>0</v>
      </c>
      <c r="J133" s="18">
        <v>0</v>
      </c>
      <c r="K133" s="18">
        <v>0</v>
      </c>
      <c r="L133" s="18">
        <v>0</v>
      </c>
      <c r="M133" s="18">
        <v>0</v>
      </c>
      <c r="N133" s="18">
        <v>0</v>
      </c>
      <c r="O133" s="18">
        <v>2970</v>
      </c>
      <c r="P133" s="18">
        <v>0</v>
      </c>
      <c r="Q133" s="23"/>
    </row>
    <row r="134" spans="1:17" ht="57.75" customHeight="1">
      <c r="A134" s="45"/>
      <c r="B134" s="47"/>
      <c r="C134" s="47"/>
      <c r="D134" s="13"/>
      <c r="E134" s="13" t="s">
        <v>54</v>
      </c>
      <c r="F134" s="13">
        <v>2025</v>
      </c>
      <c r="G134" s="17">
        <f>I134+K134+M134+O134</f>
        <v>12720</v>
      </c>
      <c r="H134" s="17">
        <f>J134+L134+N134+P134</f>
        <v>0</v>
      </c>
      <c r="I134" s="18">
        <v>0</v>
      </c>
      <c r="J134" s="18">
        <v>0</v>
      </c>
      <c r="K134" s="18">
        <v>0</v>
      </c>
      <c r="L134" s="18">
        <v>0</v>
      </c>
      <c r="M134" s="18">
        <v>0</v>
      </c>
      <c r="N134" s="18">
        <v>0</v>
      </c>
      <c r="O134" s="18">
        <v>12720</v>
      </c>
      <c r="P134" s="18">
        <v>0</v>
      </c>
      <c r="Q134" s="23"/>
    </row>
    <row r="135" spans="1:17" ht="75" customHeight="1">
      <c r="A135" s="44" t="s">
        <v>96</v>
      </c>
      <c r="B135" s="46" t="s">
        <v>14</v>
      </c>
      <c r="C135" s="46">
        <v>5.3</v>
      </c>
      <c r="D135" s="13"/>
      <c r="E135" s="13" t="s">
        <v>53</v>
      </c>
      <c r="F135" s="13">
        <v>2024</v>
      </c>
      <c r="G135" s="17">
        <f t="shared" si="7"/>
        <v>8745</v>
      </c>
      <c r="H135" s="17">
        <f t="shared" si="8"/>
        <v>0</v>
      </c>
      <c r="I135" s="18">
        <v>0</v>
      </c>
      <c r="J135" s="18">
        <v>0</v>
      </c>
      <c r="K135" s="18">
        <v>0</v>
      </c>
      <c r="L135" s="18">
        <v>0</v>
      </c>
      <c r="M135" s="18">
        <v>0</v>
      </c>
      <c r="N135" s="18">
        <v>0</v>
      </c>
      <c r="O135" s="18">
        <v>8745</v>
      </c>
      <c r="P135" s="18">
        <v>0</v>
      </c>
      <c r="Q135" s="23"/>
    </row>
    <row r="136" spans="1:17" ht="69.75" customHeight="1">
      <c r="A136" s="45"/>
      <c r="B136" s="47"/>
      <c r="C136" s="47"/>
      <c r="D136" s="13"/>
      <c r="E136" s="13" t="s">
        <v>54</v>
      </c>
      <c r="F136" s="13">
        <v>2025</v>
      </c>
      <c r="G136" s="17">
        <f>I136+K136+M136+O136</f>
        <v>37453.3</v>
      </c>
      <c r="H136" s="17">
        <f>J136+L136+N136+P136</f>
        <v>0</v>
      </c>
      <c r="I136" s="18">
        <v>0</v>
      </c>
      <c r="J136" s="18">
        <v>0</v>
      </c>
      <c r="K136" s="18">
        <v>0</v>
      </c>
      <c r="L136" s="18">
        <v>0</v>
      </c>
      <c r="M136" s="18">
        <v>0</v>
      </c>
      <c r="N136" s="18">
        <v>0</v>
      </c>
      <c r="O136" s="18">
        <v>37453.3</v>
      </c>
      <c r="P136" s="18">
        <v>0</v>
      </c>
      <c r="Q136" s="23"/>
    </row>
    <row r="137" spans="1:17" ht="61.5" customHeight="1">
      <c r="A137" s="44" t="s">
        <v>97</v>
      </c>
      <c r="B137" s="46" t="s">
        <v>15</v>
      </c>
      <c r="C137" s="46">
        <v>4.3</v>
      </c>
      <c r="D137" s="13"/>
      <c r="E137" s="13" t="s">
        <v>53</v>
      </c>
      <c r="F137" s="13">
        <v>2024</v>
      </c>
      <c r="G137" s="17">
        <f t="shared" si="7"/>
        <v>7095</v>
      </c>
      <c r="H137" s="17">
        <f t="shared" si="8"/>
        <v>0</v>
      </c>
      <c r="I137" s="18">
        <v>0</v>
      </c>
      <c r="J137" s="18">
        <v>0</v>
      </c>
      <c r="K137" s="18">
        <v>0</v>
      </c>
      <c r="L137" s="18">
        <v>0</v>
      </c>
      <c r="M137" s="18">
        <v>0</v>
      </c>
      <c r="N137" s="18">
        <v>0</v>
      </c>
      <c r="O137" s="18">
        <v>7095</v>
      </c>
      <c r="P137" s="18">
        <v>0</v>
      </c>
      <c r="Q137" s="23"/>
    </row>
    <row r="138" spans="1:17" ht="54" customHeight="1">
      <c r="A138" s="45"/>
      <c r="B138" s="47"/>
      <c r="C138" s="47"/>
      <c r="D138" s="13"/>
      <c r="E138" s="13" t="s">
        <v>54</v>
      </c>
      <c r="F138" s="13">
        <v>2025</v>
      </c>
      <c r="G138" s="17">
        <f>I138+K138+M138+O138</f>
        <v>30386.7</v>
      </c>
      <c r="H138" s="17">
        <f>J138+L138+N138+P138</f>
        <v>0</v>
      </c>
      <c r="I138" s="18">
        <v>0</v>
      </c>
      <c r="J138" s="18">
        <v>0</v>
      </c>
      <c r="K138" s="18">
        <v>0</v>
      </c>
      <c r="L138" s="18">
        <v>0</v>
      </c>
      <c r="M138" s="18">
        <v>0</v>
      </c>
      <c r="N138" s="18">
        <v>0</v>
      </c>
      <c r="O138" s="18">
        <v>30386.7</v>
      </c>
      <c r="P138" s="18">
        <v>0</v>
      </c>
      <c r="Q138" s="23"/>
    </row>
    <row r="139" spans="1:17" ht="57.75" customHeight="1">
      <c r="A139" s="44" t="s">
        <v>98</v>
      </c>
      <c r="B139" s="46" t="s">
        <v>38</v>
      </c>
      <c r="C139" s="46">
        <v>5.1</v>
      </c>
      <c r="D139" s="13"/>
      <c r="E139" s="13" t="s">
        <v>53</v>
      </c>
      <c r="F139" s="13">
        <v>2024</v>
      </c>
      <c r="G139" s="17">
        <f t="shared" si="7"/>
        <v>8415</v>
      </c>
      <c r="H139" s="17">
        <f t="shared" si="8"/>
        <v>0</v>
      </c>
      <c r="I139" s="18">
        <v>0</v>
      </c>
      <c r="J139" s="18">
        <v>0</v>
      </c>
      <c r="K139" s="18">
        <v>0</v>
      </c>
      <c r="L139" s="18">
        <v>0</v>
      </c>
      <c r="M139" s="18">
        <v>0</v>
      </c>
      <c r="N139" s="18">
        <v>0</v>
      </c>
      <c r="O139" s="18">
        <v>8415</v>
      </c>
      <c r="P139" s="18">
        <v>0</v>
      </c>
      <c r="Q139" s="23"/>
    </row>
    <row r="140" spans="1:17" ht="57.75" customHeight="1">
      <c r="A140" s="45"/>
      <c r="B140" s="47"/>
      <c r="C140" s="47"/>
      <c r="D140" s="13"/>
      <c r="E140" s="13" t="s">
        <v>54</v>
      </c>
      <c r="F140" s="13">
        <v>2025</v>
      </c>
      <c r="G140" s="17">
        <f>I140+K140+M140+O140</f>
        <v>36040</v>
      </c>
      <c r="H140" s="17">
        <f>J140+L140+N140+P140</f>
        <v>0</v>
      </c>
      <c r="I140" s="18">
        <v>0</v>
      </c>
      <c r="J140" s="18">
        <v>0</v>
      </c>
      <c r="K140" s="18">
        <v>0</v>
      </c>
      <c r="L140" s="18">
        <v>0</v>
      </c>
      <c r="M140" s="18">
        <v>0</v>
      </c>
      <c r="N140" s="18">
        <v>0</v>
      </c>
      <c r="O140" s="18">
        <v>36040</v>
      </c>
      <c r="P140" s="18">
        <v>0</v>
      </c>
      <c r="Q140" s="23"/>
    </row>
    <row r="141" spans="1:17" ht="35.25" customHeight="1">
      <c r="A141" s="44" t="s">
        <v>99</v>
      </c>
      <c r="B141" s="46" t="s">
        <v>23</v>
      </c>
      <c r="C141" s="46">
        <v>5.84</v>
      </c>
      <c r="D141" s="13"/>
      <c r="E141" s="13" t="s">
        <v>53</v>
      </c>
      <c r="F141" s="13">
        <v>2024</v>
      </c>
      <c r="G141" s="17">
        <f t="shared" si="7"/>
        <v>9636</v>
      </c>
      <c r="H141" s="17">
        <f t="shared" si="8"/>
        <v>0</v>
      </c>
      <c r="I141" s="18">
        <v>0</v>
      </c>
      <c r="J141" s="18">
        <v>0</v>
      </c>
      <c r="K141" s="18">
        <v>0</v>
      </c>
      <c r="L141" s="18">
        <v>0</v>
      </c>
      <c r="M141" s="18">
        <v>0</v>
      </c>
      <c r="N141" s="18">
        <v>0</v>
      </c>
      <c r="O141" s="18">
        <v>9636</v>
      </c>
      <c r="P141" s="18">
        <v>0</v>
      </c>
      <c r="Q141" s="23"/>
    </row>
    <row r="142" spans="1:17" ht="35.25" customHeight="1">
      <c r="A142" s="45"/>
      <c r="B142" s="47"/>
      <c r="C142" s="47"/>
      <c r="D142" s="13"/>
      <c r="E142" s="13" t="s">
        <v>54</v>
      </c>
      <c r="F142" s="13">
        <v>2025</v>
      </c>
      <c r="G142" s="17">
        <f>I142+K142+M142+O142</f>
        <v>41269.3</v>
      </c>
      <c r="H142" s="17">
        <f>J142+L142+N142+P142</f>
        <v>0</v>
      </c>
      <c r="I142" s="18">
        <v>0</v>
      </c>
      <c r="J142" s="18">
        <v>0</v>
      </c>
      <c r="K142" s="18">
        <v>0</v>
      </c>
      <c r="L142" s="18">
        <v>0</v>
      </c>
      <c r="M142" s="18">
        <v>0</v>
      </c>
      <c r="N142" s="18">
        <v>0</v>
      </c>
      <c r="O142" s="18">
        <v>41269.3</v>
      </c>
      <c r="P142" s="18">
        <v>0</v>
      </c>
      <c r="Q142" s="23"/>
    </row>
    <row r="143" spans="1:17" ht="35.25" customHeight="1">
      <c r="A143" s="44" t="s">
        <v>100</v>
      </c>
      <c r="B143" s="46" t="s">
        <v>16</v>
      </c>
      <c r="C143" s="46">
        <v>2.68</v>
      </c>
      <c r="D143" s="13"/>
      <c r="E143" s="13" t="s">
        <v>53</v>
      </c>
      <c r="F143" s="13">
        <v>2024</v>
      </c>
      <c r="G143" s="17">
        <f t="shared" si="7"/>
        <v>4422</v>
      </c>
      <c r="H143" s="17">
        <f t="shared" si="8"/>
        <v>0</v>
      </c>
      <c r="I143" s="18">
        <v>0</v>
      </c>
      <c r="J143" s="18">
        <v>0</v>
      </c>
      <c r="K143" s="18">
        <v>0</v>
      </c>
      <c r="L143" s="18">
        <v>0</v>
      </c>
      <c r="M143" s="18">
        <v>0</v>
      </c>
      <c r="N143" s="18">
        <v>0</v>
      </c>
      <c r="O143" s="18">
        <v>4422</v>
      </c>
      <c r="P143" s="18">
        <v>0</v>
      </c>
      <c r="Q143" s="23"/>
    </row>
    <row r="144" spans="1:17" ht="35.25" customHeight="1">
      <c r="A144" s="45"/>
      <c r="B144" s="47"/>
      <c r="C144" s="47"/>
      <c r="D144" s="13"/>
      <c r="E144" s="13" t="s">
        <v>54</v>
      </c>
      <c r="F144" s="13">
        <v>2025</v>
      </c>
      <c r="G144" s="17">
        <f>I144+K144+M144+O144</f>
        <v>18938.7</v>
      </c>
      <c r="H144" s="17">
        <f>J144+L144+N144+P144</f>
        <v>0</v>
      </c>
      <c r="I144" s="18">
        <v>0</v>
      </c>
      <c r="J144" s="18">
        <v>0</v>
      </c>
      <c r="K144" s="18">
        <v>0</v>
      </c>
      <c r="L144" s="18">
        <v>0</v>
      </c>
      <c r="M144" s="18">
        <v>0</v>
      </c>
      <c r="N144" s="18">
        <v>0</v>
      </c>
      <c r="O144" s="18">
        <v>18938.7</v>
      </c>
      <c r="P144" s="18">
        <v>0</v>
      </c>
      <c r="Q144" s="23"/>
    </row>
    <row r="145" spans="1:17" ht="66.75" customHeight="1">
      <c r="A145" s="44" t="s">
        <v>101</v>
      </c>
      <c r="B145" s="46" t="s">
        <v>17</v>
      </c>
      <c r="C145" s="46">
        <v>2.6</v>
      </c>
      <c r="D145" s="13"/>
      <c r="E145" s="13" t="s">
        <v>53</v>
      </c>
      <c r="F145" s="13">
        <v>2024</v>
      </c>
      <c r="G145" s="17">
        <f t="shared" si="7"/>
        <v>4290</v>
      </c>
      <c r="H145" s="17">
        <f t="shared" si="8"/>
        <v>0</v>
      </c>
      <c r="I145" s="18">
        <v>0</v>
      </c>
      <c r="J145" s="18">
        <v>0</v>
      </c>
      <c r="K145" s="18">
        <v>0</v>
      </c>
      <c r="L145" s="18">
        <v>0</v>
      </c>
      <c r="M145" s="18">
        <v>0</v>
      </c>
      <c r="N145" s="18">
        <v>0</v>
      </c>
      <c r="O145" s="18">
        <v>4290</v>
      </c>
      <c r="P145" s="18">
        <v>0</v>
      </c>
      <c r="Q145" s="23"/>
    </row>
    <row r="146" spans="1:17" ht="66.75" customHeight="1">
      <c r="A146" s="45"/>
      <c r="B146" s="47"/>
      <c r="C146" s="47"/>
      <c r="D146" s="13"/>
      <c r="E146" s="13" t="s">
        <v>54</v>
      </c>
      <c r="F146" s="13">
        <v>2025</v>
      </c>
      <c r="G146" s="17">
        <f>I146+K146+M146+O146</f>
        <v>18373.3</v>
      </c>
      <c r="H146" s="17">
        <f>J146+L146+N146+P146</f>
        <v>0</v>
      </c>
      <c r="I146" s="18">
        <v>0</v>
      </c>
      <c r="J146" s="18">
        <v>0</v>
      </c>
      <c r="K146" s="18">
        <v>0</v>
      </c>
      <c r="L146" s="18">
        <v>0</v>
      </c>
      <c r="M146" s="18">
        <v>0</v>
      </c>
      <c r="N146" s="18">
        <v>0</v>
      </c>
      <c r="O146" s="18">
        <v>18373.3</v>
      </c>
      <c r="P146" s="18">
        <v>0</v>
      </c>
      <c r="Q146" s="23"/>
    </row>
    <row r="147" spans="1:17" ht="60" customHeight="1">
      <c r="A147" s="44" t="s">
        <v>102</v>
      </c>
      <c r="B147" s="46" t="s">
        <v>18</v>
      </c>
      <c r="C147" s="46">
        <v>2</v>
      </c>
      <c r="D147" s="13"/>
      <c r="E147" s="13" t="s">
        <v>53</v>
      </c>
      <c r="F147" s="13">
        <v>2024</v>
      </c>
      <c r="G147" s="17">
        <f t="shared" si="7"/>
        <v>3300</v>
      </c>
      <c r="H147" s="17">
        <f t="shared" si="8"/>
        <v>0</v>
      </c>
      <c r="I147" s="18">
        <v>0</v>
      </c>
      <c r="J147" s="18">
        <v>0</v>
      </c>
      <c r="K147" s="18">
        <v>0</v>
      </c>
      <c r="L147" s="18">
        <v>0</v>
      </c>
      <c r="M147" s="18">
        <v>0</v>
      </c>
      <c r="N147" s="18">
        <v>0</v>
      </c>
      <c r="O147" s="18">
        <v>3300</v>
      </c>
      <c r="P147" s="18">
        <v>0</v>
      </c>
      <c r="Q147" s="23"/>
    </row>
    <row r="148" spans="1:17" ht="60" customHeight="1">
      <c r="A148" s="45"/>
      <c r="B148" s="47"/>
      <c r="C148" s="47"/>
      <c r="D148" s="13"/>
      <c r="E148" s="13" t="s">
        <v>54</v>
      </c>
      <c r="F148" s="13">
        <v>2025</v>
      </c>
      <c r="G148" s="17">
        <f>I148+K148+M148+O148</f>
        <v>14133.3</v>
      </c>
      <c r="H148" s="17">
        <f>J148+L148+N148+P148</f>
        <v>0</v>
      </c>
      <c r="I148" s="18">
        <v>0</v>
      </c>
      <c r="J148" s="18">
        <v>0</v>
      </c>
      <c r="K148" s="18">
        <v>0</v>
      </c>
      <c r="L148" s="18">
        <v>0</v>
      </c>
      <c r="M148" s="18">
        <v>0</v>
      </c>
      <c r="N148" s="18">
        <v>0</v>
      </c>
      <c r="O148" s="18">
        <v>14133.3</v>
      </c>
      <c r="P148" s="18">
        <v>0</v>
      </c>
      <c r="Q148" s="23"/>
    </row>
    <row r="149" spans="1:17" ht="46.5" customHeight="1">
      <c r="A149" s="44" t="s">
        <v>102</v>
      </c>
      <c r="B149" s="46" t="s">
        <v>19</v>
      </c>
      <c r="C149" s="46">
        <v>3</v>
      </c>
      <c r="D149" s="13"/>
      <c r="E149" s="13" t="s">
        <v>53</v>
      </c>
      <c r="F149" s="13">
        <v>2024</v>
      </c>
      <c r="G149" s="17">
        <f t="shared" si="7"/>
        <v>0</v>
      </c>
      <c r="H149" s="17">
        <f t="shared" si="8"/>
        <v>0</v>
      </c>
      <c r="I149" s="18">
        <v>0</v>
      </c>
      <c r="J149" s="18">
        <v>0</v>
      </c>
      <c r="K149" s="18">
        <v>0</v>
      </c>
      <c r="L149" s="18">
        <v>0</v>
      </c>
      <c r="M149" s="18">
        <v>0</v>
      </c>
      <c r="N149" s="18">
        <v>0</v>
      </c>
      <c r="O149" s="18">
        <v>0</v>
      </c>
      <c r="P149" s="18">
        <v>0</v>
      </c>
      <c r="Q149" s="23"/>
    </row>
    <row r="150" spans="1:17" ht="46.5" customHeight="1">
      <c r="A150" s="45"/>
      <c r="B150" s="47"/>
      <c r="C150" s="47"/>
      <c r="D150" s="13"/>
      <c r="E150" s="13" t="s">
        <v>54</v>
      </c>
      <c r="F150" s="13">
        <v>2025</v>
      </c>
      <c r="G150" s="17">
        <f>I150+K150+M150+O150</f>
        <v>0</v>
      </c>
      <c r="H150" s="17">
        <f>J150+L150+N150+P150</f>
        <v>0</v>
      </c>
      <c r="I150" s="18">
        <v>0</v>
      </c>
      <c r="J150" s="18">
        <v>0</v>
      </c>
      <c r="K150" s="18">
        <v>0</v>
      </c>
      <c r="L150" s="18">
        <v>0</v>
      </c>
      <c r="M150" s="18">
        <v>0</v>
      </c>
      <c r="N150" s="18">
        <v>0</v>
      </c>
      <c r="O150" s="18">
        <v>0</v>
      </c>
      <c r="P150" s="18">
        <v>0</v>
      </c>
      <c r="Q150" s="23"/>
    </row>
    <row r="151" spans="1:17" ht="44.25" customHeight="1">
      <c r="A151" s="44" t="s">
        <v>103</v>
      </c>
      <c r="B151" s="46" t="s">
        <v>89</v>
      </c>
      <c r="C151" s="46">
        <v>1.5</v>
      </c>
      <c r="D151" s="13"/>
      <c r="E151" s="13" t="s">
        <v>53</v>
      </c>
      <c r="F151" s="13">
        <v>2024</v>
      </c>
      <c r="G151" s="17">
        <f t="shared" si="7"/>
        <v>2475</v>
      </c>
      <c r="H151" s="17">
        <f t="shared" si="8"/>
        <v>0</v>
      </c>
      <c r="I151" s="18">
        <v>0</v>
      </c>
      <c r="J151" s="18">
        <v>0</v>
      </c>
      <c r="K151" s="18">
        <v>0</v>
      </c>
      <c r="L151" s="18">
        <v>0</v>
      </c>
      <c r="M151" s="18">
        <v>0</v>
      </c>
      <c r="N151" s="18">
        <v>0</v>
      </c>
      <c r="O151" s="18">
        <v>2475</v>
      </c>
      <c r="P151" s="18">
        <v>0</v>
      </c>
      <c r="Q151" s="23"/>
    </row>
    <row r="152" spans="1:17" ht="44.25" customHeight="1">
      <c r="A152" s="45"/>
      <c r="B152" s="47"/>
      <c r="C152" s="47"/>
      <c r="D152" s="13"/>
      <c r="E152" s="13" t="s">
        <v>54</v>
      </c>
      <c r="F152" s="13">
        <v>2025</v>
      </c>
      <c r="G152" s="17">
        <f>I152+K152+M152+O152</f>
        <v>10600</v>
      </c>
      <c r="H152" s="17">
        <f>J152+L152+N152+P152</f>
        <v>0</v>
      </c>
      <c r="I152" s="18">
        <v>0</v>
      </c>
      <c r="J152" s="18">
        <v>0</v>
      </c>
      <c r="K152" s="18">
        <v>0</v>
      </c>
      <c r="L152" s="18">
        <v>0</v>
      </c>
      <c r="M152" s="18">
        <v>0</v>
      </c>
      <c r="N152" s="18">
        <v>0</v>
      </c>
      <c r="O152" s="18">
        <v>10600</v>
      </c>
      <c r="P152" s="18">
        <v>0</v>
      </c>
      <c r="Q152" s="23"/>
    </row>
    <row r="153" spans="1:17" ht="35.25" customHeight="1">
      <c r="A153" s="44" t="s">
        <v>104</v>
      </c>
      <c r="B153" s="46" t="s">
        <v>25</v>
      </c>
      <c r="C153" s="46">
        <v>3</v>
      </c>
      <c r="D153" s="13"/>
      <c r="E153" s="13" t="s">
        <v>53</v>
      </c>
      <c r="F153" s="13">
        <v>2024</v>
      </c>
      <c r="G153" s="17">
        <f t="shared" si="7"/>
        <v>4950</v>
      </c>
      <c r="H153" s="17">
        <f t="shared" si="8"/>
        <v>0</v>
      </c>
      <c r="I153" s="18">
        <v>0</v>
      </c>
      <c r="J153" s="18">
        <v>0</v>
      </c>
      <c r="K153" s="18">
        <v>0</v>
      </c>
      <c r="L153" s="18">
        <v>0</v>
      </c>
      <c r="M153" s="18">
        <v>0</v>
      </c>
      <c r="N153" s="18">
        <v>0</v>
      </c>
      <c r="O153" s="18">
        <v>4950</v>
      </c>
      <c r="P153" s="18">
        <v>0</v>
      </c>
      <c r="Q153" s="23"/>
    </row>
    <row r="154" spans="1:17" ht="35.25" customHeight="1">
      <c r="A154" s="45"/>
      <c r="B154" s="47"/>
      <c r="C154" s="47"/>
      <c r="D154" s="13"/>
      <c r="E154" s="13" t="s">
        <v>54</v>
      </c>
      <c r="F154" s="13">
        <v>2025</v>
      </c>
      <c r="G154" s="17">
        <f>I154+K154+M154+O154</f>
        <v>21200</v>
      </c>
      <c r="H154" s="17">
        <f>J154+L154+N154+P154</f>
        <v>0</v>
      </c>
      <c r="I154" s="18">
        <v>0</v>
      </c>
      <c r="J154" s="18">
        <v>0</v>
      </c>
      <c r="K154" s="18">
        <v>0</v>
      </c>
      <c r="L154" s="18">
        <v>0</v>
      </c>
      <c r="M154" s="18">
        <v>0</v>
      </c>
      <c r="N154" s="18">
        <v>0</v>
      </c>
      <c r="O154" s="18">
        <v>21200</v>
      </c>
      <c r="P154" s="18">
        <v>0</v>
      </c>
      <c r="Q154" s="23"/>
    </row>
    <row r="155" spans="1:17" ht="35.25" customHeight="1">
      <c r="A155" s="20" t="s">
        <v>105</v>
      </c>
      <c r="B155" s="13" t="s">
        <v>29</v>
      </c>
      <c r="C155" s="13">
        <v>2.6</v>
      </c>
      <c r="D155" s="13"/>
      <c r="E155" s="13" t="s">
        <v>53</v>
      </c>
      <c r="F155" s="13">
        <v>2024</v>
      </c>
      <c r="G155" s="17">
        <f t="shared" si="7"/>
        <v>4290</v>
      </c>
      <c r="H155" s="17">
        <f t="shared" si="8"/>
        <v>0</v>
      </c>
      <c r="I155" s="18">
        <v>0</v>
      </c>
      <c r="J155" s="18">
        <v>0</v>
      </c>
      <c r="K155" s="18">
        <v>0</v>
      </c>
      <c r="L155" s="18">
        <v>0</v>
      </c>
      <c r="M155" s="18">
        <v>0</v>
      </c>
      <c r="N155" s="18">
        <v>0</v>
      </c>
      <c r="O155" s="18">
        <v>4290</v>
      </c>
      <c r="P155" s="18">
        <v>0</v>
      </c>
      <c r="Q155" s="23"/>
    </row>
    <row r="156" spans="1:17" ht="27.75" customHeight="1">
      <c r="A156" s="20" t="s">
        <v>106</v>
      </c>
      <c r="B156" s="13" t="s">
        <v>29</v>
      </c>
      <c r="C156" s="13">
        <v>2.6</v>
      </c>
      <c r="D156" s="13"/>
      <c r="E156" s="13" t="s">
        <v>54</v>
      </c>
      <c r="F156" s="13">
        <v>2025</v>
      </c>
      <c r="G156" s="17">
        <f>I156+K156+M156+O156</f>
        <v>18373.3</v>
      </c>
      <c r="H156" s="17">
        <f>J156+L156+N156+P156</f>
        <v>0</v>
      </c>
      <c r="I156" s="18">
        <v>0</v>
      </c>
      <c r="J156" s="18">
        <v>0</v>
      </c>
      <c r="K156" s="18">
        <v>0</v>
      </c>
      <c r="L156" s="18">
        <v>0</v>
      </c>
      <c r="M156" s="18">
        <v>0</v>
      </c>
      <c r="N156" s="18">
        <v>0</v>
      </c>
      <c r="O156" s="18">
        <v>18373.3</v>
      </c>
      <c r="P156" s="18">
        <v>0</v>
      </c>
      <c r="Q156" s="23"/>
    </row>
    <row r="157" spans="1:17" ht="15.75" customHeight="1">
      <c r="A157" s="31"/>
      <c r="B157" s="43" t="s">
        <v>129</v>
      </c>
      <c r="C157" s="43"/>
      <c r="D157" s="43"/>
      <c r="E157" s="32"/>
      <c r="F157" s="32"/>
      <c r="G157" s="32"/>
      <c r="H157" s="32"/>
      <c r="I157" s="32"/>
      <c r="J157" s="32"/>
      <c r="K157" s="32"/>
      <c r="L157" s="32"/>
      <c r="M157" s="32"/>
      <c r="N157" s="32"/>
      <c r="O157" s="32"/>
      <c r="P157" s="32"/>
      <c r="Q157" s="33"/>
    </row>
    <row r="158" spans="1:17" ht="47.25">
      <c r="A158" s="20" t="s">
        <v>126</v>
      </c>
      <c r="B158" s="34" t="s">
        <v>127</v>
      </c>
      <c r="C158" s="13">
        <v>7.044</v>
      </c>
      <c r="D158" s="13"/>
      <c r="E158" s="13" t="s">
        <v>128</v>
      </c>
      <c r="F158" s="13">
        <v>2019</v>
      </c>
      <c r="G158" s="17">
        <f>I158+K158+M158+O158</f>
        <v>6127</v>
      </c>
      <c r="H158" s="17">
        <f>J158+L158+N158+P158</f>
        <v>0</v>
      </c>
      <c r="I158" s="18">
        <v>1531.8</v>
      </c>
      <c r="J158" s="18">
        <v>0</v>
      </c>
      <c r="K158" s="18">
        <v>0</v>
      </c>
      <c r="L158" s="18">
        <v>0</v>
      </c>
      <c r="M158" s="18">
        <v>4595.2</v>
      </c>
      <c r="N158" s="18">
        <v>0</v>
      </c>
      <c r="O158" s="18">
        <v>0</v>
      </c>
      <c r="P158" s="18">
        <v>0</v>
      </c>
      <c r="Q158" s="30"/>
    </row>
    <row r="159" spans="1:17" ht="27.75" customHeight="1">
      <c r="A159" s="67" t="s">
        <v>52</v>
      </c>
      <c r="B159" s="68" t="s">
        <v>125</v>
      </c>
      <c r="C159" s="61"/>
      <c r="D159" s="61"/>
      <c r="E159" s="62"/>
      <c r="F159" s="35" t="s">
        <v>39</v>
      </c>
      <c r="G159" s="36">
        <f>G160+G161+G162+G163+G164+G165+G166+G167+G168+G169+G170</f>
        <v>2940597.6</v>
      </c>
      <c r="H159" s="36">
        <f>H160+H161+H162+H163+H164+H165+H166+H167+H168+H169+H170</f>
        <v>463018.5</v>
      </c>
      <c r="I159" s="36">
        <f>I160+I161+I162+I163+I164+I165+I166+I167+I168+I169+I170</f>
        <v>125128.2</v>
      </c>
      <c r="J159" s="36">
        <f>J160+J161+J162+J163+J164+J165+J166+J167+J168+J169+J170</f>
        <v>65588.7</v>
      </c>
      <c r="K159" s="36">
        <f aca="true" t="shared" si="9" ref="K159:P159">K160+K161+K162+K163+K164+K165+K166+K167+K168+K169+K170</f>
        <v>0</v>
      </c>
      <c r="L159" s="36">
        <f t="shared" si="9"/>
        <v>0</v>
      </c>
      <c r="M159" s="36">
        <f>M160+M161+M162+M163+M164+M165+M166+M167+M168+M169+M170</f>
        <v>521126.1</v>
      </c>
      <c r="N159" s="36">
        <f>N160+N161+N162+N163+N164+N165+N166+N167+N168+N169+N170</f>
        <v>245141</v>
      </c>
      <c r="O159" s="36">
        <f>O160+O161+O162+O163+O164+O165+O166+O167+O168+O169+O170</f>
        <v>2294343.3</v>
      </c>
      <c r="P159" s="36">
        <f t="shared" si="9"/>
        <v>152288.8</v>
      </c>
      <c r="Q159" s="13"/>
    </row>
    <row r="160" spans="1:17" ht="24" customHeight="1">
      <c r="A160" s="67"/>
      <c r="B160" s="69"/>
      <c r="C160" s="63"/>
      <c r="D160" s="63"/>
      <c r="E160" s="64"/>
      <c r="F160" s="12">
        <v>2015</v>
      </c>
      <c r="G160" s="17">
        <f>I160+K160+M160+O160</f>
        <v>114280</v>
      </c>
      <c r="H160" s="17">
        <f aca="true" t="shared" si="10" ref="G160:H163">J160+L160+N160+P160</f>
        <v>114264.1</v>
      </c>
      <c r="I160" s="17">
        <f aca="true" t="shared" si="11" ref="I160:J165">I172+I184+I208+I196</f>
        <v>4274.7</v>
      </c>
      <c r="J160" s="17">
        <f t="shared" si="11"/>
        <v>4258.8</v>
      </c>
      <c r="K160" s="17">
        <f aca="true" t="shared" si="12" ref="K160:P162">K172+K184+K208</f>
        <v>0</v>
      </c>
      <c r="L160" s="17">
        <f t="shared" si="12"/>
        <v>0</v>
      </c>
      <c r="M160" s="17">
        <f t="shared" si="12"/>
        <v>110005.3</v>
      </c>
      <c r="N160" s="17">
        <f t="shared" si="12"/>
        <v>110005.3</v>
      </c>
      <c r="O160" s="17">
        <f t="shared" si="12"/>
        <v>0</v>
      </c>
      <c r="P160" s="17">
        <f t="shared" si="12"/>
        <v>0</v>
      </c>
      <c r="Q160" s="13"/>
    </row>
    <row r="161" spans="1:17" ht="24" customHeight="1">
      <c r="A161" s="67"/>
      <c r="B161" s="69"/>
      <c r="C161" s="63"/>
      <c r="D161" s="63"/>
      <c r="E161" s="64"/>
      <c r="F161" s="12">
        <v>2016</v>
      </c>
      <c r="G161" s="17">
        <f t="shared" si="10"/>
        <v>50480.6</v>
      </c>
      <c r="H161" s="17">
        <f t="shared" si="10"/>
        <v>50480.6</v>
      </c>
      <c r="I161" s="17">
        <f t="shared" si="11"/>
        <v>1230.4</v>
      </c>
      <c r="J161" s="17">
        <f t="shared" si="11"/>
        <v>1230.4</v>
      </c>
      <c r="K161" s="17">
        <f t="shared" si="12"/>
        <v>0</v>
      </c>
      <c r="L161" s="17">
        <f t="shared" si="12"/>
        <v>0</v>
      </c>
      <c r="M161" s="17">
        <f t="shared" si="12"/>
        <v>49250.2</v>
      </c>
      <c r="N161" s="17">
        <f t="shared" si="12"/>
        <v>49250.2</v>
      </c>
      <c r="O161" s="17">
        <f t="shared" si="12"/>
        <v>0</v>
      </c>
      <c r="P161" s="17">
        <f t="shared" si="12"/>
        <v>0</v>
      </c>
      <c r="Q161" s="13"/>
    </row>
    <row r="162" spans="1:17" ht="18.75" customHeight="1">
      <c r="A162" s="67"/>
      <c r="B162" s="69"/>
      <c r="C162" s="63"/>
      <c r="D162" s="63"/>
      <c r="E162" s="64"/>
      <c r="F162" s="12">
        <v>2017</v>
      </c>
      <c r="G162" s="17">
        <f t="shared" si="10"/>
        <v>14079.4</v>
      </c>
      <c r="H162" s="17">
        <f t="shared" si="10"/>
        <v>14079.4</v>
      </c>
      <c r="I162" s="17">
        <f>I174+I186+I210+I198</f>
        <v>1307.8</v>
      </c>
      <c r="J162" s="17">
        <f t="shared" si="11"/>
        <v>1307.8</v>
      </c>
      <c r="K162" s="17">
        <f t="shared" si="12"/>
        <v>0</v>
      </c>
      <c r="L162" s="17">
        <f t="shared" si="12"/>
        <v>0</v>
      </c>
      <c r="M162" s="17">
        <f t="shared" si="12"/>
        <v>12771.6</v>
      </c>
      <c r="N162" s="17">
        <f t="shared" si="12"/>
        <v>12771.6</v>
      </c>
      <c r="O162" s="17">
        <f t="shared" si="12"/>
        <v>0</v>
      </c>
      <c r="P162" s="17">
        <f t="shared" si="12"/>
        <v>0</v>
      </c>
      <c r="Q162" s="13"/>
    </row>
    <row r="163" spans="1:17" ht="24" customHeight="1">
      <c r="A163" s="67"/>
      <c r="B163" s="69"/>
      <c r="C163" s="63"/>
      <c r="D163" s="63"/>
      <c r="E163" s="64"/>
      <c r="F163" s="12">
        <v>2018</v>
      </c>
      <c r="G163" s="17">
        <f t="shared" si="10"/>
        <v>80717.7</v>
      </c>
      <c r="H163" s="17">
        <f t="shared" si="10"/>
        <v>80717.7</v>
      </c>
      <c r="I163" s="17">
        <f t="shared" si="11"/>
        <v>6462.7</v>
      </c>
      <c r="J163" s="17">
        <f t="shared" si="11"/>
        <v>6462.7</v>
      </c>
      <c r="K163" s="17">
        <f aca="true" t="shared" si="13" ref="K163:P163">K175+K187+K211+K199</f>
        <v>0</v>
      </c>
      <c r="L163" s="17">
        <f t="shared" si="13"/>
        <v>0</v>
      </c>
      <c r="M163" s="17">
        <f t="shared" si="13"/>
        <v>20664.5</v>
      </c>
      <c r="N163" s="17">
        <f t="shared" si="13"/>
        <v>20664.5</v>
      </c>
      <c r="O163" s="17">
        <f t="shared" si="13"/>
        <v>53590.5</v>
      </c>
      <c r="P163" s="17">
        <f t="shared" si="13"/>
        <v>53590.5</v>
      </c>
      <c r="Q163" s="13"/>
    </row>
    <row r="164" spans="1:17" ht="24" customHeight="1">
      <c r="A164" s="67"/>
      <c r="B164" s="69"/>
      <c r="C164" s="63"/>
      <c r="D164" s="63"/>
      <c r="E164" s="64"/>
      <c r="F164" s="12">
        <v>2019</v>
      </c>
      <c r="G164" s="17">
        <f aca="true" t="shared" si="14" ref="G164:G176">I164+K164+M164+O164</f>
        <v>217803.8</v>
      </c>
      <c r="H164" s="17">
        <f aca="true" t="shared" si="15" ref="H164:H183">J164+L164+N164+P164</f>
        <v>151223.1</v>
      </c>
      <c r="I164" s="17">
        <f>I176+I188+I212+I200</f>
        <v>39984.9</v>
      </c>
      <c r="J164" s="17">
        <f t="shared" si="11"/>
        <v>20075.4</v>
      </c>
      <c r="K164" s="17">
        <f aca="true" t="shared" si="16" ref="K164:P164">K176+K188+K212+K200</f>
        <v>0</v>
      </c>
      <c r="L164" s="17">
        <f t="shared" si="16"/>
        <v>0</v>
      </c>
      <c r="M164" s="17">
        <f t="shared" si="16"/>
        <v>79120.6</v>
      </c>
      <c r="N164" s="17">
        <f t="shared" si="16"/>
        <v>32449.4</v>
      </c>
      <c r="O164" s="17">
        <f>O176+O188+O212+O200</f>
        <v>98698.3</v>
      </c>
      <c r="P164" s="17">
        <f t="shared" si="16"/>
        <v>98698.3</v>
      </c>
      <c r="Q164" s="13"/>
    </row>
    <row r="165" spans="1:17" ht="24" customHeight="1">
      <c r="A165" s="67"/>
      <c r="B165" s="69"/>
      <c r="C165" s="63"/>
      <c r="D165" s="63"/>
      <c r="E165" s="64"/>
      <c r="F165" s="12">
        <v>2020</v>
      </c>
      <c r="G165" s="17">
        <f aca="true" t="shared" si="17" ref="G165:G171">I165+K165+M165+O165</f>
        <v>236821.2</v>
      </c>
      <c r="H165" s="17">
        <f t="shared" si="15"/>
        <v>52253.6</v>
      </c>
      <c r="I165" s="17">
        <f t="shared" si="11"/>
        <v>66318.3</v>
      </c>
      <c r="J165" s="17">
        <f t="shared" si="11"/>
        <v>32253.6</v>
      </c>
      <c r="K165" s="17">
        <f aca="true" t="shared" si="18" ref="K165:P165">K177+K189+K213+K201</f>
        <v>0</v>
      </c>
      <c r="L165" s="17">
        <f t="shared" si="18"/>
        <v>0</v>
      </c>
      <c r="M165" s="17">
        <f t="shared" si="18"/>
        <v>170502.9</v>
      </c>
      <c r="N165" s="17">
        <f t="shared" si="18"/>
        <v>20000</v>
      </c>
      <c r="O165" s="17">
        <f t="shared" si="18"/>
        <v>0</v>
      </c>
      <c r="P165" s="17">
        <f t="shared" si="18"/>
        <v>0</v>
      </c>
      <c r="Q165" s="13"/>
    </row>
    <row r="166" spans="1:17" ht="24" customHeight="1">
      <c r="A166" s="67"/>
      <c r="B166" s="69"/>
      <c r="C166" s="63"/>
      <c r="D166" s="63"/>
      <c r="E166" s="64"/>
      <c r="F166" s="12">
        <v>2021</v>
      </c>
      <c r="G166" s="17">
        <f t="shared" si="17"/>
        <v>84360.4</v>
      </c>
      <c r="H166" s="17">
        <f t="shared" si="15"/>
        <v>0</v>
      </c>
      <c r="I166" s="17">
        <f>I178+I190+I202+I214</f>
        <v>5549.4</v>
      </c>
      <c r="J166" s="17">
        <f aca="true" t="shared" si="19" ref="J166:P166">J178+J190+J202+J214</f>
        <v>0</v>
      </c>
      <c r="K166" s="17">
        <f t="shared" si="19"/>
        <v>0</v>
      </c>
      <c r="L166" s="17">
        <f t="shared" si="19"/>
        <v>0</v>
      </c>
      <c r="M166" s="17">
        <f t="shared" si="19"/>
        <v>78811</v>
      </c>
      <c r="N166" s="17">
        <f t="shared" si="19"/>
        <v>0</v>
      </c>
      <c r="O166" s="17">
        <f t="shared" si="19"/>
        <v>0</v>
      </c>
      <c r="P166" s="17">
        <f t="shared" si="19"/>
        <v>0</v>
      </c>
      <c r="Q166" s="13"/>
    </row>
    <row r="167" spans="1:17" ht="21.75" customHeight="1">
      <c r="A167" s="67"/>
      <c r="B167" s="69"/>
      <c r="C167" s="63"/>
      <c r="D167" s="63"/>
      <c r="E167" s="64"/>
      <c r="F167" s="12">
        <v>2022</v>
      </c>
      <c r="G167" s="17">
        <f t="shared" si="17"/>
        <v>119306.8</v>
      </c>
      <c r="H167" s="17">
        <f t="shared" si="15"/>
        <v>0</v>
      </c>
      <c r="I167" s="17">
        <f aca="true" t="shared" si="20" ref="I167:P170">I179+I191+I203+I215</f>
        <v>0</v>
      </c>
      <c r="J167" s="17">
        <f t="shared" si="20"/>
        <v>0</v>
      </c>
      <c r="K167" s="17">
        <f t="shared" si="20"/>
        <v>0</v>
      </c>
      <c r="L167" s="17">
        <f t="shared" si="20"/>
        <v>0</v>
      </c>
      <c r="M167" s="17">
        <f t="shared" si="20"/>
        <v>0</v>
      </c>
      <c r="N167" s="17">
        <f t="shared" si="20"/>
        <v>0</v>
      </c>
      <c r="O167" s="17">
        <f t="shared" si="20"/>
        <v>119306.8</v>
      </c>
      <c r="P167" s="17">
        <f t="shared" si="20"/>
        <v>0</v>
      </c>
      <c r="Q167" s="13"/>
    </row>
    <row r="168" spans="1:17" ht="21.75" customHeight="1">
      <c r="A168" s="67"/>
      <c r="B168" s="69"/>
      <c r="C168" s="63"/>
      <c r="D168" s="63"/>
      <c r="E168" s="64"/>
      <c r="F168" s="12">
        <v>2023</v>
      </c>
      <c r="G168" s="17">
        <f t="shared" si="17"/>
        <v>673190.9</v>
      </c>
      <c r="H168" s="17">
        <f t="shared" si="15"/>
        <v>0</v>
      </c>
      <c r="I168" s="17">
        <f t="shared" si="20"/>
        <v>0</v>
      </c>
      <c r="J168" s="17">
        <f>J180+J192+J204+J216</f>
        <v>0</v>
      </c>
      <c r="K168" s="17">
        <f t="shared" si="20"/>
        <v>0</v>
      </c>
      <c r="L168" s="17">
        <f t="shared" si="20"/>
        <v>0</v>
      </c>
      <c r="M168" s="17">
        <f t="shared" si="20"/>
        <v>0</v>
      </c>
      <c r="N168" s="17">
        <f t="shared" si="20"/>
        <v>0</v>
      </c>
      <c r="O168" s="17">
        <f t="shared" si="20"/>
        <v>673190.9</v>
      </c>
      <c r="P168" s="17">
        <f t="shared" si="20"/>
        <v>0</v>
      </c>
      <c r="Q168" s="13"/>
    </row>
    <row r="169" spans="1:17" ht="21.75" customHeight="1">
      <c r="A169" s="67"/>
      <c r="B169" s="69"/>
      <c r="C169" s="63"/>
      <c r="D169" s="63"/>
      <c r="E169" s="64"/>
      <c r="F169" s="12">
        <v>2024</v>
      </c>
      <c r="G169" s="17">
        <f t="shared" si="17"/>
        <v>811642.2</v>
      </c>
      <c r="H169" s="17">
        <f t="shared" si="15"/>
        <v>0</v>
      </c>
      <c r="I169" s="17">
        <f t="shared" si="20"/>
        <v>0</v>
      </c>
      <c r="J169" s="17">
        <f t="shared" si="20"/>
        <v>0</v>
      </c>
      <c r="K169" s="17">
        <f t="shared" si="20"/>
        <v>0</v>
      </c>
      <c r="L169" s="17">
        <f t="shared" si="20"/>
        <v>0</v>
      </c>
      <c r="M169" s="17">
        <f t="shared" si="20"/>
        <v>0</v>
      </c>
      <c r="N169" s="17">
        <f t="shared" si="20"/>
        <v>0</v>
      </c>
      <c r="O169" s="17">
        <f t="shared" si="20"/>
        <v>811642.2</v>
      </c>
      <c r="P169" s="17">
        <f t="shared" si="20"/>
        <v>0</v>
      </c>
      <c r="Q169" s="13"/>
    </row>
    <row r="170" spans="1:17" ht="21.75" customHeight="1">
      <c r="A170" s="67"/>
      <c r="B170" s="70"/>
      <c r="C170" s="65"/>
      <c r="D170" s="65"/>
      <c r="E170" s="66"/>
      <c r="F170" s="12">
        <v>2025</v>
      </c>
      <c r="G170" s="17">
        <f>I170+K170+M170+O170</f>
        <v>537914.6</v>
      </c>
      <c r="H170" s="17">
        <f t="shared" si="15"/>
        <v>0</v>
      </c>
      <c r="I170" s="17">
        <f t="shared" si="20"/>
        <v>0</v>
      </c>
      <c r="J170" s="17">
        <f t="shared" si="20"/>
        <v>0</v>
      </c>
      <c r="K170" s="17">
        <f t="shared" si="20"/>
        <v>0</v>
      </c>
      <c r="L170" s="17">
        <f t="shared" si="20"/>
        <v>0</v>
      </c>
      <c r="M170" s="17">
        <f t="shared" si="20"/>
        <v>0</v>
      </c>
      <c r="N170" s="17">
        <f t="shared" si="20"/>
        <v>0</v>
      </c>
      <c r="O170" s="17">
        <f t="shared" si="20"/>
        <v>537914.6</v>
      </c>
      <c r="P170" s="17">
        <f t="shared" si="20"/>
        <v>0</v>
      </c>
      <c r="Q170" s="13"/>
    </row>
    <row r="171" spans="1:17" ht="19.5" customHeight="1">
      <c r="A171" s="67"/>
      <c r="B171" s="68" t="s">
        <v>94</v>
      </c>
      <c r="C171" s="61"/>
      <c r="D171" s="61"/>
      <c r="E171" s="62"/>
      <c r="F171" s="35" t="s">
        <v>39</v>
      </c>
      <c r="G171" s="36">
        <f t="shared" si="17"/>
        <v>443601.8</v>
      </c>
      <c r="H171" s="36">
        <f t="shared" si="15"/>
        <v>21773.5</v>
      </c>
      <c r="I171" s="37">
        <f>I172+I173+I174+I175+I176+I177+I178+I179+I180+I181+I182</f>
        <v>23712.7</v>
      </c>
      <c r="J171" s="37">
        <f aca="true" t="shared" si="21" ref="J171:P171">J172+J173+J174+J175+J176+J177+J178+J179+J180+J181+J182</f>
        <v>13983</v>
      </c>
      <c r="K171" s="37">
        <f t="shared" si="21"/>
        <v>0</v>
      </c>
      <c r="L171" s="37">
        <f t="shared" si="21"/>
        <v>0</v>
      </c>
      <c r="M171" s="37">
        <f t="shared" si="21"/>
        <v>15252.6</v>
      </c>
      <c r="N171" s="37">
        <f t="shared" si="21"/>
        <v>7790.5</v>
      </c>
      <c r="O171" s="37">
        <f t="shared" si="21"/>
        <v>404636.5</v>
      </c>
      <c r="P171" s="37">
        <f t="shared" si="21"/>
        <v>0</v>
      </c>
      <c r="Q171" s="13"/>
    </row>
    <row r="172" spans="1:17" ht="20.25" customHeight="1">
      <c r="A172" s="67"/>
      <c r="B172" s="69"/>
      <c r="C172" s="63"/>
      <c r="D172" s="63"/>
      <c r="E172" s="64"/>
      <c r="F172" s="12">
        <v>2015</v>
      </c>
      <c r="G172" s="17">
        <f t="shared" si="14"/>
        <v>5568.6</v>
      </c>
      <c r="H172" s="17">
        <f t="shared" si="15"/>
        <v>5568.6</v>
      </c>
      <c r="I172" s="17">
        <f aca="true" t="shared" si="22" ref="I172:P172">I24+I28+I31+I34+I43+I47+I50+I59+I62</f>
        <v>0</v>
      </c>
      <c r="J172" s="17">
        <f t="shared" si="22"/>
        <v>0</v>
      </c>
      <c r="K172" s="17">
        <f t="shared" si="22"/>
        <v>0</v>
      </c>
      <c r="L172" s="17">
        <f t="shared" si="22"/>
        <v>0</v>
      </c>
      <c r="M172" s="17">
        <f t="shared" si="22"/>
        <v>5568.6</v>
      </c>
      <c r="N172" s="17">
        <f t="shared" si="22"/>
        <v>5568.6</v>
      </c>
      <c r="O172" s="17">
        <f t="shared" si="22"/>
        <v>0</v>
      </c>
      <c r="P172" s="17">
        <f t="shared" si="22"/>
        <v>0</v>
      </c>
      <c r="Q172" s="13"/>
    </row>
    <row r="173" spans="1:17" ht="19.5" customHeight="1">
      <c r="A173" s="67"/>
      <c r="B173" s="69"/>
      <c r="C173" s="63"/>
      <c r="D173" s="63"/>
      <c r="E173" s="64"/>
      <c r="F173" s="12">
        <v>2016</v>
      </c>
      <c r="G173" s="17">
        <f t="shared" si="14"/>
        <v>2932.9</v>
      </c>
      <c r="H173" s="17">
        <f t="shared" si="15"/>
        <v>2932.9</v>
      </c>
      <c r="I173" s="17">
        <f aca="true" t="shared" si="23" ref="I173:P173">I57+I64+I60+I51+I32+I25+I44+I35</f>
        <v>711</v>
      </c>
      <c r="J173" s="17">
        <f t="shared" si="23"/>
        <v>711</v>
      </c>
      <c r="K173" s="17">
        <f t="shared" si="23"/>
        <v>0</v>
      </c>
      <c r="L173" s="17">
        <f t="shared" si="23"/>
        <v>0</v>
      </c>
      <c r="M173" s="17">
        <f t="shared" si="23"/>
        <v>2221.9</v>
      </c>
      <c r="N173" s="17">
        <f t="shared" si="23"/>
        <v>2221.9</v>
      </c>
      <c r="O173" s="17">
        <f t="shared" si="23"/>
        <v>0</v>
      </c>
      <c r="P173" s="17">
        <f t="shared" si="23"/>
        <v>0</v>
      </c>
      <c r="Q173" s="13"/>
    </row>
    <row r="174" spans="1:17" ht="21.75" customHeight="1">
      <c r="A174" s="67"/>
      <c r="B174" s="69"/>
      <c r="C174" s="63"/>
      <c r="D174" s="63"/>
      <c r="E174" s="64"/>
      <c r="F174" s="12">
        <v>2017</v>
      </c>
      <c r="G174" s="17">
        <f t="shared" si="14"/>
        <v>846</v>
      </c>
      <c r="H174" s="17">
        <f t="shared" si="15"/>
        <v>846</v>
      </c>
      <c r="I174" s="17">
        <f aca="true" t="shared" si="24" ref="I174:P174">I40+I65</f>
        <v>846</v>
      </c>
      <c r="J174" s="17">
        <f t="shared" si="24"/>
        <v>846</v>
      </c>
      <c r="K174" s="17">
        <f t="shared" si="24"/>
        <v>0</v>
      </c>
      <c r="L174" s="17">
        <f t="shared" si="24"/>
        <v>0</v>
      </c>
      <c r="M174" s="17">
        <f t="shared" si="24"/>
        <v>0</v>
      </c>
      <c r="N174" s="17">
        <f t="shared" si="24"/>
        <v>0</v>
      </c>
      <c r="O174" s="17">
        <f t="shared" si="24"/>
        <v>0</v>
      </c>
      <c r="P174" s="17">
        <f t="shared" si="24"/>
        <v>0</v>
      </c>
      <c r="Q174" s="13"/>
    </row>
    <row r="175" spans="1:17" ht="21.75" customHeight="1">
      <c r="A175" s="67"/>
      <c r="B175" s="69"/>
      <c r="C175" s="63"/>
      <c r="D175" s="63"/>
      <c r="E175" s="64"/>
      <c r="F175" s="12">
        <v>2018</v>
      </c>
      <c r="G175" s="17">
        <f t="shared" si="14"/>
        <v>97</v>
      </c>
      <c r="H175" s="17">
        <f>J175+L175+N175+P175</f>
        <v>97</v>
      </c>
      <c r="I175" s="38">
        <f>I55</f>
        <v>97</v>
      </c>
      <c r="J175" s="38">
        <f aca="true" t="shared" si="25" ref="J175:P175">J55</f>
        <v>97</v>
      </c>
      <c r="K175" s="38">
        <f t="shared" si="25"/>
        <v>0</v>
      </c>
      <c r="L175" s="38">
        <f t="shared" si="25"/>
        <v>0</v>
      </c>
      <c r="M175" s="38">
        <f t="shared" si="25"/>
        <v>0</v>
      </c>
      <c r="N175" s="38">
        <f t="shared" si="25"/>
        <v>0</v>
      </c>
      <c r="O175" s="38">
        <f t="shared" si="25"/>
        <v>0</v>
      </c>
      <c r="P175" s="38">
        <f t="shared" si="25"/>
        <v>0</v>
      </c>
      <c r="Q175" s="13"/>
    </row>
    <row r="176" spans="1:17" ht="21.75" customHeight="1">
      <c r="A176" s="67"/>
      <c r="B176" s="69"/>
      <c r="C176" s="63"/>
      <c r="D176" s="63"/>
      <c r="E176" s="64"/>
      <c r="F176" s="12">
        <v>2019</v>
      </c>
      <c r="G176" s="17">
        <f t="shared" si="14"/>
        <v>14377.2</v>
      </c>
      <c r="H176" s="17">
        <f t="shared" si="15"/>
        <v>75.4</v>
      </c>
      <c r="I176" s="38">
        <f>I76+I75+I74</f>
        <v>6915.1</v>
      </c>
      <c r="J176" s="38">
        <f aca="true" t="shared" si="26" ref="J176:P176">J76+J75+J74</f>
        <v>75.4</v>
      </c>
      <c r="K176" s="38">
        <f t="shared" si="26"/>
        <v>0</v>
      </c>
      <c r="L176" s="38">
        <f t="shared" si="26"/>
        <v>0</v>
      </c>
      <c r="M176" s="38">
        <f t="shared" si="26"/>
        <v>7462.1</v>
      </c>
      <c r="N176" s="38">
        <f t="shared" si="26"/>
        <v>0</v>
      </c>
      <c r="O176" s="38">
        <f t="shared" si="26"/>
        <v>0</v>
      </c>
      <c r="P176" s="38">
        <f t="shared" si="26"/>
        <v>0</v>
      </c>
      <c r="Q176" s="13"/>
    </row>
    <row r="177" spans="1:17" ht="21.75" customHeight="1">
      <c r="A177" s="67"/>
      <c r="B177" s="69"/>
      <c r="C177" s="63"/>
      <c r="D177" s="63"/>
      <c r="E177" s="64"/>
      <c r="F177" s="12">
        <v>2020</v>
      </c>
      <c r="G177" s="17">
        <f aca="true" t="shared" si="27" ref="G177:G183">I177+K177+M177+O177</f>
        <v>15143.6</v>
      </c>
      <c r="H177" s="17">
        <f t="shared" si="15"/>
        <v>12253.6</v>
      </c>
      <c r="I177" s="39">
        <f>I77+I78+I79</f>
        <v>15143.6</v>
      </c>
      <c r="J177" s="38">
        <f aca="true" t="shared" si="28" ref="J177:P177">J77+J78+J79</f>
        <v>12253.6</v>
      </c>
      <c r="K177" s="39">
        <f t="shared" si="28"/>
        <v>0</v>
      </c>
      <c r="L177" s="39">
        <f t="shared" si="28"/>
        <v>0</v>
      </c>
      <c r="M177" s="39">
        <f t="shared" si="28"/>
        <v>0</v>
      </c>
      <c r="N177" s="39">
        <f t="shared" si="28"/>
        <v>0</v>
      </c>
      <c r="O177" s="39">
        <f t="shared" si="28"/>
        <v>0</v>
      </c>
      <c r="P177" s="39">
        <f t="shared" si="28"/>
        <v>0</v>
      </c>
      <c r="Q177" s="13"/>
    </row>
    <row r="178" spans="1:17" ht="21.75" customHeight="1">
      <c r="A178" s="67"/>
      <c r="B178" s="69"/>
      <c r="C178" s="63"/>
      <c r="D178" s="63"/>
      <c r="E178" s="64"/>
      <c r="F178" s="12">
        <v>2021</v>
      </c>
      <c r="G178" s="17">
        <f t="shared" si="27"/>
        <v>0</v>
      </c>
      <c r="H178" s="17">
        <f t="shared" si="15"/>
        <v>0</v>
      </c>
      <c r="I178" s="39">
        <f>0</f>
        <v>0</v>
      </c>
      <c r="J178" s="39">
        <f>0</f>
        <v>0</v>
      </c>
      <c r="K178" s="39">
        <f>0</f>
        <v>0</v>
      </c>
      <c r="L178" s="39">
        <f>0</f>
        <v>0</v>
      </c>
      <c r="M178" s="39">
        <f>0</f>
        <v>0</v>
      </c>
      <c r="N178" s="39">
        <f>0</f>
        <v>0</v>
      </c>
      <c r="O178" s="39">
        <f>0</f>
        <v>0</v>
      </c>
      <c r="P178" s="39">
        <f>0</f>
        <v>0</v>
      </c>
      <c r="Q178" s="13"/>
    </row>
    <row r="179" spans="1:17" ht="21.75" customHeight="1">
      <c r="A179" s="67"/>
      <c r="B179" s="69"/>
      <c r="C179" s="63"/>
      <c r="D179" s="63"/>
      <c r="E179" s="64"/>
      <c r="F179" s="12">
        <v>2022</v>
      </c>
      <c r="G179" s="17">
        <f t="shared" si="27"/>
        <v>119306.8</v>
      </c>
      <c r="H179" s="17">
        <f t="shared" si="15"/>
        <v>0</v>
      </c>
      <c r="I179" s="39">
        <f>I81+I83+I85+I87+I89+I91+I93+I95+I97+I99+I101+I103+I105+I107+I109</f>
        <v>0</v>
      </c>
      <c r="J179" s="39">
        <f aca="true" t="shared" si="29" ref="J179:P179">J81+J83+J85+J87+J89+J91+J93+J95+J97+J99+J101+J103+J105+J107+J109</f>
        <v>0</v>
      </c>
      <c r="K179" s="39">
        <f t="shared" si="29"/>
        <v>0</v>
      </c>
      <c r="L179" s="39">
        <f t="shared" si="29"/>
        <v>0</v>
      </c>
      <c r="M179" s="39">
        <f t="shared" si="29"/>
        <v>0</v>
      </c>
      <c r="N179" s="39">
        <f t="shared" si="29"/>
        <v>0</v>
      </c>
      <c r="O179" s="40">
        <f t="shared" si="29"/>
        <v>119306.8</v>
      </c>
      <c r="P179" s="39">
        <f t="shared" si="29"/>
        <v>0</v>
      </c>
      <c r="Q179" s="13"/>
    </row>
    <row r="180" spans="1:17" ht="21.75" customHeight="1">
      <c r="A180" s="67"/>
      <c r="B180" s="69"/>
      <c r="C180" s="63"/>
      <c r="D180" s="63"/>
      <c r="E180" s="64"/>
      <c r="F180" s="12">
        <v>2023</v>
      </c>
      <c r="G180" s="17">
        <f t="shared" si="27"/>
        <v>159731.7</v>
      </c>
      <c r="H180" s="17">
        <f t="shared" si="15"/>
        <v>0</v>
      </c>
      <c r="I180" s="39">
        <f>I127+I125+I123+I121+I119+I117+I115+I113+I111</f>
        <v>0</v>
      </c>
      <c r="J180" s="39">
        <f aca="true" t="shared" si="30" ref="J180:P180">J127+J125+J123+J121+J119+J117+J115+J113+J111</f>
        <v>0</v>
      </c>
      <c r="K180" s="39">
        <f t="shared" si="30"/>
        <v>0</v>
      </c>
      <c r="L180" s="39">
        <f t="shared" si="30"/>
        <v>0</v>
      </c>
      <c r="M180" s="39">
        <f t="shared" si="30"/>
        <v>0</v>
      </c>
      <c r="N180" s="39">
        <f t="shared" si="30"/>
        <v>0</v>
      </c>
      <c r="O180" s="40">
        <f t="shared" si="30"/>
        <v>159731.7</v>
      </c>
      <c r="P180" s="39">
        <f t="shared" si="30"/>
        <v>0</v>
      </c>
      <c r="Q180" s="13"/>
    </row>
    <row r="181" spans="1:17" ht="21.75" customHeight="1">
      <c r="A181" s="67"/>
      <c r="B181" s="69"/>
      <c r="C181" s="63"/>
      <c r="D181" s="63"/>
      <c r="E181" s="64"/>
      <c r="F181" s="12">
        <v>2024</v>
      </c>
      <c r="G181" s="17">
        <f t="shared" si="27"/>
        <v>125598</v>
      </c>
      <c r="H181" s="17">
        <f t="shared" si="15"/>
        <v>0</v>
      </c>
      <c r="I181" s="39">
        <f>I155+I153+I151+I149+I147+I145+I143+I141+I139+I137+I135+I133+I131+I129</f>
        <v>0</v>
      </c>
      <c r="J181" s="39">
        <f aca="true" t="shared" si="31" ref="J181:P181">J155+J153+J151+J149+J147+J145+J143+J141+J139+J137+J135+J133+J131+J129</f>
        <v>0</v>
      </c>
      <c r="K181" s="39">
        <f t="shared" si="31"/>
        <v>0</v>
      </c>
      <c r="L181" s="39">
        <f t="shared" si="31"/>
        <v>0</v>
      </c>
      <c r="M181" s="39">
        <f t="shared" si="31"/>
        <v>0</v>
      </c>
      <c r="N181" s="39">
        <f t="shared" si="31"/>
        <v>0</v>
      </c>
      <c r="O181" s="40">
        <f t="shared" si="31"/>
        <v>125598</v>
      </c>
      <c r="P181" s="39">
        <f t="shared" si="31"/>
        <v>0</v>
      </c>
      <c r="Q181" s="13"/>
    </row>
    <row r="182" spans="1:17" ht="21.75" customHeight="1">
      <c r="A182" s="67"/>
      <c r="B182" s="70"/>
      <c r="C182" s="65"/>
      <c r="D182" s="65"/>
      <c r="E182" s="66"/>
      <c r="F182" s="12">
        <v>2025</v>
      </c>
      <c r="G182" s="17">
        <f t="shared" si="27"/>
        <v>0</v>
      </c>
      <c r="H182" s="17">
        <f t="shared" si="15"/>
        <v>0</v>
      </c>
      <c r="I182" s="39">
        <v>0</v>
      </c>
      <c r="J182" s="39">
        <v>0</v>
      </c>
      <c r="K182" s="39">
        <v>0</v>
      </c>
      <c r="L182" s="39">
        <v>0</v>
      </c>
      <c r="M182" s="39">
        <v>0</v>
      </c>
      <c r="N182" s="39">
        <v>0</v>
      </c>
      <c r="O182" s="40">
        <v>0</v>
      </c>
      <c r="P182" s="39">
        <v>0</v>
      </c>
      <c r="Q182" s="13"/>
    </row>
    <row r="183" spans="1:17" ht="18" customHeight="1">
      <c r="A183" s="67"/>
      <c r="B183" s="68" t="s">
        <v>95</v>
      </c>
      <c r="C183" s="61"/>
      <c r="D183" s="61"/>
      <c r="E183" s="62"/>
      <c r="F183" s="35" t="s">
        <v>39</v>
      </c>
      <c r="G183" s="36">
        <f t="shared" si="27"/>
        <v>2490690.4</v>
      </c>
      <c r="H183" s="36">
        <f t="shared" si="15"/>
        <v>441066.6</v>
      </c>
      <c r="I183" s="36">
        <f>I184+I185+I186+I187+I188+I189+I190+I191+I192+I193+I194</f>
        <v>99705.3</v>
      </c>
      <c r="J183" s="36">
        <f aca="true" t="shared" si="32" ref="J183:P183">J184+J185+J186+J187+J188+J189+J190+J191+J192+J193+J194</f>
        <v>51427.3</v>
      </c>
      <c r="K183" s="36">
        <f t="shared" si="32"/>
        <v>0</v>
      </c>
      <c r="L183" s="36">
        <f t="shared" si="32"/>
        <v>0</v>
      </c>
      <c r="M183" s="36">
        <f t="shared" si="32"/>
        <v>501278.3</v>
      </c>
      <c r="N183" s="36">
        <f t="shared" si="32"/>
        <v>237350.5</v>
      </c>
      <c r="O183" s="36">
        <f t="shared" si="32"/>
        <v>1889706.8</v>
      </c>
      <c r="P183" s="36">
        <f t="shared" si="32"/>
        <v>152288.8</v>
      </c>
      <c r="Q183" s="13"/>
    </row>
    <row r="184" spans="1:17" ht="21.75" customHeight="1">
      <c r="A184" s="67"/>
      <c r="B184" s="69"/>
      <c r="C184" s="63"/>
      <c r="D184" s="63"/>
      <c r="E184" s="64"/>
      <c r="F184" s="12">
        <v>2015</v>
      </c>
      <c r="G184" s="17">
        <f aca="true" t="shared" si="33" ref="G184:H187">I184+K184+M184+O184</f>
        <v>108600</v>
      </c>
      <c r="H184" s="17">
        <f t="shared" si="33"/>
        <v>108584.1</v>
      </c>
      <c r="I184" s="17">
        <f>I14+I16+I18+I20+I21++I37+I45+I49+I56+15.9</f>
        <v>4163.3</v>
      </c>
      <c r="J184" s="17">
        <f>J14+J16+J18+J20+J21++J37+J45+J49+J56</f>
        <v>4147.4</v>
      </c>
      <c r="K184" s="17">
        <f>K14+K16+K18+K20+K21++K37+K45+K49+K56</f>
        <v>0</v>
      </c>
      <c r="L184" s="17">
        <f>L14+L16+L18+L20+L21+L37+L45+L49+L56</f>
        <v>0</v>
      </c>
      <c r="M184" s="17">
        <f>M14+M16+M18+M20+M21++M37+M45+M49+M56</f>
        <v>104436.7</v>
      </c>
      <c r="N184" s="17">
        <f>N14+N16+N18+N20+N21+N37+N45+N49+N56</f>
        <v>104436.7</v>
      </c>
      <c r="O184" s="17">
        <f>O14+O16+O18+O20+O21++O37+O45+O49+O56</f>
        <v>0</v>
      </c>
      <c r="P184" s="17">
        <f>P14+P16+P18+P20+P21+P37+P45+P49+P56</f>
        <v>0</v>
      </c>
      <c r="Q184" s="13"/>
    </row>
    <row r="185" spans="1:17" ht="19.5" customHeight="1">
      <c r="A185" s="67"/>
      <c r="B185" s="69"/>
      <c r="C185" s="63"/>
      <c r="D185" s="63"/>
      <c r="E185" s="64"/>
      <c r="F185" s="12">
        <v>2016</v>
      </c>
      <c r="G185" s="17">
        <f t="shared" si="33"/>
        <v>47480.7</v>
      </c>
      <c r="H185" s="17">
        <f t="shared" si="33"/>
        <v>47480.7</v>
      </c>
      <c r="I185" s="17">
        <f aca="true" t="shared" si="34" ref="I185:P185">I46+I52+I22+I38</f>
        <v>452.4</v>
      </c>
      <c r="J185" s="17">
        <f t="shared" si="34"/>
        <v>452.4</v>
      </c>
      <c r="K185" s="17">
        <f t="shared" si="34"/>
        <v>0</v>
      </c>
      <c r="L185" s="17">
        <f t="shared" si="34"/>
        <v>0</v>
      </c>
      <c r="M185" s="17">
        <f t="shared" si="34"/>
        <v>47028.3</v>
      </c>
      <c r="N185" s="17">
        <f t="shared" si="34"/>
        <v>47028.3</v>
      </c>
      <c r="O185" s="17">
        <f t="shared" si="34"/>
        <v>0</v>
      </c>
      <c r="P185" s="17">
        <f t="shared" si="34"/>
        <v>0</v>
      </c>
      <c r="Q185" s="13"/>
    </row>
    <row r="186" spans="1:17" ht="18.75" customHeight="1">
      <c r="A186" s="67"/>
      <c r="B186" s="69"/>
      <c r="C186" s="63"/>
      <c r="D186" s="63"/>
      <c r="E186" s="64"/>
      <c r="F186" s="12">
        <v>2017</v>
      </c>
      <c r="G186" s="17">
        <f t="shared" si="33"/>
        <v>13233.4</v>
      </c>
      <c r="H186" s="17">
        <f t="shared" si="33"/>
        <v>13233.4</v>
      </c>
      <c r="I186" s="17">
        <f>I39+I54</f>
        <v>461.8</v>
      </c>
      <c r="J186" s="17">
        <f aca="true" t="shared" si="35" ref="J186:P186">J39+J54</f>
        <v>461.8</v>
      </c>
      <c r="K186" s="17">
        <f t="shared" si="35"/>
        <v>0</v>
      </c>
      <c r="L186" s="17">
        <f t="shared" si="35"/>
        <v>0</v>
      </c>
      <c r="M186" s="17">
        <f t="shared" si="35"/>
        <v>12771.6</v>
      </c>
      <c r="N186" s="17">
        <f t="shared" si="35"/>
        <v>12771.6</v>
      </c>
      <c r="O186" s="17">
        <f t="shared" si="35"/>
        <v>0</v>
      </c>
      <c r="P186" s="17">
        <f t="shared" si="35"/>
        <v>0</v>
      </c>
      <c r="Q186" s="13"/>
    </row>
    <row r="187" spans="1:17" ht="17.25" customHeight="1">
      <c r="A187" s="67"/>
      <c r="B187" s="69"/>
      <c r="C187" s="63"/>
      <c r="D187" s="63"/>
      <c r="E187" s="64"/>
      <c r="F187" s="12">
        <v>2018</v>
      </c>
      <c r="G187" s="17">
        <f t="shared" si="33"/>
        <v>80620.7</v>
      </c>
      <c r="H187" s="17">
        <f t="shared" si="33"/>
        <v>80620.7</v>
      </c>
      <c r="I187" s="17">
        <f>I29+I41+I70+I72</f>
        <v>6365.7</v>
      </c>
      <c r="J187" s="17">
        <f aca="true" t="shared" si="36" ref="J187:P187">J29+J41+J70+J72</f>
        <v>6365.7</v>
      </c>
      <c r="K187" s="17">
        <f t="shared" si="36"/>
        <v>0</v>
      </c>
      <c r="L187" s="17">
        <f t="shared" si="36"/>
        <v>0</v>
      </c>
      <c r="M187" s="17">
        <f t="shared" si="36"/>
        <v>20664.5</v>
      </c>
      <c r="N187" s="17">
        <f t="shared" si="36"/>
        <v>20664.5</v>
      </c>
      <c r="O187" s="17">
        <f t="shared" si="36"/>
        <v>53590.5</v>
      </c>
      <c r="P187" s="17">
        <f t="shared" si="36"/>
        <v>53590.5</v>
      </c>
      <c r="Q187" s="13"/>
    </row>
    <row r="188" spans="1:17" ht="17.25" customHeight="1">
      <c r="A188" s="67"/>
      <c r="B188" s="69"/>
      <c r="C188" s="63"/>
      <c r="D188" s="63"/>
      <c r="E188" s="64"/>
      <c r="F188" s="12">
        <v>2019</v>
      </c>
      <c r="G188" s="17">
        <f aca="true" t="shared" si="37" ref="G188:H190">I188+K188+M188+O188</f>
        <v>197299.6</v>
      </c>
      <c r="H188" s="17">
        <f t="shared" si="37"/>
        <v>151147.7</v>
      </c>
      <c r="I188" s="17">
        <f>I71+I33+I73+I26+I30</f>
        <v>31538</v>
      </c>
      <c r="J188" s="17">
        <f aca="true" t="shared" si="38" ref="J188:P188">J71+J33+J73+J26+J30</f>
        <v>20000</v>
      </c>
      <c r="K188" s="17">
        <f t="shared" si="38"/>
        <v>0</v>
      </c>
      <c r="L188" s="17">
        <f t="shared" si="38"/>
        <v>0</v>
      </c>
      <c r="M188" s="17">
        <f t="shared" si="38"/>
        <v>67063.3</v>
      </c>
      <c r="N188" s="17">
        <f t="shared" si="38"/>
        <v>32449.4</v>
      </c>
      <c r="O188" s="17">
        <f t="shared" si="38"/>
        <v>98698.3</v>
      </c>
      <c r="P188" s="17">
        <f t="shared" si="38"/>
        <v>98698.3</v>
      </c>
      <c r="Q188" s="13"/>
    </row>
    <row r="189" spans="1:17" ht="17.25" customHeight="1">
      <c r="A189" s="67"/>
      <c r="B189" s="69"/>
      <c r="C189" s="63"/>
      <c r="D189" s="63"/>
      <c r="E189" s="64"/>
      <c r="F189" s="12">
        <v>2020</v>
      </c>
      <c r="G189" s="17">
        <f t="shared" si="37"/>
        <v>221677.6</v>
      </c>
      <c r="H189" s="17">
        <f t="shared" si="37"/>
        <v>40000</v>
      </c>
      <c r="I189" s="17">
        <f>I36+I63+I61+I27</f>
        <v>51174.7</v>
      </c>
      <c r="J189" s="17">
        <f aca="true" t="shared" si="39" ref="J189:P189">J36+J63+J61+J27</f>
        <v>20000</v>
      </c>
      <c r="K189" s="17">
        <f t="shared" si="39"/>
        <v>0</v>
      </c>
      <c r="L189" s="17">
        <f t="shared" si="39"/>
        <v>0</v>
      </c>
      <c r="M189" s="17">
        <f t="shared" si="39"/>
        <v>170502.9</v>
      </c>
      <c r="N189" s="17">
        <f t="shared" si="39"/>
        <v>20000</v>
      </c>
      <c r="O189" s="17">
        <f t="shared" si="39"/>
        <v>0</v>
      </c>
      <c r="P189" s="17">
        <f t="shared" si="39"/>
        <v>0</v>
      </c>
      <c r="Q189" s="13"/>
    </row>
    <row r="190" spans="1:17" ht="21.75" customHeight="1">
      <c r="A190" s="67"/>
      <c r="B190" s="69"/>
      <c r="C190" s="63"/>
      <c r="D190" s="63"/>
      <c r="E190" s="64"/>
      <c r="F190" s="12">
        <v>2021</v>
      </c>
      <c r="G190" s="17">
        <f t="shared" si="37"/>
        <v>84360.4</v>
      </c>
      <c r="H190" s="17">
        <f t="shared" si="37"/>
        <v>0</v>
      </c>
      <c r="I190" s="38">
        <f>I48+I80</f>
        <v>5549.4</v>
      </c>
      <c r="J190" s="38">
        <f aca="true" t="shared" si="40" ref="J190:P190">J48+J80</f>
        <v>0</v>
      </c>
      <c r="K190" s="38">
        <f t="shared" si="40"/>
        <v>0</v>
      </c>
      <c r="L190" s="38">
        <f t="shared" si="40"/>
        <v>0</v>
      </c>
      <c r="M190" s="38">
        <f t="shared" si="40"/>
        <v>78811</v>
      </c>
      <c r="N190" s="38">
        <f t="shared" si="40"/>
        <v>0</v>
      </c>
      <c r="O190" s="17">
        <f t="shared" si="40"/>
        <v>0</v>
      </c>
      <c r="P190" s="38">
        <f t="shared" si="40"/>
        <v>0</v>
      </c>
      <c r="Q190" s="13"/>
    </row>
    <row r="191" spans="1:17" ht="21.75" customHeight="1">
      <c r="A191" s="67"/>
      <c r="B191" s="69"/>
      <c r="C191" s="63"/>
      <c r="D191" s="63"/>
      <c r="E191" s="64"/>
      <c r="F191" s="12">
        <v>2022</v>
      </c>
      <c r="G191" s="17">
        <f aca="true" t="shared" si="41" ref="G191:H194">I191+K191+M191+O191</f>
        <v>0</v>
      </c>
      <c r="H191" s="17">
        <f t="shared" si="41"/>
        <v>0</v>
      </c>
      <c r="I191" s="39">
        <f>0</f>
        <v>0</v>
      </c>
      <c r="J191" s="39">
        <f>0</f>
        <v>0</v>
      </c>
      <c r="K191" s="39">
        <f>0</f>
        <v>0</v>
      </c>
      <c r="L191" s="39">
        <f>0</f>
        <v>0</v>
      </c>
      <c r="M191" s="39">
        <f>0</f>
        <v>0</v>
      </c>
      <c r="N191" s="39">
        <f>0</f>
        <v>0</v>
      </c>
      <c r="O191" s="39">
        <f>0</f>
        <v>0</v>
      </c>
      <c r="P191" s="39">
        <f>0</f>
        <v>0</v>
      </c>
      <c r="Q191" s="13"/>
    </row>
    <row r="192" spans="1:17" ht="21.75" customHeight="1">
      <c r="A192" s="67"/>
      <c r="B192" s="69"/>
      <c r="C192" s="63"/>
      <c r="D192" s="63"/>
      <c r="E192" s="64"/>
      <c r="F192" s="12">
        <v>2023</v>
      </c>
      <c r="G192" s="17">
        <f t="shared" si="41"/>
        <v>513459.2</v>
      </c>
      <c r="H192" s="17">
        <f t="shared" si="41"/>
        <v>0</v>
      </c>
      <c r="I192" s="39">
        <f>I100+I98+I96+I94+I92+I90+I88+I86+I84+I82+I102+I104+I106+I108+I110</f>
        <v>0</v>
      </c>
      <c r="J192" s="39">
        <f aca="true" t="shared" si="42" ref="J192:P192">J100+J98+J96+J94+J92+J90+J88+J86+J84+J82+J102+J104+J106+J108+J110</f>
        <v>0</v>
      </c>
      <c r="K192" s="39">
        <f t="shared" si="42"/>
        <v>0</v>
      </c>
      <c r="L192" s="39">
        <f t="shared" si="42"/>
        <v>0</v>
      </c>
      <c r="M192" s="39">
        <f t="shared" si="42"/>
        <v>0</v>
      </c>
      <c r="N192" s="39">
        <f t="shared" si="42"/>
        <v>0</v>
      </c>
      <c r="O192" s="40">
        <f t="shared" si="42"/>
        <v>513459.2</v>
      </c>
      <c r="P192" s="39">
        <f t="shared" si="42"/>
        <v>0</v>
      </c>
      <c r="Q192" s="13"/>
    </row>
    <row r="193" spans="1:17" ht="21.75" customHeight="1">
      <c r="A193" s="67"/>
      <c r="B193" s="69"/>
      <c r="C193" s="63"/>
      <c r="D193" s="63"/>
      <c r="E193" s="64"/>
      <c r="F193" s="12">
        <v>2024</v>
      </c>
      <c r="G193" s="17">
        <f t="shared" si="41"/>
        <v>686044.2</v>
      </c>
      <c r="H193" s="17">
        <f t="shared" si="41"/>
        <v>0</v>
      </c>
      <c r="I193" s="39">
        <f>I128+I126+I124+I122+I120+I118+I116+I114+I112</f>
        <v>0</v>
      </c>
      <c r="J193" s="39">
        <f aca="true" t="shared" si="43" ref="J193:P193">J128+J126+J124+J122+J120+J118+J116+J114+J112</f>
        <v>0</v>
      </c>
      <c r="K193" s="39">
        <f t="shared" si="43"/>
        <v>0</v>
      </c>
      <c r="L193" s="39">
        <f t="shared" si="43"/>
        <v>0</v>
      </c>
      <c r="M193" s="39">
        <f t="shared" si="43"/>
        <v>0</v>
      </c>
      <c r="N193" s="39">
        <f t="shared" si="43"/>
        <v>0</v>
      </c>
      <c r="O193" s="40">
        <f t="shared" si="43"/>
        <v>686044.2</v>
      </c>
      <c r="P193" s="39">
        <f t="shared" si="43"/>
        <v>0</v>
      </c>
      <c r="Q193" s="13"/>
    </row>
    <row r="194" spans="1:17" ht="21.75" customHeight="1">
      <c r="A194" s="67"/>
      <c r="B194" s="70"/>
      <c r="C194" s="65"/>
      <c r="D194" s="65"/>
      <c r="E194" s="66"/>
      <c r="F194" s="12">
        <v>2025</v>
      </c>
      <c r="G194" s="17">
        <f t="shared" si="41"/>
        <v>537914.6</v>
      </c>
      <c r="H194" s="17">
        <f t="shared" si="41"/>
        <v>0</v>
      </c>
      <c r="I194" s="39">
        <f>I156+I154+I152+I150+I148+I146+I144+I142+I140+I138+I136+I134+I132+I130</f>
        <v>0</v>
      </c>
      <c r="J194" s="39">
        <f aca="true" t="shared" si="44" ref="J194:P194">J156+J154+J152+J150+J148+J146+J144+J142+J140+J138+J136+J134+J132+J130</f>
        <v>0</v>
      </c>
      <c r="K194" s="39">
        <f t="shared" si="44"/>
        <v>0</v>
      </c>
      <c r="L194" s="39">
        <f t="shared" si="44"/>
        <v>0</v>
      </c>
      <c r="M194" s="39">
        <f t="shared" si="44"/>
        <v>0</v>
      </c>
      <c r="N194" s="39">
        <f t="shared" si="44"/>
        <v>0</v>
      </c>
      <c r="O194" s="40">
        <f t="shared" si="44"/>
        <v>537914.6</v>
      </c>
      <c r="P194" s="39">
        <f t="shared" si="44"/>
        <v>0</v>
      </c>
      <c r="Q194" s="13"/>
    </row>
    <row r="195" spans="1:17" ht="17.25" customHeight="1">
      <c r="A195" s="67"/>
      <c r="B195" s="68" t="s">
        <v>136</v>
      </c>
      <c r="C195" s="61"/>
      <c r="D195" s="61"/>
      <c r="E195" s="62"/>
      <c r="F195" s="35" t="s">
        <v>39</v>
      </c>
      <c r="G195" s="36">
        <f>I195+K195+M195+O195</f>
        <v>178.4</v>
      </c>
      <c r="H195" s="36">
        <f aca="true" t="shared" si="45" ref="G195:H199">J195+L195+N195+P195</f>
        <v>178.4</v>
      </c>
      <c r="I195" s="36">
        <f>I196+I197+I198+I199+I200+I201+I202+I203+I204+I205+I206</f>
        <v>178.4</v>
      </c>
      <c r="J195" s="36">
        <f aca="true" t="shared" si="46" ref="J195:P195">J196+J197+J198+J199+J200+J201+J202+J203+J204+J205+J206</f>
        <v>178.4</v>
      </c>
      <c r="K195" s="36">
        <f t="shared" si="46"/>
        <v>0</v>
      </c>
      <c r="L195" s="36">
        <f t="shared" si="46"/>
        <v>0</v>
      </c>
      <c r="M195" s="36">
        <f t="shared" si="46"/>
        <v>0</v>
      </c>
      <c r="N195" s="36">
        <f t="shared" si="46"/>
        <v>0</v>
      </c>
      <c r="O195" s="36">
        <f t="shared" si="46"/>
        <v>0</v>
      </c>
      <c r="P195" s="36">
        <f t="shared" si="46"/>
        <v>0</v>
      </c>
      <c r="Q195" s="13"/>
    </row>
    <row r="196" spans="1:17" ht="17.25" customHeight="1">
      <c r="A196" s="67"/>
      <c r="B196" s="69"/>
      <c r="C196" s="63"/>
      <c r="D196" s="63"/>
      <c r="E196" s="64"/>
      <c r="F196" s="12">
        <v>2015</v>
      </c>
      <c r="G196" s="17">
        <f t="shared" si="45"/>
        <v>111.4</v>
      </c>
      <c r="H196" s="17">
        <f t="shared" si="45"/>
        <v>111.4</v>
      </c>
      <c r="I196" s="17">
        <f aca="true" t="shared" si="47" ref="I196:P196">I15+I17+I19+I67+I68+I69+I66</f>
        <v>111.4</v>
      </c>
      <c r="J196" s="17">
        <f t="shared" si="47"/>
        <v>111.4</v>
      </c>
      <c r="K196" s="17">
        <f t="shared" si="47"/>
        <v>0</v>
      </c>
      <c r="L196" s="17">
        <f t="shared" si="47"/>
        <v>0</v>
      </c>
      <c r="M196" s="17">
        <f t="shared" si="47"/>
        <v>0</v>
      </c>
      <c r="N196" s="17">
        <f t="shared" si="47"/>
        <v>0</v>
      </c>
      <c r="O196" s="17">
        <f t="shared" si="47"/>
        <v>0</v>
      </c>
      <c r="P196" s="17">
        <f t="shared" si="47"/>
        <v>0</v>
      </c>
      <c r="Q196" s="13"/>
    </row>
    <row r="197" spans="1:17" ht="17.25" customHeight="1">
      <c r="A197" s="67"/>
      <c r="B197" s="69"/>
      <c r="C197" s="63"/>
      <c r="D197" s="63"/>
      <c r="E197" s="64"/>
      <c r="F197" s="12">
        <v>2016</v>
      </c>
      <c r="G197" s="17">
        <f t="shared" si="45"/>
        <v>67</v>
      </c>
      <c r="H197" s="17">
        <f t="shared" si="45"/>
        <v>67</v>
      </c>
      <c r="I197" s="17">
        <f aca="true" t="shared" si="48" ref="I197:P197">I58+I23+I53+I42</f>
        <v>67</v>
      </c>
      <c r="J197" s="17">
        <f t="shared" si="48"/>
        <v>67</v>
      </c>
      <c r="K197" s="17">
        <f t="shared" si="48"/>
        <v>0</v>
      </c>
      <c r="L197" s="17">
        <f t="shared" si="48"/>
        <v>0</v>
      </c>
      <c r="M197" s="17">
        <f t="shared" si="48"/>
        <v>0</v>
      </c>
      <c r="N197" s="17">
        <f t="shared" si="48"/>
        <v>0</v>
      </c>
      <c r="O197" s="17">
        <f t="shared" si="48"/>
        <v>0</v>
      </c>
      <c r="P197" s="17">
        <f t="shared" si="48"/>
        <v>0</v>
      </c>
      <c r="Q197" s="13"/>
    </row>
    <row r="198" spans="1:17" ht="17.25" customHeight="1">
      <c r="A198" s="67"/>
      <c r="B198" s="69"/>
      <c r="C198" s="63"/>
      <c r="D198" s="63"/>
      <c r="E198" s="64"/>
      <c r="F198" s="12">
        <v>2017</v>
      </c>
      <c r="G198" s="17">
        <f t="shared" si="45"/>
        <v>0</v>
      </c>
      <c r="H198" s="17">
        <f t="shared" si="45"/>
        <v>0</v>
      </c>
      <c r="I198" s="17">
        <v>0</v>
      </c>
      <c r="J198" s="17">
        <v>0</v>
      </c>
      <c r="K198" s="17">
        <v>0</v>
      </c>
      <c r="L198" s="17">
        <v>0</v>
      </c>
      <c r="M198" s="17">
        <v>0</v>
      </c>
      <c r="N198" s="17">
        <v>0</v>
      </c>
      <c r="O198" s="17">
        <v>0</v>
      </c>
      <c r="P198" s="17">
        <v>0</v>
      </c>
      <c r="Q198" s="13"/>
    </row>
    <row r="199" spans="1:17" ht="17.25" customHeight="1">
      <c r="A199" s="67"/>
      <c r="B199" s="69"/>
      <c r="C199" s="63"/>
      <c r="D199" s="63"/>
      <c r="E199" s="64"/>
      <c r="F199" s="12">
        <v>2018</v>
      </c>
      <c r="G199" s="17">
        <f t="shared" si="45"/>
        <v>0</v>
      </c>
      <c r="H199" s="17">
        <f t="shared" si="45"/>
        <v>0</v>
      </c>
      <c r="I199" s="17">
        <v>0</v>
      </c>
      <c r="J199" s="17">
        <v>0</v>
      </c>
      <c r="K199" s="17">
        <v>0</v>
      </c>
      <c r="L199" s="17">
        <v>0</v>
      </c>
      <c r="M199" s="17">
        <v>0</v>
      </c>
      <c r="N199" s="17">
        <v>0</v>
      </c>
      <c r="O199" s="17">
        <v>0</v>
      </c>
      <c r="P199" s="17">
        <v>0</v>
      </c>
      <c r="Q199" s="13"/>
    </row>
    <row r="200" spans="1:17" ht="17.25" customHeight="1">
      <c r="A200" s="67"/>
      <c r="B200" s="69"/>
      <c r="C200" s="63"/>
      <c r="D200" s="63"/>
      <c r="E200" s="64"/>
      <c r="F200" s="12">
        <v>2019</v>
      </c>
      <c r="G200" s="17">
        <f aca="true" t="shared" si="49" ref="G200:G212">I200+K200+M200+O200</f>
        <v>0</v>
      </c>
      <c r="H200" s="17">
        <f aca="true" t="shared" si="50" ref="H200:H212">J200+L200+N200+P200</f>
        <v>0</v>
      </c>
      <c r="I200" s="17">
        <v>0</v>
      </c>
      <c r="J200" s="17">
        <v>0</v>
      </c>
      <c r="K200" s="17">
        <v>0</v>
      </c>
      <c r="L200" s="17">
        <v>0</v>
      </c>
      <c r="M200" s="17">
        <v>0</v>
      </c>
      <c r="N200" s="17">
        <v>0</v>
      </c>
      <c r="O200" s="17">
        <v>0</v>
      </c>
      <c r="P200" s="17">
        <v>0</v>
      </c>
      <c r="Q200" s="13"/>
    </row>
    <row r="201" spans="1:17" ht="17.25" customHeight="1">
      <c r="A201" s="67"/>
      <c r="B201" s="69"/>
      <c r="C201" s="63"/>
      <c r="D201" s="63"/>
      <c r="E201" s="64"/>
      <c r="F201" s="12">
        <v>2020</v>
      </c>
      <c r="G201" s="17">
        <f aca="true" t="shared" si="51" ref="G201:H206">I201+K201+M201+O201</f>
        <v>0</v>
      </c>
      <c r="H201" s="17">
        <f t="shared" si="51"/>
        <v>0</v>
      </c>
      <c r="I201" s="17">
        <v>0</v>
      </c>
      <c r="J201" s="17">
        <v>0</v>
      </c>
      <c r="K201" s="17">
        <v>0</v>
      </c>
      <c r="L201" s="17">
        <v>0</v>
      </c>
      <c r="M201" s="17">
        <v>0</v>
      </c>
      <c r="N201" s="17">
        <v>0</v>
      </c>
      <c r="O201" s="17">
        <v>0</v>
      </c>
      <c r="P201" s="17">
        <v>0</v>
      </c>
      <c r="Q201" s="13"/>
    </row>
    <row r="202" spans="1:17" ht="21.75" customHeight="1">
      <c r="A202" s="67"/>
      <c r="B202" s="69"/>
      <c r="C202" s="63"/>
      <c r="D202" s="63"/>
      <c r="E202" s="64"/>
      <c r="F202" s="12">
        <v>2021</v>
      </c>
      <c r="G202" s="17">
        <f t="shared" si="51"/>
        <v>0</v>
      </c>
      <c r="H202" s="17">
        <f t="shared" si="51"/>
        <v>0</v>
      </c>
      <c r="I202" s="39">
        <v>0</v>
      </c>
      <c r="J202" s="39">
        <v>0</v>
      </c>
      <c r="K202" s="39">
        <v>0</v>
      </c>
      <c r="L202" s="39">
        <v>0</v>
      </c>
      <c r="M202" s="39">
        <v>0</v>
      </c>
      <c r="N202" s="39">
        <v>0</v>
      </c>
      <c r="O202" s="39">
        <v>0</v>
      </c>
      <c r="P202" s="39">
        <v>0</v>
      </c>
      <c r="Q202" s="13"/>
    </row>
    <row r="203" spans="1:17" ht="21.75" customHeight="1">
      <c r="A203" s="67"/>
      <c r="B203" s="69"/>
      <c r="C203" s="63"/>
      <c r="D203" s="63"/>
      <c r="E203" s="64"/>
      <c r="F203" s="12">
        <v>2022</v>
      </c>
      <c r="G203" s="17">
        <f t="shared" si="51"/>
        <v>0</v>
      </c>
      <c r="H203" s="17">
        <f t="shared" si="51"/>
        <v>0</v>
      </c>
      <c r="I203" s="39">
        <v>0</v>
      </c>
      <c r="J203" s="39">
        <v>0</v>
      </c>
      <c r="K203" s="39">
        <v>0</v>
      </c>
      <c r="L203" s="39">
        <v>0</v>
      </c>
      <c r="M203" s="39">
        <v>0</v>
      </c>
      <c r="N203" s="39">
        <v>0</v>
      </c>
      <c r="O203" s="39">
        <v>0</v>
      </c>
      <c r="P203" s="39">
        <v>0</v>
      </c>
      <c r="Q203" s="13"/>
    </row>
    <row r="204" spans="1:17" ht="21.75" customHeight="1">
      <c r="A204" s="67"/>
      <c r="B204" s="69"/>
      <c r="C204" s="63"/>
      <c r="D204" s="63"/>
      <c r="E204" s="64"/>
      <c r="F204" s="12">
        <v>2023</v>
      </c>
      <c r="G204" s="17">
        <f t="shared" si="51"/>
        <v>0</v>
      </c>
      <c r="H204" s="17">
        <f t="shared" si="51"/>
        <v>0</v>
      </c>
      <c r="I204" s="39">
        <v>0</v>
      </c>
      <c r="J204" s="39">
        <v>0</v>
      </c>
      <c r="K204" s="39">
        <v>0</v>
      </c>
      <c r="L204" s="39">
        <v>0</v>
      </c>
      <c r="M204" s="39">
        <v>0</v>
      </c>
      <c r="N204" s="39">
        <v>0</v>
      </c>
      <c r="O204" s="39">
        <v>0</v>
      </c>
      <c r="P204" s="39">
        <v>0</v>
      </c>
      <c r="Q204" s="13"/>
    </row>
    <row r="205" spans="1:17" ht="21.75" customHeight="1">
      <c r="A205" s="67"/>
      <c r="B205" s="69"/>
      <c r="C205" s="63"/>
      <c r="D205" s="63"/>
      <c r="E205" s="64"/>
      <c r="F205" s="12">
        <v>2024</v>
      </c>
      <c r="G205" s="17">
        <f t="shared" si="51"/>
        <v>0</v>
      </c>
      <c r="H205" s="17">
        <f t="shared" si="51"/>
        <v>0</v>
      </c>
      <c r="I205" s="39">
        <v>0</v>
      </c>
      <c r="J205" s="39">
        <v>0</v>
      </c>
      <c r="K205" s="39">
        <v>0</v>
      </c>
      <c r="L205" s="39">
        <v>0</v>
      </c>
      <c r="M205" s="39">
        <v>0</v>
      </c>
      <c r="N205" s="39">
        <v>0</v>
      </c>
      <c r="O205" s="39">
        <v>0</v>
      </c>
      <c r="P205" s="39">
        <v>0</v>
      </c>
      <c r="Q205" s="13"/>
    </row>
    <row r="206" spans="1:17" ht="21.75" customHeight="1">
      <c r="A206" s="67"/>
      <c r="B206" s="70"/>
      <c r="C206" s="65"/>
      <c r="D206" s="65"/>
      <c r="E206" s="66"/>
      <c r="F206" s="12">
        <v>2025</v>
      </c>
      <c r="G206" s="17">
        <f t="shared" si="51"/>
        <v>0</v>
      </c>
      <c r="H206" s="17">
        <f t="shared" si="51"/>
        <v>0</v>
      </c>
      <c r="I206" s="39">
        <v>0</v>
      </c>
      <c r="J206" s="39">
        <v>0</v>
      </c>
      <c r="K206" s="39">
        <v>0</v>
      </c>
      <c r="L206" s="39">
        <v>0</v>
      </c>
      <c r="M206" s="39">
        <v>0</v>
      </c>
      <c r="N206" s="39">
        <v>0</v>
      </c>
      <c r="O206" s="39">
        <v>0</v>
      </c>
      <c r="P206" s="39">
        <v>0</v>
      </c>
      <c r="Q206" s="13"/>
    </row>
    <row r="207" spans="1:17" ht="18" customHeight="1">
      <c r="A207" s="67"/>
      <c r="B207" s="61" t="s">
        <v>130</v>
      </c>
      <c r="C207" s="61"/>
      <c r="D207" s="61"/>
      <c r="E207" s="62"/>
      <c r="F207" s="35" t="s">
        <v>39</v>
      </c>
      <c r="G207" s="36">
        <f>I207+K207+M207+O207</f>
        <v>6127</v>
      </c>
      <c r="H207" s="36">
        <f t="shared" si="50"/>
        <v>0</v>
      </c>
      <c r="I207" s="36">
        <f>I208+I209+I210+I211+I212+I213+I214+I215+I216+I217+I218</f>
        <v>1531.8</v>
      </c>
      <c r="J207" s="36">
        <f aca="true" t="shared" si="52" ref="J207:P207">J208+J209+J210+J211+J212+J213+J214+J215+J216+J217+J218</f>
        <v>0</v>
      </c>
      <c r="K207" s="36">
        <f t="shared" si="52"/>
        <v>0</v>
      </c>
      <c r="L207" s="36">
        <f t="shared" si="52"/>
        <v>0</v>
      </c>
      <c r="M207" s="36">
        <f t="shared" si="52"/>
        <v>4595.2</v>
      </c>
      <c r="N207" s="36">
        <f t="shared" si="52"/>
        <v>0</v>
      </c>
      <c r="O207" s="36">
        <f t="shared" si="52"/>
        <v>0</v>
      </c>
      <c r="P207" s="36">
        <f t="shared" si="52"/>
        <v>0</v>
      </c>
      <c r="Q207" s="13"/>
    </row>
    <row r="208" spans="1:17" ht="21.75" customHeight="1">
      <c r="A208" s="67"/>
      <c r="B208" s="63"/>
      <c r="C208" s="63"/>
      <c r="D208" s="63"/>
      <c r="E208" s="64"/>
      <c r="F208" s="12">
        <v>2015</v>
      </c>
      <c r="G208" s="17">
        <f t="shared" si="49"/>
        <v>0</v>
      </c>
      <c r="H208" s="17">
        <f t="shared" si="50"/>
        <v>0</v>
      </c>
      <c r="I208" s="17">
        <v>0</v>
      </c>
      <c r="J208" s="17">
        <v>0</v>
      </c>
      <c r="K208" s="17">
        <v>0</v>
      </c>
      <c r="L208" s="17">
        <v>0</v>
      </c>
      <c r="M208" s="17">
        <v>0</v>
      </c>
      <c r="N208" s="17">
        <v>0</v>
      </c>
      <c r="O208" s="17">
        <v>0</v>
      </c>
      <c r="P208" s="17">
        <v>0</v>
      </c>
      <c r="Q208" s="13"/>
    </row>
    <row r="209" spans="1:17" ht="19.5" customHeight="1">
      <c r="A209" s="67"/>
      <c r="B209" s="63"/>
      <c r="C209" s="63"/>
      <c r="D209" s="63"/>
      <c r="E209" s="64"/>
      <c r="F209" s="12">
        <v>2016</v>
      </c>
      <c r="G209" s="17">
        <f t="shared" si="49"/>
        <v>0</v>
      </c>
      <c r="H209" s="17">
        <f t="shared" si="50"/>
        <v>0</v>
      </c>
      <c r="I209" s="17">
        <v>0</v>
      </c>
      <c r="J209" s="17">
        <v>0</v>
      </c>
      <c r="K209" s="17">
        <v>0</v>
      </c>
      <c r="L209" s="17">
        <v>0</v>
      </c>
      <c r="M209" s="17">
        <v>0</v>
      </c>
      <c r="N209" s="17">
        <v>0</v>
      </c>
      <c r="O209" s="17">
        <v>0</v>
      </c>
      <c r="P209" s="17">
        <v>0</v>
      </c>
      <c r="Q209" s="13"/>
    </row>
    <row r="210" spans="1:17" ht="18.75" customHeight="1">
      <c r="A210" s="67"/>
      <c r="B210" s="63"/>
      <c r="C210" s="63"/>
      <c r="D210" s="63"/>
      <c r="E210" s="64"/>
      <c r="F210" s="12">
        <v>2017</v>
      </c>
      <c r="G210" s="17">
        <f t="shared" si="49"/>
        <v>0</v>
      </c>
      <c r="H210" s="17">
        <f t="shared" si="50"/>
        <v>0</v>
      </c>
      <c r="I210" s="17">
        <v>0</v>
      </c>
      <c r="J210" s="17">
        <f aca="true" t="shared" si="53" ref="J210:P210">J158</f>
        <v>0</v>
      </c>
      <c r="K210" s="17">
        <f t="shared" si="53"/>
        <v>0</v>
      </c>
      <c r="L210" s="17">
        <f t="shared" si="53"/>
        <v>0</v>
      </c>
      <c r="M210" s="17">
        <v>0</v>
      </c>
      <c r="N210" s="17">
        <f t="shared" si="53"/>
        <v>0</v>
      </c>
      <c r="O210" s="17">
        <f t="shared" si="53"/>
        <v>0</v>
      </c>
      <c r="P210" s="17">
        <f t="shared" si="53"/>
        <v>0</v>
      </c>
      <c r="Q210" s="13"/>
    </row>
    <row r="211" spans="1:17" ht="17.25" customHeight="1">
      <c r="A211" s="67"/>
      <c r="B211" s="63"/>
      <c r="C211" s="63"/>
      <c r="D211" s="63"/>
      <c r="E211" s="64"/>
      <c r="F211" s="12">
        <v>2018</v>
      </c>
      <c r="G211" s="17">
        <f t="shared" si="49"/>
        <v>0</v>
      </c>
      <c r="H211" s="17">
        <f t="shared" si="50"/>
        <v>0</v>
      </c>
      <c r="I211" s="17">
        <v>0</v>
      </c>
      <c r="J211" s="17">
        <f aca="true" t="shared" si="54" ref="J211:P211">J158</f>
        <v>0</v>
      </c>
      <c r="K211" s="17">
        <f t="shared" si="54"/>
        <v>0</v>
      </c>
      <c r="L211" s="17">
        <f t="shared" si="54"/>
        <v>0</v>
      </c>
      <c r="M211" s="17">
        <v>0</v>
      </c>
      <c r="N211" s="17">
        <f t="shared" si="54"/>
        <v>0</v>
      </c>
      <c r="O211" s="17">
        <f t="shared" si="54"/>
        <v>0</v>
      </c>
      <c r="P211" s="17">
        <f t="shared" si="54"/>
        <v>0</v>
      </c>
      <c r="Q211" s="13"/>
    </row>
    <row r="212" spans="1:17" ht="17.25" customHeight="1">
      <c r="A212" s="67"/>
      <c r="B212" s="63"/>
      <c r="C212" s="63"/>
      <c r="D212" s="63"/>
      <c r="E212" s="64"/>
      <c r="F212" s="12">
        <v>2019</v>
      </c>
      <c r="G212" s="17">
        <f t="shared" si="49"/>
        <v>6127</v>
      </c>
      <c r="H212" s="17">
        <f t="shared" si="50"/>
        <v>0</v>
      </c>
      <c r="I212" s="17">
        <f>I158</f>
        <v>1531.8</v>
      </c>
      <c r="J212" s="17">
        <f aca="true" t="shared" si="55" ref="J212:P212">J158</f>
        <v>0</v>
      </c>
      <c r="K212" s="17">
        <f t="shared" si="55"/>
        <v>0</v>
      </c>
      <c r="L212" s="17">
        <f t="shared" si="55"/>
        <v>0</v>
      </c>
      <c r="M212" s="17">
        <f t="shared" si="55"/>
        <v>4595.2</v>
      </c>
      <c r="N212" s="17">
        <f t="shared" si="55"/>
        <v>0</v>
      </c>
      <c r="O212" s="17">
        <f t="shared" si="55"/>
        <v>0</v>
      </c>
      <c r="P212" s="17">
        <f t="shared" si="55"/>
        <v>0</v>
      </c>
      <c r="Q212" s="13"/>
    </row>
    <row r="213" spans="1:17" ht="17.25" customHeight="1">
      <c r="A213" s="67"/>
      <c r="B213" s="63"/>
      <c r="C213" s="63"/>
      <c r="D213" s="63"/>
      <c r="E213" s="64"/>
      <c r="F213" s="12">
        <v>2020</v>
      </c>
      <c r="G213" s="17">
        <f aca="true" t="shared" si="56" ref="G213:H218">I213+K213+M213+O213</f>
        <v>0</v>
      </c>
      <c r="H213" s="17">
        <f t="shared" si="56"/>
        <v>0</v>
      </c>
      <c r="I213" s="17">
        <v>0</v>
      </c>
      <c r="J213" s="17">
        <v>0</v>
      </c>
      <c r="K213" s="17">
        <v>0</v>
      </c>
      <c r="L213" s="17">
        <v>0</v>
      </c>
      <c r="M213" s="17">
        <v>0</v>
      </c>
      <c r="N213" s="17">
        <v>0</v>
      </c>
      <c r="O213" s="17">
        <v>0</v>
      </c>
      <c r="P213" s="17">
        <v>0</v>
      </c>
      <c r="Q213" s="13"/>
    </row>
    <row r="214" spans="1:17" ht="21.75" customHeight="1">
      <c r="A214" s="67"/>
      <c r="B214" s="63"/>
      <c r="C214" s="63"/>
      <c r="D214" s="63"/>
      <c r="E214" s="64"/>
      <c r="F214" s="12">
        <v>2021</v>
      </c>
      <c r="G214" s="17">
        <f t="shared" si="56"/>
        <v>0</v>
      </c>
      <c r="H214" s="17">
        <f t="shared" si="56"/>
        <v>0</v>
      </c>
      <c r="I214" s="39">
        <v>0</v>
      </c>
      <c r="J214" s="39">
        <v>0</v>
      </c>
      <c r="K214" s="39">
        <v>0</v>
      </c>
      <c r="L214" s="39">
        <v>0</v>
      </c>
      <c r="M214" s="39">
        <v>0</v>
      </c>
      <c r="N214" s="39">
        <v>0</v>
      </c>
      <c r="O214" s="39">
        <v>0</v>
      </c>
      <c r="P214" s="39">
        <v>0</v>
      </c>
      <c r="Q214" s="13"/>
    </row>
    <row r="215" spans="1:18" ht="21.75" customHeight="1">
      <c r="A215" s="67"/>
      <c r="B215" s="63"/>
      <c r="C215" s="63"/>
      <c r="D215" s="63"/>
      <c r="E215" s="64"/>
      <c r="F215" s="12">
        <v>2022</v>
      </c>
      <c r="G215" s="17">
        <f t="shared" si="56"/>
        <v>0</v>
      </c>
      <c r="H215" s="17">
        <f t="shared" si="56"/>
        <v>0</v>
      </c>
      <c r="I215" s="39">
        <v>0</v>
      </c>
      <c r="J215" s="39">
        <v>0</v>
      </c>
      <c r="K215" s="39">
        <v>0</v>
      </c>
      <c r="L215" s="39">
        <v>0</v>
      </c>
      <c r="M215" s="39">
        <v>0</v>
      </c>
      <c r="N215" s="39">
        <v>0</v>
      </c>
      <c r="O215" s="39">
        <v>0</v>
      </c>
      <c r="P215" s="39">
        <v>0</v>
      </c>
      <c r="Q215" s="41"/>
      <c r="R215" s="6"/>
    </row>
    <row r="216" spans="1:18" ht="21.75" customHeight="1">
      <c r="A216" s="67"/>
      <c r="B216" s="63"/>
      <c r="C216" s="63"/>
      <c r="D216" s="63"/>
      <c r="E216" s="64"/>
      <c r="F216" s="12">
        <v>2023</v>
      </c>
      <c r="G216" s="17">
        <f t="shared" si="56"/>
        <v>0</v>
      </c>
      <c r="H216" s="17">
        <f t="shared" si="56"/>
        <v>0</v>
      </c>
      <c r="I216" s="39">
        <v>0</v>
      </c>
      <c r="J216" s="39">
        <v>0</v>
      </c>
      <c r="K216" s="39">
        <v>0</v>
      </c>
      <c r="L216" s="39">
        <v>0</v>
      </c>
      <c r="M216" s="39">
        <v>0</v>
      </c>
      <c r="N216" s="39">
        <v>0</v>
      </c>
      <c r="O216" s="39">
        <v>0</v>
      </c>
      <c r="P216" s="39">
        <v>0</v>
      </c>
      <c r="Q216" s="41"/>
      <c r="R216" s="6"/>
    </row>
    <row r="217" spans="1:18" ht="21.75" customHeight="1">
      <c r="A217" s="67"/>
      <c r="B217" s="63"/>
      <c r="C217" s="63"/>
      <c r="D217" s="63"/>
      <c r="E217" s="64"/>
      <c r="F217" s="12">
        <v>2024</v>
      </c>
      <c r="G217" s="17">
        <f t="shared" si="56"/>
        <v>0</v>
      </c>
      <c r="H217" s="17">
        <f t="shared" si="56"/>
        <v>0</v>
      </c>
      <c r="I217" s="39">
        <v>0</v>
      </c>
      <c r="J217" s="39">
        <v>0</v>
      </c>
      <c r="K217" s="39">
        <v>0</v>
      </c>
      <c r="L217" s="39">
        <v>0</v>
      </c>
      <c r="M217" s="39">
        <v>0</v>
      </c>
      <c r="N217" s="39">
        <v>0</v>
      </c>
      <c r="O217" s="39">
        <v>0</v>
      </c>
      <c r="P217" s="39">
        <v>0</v>
      </c>
      <c r="Q217" s="41"/>
      <c r="R217" s="6"/>
    </row>
    <row r="218" spans="1:18" ht="21.75" customHeight="1">
      <c r="A218" s="67"/>
      <c r="B218" s="65"/>
      <c r="C218" s="65"/>
      <c r="D218" s="65"/>
      <c r="E218" s="66"/>
      <c r="F218" s="12">
        <v>2025</v>
      </c>
      <c r="G218" s="17">
        <f t="shared" si="56"/>
        <v>0</v>
      </c>
      <c r="H218" s="17">
        <f t="shared" si="56"/>
        <v>0</v>
      </c>
      <c r="I218" s="39">
        <v>0</v>
      </c>
      <c r="J218" s="39">
        <v>0</v>
      </c>
      <c r="K218" s="39">
        <v>0</v>
      </c>
      <c r="L218" s="39">
        <v>0</v>
      </c>
      <c r="M218" s="39">
        <v>0</v>
      </c>
      <c r="N218" s="39">
        <v>0</v>
      </c>
      <c r="O218" s="39">
        <v>0</v>
      </c>
      <c r="P218" s="39">
        <v>0</v>
      </c>
      <c r="Q218" s="41"/>
      <c r="R218" s="6"/>
    </row>
    <row r="219" spans="1:18" ht="32.25" customHeight="1">
      <c r="A219" s="59" t="s">
        <v>110</v>
      </c>
      <c r="B219" s="59"/>
      <c r="C219" s="59"/>
      <c r="D219" s="59"/>
      <c r="E219" s="59"/>
      <c r="F219" s="59"/>
      <c r="G219" s="59"/>
      <c r="H219" s="59"/>
      <c r="I219" s="59"/>
      <c r="J219" s="59"/>
      <c r="K219" s="59"/>
      <c r="L219" s="59"/>
      <c r="M219" s="59"/>
      <c r="N219" s="59"/>
      <c r="O219" s="59"/>
      <c r="P219" s="59"/>
      <c r="Q219" s="59"/>
      <c r="R219" s="7"/>
    </row>
    <row r="220" spans="1:18" ht="15">
      <c r="A220" s="4"/>
      <c r="I220" s="5"/>
      <c r="J220" s="5"/>
      <c r="R220" s="6"/>
    </row>
    <row r="221" spans="1:18" ht="32.25" customHeight="1">
      <c r="A221" s="56" t="s">
        <v>124</v>
      </c>
      <c r="B221" s="56"/>
      <c r="C221" s="56"/>
      <c r="D221" s="56"/>
      <c r="E221" s="56"/>
      <c r="F221" s="56"/>
      <c r="G221" s="56"/>
      <c r="H221" s="56"/>
      <c r="I221" s="56"/>
      <c r="J221" s="56"/>
      <c r="K221" s="56"/>
      <c r="L221" s="56"/>
      <c r="M221" s="56"/>
      <c r="N221" s="56"/>
      <c r="O221" s="56"/>
      <c r="P221" s="56"/>
      <c r="Q221" s="56"/>
      <c r="R221" s="7"/>
    </row>
    <row r="222" spans="1:18" ht="15">
      <c r="A222" s="4"/>
      <c r="I222" s="5"/>
      <c r="J222" s="5"/>
      <c r="R222" s="6"/>
    </row>
    <row r="223" spans="1:18" ht="33.75" customHeight="1">
      <c r="A223" s="56" t="s">
        <v>188</v>
      </c>
      <c r="B223" s="56"/>
      <c r="C223" s="56"/>
      <c r="D223" s="56"/>
      <c r="E223" s="56"/>
      <c r="F223" s="56"/>
      <c r="G223" s="56"/>
      <c r="H223" s="56"/>
      <c r="I223" s="56"/>
      <c r="J223" s="56"/>
      <c r="K223" s="56"/>
      <c r="L223" s="56"/>
      <c r="M223" s="56"/>
      <c r="N223" s="56"/>
      <c r="O223" s="56"/>
      <c r="P223" s="56"/>
      <c r="Q223" s="56"/>
      <c r="R223" s="6"/>
    </row>
    <row r="224" spans="1:18" ht="15">
      <c r="A224" s="4"/>
      <c r="I224" s="5"/>
      <c r="J224" s="5"/>
      <c r="R224" s="6"/>
    </row>
    <row r="225" spans="1:10" ht="15">
      <c r="A225" s="4"/>
      <c r="G225" s="8"/>
      <c r="I225" s="5"/>
      <c r="J225" s="5"/>
    </row>
    <row r="226" spans="1:7" ht="15">
      <c r="A226" s="4"/>
      <c r="G226" s="8"/>
    </row>
    <row r="227" spans="1:5" ht="15">
      <c r="A227" s="4"/>
      <c r="D227" s="9"/>
      <c r="E227" s="10"/>
    </row>
    <row r="228" spans="1:7" ht="15">
      <c r="A228" s="4"/>
      <c r="G228" s="8"/>
    </row>
    <row r="229" ht="15">
      <c r="A229" s="4"/>
    </row>
    <row r="230" ht="15">
      <c r="A230" s="4"/>
    </row>
    <row r="231" ht="15">
      <c r="A231" s="4"/>
    </row>
    <row r="232" ht="15">
      <c r="A232" s="4"/>
    </row>
    <row r="233" ht="15">
      <c r="A233" s="4"/>
    </row>
    <row r="234" spans="1:7" ht="15">
      <c r="A234" s="4"/>
      <c r="E234" s="9"/>
      <c r="G234" s="8"/>
    </row>
    <row r="235" ht="15">
      <c r="A235" s="4"/>
    </row>
    <row r="236" ht="15">
      <c r="A236" s="4"/>
    </row>
    <row r="237" ht="15">
      <c r="A237" s="4"/>
    </row>
    <row r="238" ht="15">
      <c r="A238" s="4"/>
    </row>
    <row r="239" ht="15">
      <c r="A239" s="4"/>
    </row>
    <row r="240" ht="15">
      <c r="A240" s="4"/>
    </row>
    <row r="241" ht="15">
      <c r="A241" s="4"/>
    </row>
    <row r="242" ht="15">
      <c r="A242" s="4"/>
    </row>
    <row r="243" ht="15">
      <c r="A243" s="4"/>
    </row>
    <row r="244" ht="15">
      <c r="A244" s="4"/>
    </row>
    <row r="245" ht="15">
      <c r="A245" s="4"/>
    </row>
    <row r="246" ht="15">
      <c r="A246" s="4"/>
    </row>
    <row r="247" ht="15">
      <c r="A247" s="4"/>
    </row>
    <row r="248" ht="15">
      <c r="A248" s="4"/>
    </row>
    <row r="249" ht="15">
      <c r="A249" s="4"/>
    </row>
    <row r="250" ht="15">
      <c r="A250" s="4"/>
    </row>
    <row r="251" ht="15">
      <c r="A251" s="4"/>
    </row>
    <row r="252" ht="15">
      <c r="A252" s="4"/>
    </row>
    <row r="253" ht="15">
      <c r="A253" s="4"/>
    </row>
    <row r="254" ht="15">
      <c r="A254" s="4"/>
    </row>
    <row r="255" ht="15">
      <c r="A255" s="4"/>
    </row>
    <row r="256" ht="15">
      <c r="A256" s="4"/>
    </row>
    <row r="257" ht="15">
      <c r="A257" s="4"/>
    </row>
    <row r="258" ht="15">
      <c r="A258" s="4"/>
    </row>
    <row r="259" ht="15">
      <c r="A259" s="4"/>
    </row>
    <row r="260" ht="15">
      <c r="A260" s="4"/>
    </row>
    <row r="261" ht="15">
      <c r="A261" s="4"/>
    </row>
    <row r="262" ht="15">
      <c r="A262" s="4"/>
    </row>
    <row r="263" ht="15">
      <c r="A263" s="4"/>
    </row>
    <row r="264" ht="15">
      <c r="A264" s="4"/>
    </row>
    <row r="265" ht="15">
      <c r="A265" s="4"/>
    </row>
    <row r="266" ht="15">
      <c r="A266" s="4"/>
    </row>
    <row r="267" ht="15">
      <c r="A267" s="4"/>
    </row>
    <row r="268" ht="15">
      <c r="A268" s="4"/>
    </row>
    <row r="269" ht="15">
      <c r="A269" s="4"/>
    </row>
    <row r="270" ht="15">
      <c r="A270" s="4"/>
    </row>
    <row r="271" ht="15">
      <c r="A271" s="4"/>
    </row>
    <row r="272" ht="15">
      <c r="A272" s="4"/>
    </row>
    <row r="273" ht="15">
      <c r="A273" s="4"/>
    </row>
    <row r="274" ht="15">
      <c r="A274" s="4"/>
    </row>
    <row r="275" ht="15">
      <c r="A275" s="4"/>
    </row>
    <row r="276" ht="15">
      <c r="A276" s="4"/>
    </row>
    <row r="277" ht="15">
      <c r="A277" s="4"/>
    </row>
    <row r="278" ht="15">
      <c r="A278" s="4"/>
    </row>
    <row r="279" ht="15">
      <c r="A279" s="4"/>
    </row>
    <row r="280" ht="15">
      <c r="A280" s="4"/>
    </row>
    <row r="281" ht="15">
      <c r="A281" s="4"/>
    </row>
    <row r="282" ht="15">
      <c r="A282" s="4"/>
    </row>
    <row r="283" ht="15">
      <c r="A283" s="4"/>
    </row>
    <row r="284" ht="15">
      <c r="A284" s="4"/>
    </row>
    <row r="285" ht="15">
      <c r="A285" s="4"/>
    </row>
    <row r="286" ht="15">
      <c r="A286" s="4"/>
    </row>
    <row r="287" ht="15">
      <c r="A287" s="4"/>
    </row>
    <row r="288" ht="15">
      <c r="A288" s="4"/>
    </row>
    <row r="289" ht="15">
      <c r="A289" s="4"/>
    </row>
    <row r="290" ht="15">
      <c r="A290" s="4"/>
    </row>
    <row r="291" ht="15">
      <c r="A291" s="4"/>
    </row>
    <row r="292" ht="15">
      <c r="A292" s="4"/>
    </row>
    <row r="293" ht="15">
      <c r="A293" s="4"/>
    </row>
    <row r="294" ht="15">
      <c r="A294" s="4"/>
    </row>
    <row r="295" ht="15">
      <c r="A295" s="4"/>
    </row>
    <row r="296" ht="15">
      <c r="A296" s="4"/>
    </row>
    <row r="297" ht="15">
      <c r="A297" s="4"/>
    </row>
    <row r="298" ht="15">
      <c r="A298" s="4"/>
    </row>
    <row r="299" ht="15">
      <c r="A299" s="4"/>
    </row>
    <row r="300" ht="15">
      <c r="A300" s="4"/>
    </row>
    <row r="301" ht="15">
      <c r="A301" s="4"/>
    </row>
    <row r="302" ht="15">
      <c r="A302" s="4"/>
    </row>
    <row r="303" ht="15">
      <c r="A303" s="4"/>
    </row>
    <row r="304" ht="15">
      <c r="A304" s="4"/>
    </row>
    <row r="305" ht="15">
      <c r="A305" s="4"/>
    </row>
    <row r="306" ht="15">
      <c r="A306" s="4"/>
    </row>
  </sheetData>
  <sheetProtection/>
  <mergeCells count="192">
    <mergeCell ref="A81:A82"/>
    <mergeCell ref="B81:B82"/>
    <mergeCell ref="A29:A30"/>
    <mergeCell ref="B29:B30"/>
    <mergeCell ref="C29:C30"/>
    <mergeCell ref="A31:A33"/>
    <mergeCell ref="C45:C46"/>
    <mergeCell ref="C34:C35"/>
    <mergeCell ref="B37:B44"/>
    <mergeCell ref="B45:B48"/>
    <mergeCell ref="C18:C19"/>
    <mergeCell ref="B18:B19"/>
    <mergeCell ref="C43:C44"/>
    <mergeCell ref="A223:Q223"/>
    <mergeCell ref="A37:A44"/>
    <mergeCell ref="C37:C42"/>
    <mergeCell ref="B63:B65"/>
    <mergeCell ref="A91:A92"/>
    <mergeCell ref="B91:B92"/>
    <mergeCell ref="C91:C92"/>
    <mergeCell ref="B207:E218"/>
    <mergeCell ref="A159:A218"/>
    <mergeCell ref="B195:E206"/>
    <mergeCell ref="B183:E194"/>
    <mergeCell ref="B171:E182"/>
    <mergeCell ref="B159:E170"/>
    <mergeCell ref="A2:Q2"/>
    <mergeCell ref="K7:L8"/>
    <mergeCell ref="M7:N8"/>
    <mergeCell ref="O7:P8"/>
    <mergeCell ref="Q5:Q9"/>
    <mergeCell ref="A3:Q3"/>
    <mergeCell ref="C5:C9"/>
    <mergeCell ref="A221:Q221"/>
    <mergeCell ref="F5:F9"/>
    <mergeCell ref="G5:H8"/>
    <mergeCell ref="B12:Q12"/>
    <mergeCell ref="B11:Q11"/>
    <mergeCell ref="I5:P6"/>
    <mergeCell ref="I7:J8"/>
    <mergeCell ref="C81:C82"/>
    <mergeCell ref="A219:Q219"/>
    <mergeCell ref="A45:A48"/>
    <mergeCell ref="F18:F19"/>
    <mergeCell ref="B34:B36"/>
    <mergeCell ref="F49:F50"/>
    <mergeCell ref="E5:E9"/>
    <mergeCell ref="A14:A15"/>
    <mergeCell ref="B16:B17"/>
    <mergeCell ref="B5:B9"/>
    <mergeCell ref="B13:N13"/>
    <mergeCell ref="A18:A19"/>
    <mergeCell ref="B14:B15"/>
    <mergeCell ref="C14:C15"/>
    <mergeCell ref="C16:C17"/>
    <mergeCell ref="D5:D9"/>
    <mergeCell ref="A5:A9"/>
    <mergeCell ref="F16:F17"/>
    <mergeCell ref="A16:A17"/>
    <mergeCell ref="C24:C25"/>
    <mergeCell ref="C21:C23"/>
    <mergeCell ref="A26:A28"/>
    <mergeCell ref="A21:A25"/>
    <mergeCell ref="C31:C32"/>
    <mergeCell ref="B21:B25"/>
    <mergeCell ref="B32:B33"/>
    <mergeCell ref="B26:B27"/>
    <mergeCell ref="C26:C27"/>
    <mergeCell ref="A56:A58"/>
    <mergeCell ref="B56:B58"/>
    <mergeCell ref="C56:C58"/>
    <mergeCell ref="A34:A36"/>
    <mergeCell ref="A49:A55"/>
    <mergeCell ref="B49:B55"/>
    <mergeCell ref="C49:C55"/>
    <mergeCell ref="B95:B96"/>
    <mergeCell ref="C95:C96"/>
    <mergeCell ref="A93:A94"/>
    <mergeCell ref="B93:B94"/>
    <mergeCell ref="C93:C94"/>
    <mergeCell ref="A83:A84"/>
    <mergeCell ref="C83:C84"/>
    <mergeCell ref="A85:A86"/>
    <mergeCell ref="B85:B86"/>
    <mergeCell ref="C85:C86"/>
    <mergeCell ref="B89:B90"/>
    <mergeCell ref="C89:C90"/>
    <mergeCell ref="C87:C88"/>
    <mergeCell ref="B87:B88"/>
    <mergeCell ref="B83:B84"/>
    <mergeCell ref="A87:A88"/>
    <mergeCell ref="A97:A98"/>
    <mergeCell ref="B97:B98"/>
    <mergeCell ref="C97:C98"/>
    <mergeCell ref="A103:A104"/>
    <mergeCell ref="B103:B104"/>
    <mergeCell ref="C103:C104"/>
    <mergeCell ref="B99:B100"/>
    <mergeCell ref="C99:C100"/>
    <mergeCell ref="A101:A102"/>
    <mergeCell ref="A111:A112"/>
    <mergeCell ref="B111:B112"/>
    <mergeCell ref="C111:C112"/>
    <mergeCell ref="B101:B102"/>
    <mergeCell ref="C101:C102"/>
    <mergeCell ref="A89:A90"/>
    <mergeCell ref="A105:A106"/>
    <mergeCell ref="B105:B106"/>
    <mergeCell ref="C105:C106"/>
    <mergeCell ref="A95:A96"/>
    <mergeCell ref="A109:A110"/>
    <mergeCell ref="B109:B110"/>
    <mergeCell ref="C109:C110"/>
    <mergeCell ref="A99:A100"/>
    <mergeCell ref="A107:A108"/>
    <mergeCell ref="B107:B108"/>
    <mergeCell ref="C107:C108"/>
    <mergeCell ref="A117:A118"/>
    <mergeCell ref="B117:B118"/>
    <mergeCell ref="C117:C118"/>
    <mergeCell ref="C125:C126"/>
    <mergeCell ref="A115:A116"/>
    <mergeCell ref="B115:B116"/>
    <mergeCell ref="C115:C116"/>
    <mergeCell ref="A127:A128"/>
    <mergeCell ref="B127:B128"/>
    <mergeCell ref="C127:C128"/>
    <mergeCell ref="A119:A120"/>
    <mergeCell ref="B119:B120"/>
    <mergeCell ref="C119:C120"/>
    <mergeCell ref="A121:A122"/>
    <mergeCell ref="B121:B122"/>
    <mergeCell ref="C121:C122"/>
    <mergeCell ref="A131:A132"/>
    <mergeCell ref="B131:B132"/>
    <mergeCell ref="C131:C132"/>
    <mergeCell ref="A133:A134"/>
    <mergeCell ref="B133:B134"/>
    <mergeCell ref="C133:C134"/>
    <mergeCell ref="A129:A130"/>
    <mergeCell ref="B129:B130"/>
    <mergeCell ref="C129:C130"/>
    <mergeCell ref="A113:A114"/>
    <mergeCell ref="B113:B114"/>
    <mergeCell ref="C113:C114"/>
    <mergeCell ref="A123:A124"/>
    <mergeCell ref="B123:B124"/>
    <mergeCell ref="A125:A126"/>
    <mergeCell ref="B125:B126"/>
    <mergeCell ref="A135:A136"/>
    <mergeCell ref="B135:B136"/>
    <mergeCell ref="C135:C136"/>
    <mergeCell ref="A137:A138"/>
    <mergeCell ref="B137:B138"/>
    <mergeCell ref="C137:C138"/>
    <mergeCell ref="C139:C140"/>
    <mergeCell ref="A141:A142"/>
    <mergeCell ref="B141:B142"/>
    <mergeCell ref="C141:C142"/>
    <mergeCell ref="A145:A146"/>
    <mergeCell ref="B145:B146"/>
    <mergeCell ref="C145:C146"/>
    <mergeCell ref="A153:A154"/>
    <mergeCell ref="B153:B154"/>
    <mergeCell ref="C153:C154"/>
    <mergeCell ref="A147:A148"/>
    <mergeCell ref="B147:B148"/>
    <mergeCell ref="C147:C148"/>
    <mergeCell ref="A149:A150"/>
    <mergeCell ref="B149:B150"/>
    <mergeCell ref="C149:C150"/>
    <mergeCell ref="A151:A152"/>
    <mergeCell ref="B72:B73"/>
    <mergeCell ref="C72:C73"/>
    <mergeCell ref="D72:D73"/>
    <mergeCell ref="B151:B152"/>
    <mergeCell ref="C151:C152"/>
    <mergeCell ref="A143:A144"/>
    <mergeCell ref="B143:B144"/>
    <mergeCell ref="C143:C144"/>
    <mergeCell ref="A139:A140"/>
    <mergeCell ref="B139:B140"/>
    <mergeCell ref="B157:D157"/>
    <mergeCell ref="A70:A71"/>
    <mergeCell ref="B70:B71"/>
    <mergeCell ref="C70:C71"/>
    <mergeCell ref="C59:C60"/>
    <mergeCell ref="A59:A61"/>
    <mergeCell ref="B60:B61"/>
    <mergeCell ref="A62:A65"/>
    <mergeCell ref="D70:D71"/>
    <mergeCell ref="A72:A73"/>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indukaev</cp:lastModifiedBy>
  <cp:lastPrinted>2019-04-11T01:45:44Z</cp:lastPrinted>
  <dcterms:created xsi:type="dcterms:W3CDTF">2012-01-12T02:35:56Z</dcterms:created>
  <dcterms:modified xsi:type="dcterms:W3CDTF">2019-04-16T02:11:45Z</dcterms:modified>
  <cp:category/>
  <cp:version/>
  <cp:contentType/>
  <cp:contentStatus/>
</cp:coreProperties>
</file>