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оказатели АВ" sheetId="1" r:id="rId1"/>
  </sheets>
  <definedNames>
    <definedName name="_xlnm.Print_Area" localSheetId="0">'Показатели АВ'!$A$1:$X$73</definedName>
  </definedNames>
  <calcPr calcId="114210"/>
</workbook>
</file>

<file path=xl/calcChain.xml><?xml version="1.0" encoding="utf-8"?>
<calcChain xmlns="http://schemas.openxmlformats.org/spreadsheetml/2006/main">
  <c r="R21" i="1"/>
  <c r="Q21"/>
  <c r="P21"/>
  <c r="O21"/>
  <c r="L21"/>
  <c r="K21"/>
  <c r="R18"/>
  <c r="P18"/>
  <c r="R17"/>
  <c r="P17"/>
  <c r="R16"/>
  <c r="P16"/>
  <c r="W15"/>
  <c r="U15"/>
  <c r="S15"/>
  <c r="R15"/>
  <c r="Q15"/>
  <c r="P15"/>
  <c r="O15"/>
  <c r="N15"/>
  <c r="M15"/>
  <c r="K15"/>
  <c r="W14"/>
  <c r="U14"/>
  <c r="S14"/>
  <c r="R14"/>
  <c r="Q14"/>
  <c r="P14"/>
  <c r="O14"/>
  <c r="N14"/>
  <c r="M14"/>
  <c r="L14"/>
  <c r="K14"/>
  <c r="R12"/>
  <c r="P12"/>
  <c r="I15"/>
  <c r="I14"/>
  <c r="I12"/>
</calcChain>
</file>

<file path=xl/sharedStrings.xml><?xml version="1.0" encoding="utf-8"?>
<sst xmlns="http://schemas.openxmlformats.org/spreadsheetml/2006/main" count="151" uniqueCount="110">
  <si>
    <t>ПОКАЗАТЕЛИ</t>
  </si>
  <si>
    <t>ЦЕЛИ, ЗАДАЧ, МЕРОПРИЯТИЙ ПОДПРОГРАММЫ</t>
  </si>
  <si>
    <t>"РАССЕЛЕНИЕ АВАРИЙНОГО ЖИЛЬЯ" НА 2017 - 2025 ГОДЫ</t>
  </si>
  <si>
    <t>N</t>
  </si>
  <si>
    <t>Наименование показателей целей, задач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</si>
  <si>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</si>
  <si>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</si>
  <si>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</si>
  <si>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</si>
  <si>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</si>
  <si>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Подпрограммы: расселение аварийного жилищного фонда</t>
  </si>
  <si>
    <t>Показатель 1. Количество расселенных аварийных многоквартирных домов, шт.</t>
  </si>
  <si>
    <t>Единовременное обследование (учет)</t>
  </si>
  <si>
    <t>Администрация Города Томска (комитет жилищной политики)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</si>
  <si>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</si>
  <si>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</si>
  <si>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Задача 1 Подпрограммы. 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</si>
  <si>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</si>
  <si>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Задача 2 Подпрограммы. Повышение качества условий проживания граждан путем переселения их из аварийного жилищного фонда Города Томска</t>
  </si>
  <si>
    <t>Площадь расселенного аварийного жилищного фонда, тыс. кв. м</t>
  </si>
  <si>
    <t>Администрация Города Томска (комитет жилищной политики))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</si>
  <si>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</t>
  </si>
  <si>
    <t>Задача 3 Подпрограммы. Развитие территорий, занятых аварийным жилищным фондом Города Томска</t>
  </si>
  <si>
    <t>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</si>
  <si>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Мероприятие 3.1. Расселение домов в рамках заключенных договоров развития территории</t>
  </si>
  <si>
    <t>Количество расселенных домов в рамках заключенных договоров развития территорий, вовлеченных в решение задач Подпрограммы, шт.</t>
  </si>
  <si>
    <t>Размер привлеченных внебюджетных ресурсов для переселения граждан из аварийного жилья, тыс. руб.</t>
  </si>
  <si>
    <t>1.1.</t>
  </si>
  <si>
    <t>1.1.1.</t>
  </si>
  <si>
    <t>1.2.</t>
  </si>
  <si>
    <t>1.2.1.</t>
  </si>
  <si>
    <t>1.2.2.</t>
  </si>
  <si>
    <t>1.2.3.</t>
  </si>
  <si>
    <t>1.2.4.</t>
  </si>
  <si>
    <t>1.3.</t>
  </si>
  <si>
    <t>1.3.1.</t>
  </si>
  <si>
    <t>1.3.2.</t>
  </si>
  <si>
    <t>в том числе за счет средств бюджета муниципального образования «Город Томск», шт.</t>
  </si>
  <si>
    <t>1&lt;*&gt;</t>
  </si>
  <si>
    <t>2 &lt;**&gt;</t>
  </si>
  <si>
    <t>в том числе за счет средств бюджета муниципального образования «Город Томск», %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</si>
  <si>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</si>
  <si>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</si>
  <si>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Количество приобретенных за счет средств бюджета муниципального образования «Город Томск» в муниципальную собственность жилых помещений, помещ.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</si>
  <si>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</si>
  <si>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Количество переданных помещений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проживания, помещ. &lt;****&gt;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</si>
  <si>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непригодными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</si>
  <si>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Количество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в отношении которых проведена оценка рыночной стоимости в целях изъятия для муниципальных нужд, шт.</t>
  </si>
  <si>
    <t>1.2.5.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</si>
  <si>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</si>
  <si>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Количество собственников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которым предоставлено возмещения за изымаемые жилые помещения, чел.</t>
  </si>
  <si>
    <t>Мероприятие 3.2.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</si>
  <si>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Показатель 2 цели Подпрограммы</t>
  </si>
  <si>
    <t>в столбце «в соответствии с потребностью»: Dп = Rп/N, где Dп - Доля расселенных аварийных домов от общего количества аварийных домов, %, Rп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</si>
  <si>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</si>
  <si>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</si>
  <si>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 = Rу/N, где Dу - Доля расселенных аварийных домов от общего количества аварийных домов, %, Rу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</si>
  <si>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>на 2017 год: количество не 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</si>
  <si>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в том числе за счет средств бюджета муниципального образования «Город Томск»</t>
  </si>
  <si>
    <t>в столбце «в соответствии с потребностью»: Dпм = Rпм/N, где Dпм - Доля расселенных аварийных домов от общего количества аварийных домов, %, Rпм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</si>
  <si>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</si>
  <si>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</si>
  <si>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Dум = Rум/N, где Dум - Доля расселенных аварийных домов от общего количества аварийных домов, %, Rум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</si>
  <si>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>0 &lt;***&gt;</t>
  </si>
  <si>
    <t>0&lt;****&gt;</t>
  </si>
  <si>
    <t>10 &lt;****&gt;</t>
  </si>
  <si>
    <t>24 &lt;****&gt;</t>
  </si>
  <si>
    <t>13 &lt;****&gt;</t>
  </si>
  <si>
    <t>20 &lt;****&gt;</t>
  </si>
  <si>
    <t>&lt;***&gt; В 2019 году в рамках подпрограммы «Расселение аварийного жилья» на 2017 - 2025 годы планируется исполнить 27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планируется расселить 1 муниципальную квартиру в многоквартирном доме: ул. Лебедева, 102а (при наличии экономии средств от проведенных конкурентными способами закупок в размере 1665,16 тыс. руб.).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</si>
  <si>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рамках муниципальной программы "Доступное и комфортное жилье" на 2015-2025 годы  в 2016 году.</t>
  </si>
  <si>
    <t>на 2021 год: прогнозное количество не расселенных аварийных домов на конец отчетного периода (всего)  – 626 шт. (при условии, что в 2021 году будет расселено 30 домов, а признанно аварийными в течение 2021 года- 50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</si>
  <si>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2022 год: прогнозное количество не расселенных аварийных домов на конец отчетного периода (всего)  – 661 шт. (при условии, что в 2022 году будет расселено 15 домов, а признанно аварийными в течение 2022 года- 50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</si>
  <si>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2023 год: прогнозное количество не расселенных аварийных домов на конец отчетного периода (всего)  – 691 шт. (при условии, что в 2023 году будет расселено 20 домов, а признанно аварийными в течение 2023 года- 50 домов), потребность в расселении аварийных домов за счет бюджета муниципального образования «Город Томск» - 32 многоквартирных домов и 64 многоквартирных домов в рамках договоров о развитии застроенной  территории (итого 96 шт.);</t>
  </si>
  <si>
    <t xml:space="preserve">на 2021 год: прогнозное количество не расселенных аварийных домов на конец отчетного периода - 626 шт. (при условии, что в 2021 году будет расселено 30 домов, а признанно аварийными в течение 2021 года - 50 домов), планируется расселить 6 домов  за счет средств муниципального образования «Город Томск», а также 24 многоквартирных домов за счет инвесторов в рамках договоров о развитии застроенной территории (в случае, если в 2019 году будут заключены 6 договоров); </t>
  </si>
  <si>
    <t xml:space="preserve">на 2022 год: прогнозное количество не расселенных аварийных домов на конец отчетного периода - 661 шт. (при условии, что в 2022 году будет расселено 15 домов, а признанно аварийными в течение 2022 года - 50 домов), планируется расселить 2 дома за счет средств муниципального образования «Город Томск», а также 13 многоквартирных домов за счет инвесторов в рамках договоров о развитии застроенной территории (в случае, если в 2020 году будут заключены 4 договора); </t>
  </si>
  <si>
    <t xml:space="preserve">на 2023 год: прогнозное количество не расселенных аварийных домов на конец отчетного периода - 691 шт. (при условии, что в 2023 году будет расселено 20 домов, а признанно аварийными в течение 2023 года - 50 домов), планируется расселить 20 многоквартирных домов за счет инвесторов в рамках договоров о развитии застроенной территории (в случае, если в 2021 году будут заключены 10 договоров); </t>
  </si>
  <si>
    <t>Количество приобретенных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помещений, помещ.</t>
  </si>
  <si>
    <t>на 2021 год: прогнозное количество не расселенных аварийных домов на конец отчетного периода (всего)  – 626 шт. (при условии, что в 2021 году будет расселено 30 домов, а признанно аварийными в течение 2021 года- 50 домов), потребность в расселении аварийных домов за счет бюджета муниципального образования «Город Томск» - 50 многоквартирных домов;</t>
  </si>
  <si>
    <t>на 2022 год: прогнозное количество не расселенных аварийных домов на конец отчетного периода (всего)  – 661 шт. (при условии, что в 2022 году будет расселено 15 домов, а признанно аварийными в течение 2022 года- 50 домов), потребность в расселении аварийных домов за счет бюджета муниципального образования «Город Томск» - 50 многоквартирных домов;</t>
  </si>
  <si>
    <t>на 2023 год: прогнозное количество не расселенных аварийных домов на конец отчетного периода (всего)  – 691 шт. (при условии, что в 2023 году будет расселено 20 домов, а признанно аварийными в течение 2023 года- 50 домов), потребность в расселении аварийных домов за счет бюджета муниципального образования «Город Томск» - 32 многоквартирных домов;</t>
  </si>
  <si>
    <t xml:space="preserve">на 2021 год: прогнозное количество не расселенных аварийных домов на конец отчетного периода - 626 шт. (при условии, что в 2021 году будет расселено 30 домов, а признанно аварийными в течение 2021 года - 50 домов), планируется расселить 6 домов  за счет средств муниципального образования «Город Томск»; </t>
  </si>
  <si>
    <t xml:space="preserve">на 2022 год: прогнозное количество не расселенных аварийных домов на конец отчетного периода - 661 шт. (при условии, что в 2022 году будет расселено 15 домов, а признанно аварийными в течение 2022 года - 50 домов), планируется расселить 2 дома за счет средств муниципального образования «Город Томск»; </t>
  </si>
  <si>
    <t xml:space="preserve">на 2023 год: прогнозное количество не расселенных аварийных домов на конец отчетного периода - 691 шт. (при условии, что в 2023 году будет расселено 20 домов, а признанно аварийными в течение 2023 года - 50 домов), за счет средств муниципального образования «Город Томск» расселение многоквартирных домов не планируется; </t>
  </si>
  <si>
    <t>Приложение 14 к подпрограмме "Расселение аварийного жилья" на 2017 - 2025 годы</t>
  </si>
  <si>
    <t>Число переселенных граждан, чел.&lt;*****&gt;</t>
  </si>
  <si>
    <t>Количество расселенных жилых помещений, шт. &lt;*****&gt;</t>
  </si>
  <si>
    <t>1&lt;****&gt;</t>
  </si>
  <si>
    <t xml:space="preserve">&lt;*****&gt; Значение показателей достигаются за счет финансирования мероприятия 2.2.  "Приобретение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проживания".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"Город Томск", а также расселения за счет инвесторов. </t>
  </si>
  <si>
    <t>на 2019 год: прогнозное количество не расселенных аварийных домов на конец отчетного периода (всего)  – 561 шт. (при условии, что в 2019 году будет расселено 10 домов, а признанно аварийными - 50 домов),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</si>
  <si>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на 2020 год: прогнозное количество не расселенных аварийных домов на конец отчетного периода (всего)  – 606 шт. (при условии, что в 2020 году будет расселено 5 домов, а признанно аварийными в течение 2020 года- 50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</si>
  <si>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2019 год: прогнозное количество не расселенных аварийных домов на конец отчетного периода - 561 шт. (при условии, что в 2019 году будет расселено 10 домов, а признанно аварийными в течение 2019 года - 50 домов), планируется исполнить 27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планируется расселить 1 муниципальную квартиру в многоквартирном доме: ул. Лебедева, 102а (при наличии экономии средств от проведенных конкурентными способами закупок в размере 1665,16 тыс. руб.) и 9 многоквартирных домов за счет инвесторов в рамках договоров о развитии застроенной территории, заключенными в 2017 году;</t>
  </si>
  <si>
    <t xml:space="preserve">на 2020 год: прогнозное количество не расселенных аварийных домов на конец отчетного периода - 606 шт. (при условии, что в 2020 году будет расселено 5 домов, а признанно аварийными в течение 2020 года - 50 домов), планируется расселить 5 домов  за счет средств муниципального образования «Город Томск»; </t>
  </si>
  <si>
    <t>на 2019 год: прогнозное количество не расселенных аварийных домов на конец отчетного периода (всего)  – 561 шт. (при условии, что в 2019 году будет расселено 10 домов, а признанно аварийными - 50 домов), потребность в расселении аварийных домов за счет бюджета муниципального образования «Город Томск» - 44 многоквартирных домов;</t>
  </si>
  <si>
    <t>на 2020 год: прогнозное количество не расселенных аварийных домов на конец отчетного периода (всего)  – 606 шт. (при условии, что в 2020 году будет расселено 5 домов, а признанно аварийными в течение 2020 года- 50 домов), потребность в расселении аварийных домов за счет бюджета муниципального образования «Город Томск» - 50 многоквартирных домов;</t>
  </si>
  <si>
    <t xml:space="preserve">на 2019 год: прогнозное количество не расселенных аварийных домов на конец отчетного периода - 561 шт. (при условии, что в 2019 году будет расселено 10 домов, а признанно аварийными в течение 2019 года - 50 домов), планируется исполнить 27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планируется расселить 1 муниципальную квартиру в многоквартирном доме: ул. Лебедева, 102а (при наличии экономии средств от проведенных конкурентными способами закупок в размере 1665,16 тыс. руб.); </t>
  </si>
  <si>
    <t>на 2024 год: прогнозное количество не расселенных аварийных домов на конец отчетного периода (всего)  – 741 шт. (при условии, что в 2024 году мероприятия по расселению проводиться не будут, а будет признанно аварийными в течение 2024 года- 50 домов), потребность в расселении аварийных домов за счет бюджета муниципального образования «Город Томск» - 32 многоквартирных домов и 64 многоквартирных домов в рамках договоров о развитии застроенной  территории (итого 96 шт.);</t>
  </si>
  <si>
    <t>на 2025 год: прогнозное количество не расселенных аварийных домов на конец отчетного периода (всего)  – 791 шт. (при условии, что в 2025 году мероприятия по расселению проводиться не будут, а будет признанно аварийными в течение 2025 года- 50 домов), потребность в расселении аварийных домов за счет бюджета муниципального образования «Город Томск» - 32 многоквартирных домов и 65 многоквартирных домов в рамках договоров о развитии застроенной  территории (итого 97 шт.);</t>
  </si>
  <si>
    <t xml:space="preserve">на 2024 год: прогнозное количество не расселенных аварийных домов на конец отчетного периода - 741 шт. (при условии, что в 2024 году мероприятия по расселению проводиться не будут, а будет признанно аварийными в течение 2024 года - 50 домов), мероприятия по расселению не планируются; </t>
  </si>
  <si>
    <t>на 2025 год: прогнозное количество не расселенных аварийных домов на конец отчетного периода - 791 шт. (при условии, что в 2025 году мероприятия по расселению проводиться не будут, а будет признанно аварийными в течение 2025 года - 50 домов), мероприятия по расселению не планируются.</t>
  </si>
  <si>
    <t>на 2024 год: прогнозное количество не расселенных аварийных домов на конец отчетного периода (всего)  – 741 шт. (при условии, что в 2024 году мероприятия по расселению проводиться не будут, а будет признанно аварийными в течение 2024 года- 50 домов), потребность в расселении аварийных домов за счет бюджета муниципального образования «Город Томск» - 32 многоквартирных домов;</t>
  </si>
  <si>
    <t>на 2025 год: прогнозное количество не расселенных аварийных домов на конец отчетного периода (всего)  – 791 шт. (при условии, что в 2025 году мероприятия по расселению проводиться не будут, а будет признанно аварийными в течение 2025 года- 50 домов), потребность в расселении аварийных домов за счет бюджета муниципального образования «Город Томск» - 32 многоквартирных домов;</t>
  </si>
  <si>
    <t xml:space="preserve">на 2024 год: прогнозное количество не расселенных аварийных домов на конец отчетного периода - 741 шт. (при условии, что в 2024 году мероприятия по расселению проводиться не будут, а будет признанно аварийными в течение 2024 года - 50 домов), за счет средств муниципального образования «Город Томск» расселение многоквартирных домов не планируется; </t>
  </si>
  <si>
    <t xml:space="preserve">на 2025 год: прогнозное количество не расселенных аварийных домов на конец отчетного периода - 791 шт. (при условии, что в 2025 году мероприятия по расселению проводиться не будут, а будет признанно аварийными в течение 2025 года - 50 домов), за счет средств муниципального образования «Город Томск» расселение многоквартирных домов не планируется; </t>
  </si>
  <si>
    <t>&lt;****&gt; В 2018 году планируется расселить 1 многоквартирный дом, признанный аварийным и подлежащим сносу (реконструкции) в рамках договора о развитии застроенной территории, заключенного в 2017 году; 
в 2019 году планируется расселить 9 многоквартирных домов, признанных аварийными и подлежащими сносу (реконструкции) в рамках договоров о развитии застроенной территории, заключенных в 2017 году, а также 1 многоквартирный дом по адресу: г. Томск, Московский тракт, 15, в отношении которого в 2018 году инвестором не выполнены обязательства по расселению;
в 2020 году расселение многоквартирных домов, признанных аварийными и подлежащими сносу не планируется, в связи с тем, что в 2018 году договоры о развитии застроенной территории не заключались;
в 2021 году планируется расселить 24 многоквартирных дома, признанных аварийными и подлежащими сносу (при условии, что в 2019 году будет заключено 6 договоров о развитии застроенной территории);
в 2022 году планируется расселить 13 многоквартирных домов, признанных аварийными и подлежащими сносу (при условии, что в 2020 году будет заключено 4 договора о развитии застроенной территории);
в 2023 году расселить 20 многоквартирных домов, признанных аварийными и подлежащими сносу (при условии, что в 2021 году будет заключено 10 договоров о развитии застроенной территории).</t>
  </si>
  <si>
    <t>&lt;**&gt; В 2018 году в рамках подпрограммы «Расселение аварийного жилья» на 2017 - 2020 годы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</t>
  </si>
  <si>
    <t>на 2018 год: прогнозное количество не 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</t>
  </si>
  <si>
    <t>на 2018 год: прогнозное количество не 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"Парк Победы"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дом.</t>
  </si>
  <si>
    <t xml:space="preserve">Цель, задачи и мероприятия (ведомственные целевые программы) подпрограммы </t>
  </si>
  <si>
    <t>Приложение 8 к постановлению администрации Города Томска от 13.05.2019 № 355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</si>
</sst>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1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16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textRotation="90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vertical="center"/>
    </xf>
    <xf numFmtId="0" fontId="8" fillId="0" borderId="0" xfId="0" applyFont="1" applyAlignment="1"/>
    <xf numFmtId="0" fontId="4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4" fillId="2" borderId="0" xfId="0" applyNumberFormat="1" applyFont="1" applyFill="1" applyAlignment="1">
      <alignment horizontal="justify" vertical="center"/>
    </xf>
    <xf numFmtId="0" fontId="5" fillId="2" borderId="0" xfId="0" applyNumberFormat="1" applyFont="1" applyFill="1" applyAlignment="1">
      <alignment vertical="center"/>
    </xf>
    <xf numFmtId="0" fontId="8" fillId="0" borderId="0" xfId="0" applyNumberFormat="1" applyFont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4" fontId="4" fillId="2" borderId="0" xfId="0" applyNumberFormat="1" applyFont="1" applyFill="1" applyBorder="1" applyAlignment="1">
      <alignment horizontal="justify" vertical="center"/>
    </xf>
    <xf numFmtId="4" fontId="5" fillId="2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8" fillId="0" borderId="5" xfId="0" applyFont="1" applyBorder="1" applyAlignment="1"/>
    <xf numFmtId="0" fontId="9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/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CE4E8CE4458EAC669ED786AFDC53DC84EDC24600B39B2C2CCFADFF5C8B82E8F4D6BDD62D55802E63G7IFK" TargetMode="External"/><Relationship Id="rId1" Type="http://schemas.openxmlformats.org/officeDocument/2006/relationships/hyperlink" Target="consultantplus://offline/ref=CE4E8CE4458EAC669ED786AFDC53DC84EDC24600B39B2C2CCFADFF5C8B82E8F4D6BDD62951G8I6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view="pageBreakPreview" zoomScaleNormal="100" zoomScaleSheetLayoutView="100" workbookViewId="0">
      <selection sqref="A1:X1"/>
    </sheetView>
  </sheetViews>
  <sheetFormatPr defaultRowHeight="12.75"/>
  <cols>
    <col min="1" max="1" width="5.5703125" style="6" customWidth="1"/>
    <col min="2" max="2" width="35" style="6" customWidth="1"/>
    <col min="3" max="3" width="28.85546875" style="6" customWidth="1"/>
    <col min="4" max="4" width="12" style="6" customWidth="1"/>
    <col min="5" max="5" width="17.5703125" style="6" customWidth="1"/>
    <col min="6" max="6" width="5.140625" style="6" customWidth="1"/>
    <col min="7" max="8" width="6.7109375" style="6" customWidth="1"/>
    <col min="9" max="9" width="7" style="6" customWidth="1"/>
    <col min="10" max="10" width="7.28515625" style="6" customWidth="1"/>
    <col min="11" max="11" width="7.5703125" style="6" customWidth="1"/>
    <col min="12" max="12" width="6.7109375" style="6" customWidth="1"/>
    <col min="13" max="13" width="7" style="6" customWidth="1"/>
    <col min="14" max="14" width="7.28515625" style="6" customWidth="1"/>
    <col min="15" max="15" width="7" style="6" customWidth="1"/>
    <col min="16" max="16" width="6.7109375" style="6" customWidth="1"/>
    <col min="17" max="17" width="7.7109375" style="6" customWidth="1"/>
    <col min="18" max="18" width="6.28515625" style="6" customWidth="1"/>
    <col min="19" max="19" width="7.5703125" style="6" customWidth="1"/>
    <col min="20" max="20" width="7" style="6" customWidth="1"/>
    <col min="21" max="21" width="7.85546875" style="6" customWidth="1"/>
    <col min="22" max="22" width="7" style="6" customWidth="1"/>
    <col min="23" max="24" width="7.28515625" style="6" customWidth="1"/>
    <col min="25" max="16384" width="9.140625" style="6"/>
  </cols>
  <sheetData>
    <row r="1" spans="1:24">
      <c r="A1" s="40" t="s">
        <v>109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7.25" customHeight="1">
      <c r="A2" s="40" t="s">
        <v>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>
      <c r="A3" s="7"/>
    </row>
    <row r="4" spans="1:24" ht="15.75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.75">
      <c r="A5" s="29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5.75">
      <c r="A6" s="29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8" spans="1:24" ht="17.25" customHeight="1">
      <c r="A8" s="42" t="s">
        <v>3</v>
      </c>
      <c r="B8" s="42" t="s">
        <v>108</v>
      </c>
      <c r="C8" s="42" t="s">
        <v>4</v>
      </c>
      <c r="D8" s="42" t="s">
        <v>5</v>
      </c>
      <c r="E8" s="42" t="s">
        <v>6</v>
      </c>
      <c r="F8" s="42">
        <v>2016</v>
      </c>
      <c r="G8" s="42" t="s">
        <v>7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</row>
    <row r="9" spans="1:24">
      <c r="A9" s="42"/>
      <c r="B9" s="42"/>
      <c r="C9" s="42"/>
      <c r="D9" s="42"/>
      <c r="E9" s="42"/>
      <c r="F9" s="42"/>
      <c r="G9" s="42">
        <v>2017</v>
      </c>
      <c r="H9" s="42"/>
      <c r="I9" s="42">
        <v>2018</v>
      </c>
      <c r="J9" s="42"/>
      <c r="K9" s="42">
        <v>2019</v>
      </c>
      <c r="L9" s="42"/>
      <c r="M9" s="42">
        <v>2020</v>
      </c>
      <c r="N9" s="42"/>
      <c r="O9" s="42">
        <v>2021</v>
      </c>
      <c r="P9" s="42"/>
      <c r="Q9" s="42">
        <v>2022</v>
      </c>
      <c r="R9" s="42"/>
      <c r="S9" s="42">
        <v>2023</v>
      </c>
      <c r="T9" s="42"/>
      <c r="U9" s="42">
        <v>2024</v>
      </c>
      <c r="V9" s="42"/>
      <c r="W9" s="42">
        <v>2025</v>
      </c>
      <c r="X9" s="42"/>
    </row>
    <row r="10" spans="1:24" ht="50.25">
      <c r="A10" s="42"/>
      <c r="B10" s="42"/>
      <c r="C10" s="42"/>
      <c r="D10" s="42"/>
      <c r="E10" s="42"/>
      <c r="F10" s="42"/>
      <c r="G10" s="8" t="s">
        <v>8</v>
      </c>
      <c r="H10" s="8" t="s">
        <v>9</v>
      </c>
      <c r="I10" s="8" t="s">
        <v>8</v>
      </c>
      <c r="J10" s="8" t="s">
        <v>9</v>
      </c>
      <c r="K10" s="8" t="s">
        <v>8</v>
      </c>
      <c r="L10" s="8" t="s">
        <v>9</v>
      </c>
      <c r="M10" s="8" t="s">
        <v>8</v>
      </c>
      <c r="N10" s="8" t="s">
        <v>9</v>
      </c>
      <c r="O10" s="8" t="s">
        <v>8</v>
      </c>
      <c r="P10" s="8" t="s">
        <v>9</v>
      </c>
      <c r="Q10" s="8" t="s">
        <v>8</v>
      </c>
      <c r="R10" s="8" t="s">
        <v>9</v>
      </c>
      <c r="S10" s="8" t="s">
        <v>8</v>
      </c>
      <c r="T10" s="8" t="s">
        <v>9</v>
      </c>
      <c r="U10" s="8" t="s">
        <v>8</v>
      </c>
      <c r="V10" s="8" t="s">
        <v>9</v>
      </c>
      <c r="W10" s="8" t="s">
        <v>8</v>
      </c>
      <c r="X10" s="8" t="s">
        <v>9</v>
      </c>
    </row>
    <row r="11" spans="1:24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8">
        <v>17</v>
      </c>
      <c r="R11" s="18">
        <v>18</v>
      </c>
      <c r="S11" s="18">
        <v>19</v>
      </c>
      <c r="T11" s="18">
        <v>20</v>
      </c>
      <c r="U11" s="18">
        <v>21</v>
      </c>
      <c r="V11" s="18">
        <v>22</v>
      </c>
      <c r="W11" s="18">
        <v>23</v>
      </c>
      <c r="X11" s="18">
        <v>24</v>
      </c>
    </row>
    <row r="12" spans="1:24" ht="33.75">
      <c r="A12" s="33">
        <v>1</v>
      </c>
      <c r="B12" s="33" t="s">
        <v>10</v>
      </c>
      <c r="C12" s="19" t="s">
        <v>11</v>
      </c>
      <c r="D12" s="19" t="s">
        <v>12</v>
      </c>
      <c r="E12" s="33" t="s">
        <v>13</v>
      </c>
      <c r="F12" s="11">
        <v>3</v>
      </c>
      <c r="G12" s="11">
        <v>56</v>
      </c>
      <c r="H12" s="11">
        <v>2</v>
      </c>
      <c r="I12" s="11">
        <f>25+1</f>
        <v>26</v>
      </c>
      <c r="J12" s="11">
        <v>7</v>
      </c>
      <c r="K12" s="11">
        <v>150</v>
      </c>
      <c r="L12" s="11">
        <v>10</v>
      </c>
      <c r="M12" s="11">
        <v>150</v>
      </c>
      <c r="N12" s="11">
        <v>5</v>
      </c>
      <c r="O12" s="11">
        <v>150</v>
      </c>
      <c r="P12" s="11">
        <f>24+6</f>
        <v>30</v>
      </c>
      <c r="Q12" s="11">
        <v>150</v>
      </c>
      <c r="R12" s="11">
        <f>13+2</f>
        <v>15</v>
      </c>
      <c r="S12" s="11">
        <v>96</v>
      </c>
      <c r="T12" s="11">
        <v>20</v>
      </c>
      <c r="U12" s="11">
        <v>96</v>
      </c>
      <c r="V12" s="11">
        <v>0</v>
      </c>
      <c r="W12" s="11">
        <v>97</v>
      </c>
      <c r="X12" s="11">
        <v>0</v>
      </c>
    </row>
    <row r="13" spans="1:24" ht="33.75">
      <c r="A13" s="33"/>
      <c r="B13" s="33"/>
      <c r="C13" s="19" t="s">
        <v>37</v>
      </c>
      <c r="D13" s="19" t="s">
        <v>12</v>
      </c>
      <c r="E13" s="33"/>
      <c r="F13" s="11">
        <v>3</v>
      </c>
      <c r="G13" s="11">
        <v>33</v>
      </c>
      <c r="H13" s="11" t="s">
        <v>38</v>
      </c>
      <c r="I13" s="11">
        <v>25</v>
      </c>
      <c r="J13" s="11" t="s">
        <v>39</v>
      </c>
      <c r="K13" s="11">
        <v>44</v>
      </c>
      <c r="L13" s="11" t="s">
        <v>63</v>
      </c>
      <c r="M13" s="11">
        <v>50</v>
      </c>
      <c r="N13" s="11">
        <v>5</v>
      </c>
      <c r="O13" s="11">
        <v>50</v>
      </c>
      <c r="P13" s="11">
        <v>6</v>
      </c>
      <c r="Q13" s="11">
        <v>50</v>
      </c>
      <c r="R13" s="11">
        <v>2</v>
      </c>
      <c r="S13" s="11">
        <v>32</v>
      </c>
      <c r="T13" s="11">
        <v>0</v>
      </c>
      <c r="U13" s="11">
        <v>32</v>
      </c>
      <c r="V13" s="11">
        <v>0</v>
      </c>
      <c r="W13" s="11">
        <v>32</v>
      </c>
      <c r="X13" s="11">
        <v>0</v>
      </c>
    </row>
    <row r="14" spans="1:24" ht="33.75">
      <c r="A14" s="33"/>
      <c r="B14" s="33"/>
      <c r="C14" s="19" t="s">
        <v>14</v>
      </c>
      <c r="D14" s="19" t="s">
        <v>15</v>
      </c>
      <c r="E14" s="33" t="s">
        <v>13</v>
      </c>
      <c r="F14" s="11">
        <v>0.64</v>
      </c>
      <c r="G14" s="11">
        <v>12.15</v>
      </c>
      <c r="H14" s="11">
        <v>0.43</v>
      </c>
      <c r="I14" s="11">
        <f>26*100/520</f>
        <v>5</v>
      </c>
      <c r="J14" s="12">
        <v>1.3</v>
      </c>
      <c r="K14" s="12">
        <f>150*100/561</f>
        <v>26.737967914438503</v>
      </c>
      <c r="L14" s="12">
        <f>10*100/561</f>
        <v>1.7825311942959001</v>
      </c>
      <c r="M14" s="12">
        <f>150*100/606</f>
        <v>24.752475247524753</v>
      </c>
      <c r="N14" s="12">
        <f>5*100/606</f>
        <v>0.82508250825082508</v>
      </c>
      <c r="O14" s="12">
        <f>150*100/626</f>
        <v>23.961661341853034</v>
      </c>
      <c r="P14" s="12">
        <f>30*100/626</f>
        <v>4.7923322683706067</v>
      </c>
      <c r="Q14" s="12">
        <f>150*100/661</f>
        <v>22.692889561270803</v>
      </c>
      <c r="R14" s="12">
        <f>15*100/661</f>
        <v>2.2692889561270801</v>
      </c>
      <c r="S14" s="12">
        <f>96*100/691</f>
        <v>13.892908827785817</v>
      </c>
      <c r="T14" s="11">
        <v>2.9</v>
      </c>
      <c r="U14" s="12">
        <f>96*100/741</f>
        <v>12.955465587044534</v>
      </c>
      <c r="V14" s="11">
        <v>0</v>
      </c>
      <c r="W14" s="12">
        <f>97*100/791</f>
        <v>12.262958280657395</v>
      </c>
      <c r="X14" s="11">
        <v>0</v>
      </c>
    </row>
    <row r="15" spans="1:24" ht="33.75">
      <c r="A15" s="33"/>
      <c r="B15" s="33"/>
      <c r="C15" s="19" t="s">
        <v>40</v>
      </c>
      <c r="D15" s="19" t="s">
        <v>15</v>
      </c>
      <c r="E15" s="33"/>
      <c r="F15" s="11">
        <v>0.64</v>
      </c>
      <c r="G15" s="11">
        <v>7.16</v>
      </c>
      <c r="H15" s="11">
        <v>0.22</v>
      </c>
      <c r="I15" s="12">
        <f>25*100/520</f>
        <v>4.8076923076923075</v>
      </c>
      <c r="J15" s="12">
        <v>0.4</v>
      </c>
      <c r="K15" s="12">
        <f>44*100/561</f>
        <v>7.8431372549019605</v>
      </c>
      <c r="L15" s="11">
        <v>0</v>
      </c>
      <c r="M15" s="12">
        <f>50*100/606</f>
        <v>8.2508250825082516</v>
      </c>
      <c r="N15" s="12">
        <f>5*100/606</f>
        <v>0.82508250825082508</v>
      </c>
      <c r="O15" s="12">
        <f>50*100/626</f>
        <v>7.9872204472843453</v>
      </c>
      <c r="P15" s="12">
        <f>6*100/626</f>
        <v>0.95846645367412142</v>
      </c>
      <c r="Q15" s="12">
        <f>50*100/661</f>
        <v>7.5642965204236008</v>
      </c>
      <c r="R15" s="12">
        <f>2*100/661</f>
        <v>0.30257186081694404</v>
      </c>
      <c r="S15" s="12">
        <f>32*100/691</f>
        <v>4.630969609261939</v>
      </c>
      <c r="T15" s="11">
        <v>0</v>
      </c>
      <c r="U15" s="13">
        <f>32*100/741</f>
        <v>4.3184885290148447</v>
      </c>
      <c r="V15" s="11">
        <v>0</v>
      </c>
      <c r="W15" s="12">
        <f>32*100/791</f>
        <v>4.0455120101137796</v>
      </c>
      <c r="X15" s="11">
        <v>0</v>
      </c>
    </row>
    <row r="16" spans="1:24" ht="44.25" customHeight="1">
      <c r="A16" s="1" t="s">
        <v>27</v>
      </c>
      <c r="B16" s="19" t="s">
        <v>16</v>
      </c>
      <c r="C16" s="19" t="s">
        <v>85</v>
      </c>
      <c r="D16" s="19" t="s">
        <v>12</v>
      </c>
      <c r="E16" s="19" t="s">
        <v>13</v>
      </c>
      <c r="F16" s="11">
        <v>260</v>
      </c>
      <c r="G16" s="11">
        <v>690</v>
      </c>
      <c r="H16" s="11">
        <v>272</v>
      </c>
      <c r="I16" s="11">
        <v>508</v>
      </c>
      <c r="J16" s="11">
        <v>402</v>
      </c>
      <c r="K16" s="11">
        <v>3093</v>
      </c>
      <c r="L16" s="11">
        <v>430</v>
      </c>
      <c r="M16" s="11">
        <v>3109</v>
      </c>
      <c r="N16" s="11">
        <v>70</v>
      </c>
      <c r="O16" s="11">
        <v>3048</v>
      </c>
      <c r="P16" s="11">
        <f>572+59</f>
        <v>631</v>
      </c>
      <c r="Q16" s="11">
        <v>3083</v>
      </c>
      <c r="R16" s="11">
        <f>306+61</f>
        <v>367</v>
      </c>
      <c r="S16" s="11">
        <v>1973</v>
      </c>
      <c r="T16" s="11">
        <v>445</v>
      </c>
      <c r="U16" s="11">
        <v>1973</v>
      </c>
      <c r="V16" s="11">
        <v>0</v>
      </c>
      <c r="W16" s="11">
        <v>1978</v>
      </c>
      <c r="X16" s="11">
        <v>0</v>
      </c>
    </row>
    <row r="17" spans="1:24" ht="41.25" customHeight="1">
      <c r="A17" s="2" t="s">
        <v>28</v>
      </c>
      <c r="B17" s="19" t="s">
        <v>17</v>
      </c>
      <c r="C17" s="19" t="s">
        <v>86</v>
      </c>
      <c r="D17" s="19" t="s">
        <v>12</v>
      </c>
      <c r="E17" s="19" t="s">
        <v>13</v>
      </c>
      <c r="F17" s="11">
        <v>94</v>
      </c>
      <c r="G17" s="11">
        <v>300</v>
      </c>
      <c r="H17" s="11">
        <v>81</v>
      </c>
      <c r="I17" s="11">
        <v>196</v>
      </c>
      <c r="J17" s="11">
        <v>126</v>
      </c>
      <c r="K17" s="11">
        <v>1145</v>
      </c>
      <c r="L17" s="11">
        <v>147</v>
      </c>
      <c r="M17" s="11">
        <v>1157</v>
      </c>
      <c r="N17" s="11">
        <v>27</v>
      </c>
      <c r="O17" s="11">
        <v>1097</v>
      </c>
      <c r="P17" s="11">
        <f>198+25</f>
        <v>223</v>
      </c>
      <c r="Q17" s="11">
        <v>1133</v>
      </c>
      <c r="R17" s="11">
        <f>97+24</f>
        <v>121</v>
      </c>
      <c r="S17" s="11">
        <v>853</v>
      </c>
      <c r="T17" s="11">
        <v>165</v>
      </c>
      <c r="U17" s="11">
        <v>853</v>
      </c>
      <c r="V17" s="11">
        <v>0</v>
      </c>
      <c r="W17" s="11">
        <v>867</v>
      </c>
      <c r="X17" s="11">
        <v>0</v>
      </c>
    </row>
    <row r="18" spans="1:24" ht="50.25" customHeight="1">
      <c r="A18" s="1" t="s">
        <v>29</v>
      </c>
      <c r="B18" s="19" t="s">
        <v>18</v>
      </c>
      <c r="C18" s="19" t="s">
        <v>19</v>
      </c>
      <c r="D18" s="19" t="s">
        <v>12</v>
      </c>
      <c r="E18" s="19" t="s">
        <v>13</v>
      </c>
      <c r="F18" s="11">
        <v>3.1</v>
      </c>
      <c r="G18" s="11">
        <v>9.75</v>
      </c>
      <c r="H18" s="11">
        <v>2.7</v>
      </c>
      <c r="I18" s="11">
        <v>6</v>
      </c>
      <c r="J18" s="11">
        <v>4.9000000000000004</v>
      </c>
      <c r="K18" s="11">
        <v>40.799999999999997</v>
      </c>
      <c r="L18" s="12">
        <v>5.7</v>
      </c>
      <c r="M18" s="11">
        <v>43.8</v>
      </c>
      <c r="N18" s="11">
        <v>0.9</v>
      </c>
      <c r="O18" s="11">
        <v>40.799999999999997</v>
      </c>
      <c r="P18" s="12">
        <f>8.41946+1.018</f>
        <v>9.4374600000000015</v>
      </c>
      <c r="Q18" s="11">
        <v>41.8</v>
      </c>
      <c r="R18" s="12">
        <f>4.177+0.5813</f>
        <v>4.7582999999999993</v>
      </c>
      <c r="S18" s="11">
        <v>26.8</v>
      </c>
      <c r="T18" s="11">
        <v>6.1</v>
      </c>
      <c r="U18" s="11">
        <v>26.8</v>
      </c>
      <c r="V18" s="11">
        <v>0</v>
      </c>
      <c r="W18" s="11">
        <v>26.8</v>
      </c>
      <c r="X18" s="11">
        <v>0</v>
      </c>
    </row>
    <row r="19" spans="1:24" ht="150.75" customHeight="1">
      <c r="A19" s="2" t="s">
        <v>30</v>
      </c>
      <c r="B19" s="19" t="s">
        <v>41</v>
      </c>
      <c r="C19" s="19" t="s">
        <v>77</v>
      </c>
      <c r="D19" s="19" t="s">
        <v>12</v>
      </c>
      <c r="E19" s="19" t="s">
        <v>20</v>
      </c>
      <c r="F19" s="11">
        <v>0</v>
      </c>
      <c r="G19" s="11">
        <v>100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</row>
    <row r="20" spans="1:24" ht="73.5" customHeight="1">
      <c r="A20" s="2" t="s">
        <v>31</v>
      </c>
      <c r="B20" s="19" t="s">
        <v>42</v>
      </c>
      <c r="C20" s="19" t="s">
        <v>43</v>
      </c>
      <c r="D20" s="19" t="s">
        <v>12</v>
      </c>
      <c r="E20" s="19" t="s">
        <v>13</v>
      </c>
      <c r="F20" s="11">
        <v>93</v>
      </c>
      <c r="G20" s="11">
        <v>100</v>
      </c>
      <c r="H20" s="11">
        <v>35</v>
      </c>
      <c r="I20" s="11">
        <v>190</v>
      </c>
      <c r="J20" s="11">
        <v>49</v>
      </c>
      <c r="K20" s="11">
        <v>406</v>
      </c>
      <c r="L20" s="11">
        <v>28</v>
      </c>
      <c r="M20" s="11">
        <v>423</v>
      </c>
      <c r="N20" s="11">
        <v>27</v>
      </c>
      <c r="O20" s="11">
        <v>387</v>
      </c>
      <c r="P20" s="11">
        <v>25</v>
      </c>
      <c r="Q20" s="11">
        <v>405</v>
      </c>
      <c r="R20" s="11">
        <v>24</v>
      </c>
      <c r="S20" s="11">
        <v>284</v>
      </c>
      <c r="T20" s="11">
        <v>0</v>
      </c>
      <c r="U20" s="11">
        <v>284</v>
      </c>
      <c r="V20" s="11">
        <v>0</v>
      </c>
      <c r="W20" s="11">
        <v>284</v>
      </c>
      <c r="X20" s="11">
        <v>0</v>
      </c>
    </row>
    <row r="21" spans="1:24" ht="123.75">
      <c r="A21" s="2" t="s">
        <v>32</v>
      </c>
      <c r="B21" s="19" t="s">
        <v>44</v>
      </c>
      <c r="C21" s="19" t="s">
        <v>45</v>
      </c>
      <c r="D21" s="19" t="s">
        <v>12</v>
      </c>
      <c r="E21" s="19" t="s">
        <v>13</v>
      </c>
      <c r="F21" s="11">
        <v>94</v>
      </c>
      <c r="G21" s="11">
        <v>300</v>
      </c>
      <c r="H21" s="11">
        <v>81</v>
      </c>
      <c r="I21" s="11">
        <v>196</v>
      </c>
      <c r="J21" s="11">
        <v>84</v>
      </c>
      <c r="K21" s="11">
        <f>406+6+5+6+9</f>
        <v>432</v>
      </c>
      <c r="L21" s="11">
        <f>17+28+6+5+6+9</f>
        <v>71</v>
      </c>
      <c r="M21" s="11">
        <v>423</v>
      </c>
      <c r="N21" s="11">
        <v>27</v>
      </c>
      <c r="O21" s="11">
        <f>387+79</f>
        <v>466</v>
      </c>
      <c r="P21" s="11">
        <f>25+79</f>
        <v>104</v>
      </c>
      <c r="Q21" s="11">
        <f>405+50</f>
        <v>455</v>
      </c>
      <c r="R21" s="11">
        <f>24+50</f>
        <v>74</v>
      </c>
      <c r="S21" s="11">
        <v>853</v>
      </c>
      <c r="T21" s="11">
        <v>69</v>
      </c>
      <c r="U21" s="11">
        <v>853</v>
      </c>
      <c r="V21" s="11">
        <v>0</v>
      </c>
      <c r="W21" s="11">
        <v>867</v>
      </c>
      <c r="X21" s="11">
        <v>0</v>
      </c>
    </row>
    <row r="22" spans="1:24" ht="129.75" customHeight="1">
      <c r="A22" s="2" t="s">
        <v>33</v>
      </c>
      <c r="B22" s="19" t="s">
        <v>46</v>
      </c>
      <c r="C22" s="19" t="s">
        <v>47</v>
      </c>
      <c r="D22" s="19" t="s">
        <v>12</v>
      </c>
      <c r="E22" s="19" t="s">
        <v>21</v>
      </c>
      <c r="F22" s="11">
        <v>0</v>
      </c>
      <c r="G22" s="11">
        <v>0</v>
      </c>
      <c r="H22" s="11">
        <v>0</v>
      </c>
      <c r="I22" s="15">
        <v>124</v>
      </c>
      <c r="J22" s="11">
        <v>124</v>
      </c>
      <c r="K22" s="11">
        <v>30</v>
      </c>
      <c r="L22" s="11">
        <v>30</v>
      </c>
      <c r="M22" s="11">
        <v>0</v>
      </c>
      <c r="N22" s="11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</row>
    <row r="23" spans="1:24" ht="135">
      <c r="A23" s="2" t="s">
        <v>48</v>
      </c>
      <c r="B23" s="3" t="s">
        <v>49</v>
      </c>
      <c r="C23" s="3" t="s">
        <v>50</v>
      </c>
      <c r="D23" s="19" t="s">
        <v>12</v>
      </c>
      <c r="E23" s="19" t="s">
        <v>21</v>
      </c>
      <c r="F23" s="11">
        <v>0</v>
      </c>
      <c r="G23" s="11">
        <v>0</v>
      </c>
      <c r="H23" s="11">
        <v>0</v>
      </c>
      <c r="I23" s="15">
        <v>63</v>
      </c>
      <c r="J23" s="15">
        <v>63</v>
      </c>
      <c r="K23" s="11">
        <v>62</v>
      </c>
      <c r="L23" s="11">
        <v>62</v>
      </c>
      <c r="M23" s="11">
        <v>0</v>
      </c>
      <c r="N23" s="11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</row>
    <row r="24" spans="1:24" ht="61.5" customHeight="1">
      <c r="A24" s="1" t="s">
        <v>34</v>
      </c>
      <c r="B24" s="19" t="s">
        <v>22</v>
      </c>
      <c r="C24" s="19" t="s">
        <v>23</v>
      </c>
      <c r="D24" s="19" t="s">
        <v>12</v>
      </c>
      <c r="E24" s="19" t="s">
        <v>13</v>
      </c>
      <c r="F24" s="11">
        <v>0</v>
      </c>
      <c r="G24" s="11">
        <v>11</v>
      </c>
      <c r="H24" s="11">
        <v>4</v>
      </c>
      <c r="I24" s="11">
        <v>8</v>
      </c>
      <c r="J24" s="11">
        <v>5</v>
      </c>
      <c r="K24" s="11">
        <v>33</v>
      </c>
      <c r="L24" s="11">
        <v>6</v>
      </c>
      <c r="M24" s="11">
        <v>33</v>
      </c>
      <c r="N24" s="17">
        <v>4</v>
      </c>
      <c r="O24" s="14">
        <v>33</v>
      </c>
      <c r="P24" s="14">
        <v>10</v>
      </c>
      <c r="Q24" s="14">
        <v>33</v>
      </c>
      <c r="R24" s="14">
        <v>0</v>
      </c>
      <c r="S24" s="14">
        <v>16</v>
      </c>
      <c r="T24" s="14">
        <v>0</v>
      </c>
      <c r="U24" s="14">
        <v>15</v>
      </c>
      <c r="V24" s="14">
        <v>0</v>
      </c>
      <c r="W24" s="14">
        <v>17</v>
      </c>
      <c r="X24" s="14">
        <v>0</v>
      </c>
    </row>
    <row r="25" spans="1:24" ht="53.25" customHeight="1">
      <c r="A25" s="2" t="s">
        <v>35</v>
      </c>
      <c r="B25" s="19" t="s">
        <v>24</v>
      </c>
      <c r="C25" s="19" t="s">
        <v>25</v>
      </c>
      <c r="D25" s="19" t="s">
        <v>12</v>
      </c>
      <c r="E25" s="19" t="s">
        <v>13</v>
      </c>
      <c r="F25" s="11">
        <v>0</v>
      </c>
      <c r="G25" s="11">
        <v>23</v>
      </c>
      <c r="H25" s="11">
        <v>1</v>
      </c>
      <c r="I25" s="11">
        <v>1</v>
      </c>
      <c r="J25" s="11" t="s">
        <v>87</v>
      </c>
      <c r="K25" s="11">
        <v>100</v>
      </c>
      <c r="L25" s="11" t="s">
        <v>65</v>
      </c>
      <c r="M25" s="11">
        <v>100</v>
      </c>
      <c r="N25" s="11" t="s">
        <v>64</v>
      </c>
      <c r="O25" s="16">
        <v>100</v>
      </c>
      <c r="P25" s="16" t="s">
        <v>66</v>
      </c>
      <c r="Q25" s="16">
        <v>100</v>
      </c>
      <c r="R25" s="16" t="s">
        <v>67</v>
      </c>
      <c r="S25" s="16">
        <v>100</v>
      </c>
      <c r="T25" s="16" t="s">
        <v>68</v>
      </c>
      <c r="U25" s="16">
        <v>100</v>
      </c>
      <c r="V25" s="16">
        <v>0</v>
      </c>
      <c r="W25" s="16">
        <v>100</v>
      </c>
      <c r="X25" s="16">
        <v>0</v>
      </c>
    </row>
    <row r="26" spans="1:24" ht="94.5" customHeight="1">
      <c r="A26" s="2" t="s">
        <v>36</v>
      </c>
      <c r="B26" s="19" t="s">
        <v>51</v>
      </c>
      <c r="C26" s="19" t="s">
        <v>26</v>
      </c>
      <c r="D26" s="19" t="s">
        <v>12</v>
      </c>
      <c r="E26" s="19" t="s">
        <v>13</v>
      </c>
      <c r="F26" s="5">
        <v>0</v>
      </c>
      <c r="G26" s="4">
        <v>200000</v>
      </c>
      <c r="H26" s="4">
        <v>0</v>
      </c>
      <c r="I26" s="4">
        <v>200000</v>
      </c>
      <c r="J26" s="4">
        <v>200000</v>
      </c>
      <c r="K26" s="4">
        <v>1551801</v>
      </c>
      <c r="L26" s="4">
        <v>274194.59999999998</v>
      </c>
      <c r="M26" s="4">
        <v>1566713</v>
      </c>
      <c r="N26" s="4">
        <v>200000</v>
      </c>
      <c r="O26" s="9">
        <v>1522747</v>
      </c>
      <c r="P26" s="9">
        <v>426851.3</v>
      </c>
      <c r="Q26" s="9">
        <v>1547087</v>
      </c>
      <c r="R26" s="9">
        <v>237679.9</v>
      </c>
      <c r="S26" s="9">
        <v>1026065</v>
      </c>
      <c r="T26" s="9">
        <v>344220.7</v>
      </c>
      <c r="U26" s="9">
        <v>1026065</v>
      </c>
      <c r="V26" s="9">
        <v>0</v>
      </c>
      <c r="W26" s="9">
        <v>1054017</v>
      </c>
      <c r="X26" s="9">
        <v>0</v>
      </c>
    </row>
    <row r="27" spans="1:24" ht="15">
      <c r="A27" s="34" t="s">
        <v>70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1:24" ht="27.75" customHeight="1">
      <c r="A28" s="25" t="s">
        <v>105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27.75" customHeight="1">
      <c r="A29" s="25" t="s">
        <v>69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87" customHeight="1">
      <c r="A30" s="37" t="s">
        <v>104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25.5" customHeight="1">
      <c r="A31" s="24" t="s">
        <v>88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>
      <c r="A32" s="31" t="s">
        <v>52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28.5" customHeight="1">
      <c r="A33" s="26" t="s">
        <v>53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5">
      <c r="A34" s="20" t="s">
        <v>54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22.5" customHeight="1">
      <c r="A35" s="20" t="s">
        <v>55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21" customHeight="1">
      <c r="A36" s="20" t="s">
        <v>89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24.75" customHeight="1">
      <c r="A37" s="20" t="s">
        <v>90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28.5" customHeight="1">
      <c r="A38" s="20" t="s">
        <v>71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28.5" customHeight="1">
      <c r="A39" s="20" t="s">
        <v>72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28.5" customHeight="1">
      <c r="A40" s="20" t="s">
        <v>73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28.5" customHeight="1">
      <c r="A41" s="20" t="s">
        <v>96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28.5" customHeight="1">
      <c r="A42" s="20" t="s">
        <v>97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25.5" customHeight="1">
      <c r="A43" s="23" t="s">
        <v>56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24" ht="18.75" customHeight="1">
      <c r="A44" s="20" t="s">
        <v>57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39.75" customHeight="1">
      <c r="A45" s="20" t="s">
        <v>107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41.25" customHeight="1">
      <c r="A46" s="20" t="s">
        <v>91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21" customHeight="1">
      <c r="A47" s="20" t="s">
        <v>92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24" customHeight="1">
      <c r="A48" s="20" t="s">
        <v>74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27.75" customHeight="1">
      <c r="A49" s="20" t="s">
        <v>75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30" customHeight="1">
      <c r="A50" s="20" t="s">
        <v>76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2.75" customHeight="1">
      <c r="A51" s="20" t="s">
        <v>98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8.75" customHeight="1">
      <c r="A52" s="20" t="s">
        <v>99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15">
      <c r="A53" s="24" t="s">
        <v>58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27" customHeight="1">
      <c r="A54" s="23" t="s">
        <v>59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5">
      <c r="A55" s="20" t="s">
        <v>60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5">
      <c r="A56" s="20" t="s">
        <v>61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24.75" customHeight="1">
      <c r="A57" s="20" t="s">
        <v>93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24.75" customHeight="1">
      <c r="A58" s="20" t="s">
        <v>94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24.75" customHeight="1">
      <c r="A59" s="20" t="s">
        <v>78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24.75" customHeight="1">
      <c r="A60" s="20" t="s">
        <v>79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24.75" customHeight="1">
      <c r="A61" s="20" t="s">
        <v>80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24.75" customHeight="1">
      <c r="A62" s="20" t="s">
        <v>100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24.75" customHeight="1">
      <c r="A63" s="20" t="s">
        <v>101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30.75" customHeight="1">
      <c r="A64" s="23" t="s">
        <v>62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5.75" customHeight="1">
      <c r="A65" s="20" t="s">
        <v>57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24" customHeight="1">
      <c r="A66" s="20" t="s">
        <v>106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27.75" customHeight="1">
      <c r="A67" s="20" t="s">
        <v>95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15.75" customHeight="1">
      <c r="A68" s="20" t="s">
        <v>92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13.5" customHeight="1">
      <c r="A69" s="20" t="s">
        <v>81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18.75" customHeight="1">
      <c r="A70" s="20" t="s">
        <v>82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25.5" customHeight="1">
      <c r="A71" s="20" t="s">
        <v>83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24.75" customHeight="1">
      <c r="A72" s="20" t="s">
        <v>102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27.75" customHeight="1">
      <c r="A73" s="20" t="s">
        <v>103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2"/>
      <c r="P73" s="22"/>
      <c r="Q73" s="22"/>
      <c r="R73" s="22"/>
      <c r="S73" s="22"/>
      <c r="T73" s="22"/>
      <c r="U73" s="22"/>
      <c r="V73" s="22"/>
      <c r="W73" s="22"/>
      <c r="X73" s="22"/>
    </row>
  </sheetData>
  <mergeCells count="72">
    <mergeCell ref="U9:V9"/>
    <mergeCell ref="W9:X9"/>
    <mergeCell ref="F8:F10"/>
    <mergeCell ref="A8:A10"/>
    <mergeCell ref="B8:B10"/>
    <mergeCell ref="C8:C10"/>
    <mergeCell ref="D8:D10"/>
    <mergeCell ref="E8:E10"/>
    <mergeCell ref="I9:J9"/>
    <mergeCell ref="K9:L9"/>
    <mergeCell ref="M9:N9"/>
    <mergeCell ref="O9:P9"/>
    <mergeCell ref="Q9:R9"/>
    <mergeCell ref="S9:T9"/>
    <mergeCell ref="A27:X27"/>
    <mergeCell ref="A28:X28"/>
    <mergeCell ref="A30:X30"/>
    <mergeCell ref="A31:X31"/>
    <mergeCell ref="A2:X2"/>
    <mergeCell ref="A1:X1"/>
    <mergeCell ref="A4:X4"/>
    <mergeCell ref="A5:X5"/>
    <mergeCell ref="G8:X8"/>
    <mergeCell ref="G9:H9"/>
    <mergeCell ref="A29:X29"/>
    <mergeCell ref="A33:X33"/>
    <mergeCell ref="A34:X34"/>
    <mergeCell ref="A35:X35"/>
    <mergeCell ref="A6:X6"/>
    <mergeCell ref="A32:N32"/>
    <mergeCell ref="A12:A15"/>
    <mergeCell ref="B12:B15"/>
    <mergeCell ref="E12:E13"/>
    <mergeCell ref="E14:E15"/>
    <mergeCell ref="A61:X61"/>
    <mergeCell ref="A62:X62"/>
    <mergeCell ref="A46:X46"/>
    <mergeCell ref="A47:X47"/>
    <mergeCell ref="A52:X52"/>
    <mergeCell ref="A53:X53"/>
    <mergeCell ref="A54:X54"/>
    <mergeCell ref="A36:X36"/>
    <mergeCell ref="A37:X37"/>
    <mergeCell ref="A44:X44"/>
    <mergeCell ref="A38:X38"/>
    <mergeCell ref="A39:X39"/>
    <mergeCell ref="A40:X40"/>
    <mergeCell ref="A41:X41"/>
    <mergeCell ref="A42:X42"/>
    <mergeCell ref="A48:X48"/>
    <mergeCell ref="A50:X50"/>
    <mergeCell ref="A51:X51"/>
    <mergeCell ref="A45:X45"/>
    <mergeCell ref="A49:X49"/>
    <mergeCell ref="A43:N43"/>
    <mergeCell ref="A65:X65"/>
    <mergeCell ref="A66:X66"/>
    <mergeCell ref="A55:X55"/>
    <mergeCell ref="A56:X56"/>
    <mergeCell ref="A57:X57"/>
    <mergeCell ref="A58:X58"/>
    <mergeCell ref="A59:X59"/>
    <mergeCell ref="A60:X60"/>
    <mergeCell ref="A63:X63"/>
    <mergeCell ref="A64:X64"/>
    <mergeCell ref="A71:X71"/>
    <mergeCell ref="A72:X72"/>
    <mergeCell ref="A73:X73"/>
    <mergeCell ref="A67:X67"/>
    <mergeCell ref="A68:X68"/>
    <mergeCell ref="A69:X69"/>
    <mergeCell ref="A70:X70"/>
  </mergeCells>
  <phoneticPr fontId="0" type="noConversion"/>
  <hyperlinks>
    <hyperlink ref="C23" r:id="rId1" display="consultantplus://offline/ref=CE4E8CE4458EAC669ED786AFDC53DC84EDC24600B39B2C2CCFADFF5C8B82E8F4D6BDD62951G8I6K"/>
    <hyperlink ref="B23" r:id="rId2" display="consultantplus://offline/ref=CE4E8CE4458EAC669ED786AFDC53DC84EDC24600B39B2C2CCFADFF5C8B82E8F4D6BDD62D55802E63G7IFK"/>
  </hyperlinks>
  <pageMargins left="0.19685039370078741" right="0.19685039370078741" top="0.19685039370078741" bottom="0.19685039370078741" header="0.11811023622047245" footer="0.11811023622047245"/>
  <pageSetup paperSize="9" scale="5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АВ</vt:lpstr>
      <vt:lpstr>'Показатели АВ'!Область_печати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2019-05-14T05:15:01Z</dcterms:modified>
</cp:coreProperties>
</file>