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оказатели АВ" sheetId="1" r:id="rId1"/>
  </sheets>
  <definedNames>
    <definedName name="_xlnm.Print_Area" localSheetId="0">'Показатели АВ'!$A$1:$X$73</definedName>
  </definedNames>
  <calcPr calcId="114210"/>
</workbook>
</file>

<file path=xl/calcChain.xml><?xml version="1.0" encoding="utf-8"?>
<calcChain xmlns="http://schemas.openxmlformats.org/spreadsheetml/2006/main">
  <c r="R21" i="1"/>
  <c r="Q21"/>
  <c r="P21"/>
  <c r="O21"/>
  <c r="K21"/>
  <c r="R18"/>
  <c r="P18"/>
  <c r="R17"/>
  <c r="P17"/>
  <c r="R16"/>
  <c r="P16"/>
  <c r="W15"/>
  <c r="U15"/>
  <c r="S15"/>
  <c r="R15"/>
  <c r="Q15"/>
  <c r="P15"/>
  <c r="O15"/>
  <c r="N15"/>
  <c r="M15"/>
  <c r="K15"/>
  <c r="W14"/>
  <c r="U14"/>
  <c r="S14"/>
  <c r="R14"/>
  <c r="Q14"/>
  <c r="P14"/>
  <c r="O14"/>
  <c r="N14"/>
  <c r="M14"/>
  <c r="L14"/>
  <c r="K14"/>
  <c r="R12"/>
  <c r="P12"/>
  <c r="I15"/>
  <c r="I14"/>
  <c r="I12"/>
</calcChain>
</file>

<file path=xl/sharedStrings.xml><?xml version="1.0" encoding="utf-8"?>
<sst xmlns="http://schemas.openxmlformats.org/spreadsheetml/2006/main" count="151" uniqueCount="110">
  <si>
    <t>ПОКАЗАТЕЛИ</t>
  </si>
  <si>
    <t>ЦЕЛИ, ЗАДАЧ, МЕРОПРИЯТИЙ ПОДПРОГРАММЫ</t>
  </si>
  <si>
    <t>"РАССЕЛЕНИЕ АВАРИЙНОГО ЖИЛЬЯ" НА 2017 - 2025 ГОДЫ</t>
  </si>
  <si>
    <t>N</t>
  </si>
  <si>
    <t>Цель, задачи и мероприятия (ведомственные целевые программы) подпрограммы программы</t>
  </si>
  <si>
    <t>Наименование показателей целей, задач подпрограммы (единицы измерения)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</si>
  <si>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</si>
  <si>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</si>
  <si>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Плановые значения показателей по годам реализации муниципальной программы</t>
  </si>
  <si>
    <t>в соответствии с потребностью</t>
  </si>
  <si>
    <t>в соответствии с утвержденным финансированием</t>
  </si>
  <si>
    <t>Цель Подпрограммы: расселение аварийного жилищного фонда</t>
  </si>
  <si>
    <t>Показатель 1. Количество расселенных аварийных многоквартирных домов, шт.</t>
  </si>
  <si>
    <t>Единовременное обследование (учет)</t>
  </si>
  <si>
    <t>Администрация Города Томска (комитет жилищной политики)</t>
  </si>
  <si>
    <t>Показатель 2. Доля расселенных аварийных домов от общего количества аварийных домов, %</t>
  </si>
  <si>
    <t>Периодическая отчетность</t>
  </si>
  <si>
    <t>Задача 1 Подпрограммы. Разработка и реализация механизма переселения граждан из аварийного жилищного фонда Города Томска</t>
  </si>
  <si>
    <t>Мероприятие 1.1. Расселение жилых помещений аварийного жилищного фонда Города Томска</t>
  </si>
  <si>
    <t>Задача 2 Подпрограммы. Повышение качества условий проживания граждан путем переселения их из аварийного жилищного фонда Города Томска</t>
  </si>
  <si>
    <t>Площадь расселенного аварийного жилищного фонда, тыс. кв. м</t>
  </si>
  <si>
    <t>Администрация Города Томска (комитет жилищной политики))</t>
  </si>
  <si>
    <t>Администрация Кировского района Города Томска, администрация Ленинского района Города Томска, администрация Октябрьского района Города Томска, администрация Советского района Города Томска</t>
  </si>
  <si>
    <t>Задача 3 Подпрограммы. Развитие территорий, занятых аварийным жилищным фондом Города Томска</t>
  </si>
  <si>
    <t>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</si>
  <si>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Мероприятие 3.1. Расселение домов в рамках заключенных договоров развития территории</t>
  </si>
  <si>
    <t>Количество расселенных домов в рамках заключенных договоров развития территорий, вовлеченных в решение задач Подпрограммы, шт.</t>
  </si>
  <si>
    <t>Размер привлеченных внебюджетных ресурсов для переселения граждан из аварийного жилья, тыс. руб.</t>
  </si>
  <si>
    <t>1.1.</t>
  </si>
  <si>
    <t>1.1.1.</t>
  </si>
  <si>
    <t>1.2.</t>
  </si>
  <si>
    <t>1.2.1.</t>
  </si>
  <si>
    <t>1.2.2.</t>
  </si>
  <si>
    <t>1.2.3.</t>
  </si>
  <si>
    <t>1.2.4.</t>
  </si>
  <si>
    <t>1.3.</t>
  </si>
  <si>
    <t>1.3.1.</t>
  </si>
  <si>
    <t>1.3.2.</t>
  </si>
  <si>
    <t>в том числе за счет средств бюджета муниципального образования «Город Томск», шт.</t>
  </si>
  <si>
    <t>1&lt;*&gt;</t>
  </si>
  <si>
    <t>2 &lt;**&gt;</t>
  </si>
  <si>
    <t>в том числе за счет средств бюджета муниципального образования «Город Томск», %</t>
  </si>
  <si>
    <t>Мероприятие 2.1. Приобретение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 с целью последующего предоставления на соответствующем праве гражданам, занимающим жилые помещения, расположенные в многоквартирных домах, признанных аварийными и подлежащих сносу (реконструкции) или признанных непригодными для проживания и расположенных на территории муниципального образования «Город Томск»</t>
  </si>
  <si>
    <t>Мероприятие 2.2. 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признанных непригодными для проживания</t>
  </si>
  <si>
    <t>Количество приобретенных за счет средств бюджета муниципального образования «Город Томск» в муниципальную собственность жилых помещений, помещ.</t>
  </si>
  <si>
    <t>Мероприятие 2.3. Передача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 и расположенных на территории муниципального образования «Город Томск», приобретенных для указанных целей жилых помещений</t>
  </si>
  <si>
    <t>Количество переданных помещений на соответствующем праве (собственность, социальный найм) гражданам, занимающим жилые помещения, расположенные в многоквартирных домах, признанных аварийными и подлежащих сносу реконструкции или признанных непригодными для проживания, помещ. &lt;****&gt;</t>
  </si>
  <si>
    <t>Мероприятие 2.4.
Проведение оценки рыночной стоимости недвижимого имущества, расположенного в многоквартирных домах, признанных аварийными и подлежащих сносу (реконструкции) или признанных непригодными для проживания, подлежащего изъятию для муниципальных нужд, получение нотариально удостоверенной доверенности для заключения соглашений об изъятии для муниципальных нужд недвижимого имущества</t>
  </si>
  <si>
    <t>Количество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в отношении которых проведена оценка рыночной стоимости в целях изъятия для муниципальных нужд, шт.</t>
  </si>
  <si>
    <t>1.2.5.</t>
  </si>
  <si>
    <t>Мероприятие 2.5. Предоставление возмещения за изымаемые жилые помещения в случаях, предусмотренных в соглашениях с собственниками указанных жилых помещений, заключаемых в соответствии со статьей 32 Жилищного кодекса Российской Федерации</t>
  </si>
  <si>
    <t>Количество собственников объектов недвижимого имущества, расположенных в многоквартирных домах, признанных аварийными и подлежащих сносу (реконструкции) или признанных непригодными для проживания, которым предоставлено возмещения за изымаемые жилые помещения, чел.</t>
  </si>
  <si>
    <t>Мероприятие 3.2. Привлечение к решению задач Подпрограммы инвесторов через формирование предложений муниципального образования «Город Томск» по развитию застроенной территории, на которой расположены подлежащие сносу аварийные дома, посредством проведения аукционов на право заключения договора о развитии застроенной территории</t>
  </si>
  <si>
    <t>Показатель 2 цели Подпрограммы</t>
  </si>
  <si>
    <t>в столбце «в соответствии с потребностью»: Dп = Rп/N, где Dп - Доля расселенных аварийных домов от общего количества аварийных домов, %, Rп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</si>
  <si>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</si>
  <si>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</si>
  <si>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 = Rу/N, где Dу - Доля расселенных аварийных домов от общего количества аварийных домов, %, Rу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</si>
  <si>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на 2017 год: количество не 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</si>
  <si>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в том числе за счет средств бюджета муниципального образования «Город Томск»</t>
  </si>
  <si>
    <t>в столбце «в соответствии с потребностью»: Dпм = Rпм/N, где Dпм - Доля расселенных аварийных домов от общего количества аварийных домов, %, Rпм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</si>
  <si>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 xml:space="preserve"> на 2017 год: количество не 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</si>
  <si>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 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</si>
  <si>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В столбце «в соответствии с утвержденным финансированием» показатели рассчитаны исходя из общего количества аварийных домов, расселенных за год и признанных аварийными в течение года, и общего количества аварийных домов: Dум = Rум/N, где Dум - Доля расселенных аварийных домов от общего количества аварийных домов, %, Rум - количество расселенных многоквартирных аварийных домов в течение отчетного периода, шт., N - количество не расселенных многоквартирных аварийных домов на конец отчетного периода, шт.</t>
  </si>
  <si>
    <t>0 &lt;***&gt;</t>
  </si>
  <si>
    <t>0&lt;****&gt;</t>
  </si>
  <si>
    <t>10 &lt;****&gt;</t>
  </si>
  <si>
    <t>24 &lt;****&gt;</t>
  </si>
  <si>
    <t>13 &lt;****&gt;</t>
  </si>
  <si>
    <t>20 &lt;****&gt;</t>
  </si>
  <si>
    <t>&lt;*&gt;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рамках муниципальной программы "Доступное и комфортное жилье" на 2015-2025 годы  в 2016 году.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</si>
  <si>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</si>
  <si>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</si>
  <si>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</si>
  <si>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Томск», а также 24 многоквартирных домов за счет инвесторов в рамках договоров о развитии застроенной территории (в случае, если в 2019 году будут заключены 6 договоров);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</si>
  <si>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Томск», а также 13 многоквартирных домов за счет инвесторов в рамках договоров о развитии застроенной территории (в случае, если в 2020 году будут заключены 4 договора);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</si>
  <si>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планируется расселить 20 многоквартирных домов за счет инвесторов в рамках договоров о развитии застроенной территории (в случае, если в 2021 году будут заключены 10 договоров); </t>
  </si>
  <si>
    <t>Количество приобретенных путем участия в долевом строительстве многоквартирных домов за счет средств бюджета муниципального образования «Город Томск» в муниципальную собственность жилых помещений, помещ.</t>
  </si>
  <si>
    <t>на 2021 год: прогнозное количество не расселенных аварийных домов на конец отчетного периода (всего)  – 626 шт. (при условии, что в 2021 году будет расселено 30 домов, а признанно аварийными в течение 2021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</si>
  <si>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2022 год: прогнозное количество не расселенных аварийных домов на конец отчетного периода (всего)  – 661 шт. (при условии, что в 2022 году будет расселено 15 домов, а признанно аварийными в течение 2022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</si>
  <si>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2023 год: прогнозное количество не расселенных аварийных домов на конец отчетного периода (всего)  – 691 шт. (при условии, что в 2023 году будет расселено 20 домов, а признанно аварийными в течение 2023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</si>
  <si>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2021 год: прогнозное количество не расселенных аварийных домов на конец отчетного периода - 626 шт. (при условии, что в 2021 году будет расселено 30 домов, а признанно аварийными в течение 2021 года - 50 домов), планируется расселить 6 домов  за счет средств муниципального образования «Город Томск»; </t>
  </si>
  <si>
    <t xml:space="preserve">на 2022 год: прогнозное количество не расселенных аварийных домов на конец отчетного периода - 661 шт. (при условии, что в 2022 году будет расселено 15 домов, а признанно аварийными в течение 2022 года - 50 домов), планируется расселить 2 дома за счет средств муниципального образования «Город Томск»; </t>
  </si>
  <si>
    <t xml:space="preserve">на 2023 год: прогнозное количество не расселенных аварийных домов на конец отчетного периода - 691 шт. (при условии, что в 2023 году будет расселено 20 домов, а признанно аварийными в течение 2023 года - 50 домов), за счет средств муниципального образования «Город Томск» расселение многоквартирных домов не планируется; </t>
  </si>
  <si>
    <t>Приложение 14 к подпрограмме "Расселение аварийного жилья" на 2017 - 2025 годы</t>
  </si>
  <si>
    <t>Число переселенных граждан, чел.&lt;*****&gt;</t>
  </si>
  <si>
    <t>Количество расселенных жилых помещений, шт. &lt;*****&gt;</t>
  </si>
  <si>
    <t>1&lt;****&gt;</t>
  </si>
  <si>
    <t xml:space="preserve">&lt;*****&gt; Значение показателей достигаются за счет финансирования мероприятия 2.2.  "Приобретение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проживания".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"Город Томск", а также расселения за счет инвесторов. 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</si>
  <si>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</si>
  <si>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 и 100 многоквартирных домов в рамках договоров о развитии застроенной  территории (итого 150 шт.);</t>
  </si>
  <si>
    <t xml:space="preserve">на 2020 год: прогнозное количество не расселенных аварийных домов на конец отчетного периода - 606 шт. (при условии, что в 2020 году будет расселено 5 домов, а признанно аварийными в течение 2020 года - 50 домов), планируется расселить 5 домов  за счет средств муниципального образования «Город Томск»; </t>
  </si>
  <si>
    <t>на 2019 год: прогнозное количество не расселенных аварийных домов на конец отчетного периода (всего)  – 561 шт. (при условии, что в 2019 году будет расселено 10 домов, а признанно аварийными - 50 домов),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</si>
  <si>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 расселенных аварийных домов на конец отчетного периода (всего)  – 606 шт. (при условии, что в 2020 году будет расселено 5 домов, а признанно аварийными в течение 2020 года- 50 домов), потребность в расселении аварийных домов за счет бюджета муниципального образования «Город Томск» - 50 многоквартирных домов;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</si>
  <si>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проводиться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 и 64 многоквартирных домов в рамках договоров о развитии застроенной  территории (итого 96 шт.);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</si>
  <si>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 и 65 многоквартирных домов в рамках договоров о развитии застроенной  территории (итого 97 шт.);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</si>
  <si>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мероприятия по расселению не планируются; </t>
  </si>
  <si>
    <t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мероприятия по расселению не планируются.</t>
  </si>
  <si>
    <t>на 2024 год: прогнозное количество не расселенных аварийных домов на конец отчетного периода (всего)  – 741 шт. (при условии, что в 2024 году мероприятия по расселению проводиться не будут, а будет признанно аварийными в течение 2024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</si>
  <si>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>на 2025 год: прогнозное количество не расселенных аварийных домов на конец отчетного периода (всего)  – 791 шт. (при условии, что в 2025 году мероприятия по расселению проводиться не будут, а будет признанно аварийными в течение 2025 года- 50 домов), потребность в расселении аварийных домов за счет бюджета муниципального образования «Город Томск» - 32 многоквартирных домов;</t>
  </si>
  <si>
    <t xml:space="preserve">на 2024 год: прогнозное количество не расселенных аварийных домов на конец отчетного периода - 741 шт. (при условии, что в 2024 году мероприятия по расселению проводиться не будут, а будет признанно аварийными в течение 2024 года - 50 домов), за счет средств муниципального образования «Город Томск» расселение многоквартирных домов не планируется; </t>
  </si>
  <si>
    <t xml:space="preserve">на 2025 год: прогнозное количество не расселенных аварийных домов на конец отчетного периода - 791 шт. (при условии, что в 2025 году мероприятия по расселению проводиться не будут, а будет признанно аварийными в течение 2025 года - 50 домов), за счет средств муниципального образования «Город Томск» расселение многоквартирных домов не планируется; </t>
  </si>
  <si>
    <t>&lt;****&gt; В 2018 году планируется расселить 1 многоквартирный дом, признанный аварийным и подлежащим сносу (реконструкции) в рамках договора о развитии застроенной территории, заключенного в 2017 году; 
в 2019 году планируется расселить 9 многоквартирных домов, признанных аварийными и подлежащими сносу (реконструкции) в рамках договоров о развитии застроенной территории, заключенных в 2017 году, а также 1 многоквартирный дом по адресу: г. Томск, Московский тракт, 15, в отношении которого в 2018 году инвестором не выполнены обязательства по расселению;
в 2020 году расселение многоквартирных домов, признанных аварийными и подлежащими сносу не планируется, в связи с тем, что в 2018 году договоры о развитии застроенной территории не заключались;
в 2021 году планируется расселить 24 многоквартирных дома, признанных аварийными и подлежащими сносу (при условии, что в 2019 году будет заключено 6 договоров о развитии застроенной территории);
в 2022 году планируется расселить 13 многоквартирных домов, признанных аварийными и подлежащими сносу (при условии, что в 2020 году будет заключено 4 договора о развитии застроенной территории);
в 2023 году расселить 20 многоквартирных домов, признанных аварийными и подлежащими сносу (при условии, что в 2021 году будет заключено 10 договоров о развитии застроенной территории).</t>
  </si>
  <si>
    <t>&lt;**&gt; В 2018 году в рамках подпрограммы «Расселение аварийного жилья» на 2017 - 2020 годы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</si>
  <si>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</t>
  </si>
  <si>
    <t>на 2018 год: прогнозное количество не 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"Парк Победы"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дом.</t>
  </si>
  <si>
    <t>&lt;***&gt; В 2019 году в рамках подпрограммы «Расселение аварийного жилья» на 2017 - 2025 годы планируется исполнить 40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 1891,75  тыс. руб.).</t>
  </si>
  <si>
    <t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40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 и 9 многоквартирных домов за счет инвесторов в рамках договоров о развитии застроенной территории, заключенными в 2017 году;</t>
  </si>
  <si>
    <t xml:space="preserve">на 2019 год: прогнозное количество не расселенных аварийных домов на конец отчетного периода - 561 шт. (при условии, что в 2019 году будет расселено 10 домов, а признанно аварийными в течение 2019 года - 50 домов), планируется исполнить 40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планируется расселить 1 муниципальную квартиру в многоквартирном доме: ул. Лебедева, 102а (при наличии экономии средств от проведенных конкурентными способами закупок в размере 1665,16 тыс. руб.); </t>
  </si>
  <si>
    <t>Приложение 8 к постановлению администрации Города Томска от 17.06.2019 № 486</t>
  </si>
</sst>
</file>

<file path=xl/styles.xml><?xml version="1.0" encoding="utf-8"?>
<styleSheet xmlns="http://schemas.openxmlformats.org/spreadsheetml/2006/main">
  <numFmts count="3">
    <numFmt numFmtId="164" formatCode="000000"/>
    <numFmt numFmtId="165" formatCode="#,##0.0"/>
    <numFmt numFmtId="166" formatCode="0.0"/>
  </numFmts>
  <fonts count="12"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6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</font>
    <font>
      <sz val="10"/>
      <name val="Calibri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2">
    <xf numFmtId="0" fontId="0" fillId="0" borderId="0" xfId="0"/>
    <xf numFmtId="16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1" fillId="2" borderId="1" xfId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justify" vertical="center"/>
    </xf>
    <xf numFmtId="0" fontId="4" fillId="2" borderId="1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4" fontId="4" fillId="2" borderId="0" xfId="0" applyNumberFormat="1" applyFont="1" applyFill="1"/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/>
    <xf numFmtId="4" fontId="4" fillId="2" borderId="0" xfId="0" applyNumberFormat="1" applyFont="1" applyFill="1" applyBorder="1" applyAlignment="1">
      <alignment horizontal="justify"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/>
    <xf numFmtId="0" fontId="1" fillId="2" borderId="0" xfId="0" applyFont="1" applyFill="1" applyBorder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8" fillId="2" borderId="0" xfId="0" applyFont="1" applyFill="1" applyAlignment="1"/>
    <xf numFmtId="0" fontId="1" fillId="2" borderId="0" xfId="0" applyFont="1" applyFill="1" applyAlignment="1">
      <alignment horizontal="justify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justify" vertical="center"/>
    </xf>
    <xf numFmtId="0" fontId="5" fillId="2" borderId="0" xfId="0" applyFont="1" applyFill="1" applyAlignment="1">
      <alignment vertical="center"/>
    </xf>
    <xf numFmtId="0" fontId="4" fillId="2" borderId="0" xfId="0" applyNumberFormat="1" applyFont="1" applyFill="1" applyAlignment="1">
      <alignment horizontal="justify" vertical="center"/>
    </xf>
    <xf numFmtId="0" fontId="5" fillId="2" borderId="0" xfId="0" applyNumberFormat="1" applyFont="1" applyFill="1" applyAlignment="1">
      <alignment vertical="center"/>
    </xf>
    <xf numFmtId="0" fontId="8" fillId="2" borderId="0" xfId="0" applyNumberFormat="1" applyFont="1" applyFill="1" applyAlignment="1"/>
    <xf numFmtId="0" fontId="4" fillId="2" borderId="0" xfId="0" applyFont="1" applyFill="1" applyAlignment="1">
      <alignment horizontal="justify" vertical="center"/>
    </xf>
    <xf numFmtId="0" fontId="0" fillId="0" borderId="0" xfId="0" applyAlignment="1"/>
    <xf numFmtId="0" fontId="8" fillId="0" borderId="0" xfId="0" applyFont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consultantplus://offline/ref=CE4E8CE4458EAC669ED786AFDC53DC84EDC24600B39B2C2CCFADFF5C8B82E8F4D6BDD62D55802E63G7IFK" TargetMode="External"/><Relationship Id="rId1" Type="http://schemas.openxmlformats.org/officeDocument/2006/relationships/hyperlink" Target="consultantplus://offline/ref=CE4E8CE4458EAC669ED786AFDC53DC84EDC24600B39B2C2CCFADFF5C8B82E8F4D6BDD62951G8I6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BreakPreview" zoomScaleNormal="100" zoomScaleSheetLayoutView="100" workbookViewId="0">
      <selection sqref="A1:X1"/>
    </sheetView>
  </sheetViews>
  <sheetFormatPr defaultRowHeight="12.75"/>
  <cols>
    <col min="1" max="1" width="5.5703125" style="6" customWidth="1"/>
    <col min="2" max="2" width="35" style="6" customWidth="1"/>
    <col min="3" max="3" width="28.85546875" style="6" customWidth="1"/>
    <col min="4" max="4" width="12" style="6" customWidth="1"/>
    <col min="5" max="5" width="17.5703125" style="6" customWidth="1"/>
    <col min="6" max="6" width="5.140625" style="6" customWidth="1"/>
    <col min="7" max="8" width="6.7109375" style="6" customWidth="1"/>
    <col min="9" max="9" width="7" style="6" customWidth="1"/>
    <col min="10" max="10" width="7.28515625" style="6" customWidth="1"/>
    <col min="11" max="11" width="7.5703125" style="6" customWidth="1"/>
    <col min="12" max="12" width="6.7109375" style="6" customWidth="1"/>
    <col min="13" max="13" width="7" style="6" customWidth="1"/>
    <col min="14" max="14" width="7.28515625" style="6" customWidth="1"/>
    <col min="15" max="15" width="7" style="6" customWidth="1"/>
    <col min="16" max="16" width="6.7109375" style="6" customWidth="1"/>
    <col min="17" max="17" width="7.7109375" style="6" customWidth="1"/>
    <col min="18" max="18" width="6.28515625" style="6" customWidth="1"/>
    <col min="19" max="19" width="7.5703125" style="6" customWidth="1"/>
    <col min="20" max="20" width="7" style="6" customWidth="1"/>
    <col min="21" max="21" width="7.85546875" style="6" customWidth="1"/>
    <col min="22" max="22" width="7" style="6" customWidth="1"/>
    <col min="23" max="24" width="7.28515625" style="6" customWidth="1"/>
    <col min="25" max="16384" width="9.140625" style="6"/>
  </cols>
  <sheetData>
    <row r="1" spans="1:24">
      <c r="A1" s="21" t="s">
        <v>109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17.25" customHeight="1">
      <c r="A2" s="21" t="s">
        <v>84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24">
      <c r="A3" s="7"/>
    </row>
    <row r="4" spans="1:24" ht="15.75">
      <c r="A4" s="19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</row>
    <row r="5" spans="1:24" ht="15.75">
      <c r="A5" s="19" t="s">
        <v>1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</row>
    <row r="6" spans="1:24" ht="15.75">
      <c r="A6" s="19" t="s">
        <v>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8" spans="1:24" ht="17.25" customHeight="1">
      <c r="A8" s="18" t="s">
        <v>3</v>
      </c>
      <c r="B8" s="18" t="s">
        <v>4</v>
      </c>
      <c r="C8" s="18" t="s">
        <v>5</v>
      </c>
      <c r="D8" s="18" t="s">
        <v>6</v>
      </c>
      <c r="E8" s="18" t="s">
        <v>7</v>
      </c>
      <c r="F8" s="18">
        <v>2016</v>
      </c>
      <c r="G8" s="18" t="s">
        <v>8</v>
      </c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>
      <c r="A9" s="18"/>
      <c r="B9" s="18"/>
      <c r="C9" s="18"/>
      <c r="D9" s="18"/>
      <c r="E9" s="18"/>
      <c r="F9" s="18"/>
      <c r="G9" s="18">
        <v>2017</v>
      </c>
      <c r="H9" s="18"/>
      <c r="I9" s="18">
        <v>2018</v>
      </c>
      <c r="J9" s="18"/>
      <c r="K9" s="18">
        <v>2019</v>
      </c>
      <c r="L9" s="18"/>
      <c r="M9" s="18">
        <v>2020</v>
      </c>
      <c r="N9" s="18"/>
      <c r="O9" s="18">
        <v>2021</v>
      </c>
      <c r="P9" s="18"/>
      <c r="Q9" s="18">
        <v>2022</v>
      </c>
      <c r="R9" s="18"/>
      <c r="S9" s="18">
        <v>2023</v>
      </c>
      <c r="T9" s="18"/>
      <c r="U9" s="18">
        <v>2024</v>
      </c>
      <c r="V9" s="18"/>
      <c r="W9" s="18">
        <v>2025</v>
      </c>
      <c r="X9" s="18"/>
    </row>
    <row r="10" spans="1:24" ht="50.25">
      <c r="A10" s="18"/>
      <c r="B10" s="18"/>
      <c r="C10" s="18"/>
      <c r="D10" s="18"/>
      <c r="E10" s="18"/>
      <c r="F10" s="18"/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14" t="s">
        <v>10</v>
      </c>
      <c r="Q10" s="14" t="s">
        <v>9</v>
      </c>
      <c r="R10" s="14" t="s">
        <v>10</v>
      </c>
      <c r="S10" s="14" t="s">
        <v>9</v>
      </c>
      <c r="T10" s="14" t="s">
        <v>10</v>
      </c>
      <c r="U10" s="14" t="s">
        <v>9</v>
      </c>
      <c r="V10" s="14" t="s">
        <v>10</v>
      </c>
      <c r="W10" s="14" t="s">
        <v>9</v>
      </c>
      <c r="X10" s="14" t="s">
        <v>10</v>
      </c>
    </row>
    <row r="11" spans="1:24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13">
        <v>13</v>
      </c>
      <c r="N11" s="13">
        <v>14</v>
      </c>
      <c r="O11" s="13">
        <v>15</v>
      </c>
      <c r="P11" s="13">
        <v>16</v>
      </c>
      <c r="Q11" s="13">
        <v>17</v>
      </c>
      <c r="R11" s="13">
        <v>18</v>
      </c>
      <c r="S11" s="13">
        <v>19</v>
      </c>
      <c r="T11" s="13">
        <v>20</v>
      </c>
      <c r="U11" s="13">
        <v>21</v>
      </c>
      <c r="V11" s="13">
        <v>22</v>
      </c>
      <c r="W11" s="13">
        <v>23</v>
      </c>
      <c r="X11" s="13">
        <v>24</v>
      </c>
    </row>
    <row r="12" spans="1:24" ht="33.75">
      <c r="A12" s="18">
        <v>1</v>
      </c>
      <c r="B12" s="18" t="s">
        <v>11</v>
      </c>
      <c r="C12" s="13" t="s">
        <v>12</v>
      </c>
      <c r="D12" s="13" t="s">
        <v>13</v>
      </c>
      <c r="E12" s="18" t="s">
        <v>14</v>
      </c>
      <c r="F12" s="8">
        <v>3</v>
      </c>
      <c r="G12" s="8">
        <v>56</v>
      </c>
      <c r="H12" s="8">
        <v>2</v>
      </c>
      <c r="I12" s="8">
        <f>25+1</f>
        <v>26</v>
      </c>
      <c r="J12" s="8">
        <v>7</v>
      </c>
      <c r="K12" s="8">
        <v>150</v>
      </c>
      <c r="L12" s="8">
        <v>10</v>
      </c>
      <c r="M12" s="8">
        <v>150</v>
      </c>
      <c r="N12" s="8">
        <v>5</v>
      </c>
      <c r="O12" s="8">
        <v>150</v>
      </c>
      <c r="P12" s="8">
        <f>24+6</f>
        <v>30</v>
      </c>
      <c r="Q12" s="8">
        <v>150</v>
      </c>
      <c r="R12" s="8">
        <f>13+2</f>
        <v>15</v>
      </c>
      <c r="S12" s="8">
        <v>96</v>
      </c>
      <c r="T12" s="8">
        <v>20</v>
      </c>
      <c r="U12" s="8">
        <v>96</v>
      </c>
      <c r="V12" s="8">
        <v>0</v>
      </c>
      <c r="W12" s="8">
        <v>97</v>
      </c>
      <c r="X12" s="8">
        <v>0</v>
      </c>
    </row>
    <row r="13" spans="1:24" ht="33.75">
      <c r="A13" s="18"/>
      <c r="B13" s="18"/>
      <c r="C13" s="13" t="s">
        <v>38</v>
      </c>
      <c r="D13" s="13" t="s">
        <v>13</v>
      </c>
      <c r="E13" s="18"/>
      <c r="F13" s="8">
        <v>3</v>
      </c>
      <c r="G13" s="8">
        <v>33</v>
      </c>
      <c r="H13" s="8" t="s">
        <v>39</v>
      </c>
      <c r="I13" s="8">
        <v>25</v>
      </c>
      <c r="J13" s="8" t="s">
        <v>40</v>
      </c>
      <c r="K13" s="8">
        <v>44</v>
      </c>
      <c r="L13" s="8" t="s">
        <v>64</v>
      </c>
      <c r="M13" s="8">
        <v>50</v>
      </c>
      <c r="N13" s="8">
        <v>5</v>
      </c>
      <c r="O13" s="8">
        <v>50</v>
      </c>
      <c r="P13" s="8">
        <v>6</v>
      </c>
      <c r="Q13" s="8">
        <v>50</v>
      </c>
      <c r="R13" s="8">
        <v>2</v>
      </c>
      <c r="S13" s="8">
        <v>32</v>
      </c>
      <c r="T13" s="8">
        <v>0</v>
      </c>
      <c r="U13" s="8">
        <v>32</v>
      </c>
      <c r="V13" s="8">
        <v>0</v>
      </c>
      <c r="W13" s="8">
        <v>32</v>
      </c>
      <c r="X13" s="8">
        <v>0</v>
      </c>
    </row>
    <row r="14" spans="1:24" ht="33.75">
      <c r="A14" s="18"/>
      <c r="B14" s="18"/>
      <c r="C14" s="13" t="s">
        <v>15</v>
      </c>
      <c r="D14" s="13" t="s">
        <v>16</v>
      </c>
      <c r="E14" s="18" t="s">
        <v>14</v>
      </c>
      <c r="F14" s="8">
        <v>0.64</v>
      </c>
      <c r="G14" s="8">
        <v>12.15</v>
      </c>
      <c r="H14" s="8">
        <v>0.43</v>
      </c>
      <c r="I14" s="8">
        <f>26*100/520</f>
        <v>5</v>
      </c>
      <c r="J14" s="9">
        <v>1.3</v>
      </c>
      <c r="K14" s="9">
        <f>150*100/561</f>
        <v>26.737967914438503</v>
      </c>
      <c r="L14" s="9">
        <f>10*100/561</f>
        <v>1.7825311942959001</v>
      </c>
      <c r="M14" s="9">
        <f>150*100/606</f>
        <v>24.752475247524753</v>
      </c>
      <c r="N14" s="9">
        <f>5*100/606</f>
        <v>0.82508250825082508</v>
      </c>
      <c r="O14" s="9">
        <f>150*100/626</f>
        <v>23.961661341853034</v>
      </c>
      <c r="P14" s="9">
        <f>30*100/626</f>
        <v>4.7923322683706067</v>
      </c>
      <c r="Q14" s="9">
        <f>150*100/661</f>
        <v>22.692889561270803</v>
      </c>
      <c r="R14" s="9">
        <f>15*100/661</f>
        <v>2.2692889561270801</v>
      </c>
      <c r="S14" s="9">
        <f>96*100/691</f>
        <v>13.892908827785817</v>
      </c>
      <c r="T14" s="8">
        <v>2.9</v>
      </c>
      <c r="U14" s="9">
        <f>96*100/741</f>
        <v>12.955465587044534</v>
      </c>
      <c r="V14" s="8">
        <v>0</v>
      </c>
      <c r="W14" s="9">
        <f>97*100/791</f>
        <v>12.262958280657395</v>
      </c>
      <c r="X14" s="8">
        <v>0</v>
      </c>
    </row>
    <row r="15" spans="1:24" ht="33.75">
      <c r="A15" s="18"/>
      <c r="B15" s="18"/>
      <c r="C15" s="13" t="s">
        <v>41</v>
      </c>
      <c r="D15" s="13" t="s">
        <v>16</v>
      </c>
      <c r="E15" s="18"/>
      <c r="F15" s="8">
        <v>0.64</v>
      </c>
      <c r="G15" s="8">
        <v>7.16</v>
      </c>
      <c r="H15" s="8">
        <v>0.22</v>
      </c>
      <c r="I15" s="9">
        <f>25*100/520</f>
        <v>4.8076923076923075</v>
      </c>
      <c r="J15" s="9">
        <v>0.4</v>
      </c>
      <c r="K15" s="9">
        <f>44*100/561</f>
        <v>7.8431372549019605</v>
      </c>
      <c r="L15" s="8">
        <v>0</v>
      </c>
      <c r="M15" s="9">
        <f>50*100/606</f>
        <v>8.2508250825082516</v>
      </c>
      <c r="N15" s="9">
        <f>5*100/606</f>
        <v>0.82508250825082508</v>
      </c>
      <c r="O15" s="9">
        <f>50*100/626</f>
        <v>7.9872204472843453</v>
      </c>
      <c r="P15" s="9">
        <f>6*100/626</f>
        <v>0.95846645367412142</v>
      </c>
      <c r="Q15" s="9">
        <f>50*100/661</f>
        <v>7.5642965204236008</v>
      </c>
      <c r="R15" s="9">
        <f>2*100/661</f>
        <v>0.30257186081694404</v>
      </c>
      <c r="S15" s="9">
        <f>32*100/691</f>
        <v>4.630969609261939</v>
      </c>
      <c r="T15" s="8">
        <v>0</v>
      </c>
      <c r="U15" s="10">
        <f>32*100/741</f>
        <v>4.3184885290148447</v>
      </c>
      <c r="V15" s="8">
        <v>0</v>
      </c>
      <c r="W15" s="9">
        <f>32*100/791</f>
        <v>4.0455120101137796</v>
      </c>
      <c r="X15" s="8">
        <v>0</v>
      </c>
    </row>
    <row r="16" spans="1:24" ht="44.25" customHeight="1">
      <c r="A16" s="1" t="s">
        <v>28</v>
      </c>
      <c r="B16" s="13" t="s">
        <v>17</v>
      </c>
      <c r="C16" s="13" t="s">
        <v>85</v>
      </c>
      <c r="D16" s="13" t="s">
        <v>13</v>
      </c>
      <c r="E16" s="13" t="s">
        <v>14</v>
      </c>
      <c r="F16" s="8">
        <v>260</v>
      </c>
      <c r="G16" s="8">
        <v>690</v>
      </c>
      <c r="H16" s="8">
        <v>272</v>
      </c>
      <c r="I16" s="8">
        <v>508</v>
      </c>
      <c r="J16" s="8">
        <v>402</v>
      </c>
      <c r="K16" s="8">
        <v>3093</v>
      </c>
      <c r="L16" s="8">
        <v>494</v>
      </c>
      <c r="M16" s="8">
        <v>3109</v>
      </c>
      <c r="N16" s="8">
        <v>70</v>
      </c>
      <c r="O16" s="8">
        <v>3048</v>
      </c>
      <c r="P16" s="8">
        <f>572+59</f>
        <v>631</v>
      </c>
      <c r="Q16" s="8">
        <v>3083</v>
      </c>
      <c r="R16" s="8">
        <f>306+61</f>
        <v>367</v>
      </c>
      <c r="S16" s="8">
        <v>1973</v>
      </c>
      <c r="T16" s="8">
        <v>445</v>
      </c>
      <c r="U16" s="8">
        <v>1973</v>
      </c>
      <c r="V16" s="8">
        <v>0</v>
      </c>
      <c r="W16" s="8">
        <v>1978</v>
      </c>
      <c r="X16" s="8">
        <v>0</v>
      </c>
    </row>
    <row r="17" spans="1:24" ht="41.25" customHeight="1">
      <c r="A17" s="2" t="s">
        <v>29</v>
      </c>
      <c r="B17" s="13" t="s">
        <v>18</v>
      </c>
      <c r="C17" s="13" t="s">
        <v>86</v>
      </c>
      <c r="D17" s="13" t="s">
        <v>13</v>
      </c>
      <c r="E17" s="13" t="s">
        <v>14</v>
      </c>
      <c r="F17" s="8">
        <v>94</v>
      </c>
      <c r="G17" s="8">
        <v>300</v>
      </c>
      <c r="H17" s="8">
        <v>81</v>
      </c>
      <c r="I17" s="8">
        <v>196</v>
      </c>
      <c r="J17" s="8">
        <v>126</v>
      </c>
      <c r="K17" s="8">
        <v>1145</v>
      </c>
      <c r="L17" s="8">
        <v>163</v>
      </c>
      <c r="M17" s="8">
        <v>1157</v>
      </c>
      <c r="N17" s="8">
        <v>27</v>
      </c>
      <c r="O17" s="8">
        <v>1097</v>
      </c>
      <c r="P17" s="8">
        <f>198+25</f>
        <v>223</v>
      </c>
      <c r="Q17" s="8">
        <v>1133</v>
      </c>
      <c r="R17" s="8">
        <f>97+24</f>
        <v>121</v>
      </c>
      <c r="S17" s="8">
        <v>853</v>
      </c>
      <c r="T17" s="8">
        <v>165</v>
      </c>
      <c r="U17" s="8">
        <v>853</v>
      </c>
      <c r="V17" s="8">
        <v>0</v>
      </c>
      <c r="W17" s="8">
        <v>867</v>
      </c>
      <c r="X17" s="8">
        <v>0</v>
      </c>
    </row>
    <row r="18" spans="1:24" ht="50.25" customHeight="1">
      <c r="A18" s="1" t="s">
        <v>30</v>
      </c>
      <c r="B18" s="13" t="s">
        <v>19</v>
      </c>
      <c r="C18" s="13" t="s">
        <v>20</v>
      </c>
      <c r="D18" s="13" t="s">
        <v>13</v>
      </c>
      <c r="E18" s="13" t="s">
        <v>14</v>
      </c>
      <c r="F18" s="8">
        <v>3.1</v>
      </c>
      <c r="G18" s="8">
        <v>9.75</v>
      </c>
      <c r="H18" s="8">
        <v>2.7</v>
      </c>
      <c r="I18" s="8">
        <v>6</v>
      </c>
      <c r="J18" s="8">
        <v>4.9000000000000004</v>
      </c>
      <c r="K18" s="8">
        <v>40.799999999999997</v>
      </c>
      <c r="L18" s="9">
        <v>6.4</v>
      </c>
      <c r="M18" s="8">
        <v>43.8</v>
      </c>
      <c r="N18" s="8">
        <v>0.9</v>
      </c>
      <c r="O18" s="8">
        <v>40.799999999999997</v>
      </c>
      <c r="P18" s="9">
        <f>8.41946+1.018</f>
        <v>9.4374600000000015</v>
      </c>
      <c r="Q18" s="8">
        <v>41.8</v>
      </c>
      <c r="R18" s="9">
        <f>4.177+0.5813</f>
        <v>4.7582999999999993</v>
      </c>
      <c r="S18" s="8">
        <v>26.8</v>
      </c>
      <c r="T18" s="8">
        <v>6.1</v>
      </c>
      <c r="U18" s="8">
        <v>26.8</v>
      </c>
      <c r="V18" s="8">
        <v>0</v>
      </c>
      <c r="W18" s="8">
        <v>26.8</v>
      </c>
      <c r="X18" s="8">
        <v>0</v>
      </c>
    </row>
    <row r="19" spans="1:24" ht="150.75" customHeight="1">
      <c r="A19" s="2" t="s">
        <v>31</v>
      </c>
      <c r="B19" s="13" t="s">
        <v>42</v>
      </c>
      <c r="C19" s="13" t="s">
        <v>77</v>
      </c>
      <c r="D19" s="13" t="s">
        <v>13</v>
      </c>
      <c r="E19" s="13" t="s">
        <v>21</v>
      </c>
      <c r="F19" s="8">
        <v>0</v>
      </c>
      <c r="G19" s="8">
        <v>100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0</v>
      </c>
    </row>
    <row r="20" spans="1:24" ht="73.5" customHeight="1">
      <c r="A20" s="2" t="s">
        <v>32</v>
      </c>
      <c r="B20" s="13" t="s">
        <v>43</v>
      </c>
      <c r="C20" s="13" t="s">
        <v>44</v>
      </c>
      <c r="D20" s="13" t="s">
        <v>13</v>
      </c>
      <c r="E20" s="13" t="s">
        <v>14</v>
      </c>
      <c r="F20" s="8">
        <v>93</v>
      </c>
      <c r="G20" s="8">
        <v>100</v>
      </c>
      <c r="H20" s="8">
        <v>35</v>
      </c>
      <c r="I20" s="8">
        <v>190</v>
      </c>
      <c r="J20" s="8">
        <v>49</v>
      </c>
      <c r="K20" s="8">
        <v>406</v>
      </c>
      <c r="L20" s="8">
        <v>41</v>
      </c>
      <c r="M20" s="8">
        <v>423</v>
      </c>
      <c r="N20" s="8">
        <v>27</v>
      </c>
      <c r="O20" s="8">
        <v>387</v>
      </c>
      <c r="P20" s="8">
        <v>25</v>
      </c>
      <c r="Q20" s="8">
        <v>405</v>
      </c>
      <c r="R20" s="8">
        <v>24</v>
      </c>
      <c r="S20" s="8">
        <v>284</v>
      </c>
      <c r="T20" s="8">
        <v>0</v>
      </c>
      <c r="U20" s="8">
        <v>284</v>
      </c>
      <c r="V20" s="8">
        <v>0</v>
      </c>
      <c r="W20" s="8">
        <v>284</v>
      </c>
      <c r="X20" s="8">
        <v>0</v>
      </c>
    </row>
    <row r="21" spans="1:24" ht="123.75">
      <c r="A21" s="2" t="s">
        <v>33</v>
      </c>
      <c r="B21" s="13" t="s">
        <v>45</v>
      </c>
      <c r="C21" s="13" t="s">
        <v>46</v>
      </c>
      <c r="D21" s="13" t="s">
        <v>13</v>
      </c>
      <c r="E21" s="13" t="s">
        <v>14</v>
      </c>
      <c r="F21" s="8">
        <v>94</v>
      </c>
      <c r="G21" s="8">
        <v>300</v>
      </c>
      <c r="H21" s="8">
        <v>81</v>
      </c>
      <c r="I21" s="8">
        <v>196</v>
      </c>
      <c r="J21" s="8">
        <v>84</v>
      </c>
      <c r="K21" s="8">
        <f>406+6+5+6+9</f>
        <v>432</v>
      </c>
      <c r="L21" s="8">
        <v>85</v>
      </c>
      <c r="M21" s="8">
        <v>423</v>
      </c>
      <c r="N21" s="8">
        <v>27</v>
      </c>
      <c r="O21" s="8">
        <f>387+79</f>
        <v>466</v>
      </c>
      <c r="P21" s="8">
        <f>25+79</f>
        <v>104</v>
      </c>
      <c r="Q21" s="8">
        <f>405+50</f>
        <v>455</v>
      </c>
      <c r="R21" s="8">
        <f>24+50</f>
        <v>74</v>
      </c>
      <c r="S21" s="8">
        <v>853</v>
      </c>
      <c r="T21" s="8">
        <v>69</v>
      </c>
      <c r="U21" s="8">
        <v>853</v>
      </c>
      <c r="V21" s="8">
        <v>0</v>
      </c>
      <c r="W21" s="8">
        <v>867</v>
      </c>
      <c r="X21" s="8">
        <v>0</v>
      </c>
    </row>
    <row r="22" spans="1:24" ht="129.75" customHeight="1">
      <c r="A22" s="2" t="s">
        <v>34</v>
      </c>
      <c r="B22" s="13" t="s">
        <v>47</v>
      </c>
      <c r="C22" s="13" t="s">
        <v>48</v>
      </c>
      <c r="D22" s="13" t="s">
        <v>13</v>
      </c>
      <c r="E22" s="13" t="s">
        <v>22</v>
      </c>
      <c r="F22" s="8">
        <v>0</v>
      </c>
      <c r="G22" s="8">
        <v>0</v>
      </c>
      <c r="H22" s="8">
        <v>0</v>
      </c>
      <c r="I22" s="11">
        <v>124</v>
      </c>
      <c r="J22" s="8">
        <v>124</v>
      </c>
      <c r="K22" s="8">
        <v>30</v>
      </c>
      <c r="L22" s="8">
        <v>30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8">
        <v>0</v>
      </c>
      <c r="S22" s="8">
        <v>0</v>
      </c>
      <c r="T22" s="8">
        <v>0</v>
      </c>
      <c r="U22" s="8">
        <v>0</v>
      </c>
      <c r="V22" s="8">
        <v>0</v>
      </c>
      <c r="W22" s="8">
        <v>0</v>
      </c>
      <c r="X22" s="8">
        <v>0</v>
      </c>
    </row>
    <row r="23" spans="1:24" ht="135">
      <c r="A23" s="2" t="s">
        <v>49</v>
      </c>
      <c r="B23" s="3" t="s">
        <v>50</v>
      </c>
      <c r="C23" s="3" t="s">
        <v>51</v>
      </c>
      <c r="D23" s="13" t="s">
        <v>13</v>
      </c>
      <c r="E23" s="13" t="s">
        <v>22</v>
      </c>
      <c r="F23" s="8">
        <v>0</v>
      </c>
      <c r="G23" s="8">
        <v>0</v>
      </c>
      <c r="H23" s="8">
        <v>0</v>
      </c>
      <c r="I23" s="11">
        <v>63</v>
      </c>
      <c r="J23" s="11">
        <v>63</v>
      </c>
      <c r="K23" s="8">
        <v>67</v>
      </c>
      <c r="L23" s="8">
        <v>67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8">
        <v>0</v>
      </c>
      <c r="S23" s="8">
        <v>0</v>
      </c>
      <c r="T23" s="8">
        <v>0</v>
      </c>
      <c r="U23" s="8">
        <v>0</v>
      </c>
      <c r="V23" s="8">
        <v>0</v>
      </c>
      <c r="W23" s="8">
        <v>0</v>
      </c>
      <c r="X23" s="8">
        <v>0</v>
      </c>
    </row>
    <row r="24" spans="1:24" ht="61.5" customHeight="1">
      <c r="A24" s="1" t="s">
        <v>35</v>
      </c>
      <c r="B24" s="13" t="s">
        <v>23</v>
      </c>
      <c r="C24" s="13" t="s">
        <v>24</v>
      </c>
      <c r="D24" s="13" t="s">
        <v>13</v>
      </c>
      <c r="E24" s="13" t="s">
        <v>14</v>
      </c>
      <c r="F24" s="8">
        <v>0</v>
      </c>
      <c r="G24" s="8">
        <v>11</v>
      </c>
      <c r="H24" s="8">
        <v>4</v>
      </c>
      <c r="I24" s="8">
        <v>8</v>
      </c>
      <c r="J24" s="8">
        <v>5</v>
      </c>
      <c r="K24" s="8">
        <v>33</v>
      </c>
      <c r="L24" s="8">
        <v>6</v>
      </c>
      <c r="M24" s="8">
        <v>33</v>
      </c>
      <c r="N24" s="12">
        <v>4</v>
      </c>
      <c r="O24" s="15">
        <v>33</v>
      </c>
      <c r="P24" s="15">
        <v>10</v>
      </c>
      <c r="Q24" s="8">
        <v>33</v>
      </c>
      <c r="R24" s="8">
        <v>0</v>
      </c>
      <c r="S24" s="8">
        <v>16</v>
      </c>
      <c r="T24" s="8">
        <v>0</v>
      </c>
      <c r="U24" s="8">
        <v>15</v>
      </c>
      <c r="V24" s="8">
        <v>0</v>
      </c>
      <c r="W24" s="8">
        <v>17</v>
      </c>
      <c r="X24" s="8">
        <v>0</v>
      </c>
    </row>
    <row r="25" spans="1:24" ht="53.25" customHeight="1">
      <c r="A25" s="2" t="s">
        <v>36</v>
      </c>
      <c r="B25" s="13" t="s">
        <v>25</v>
      </c>
      <c r="C25" s="13" t="s">
        <v>26</v>
      </c>
      <c r="D25" s="13" t="s">
        <v>13</v>
      </c>
      <c r="E25" s="13" t="s">
        <v>14</v>
      </c>
      <c r="F25" s="8">
        <v>0</v>
      </c>
      <c r="G25" s="8">
        <v>23</v>
      </c>
      <c r="H25" s="8">
        <v>1</v>
      </c>
      <c r="I25" s="8">
        <v>1</v>
      </c>
      <c r="J25" s="8" t="s">
        <v>87</v>
      </c>
      <c r="K25" s="8">
        <v>100</v>
      </c>
      <c r="L25" s="8" t="s">
        <v>66</v>
      </c>
      <c r="M25" s="8">
        <v>100</v>
      </c>
      <c r="N25" s="8" t="s">
        <v>65</v>
      </c>
      <c r="O25" s="16">
        <v>100</v>
      </c>
      <c r="P25" s="16" t="s">
        <v>67</v>
      </c>
      <c r="Q25" s="16">
        <v>100</v>
      </c>
      <c r="R25" s="16" t="s">
        <v>68</v>
      </c>
      <c r="S25" s="16">
        <v>100</v>
      </c>
      <c r="T25" s="16" t="s">
        <v>69</v>
      </c>
      <c r="U25" s="16">
        <v>100</v>
      </c>
      <c r="V25" s="16">
        <v>0</v>
      </c>
      <c r="W25" s="16">
        <v>100</v>
      </c>
      <c r="X25" s="16">
        <v>0</v>
      </c>
    </row>
    <row r="26" spans="1:24" ht="94.5" customHeight="1">
      <c r="A26" s="2" t="s">
        <v>37</v>
      </c>
      <c r="B26" s="13" t="s">
        <v>52</v>
      </c>
      <c r="C26" s="13" t="s">
        <v>27</v>
      </c>
      <c r="D26" s="13" t="s">
        <v>13</v>
      </c>
      <c r="E26" s="13" t="s">
        <v>14</v>
      </c>
      <c r="F26" s="5">
        <v>0</v>
      </c>
      <c r="G26" s="4">
        <v>200000</v>
      </c>
      <c r="H26" s="4">
        <v>0</v>
      </c>
      <c r="I26" s="4">
        <v>200000</v>
      </c>
      <c r="J26" s="4">
        <v>200000</v>
      </c>
      <c r="K26" s="4">
        <v>1551801</v>
      </c>
      <c r="L26" s="4">
        <v>274194.59999999998</v>
      </c>
      <c r="M26" s="4">
        <v>1566713</v>
      </c>
      <c r="N26" s="4">
        <v>200000</v>
      </c>
      <c r="O26" s="4">
        <v>1522747</v>
      </c>
      <c r="P26" s="4">
        <v>426851.3</v>
      </c>
      <c r="Q26" s="4">
        <v>1547087</v>
      </c>
      <c r="R26" s="4">
        <v>237679.9</v>
      </c>
      <c r="S26" s="4">
        <v>1026065</v>
      </c>
      <c r="T26" s="4">
        <v>344220.7</v>
      </c>
      <c r="U26" s="4">
        <v>1026065</v>
      </c>
      <c r="V26" s="4">
        <v>0</v>
      </c>
      <c r="W26" s="4">
        <v>1054017</v>
      </c>
      <c r="X26" s="4">
        <v>0</v>
      </c>
    </row>
    <row r="27" spans="1:24" ht="15">
      <c r="A27" s="25" t="s">
        <v>70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27.75" customHeight="1">
      <c r="A28" s="27" t="s">
        <v>103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/>
      <c r="P28" s="29"/>
      <c r="Q28" s="29"/>
      <c r="R28" s="29"/>
      <c r="S28" s="29"/>
      <c r="T28" s="29"/>
      <c r="U28" s="29"/>
      <c r="V28" s="29"/>
      <c r="W28" s="29"/>
      <c r="X28" s="29"/>
    </row>
    <row r="29" spans="1:24" ht="27.75" customHeight="1">
      <c r="A29" s="27" t="s">
        <v>106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9"/>
      <c r="P29" s="29"/>
      <c r="Q29" s="29"/>
      <c r="R29" s="29"/>
      <c r="S29" s="29"/>
      <c r="T29" s="29"/>
      <c r="U29" s="29"/>
      <c r="V29" s="29"/>
      <c r="W29" s="29"/>
      <c r="X29" s="29"/>
    </row>
    <row r="30" spans="1:24" ht="87" customHeight="1">
      <c r="A30" s="30" t="s">
        <v>102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9"/>
      <c r="P30" s="29"/>
      <c r="Q30" s="29"/>
      <c r="R30" s="29"/>
      <c r="S30" s="29"/>
      <c r="T30" s="29"/>
      <c r="U30" s="29"/>
      <c r="V30" s="29"/>
      <c r="W30" s="29"/>
      <c r="X30" s="29"/>
    </row>
    <row r="31" spans="1:24" ht="25.5" customHeight="1">
      <c r="A31" s="32" t="s">
        <v>88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29"/>
      <c r="P31" s="29"/>
      <c r="Q31" s="29"/>
      <c r="R31" s="29"/>
      <c r="S31" s="29"/>
      <c r="T31" s="29"/>
      <c r="U31" s="29"/>
      <c r="V31" s="29"/>
      <c r="W31" s="29"/>
      <c r="X31" s="29"/>
    </row>
    <row r="32" spans="1:24">
      <c r="A32" s="23" t="s">
        <v>53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17"/>
      <c r="P32" s="17"/>
      <c r="Q32" s="17"/>
      <c r="R32" s="17"/>
      <c r="S32" s="17"/>
      <c r="T32" s="17"/>
      <c r="U32" s="17"/>
      <c r="V32" s="17"/>
      <c r="W32" s="17"/>
      <c r="X32" s="17"/>
    </row>
    <row r="33" spans="1:24" ht="28.5" customHeight="1">
      <c r="A33" s="36" t="s">
        <v>54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8"/>
      <c r="P33" s="38"/>
      <c r="Q33" s="38"/>
      <c r="R33" s="38"/>
      <c r="S33" s="38"/>
      <c r="T33" s="38"/>
      <c r="U33" s="38"/>
      <c r="V33" s="38"/>
      <c r="W33" s="38"/>
      <c r="X33" s="38"/>
    </row>
    <row r="34" spans="1:24" ht="15">
      <c r="A34" s="34" t="s">
        <v>55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29"/>
      <c r="P34" s="29"/>
      <c r="Q34" s="29"/>
      <c r="R34" s="29"/>
      <c r="S34" s="29"/>
      <c r="T34" s="29"/>
      <c r="U34" s="29"/>
      <c r="V34" s="29"/>
      <c r="W34" s="29"/>
      <c r="X34" s="29"/>
    </row>
    <row r="35" spans="1:24" ht="22.5" customHeight="1">
      <c r="A35" s="34" t="s">
        <v>56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4" ht="21" customHeight="1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29"/>
      <c r="P36" s="29"/>
      <c r="Q36" s="29"/>
      <c r="R36" s="29"/>
      <c r="S36" s="29"/>
      <c r="T36" s="29"/>
      <c r="U36" s="29"/>
      <c r="V36" s="29"/>
      <c r="W36" s="29"/>
      <c r="X36" s="29"/>
    </row>
    <row r="37" spans="1:24" ht="24.75" customHeight="1">
      <c r="A37" s="34" t="s">
        <v>90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29"/>
      <c r="P37" s="29"/>
      <c r="Q37" s="29"/>
      <c r="R37" s="29"/>
      <c r="S37" s="29"/>
      <c r="T37" s="29"/>
      <c r="U37" s="29"/>
      <c r="V37" s="29"/>
      <c r="W37" s="29"/>
      <c r="X37" s="29"/>
    </row>
    <row r="38" spans="1:24" ht="28.5" customHeight="1">
      <c r="A38" s="34" t="s">
        <v>71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29"/>
      <c r="P38" s="29"/>
      <c r="Q38" s="29"/>
      <c r="R38" s="29"/>
      <c r="S38" s="29"/>
      <c r="T38" s="29"/>
      <c r="U38" s="29"/>
      <c r="V38" s="29"/>
      <c r="W38" s="29"/>
      <c r="X38" s="29"/>
    </row>
    <row r="39" spans="1:24" ht="28.5" customHeight="1">
      <c r="A39" s="34" t="s">
        <v>72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29"/>
      <c r="P39" s="29"/>
      <c r="Q39" s="29"/>
      <c r="R39" s="29"/>
      <c r="S39" s="29"/>
      <c r="T39" s="29"/>
      <c r="U39" s="29"/>
      <c r="V39" s="29"/>
      <c r="W39" s="29"/>
      <c r="X39" s="29"/>
    </row>
    <row r="40" spans="1:24" ht="28.5" customHeight="1">
      <c r="A40" s="34" t="s">
        <v>73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29"/>
      <c r="P40" s="29"/>
      <c r="Q40" s="29"/>
      <c r="R40" s="29"/>
      <c r="S40" s="29"/>
      <c r="T40" s="29"/>
      <c r="U40" s="29"/>
      <c r="V40" s="29"/>
      <c r="W40" s="29"/>
      <c r="X40" s="29"/>
    </row>
    <row r="41" spans="1:24" ht="28.5" customHeight="1">
      <c r="A41" s="34" t="s">
        <v>94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29"/>
      <c r="P41" s="29"/>
      <c r="Q41" s="29"/>
      <c r="R41" s="29"/>
      <c r="S41" s="29"/>
      <c r="T41" s="29"/>
      <c r="U41" s="29"/>
      <c r="V41" s="29"/>
      <c r="W41" s="29"/>
      <c r="X41" s="29"/>
    </row>
    <row r="42" spans="1:24" ht="28.5" customHeight="1">
      <c r="A42" s="34" t="s">
        <v>95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29"/>
      <c r="P42" s="29"/>
      <c r="Q42" s="29"/>
      <c r="R42" s="29"/>
      <c r="S42" s="29"/>
      <c r="T42" s="29"/>
      <c r="U42" s="29"/>
      <c r="V42" s="29"/>
      <c r="W42" s="29"/>
      <c r="X42" s="29"/>
    </row>
    <row r="43" spans="1:24" ht="25.5" customHeight="1">
      <c r="A43" s="39" t="s">
        <v>57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40"/>
      <c r="P43" s="40"/>
      <c r="Q43" s="40"/>
      <c r="R43" s="40"/>
      <c r="S43" s="40"/>
      <c r="T43" s="40"/>
      <c r="U43" s="40"/>
      <c r="V43" s="40"/>
      <c r="W43" s="40"/>
      <c r="X43" s="40"/>
    </row>
    <row r="44" spans="1:24" ht="18.75" customHeight="1">
      <c r="A44" s="34" t="s">
        <v>58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29"/>
      <c r="P44" s="29"/>
      <c r="Q44" s="29"/>
      <c r="R44" s="29"/>
      <c r="S44" s="29"/>
      <c r="T44" s="29"/>
      <c r="U44" s="29"/>
      <c r="V44" s="29"/>
      <c r="W44" s="29"/>
      <c r="X44" s="29"/>
    </row>
    <row r="45" spans="1:24" ht="39.75" customHeight="1">
      <c r="A45" s="34" t="s">
        <v>105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29"/>
      <c r="P45" s="29"/>
      <c r="Q45" s="29"/>
      <c r="R45" s="29"/>
      <c r="S45" s="29"/>
      <c r="T45" s="29"/>
      <c r="U45" s="29"/>
      <c r="V45" s="29"/>
      <c r="W45" s="29"/>
      <c r="X45" s="29"/>
    </row>
    <row r="46" spans="1:24" ht="41.25" customHeight="1">
      <c r="A46" s="34" t="s">
        <v>107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29"/>
      <c r="P46" s="29"/>
      <c r="Q46" s="29"/>
      <c r="R46" s="29"/>
      <c r="S46" s="29"/>
      <c r="T46" s="29"/>
      <c r="U46" s="29"/>
      <c r="V46" s="29"/>
      <c r="W46" s="29"/>
      <c r="X46" s="29"/>
    </row>
    <row r="47" spans="1:24" ht="21" customHeight="1">
      <c r="A47" s="34" t="s">
        <v>91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29"/>
      <c r="P47" s="29"/>
      <c r="Q47" s="29"/>
      <c r="R47" s="29"/>
      <c r="S47" s="29"/>
      <c r="T47" s="29"/>
      <c r="U47" s="29"/>
      <c r="V47" s="29"/>
      <c r="W47" s="29"/>
      <c r="X47" s="29"/>
    </row>
    <row r="48" spans="1:24" ht="24" customHeight="1">
      <c r="A48" s="34" t="s">
        <v>74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29"/>
      <c r="P48" s="29"/>
      <c r="Q48" s="29"/>
      <c r="R48" s="29"/>
      <c r="S48" s="29"/>
      <c r="T48" s="29"/>
      <c r="U48" s="29"/>
      <c r="V48" s="29"/>
      <c r="W48" s="29"/>
      <c r="X48" s="29"/>
    </row>
    <row r="49" spans="1:24" ht="27.75" customHeight="1">
      <c r="A49" s="34" t="s">
        <v>75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29"/>
      <c r="P49" s="29"/>
      <c r="Q49" s="29"/>
      <c r="R49" s="29"/>
      <c r="S49" s="29"/>
      <c r="T49" s="29"/>
      <c r="U49" s="29"/>
      <c r="V49" s="29"/>
      <c r="W49" s="29"/>
      <c r="X49" s="29"/>
    </row>
    <row r="50" spans="1:24" ht="30" customHeight="1">
      <c r="A50" s="34" t="s">
        <v>76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29"/>
      <c r="P50" s="29"/>
      <c r="Q50" s="29"/>
      <c r="R50" s="29"/>
      <c r="S50" s="29"/>
      <c r="T50" s="29"/>
      <c r="U50" s="29"/>
      <c r="V50" s="29"/>
      <c r="W50" s="29"/>
      <c r="X50" s="29"/>
    </row>
    <row r="51" spans="1:24" ht="12.75" customHeight="1">
      <c r="A51" s="34" t="s">
        <v>96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29"/>
      <c r="P51" s="29"/>
      <c r="Q51" s="29"/>
      <c r="R51" s="29"/>
      <c r="S51" s="29"/>
      <c r="T51" s="29"/>
      <c r="U51" s="29"/>
      <c r="V51" s="29"/>
      <c r="W51" s="29"/>
      <c r="X51" s="29"/>
    </row>
    <row r="52" spans="1:24" ht="18.75" customHeight="1">
      <c r="A52" s="34" t="s">
        <v>97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29"/>
      <c r="P52" s="29"/>
      <c r="Q52" s="29"/>
      <c r="R52" s="29"/>
      <c r="S52" s="29"/>
      <c r="T52" s="29"/>
      <c r="U52" s="29"/>
      <c r="V52" s="29"/>
      <c r="W52" s="29"/>
      <c r="X52" s="29"/>
    </row>
    <row r="53" spans="1:24" ht="15">
      <c r="A53" s="32" t="s">
        <v>59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29"/>
      <c r="P53" s="29"/>
      <c r="Q53" s="29"/>
      <c r="R53" s="29"/>
      <c r="S53" s="29"/>
      <c r="T53" s="29"/>
      <c r="U53" s="29"/>
      <c r="V53" s="29"/>
      <c r="W53" s="29"/>
      <c r="X53" s="29"/>
    </row>
    <row r="54" spans="1:24" ht="27" customHeight="1">
      <c r="A54" s="39" t="s">
        <v>60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29"/>
      <c r="P54" s="29"/>
      <c r="Q54" s="29"/>
      <c r="R54" s="29"/>
      <c r="S54" s="29"/>
      <c r="T54" s="29"/>
      <c r="U54" s="29"/>
      <c r="V54" s="29"/>
      <c r="W54" s="29"/>
      <c r="X54" s="29"/>
    </row>
    <row r="55" spans="1:24" ht="15">
      <c r="A55" s="34" t="s">
        <v>61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29"/>
      <c r="P55" s="29"/>
      <c r="Q55" s="29"/>
      <c r="R55" s="29"/>
      <c r="S55" s="29"/>
      <c r="T55" s="29"/>
      <c r="U55" s="29"/>
      <c r="V55" s="29"/>
      <c r="W55" s="29"/>
      <c r="X55" s="29"/>
    </row>
    <row r="56" spans="1:24" ht="15">
      <c r="A56" s="34" t="s">
        <v>62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29"/>
      <c r="P56" s="29"/>
      <c r="Q56" s="29"/>
      <c r="R56" s="29"/>
      <c r="S56" s="29"/>
      <c r="T56" s="29"/>
      <c r="U56" s="29"/>
      <c r="V56" s="29"/>
      <c r="W56" s="29"/>
      <c r="X56" s="29"/>
    </row>
    <row r="57" spans="1:24" ht="24.75" customHeight="1">
      <c r="A57" s="34" t="s">
        <v>92</v>
      </c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29"/>
      <c r="P57" s="29"/>
      <c r="Q57" s="29"/>
      <c r="R57" s="29"/>
      <c r="S57" s="29"/>
      <c r="T57" s="29"/>
      <c r="U57" s="29"/>
      <c r="V57" s="29"/>
      <c r="W57" s="29"/>
      <c r="X57" s="29"/>
    </row>
    <row r="58" spans="1:24" ht="24.75" customHeight="1">
      <c r="A58" s="34" t="s">
        <v>93</v>
      </c>
      <c r="B58" s="35"/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29"/>
      <c r="P58" s="29"/>
      <c r="Q58" s="29"/>
      <c r="R58" s="29"/>
      <c r="S58" s="29"/>
      <c r="T58" s="29"/>
      <c r="U58" s="29"/>
      <c r="V58" s="29"/>
      <c r="W58" s="29"/>
      <c r="X58" s="29"/>
    </row>
    <row r="59" spans="1:24" ht="24.75" customHeight="1">
      <c r="A59" s="34" t="s">
        <v>78</v>
      </c>
      <c r="B59" s="35"/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29"/>
      <c r="P59" s="29"/>
      <c r="Q59" s="29"/>
      <c r="R59" s="29"/>
      <c r="S59" s="29"/>
      <c r="T59" s="29"/>
      <c r="U59" s="29"/>
      <c r="V59" s="29"/>
      <c r="W59" s="29"/>
      <c r="X59" s="29"/>
    </row>
    <row r="60" spans="1:24" ht="24.75" customHeight="1">
      <c r="A60" s="34" t="s">
        <v>79</v>
      </c>
      <c r="B60" s="35"/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29"/>
      <c r="P60" s="29"/>
      <c r="Q60" s="29"/>
      <c r="R60" s="29"/>
      <c r="S60" s="29"/>
      <c r="T60" s="29"/>
      <c r="U60" s="29"/>
      <c r="V60" s="29"/>
      <c r="W60" s="29"/>
      <c r="X60" s="29"/>
    </row>
    <row r="61" spans="1:24" ht="24.75" customHeight="1">
      <c r="A61" s="34" t="s">
        <v>80</v>
      </c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29"/>
      <c r="P61" s="29"/>
      <c r="Q61" s="29"/>
      <c r="R61" s="29"/>
      <c r="S61" s="29"/>
      <c r="T61" s="29"/>
      <c r="U61" s="29"/>
      <c r="V61" s="29"/>
      <c r="W61" s="29"/>
      <c r="X61" s="29"/>
    </row>
    <row r="62" spans="1:24" ht="24.75" customHeight="1">
      <c r="A62" s="34" t="s">
        <v>98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29"/>
      <c r="P62" s="29"/>
      <c r="Q62" s="29"/>
      <c r="R62" s="29"/>
      <c r="S62" s="29"/>
      <c r="T62" s="29"/>
      <c r="U62" s="29"/>
      <c r="V62" s="29"/>
      <c r="W62" s="29"/>
      <c r="X62" s="29"/>
    </row>
    <row r="63" spans="1:24" ht="24.75" customHeight="1">
      <c r="A63" s="34" t="s">
        <v>99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29"/>
      <c r="P63" s="29"/>
      <c r="Q63" s="29"/>
      <c r="R63" s="29"/>
      <c r="S63" s="29"/>
      <c r="T63" s="29"/>
      <c r="U63" s="29"/>
      <c r="V63" s="29"/>
      <c r="W63" s="29"/>
      <c r="X63" s="29"/>
    </row>
    <row r="64" spans="1:24" ht="30.75" customHeight="1">
      <c r="A64" s="39" t="s">
        <v>63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41"/>
      <c r="P64" s="41"/>
      <c r="Q64" s="41"/>
      <c r="R64" s="41"/>
      <c r="S64" s="41"/>
      <c r="T64" s="41"/>
      <c r="U64" s="41"/>
      <c r="V64" s="41"/>
      <c r="W64" s="41"/>
      <c r="X64" s="41"/>
    </row>
    <row r="65" spans="1:24" ht="15.75" customHeight="1">
      <c r="A65" s="34" t="s">
        <v>58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41"/>
      <c r="P65" s="41"/>
      <c r="Q65" s="41"/>
      <c r="R65" s="41"/>
      <c r="S65" s="41"/>
      <c r="T65" s="41"/>
      <c r="U65" s="41"/>
      <c r="V65" s="41"/>
      <c r="W65" s="41"/>
      <c r="X65" s="41"/>
    </row>
    <row r="66" spans="1:24" ht="24" customHeight="1">
      <c r="A66" s="34" t="s">
        <v>104</v>
      </c>
      <c r="B66" s="35"/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41"/>
      <c r="P66" s="41"/>
      <c r="Q66" s="41"/>
      <c r="R66" s="41"/>
      <c r="S66" s="41"/>
      <c r="T66" s="41"/>
      <c r="U66" s="41"/>
      <c r="V66" s="41"/>
      <c r="W66" s="41"/>
      <c r="X66" s="41"/>
    </row>
    <row r="67" spans="1:24" ht="27.75" customHeight="1">
      <c r="A67" s="34" t="s">
        <v>108</v>
      </c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41"/>
      <c r="P67" s="41"/>
      <c r="Q67" s="41"/>
      <c r="R67" s="41"/>
      <c r="S67" s="41"/>
      <c r="T67" s="41"/>
      <c r="U67" s="41"/>
      <c r="V67" s="41"/>
      <c r="W67" s="41"/>
      <c r="X67" s="41"/>
    </row>
    <row r="68" spans="1:24" ht="15.75" customHeight="1">
      <c r="A68" s="34" t="s">
        <v>91</v>
      </c>
      <c r="B68" s="35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41"/>
      <c r="P68" s="41"/>
      <c r="Q68" s="41"/>
      <c r="R68" s="41"/>
      <c r="S68" s="41"/>
      <c r="T68" s="41"/>
      <c r="U68" s="41"/>
      <c r="V68" s="41"/>
      <c r="W68" s="41"/>
      <c r="X68" s="41"/>
    </row>
    <row r="69" spans="1:24" ht="13.5" customHeight="1">
      <c r="A69" s="34" t="s">
        <v>81</v>
      </c>
      <c r="B69" s="35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41"/>
      <c r="P69" s="41"/>
      <c r="Q69" s="41"/>
      <c r="R69" s="41"/>
      <c r="S69" s="41"/>
      <c r="T69" s="41"/>
      <c r="U69" s="41"/>
      <c r="V69" s="41"/>
      <c r="W69" s="41"/>
      <c r="X69" s="41"/>
    </row>
    <row r="70" spans="1:24" ht="18.75" customHeight="1">
      <c r="A70" s="34" t="s">
        <v>82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41"/>
      <c r="P70" s="41"/>
      <c r="Q70" s="41"/>
      <c r="R70" s="41"/>
      <c r="S70" s="41"/>
      <c r="T70" s="41"/>
      <c r="U70" s="41"/>
      <c r="V70" s="41"/>
      <c r="W70" s="41"/>
      <c r="X70" s="41"/>
    </row>
    <row r="71" spans="1:24" ht="25.5" customHeight="1">
      <c r="A71" s="34" t="s">
        <v>83</v>
      </c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41"/>
      <c r="P71" s="41"/>
      <c r="Q71" s="41"/>
      <c r="R71" s="41"/>
      <c r="S71" s="41"/>
      <c r="T71" s="41"/>
      <c r="U71" s="41"/>
      <c r="V71" s="41"/>
      <c r="W71" s="41"/>
      <c r="X71" s="41"/>
    </row>
    <row r="72" spans="1:24" ht="24.75" customHeight="1">
      <c r="A72" s="34" t="s">
        <v>100</v>
      </c>
      <c r="B72" s="35"/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41"/>
      <c r="P72" s="41"/>
      <c r="Q72" s="41"/>
      <c r="R72" s="41"/>
      <c r="S72" s="41"/>
      <c r="T72" s="41"/>
      <c r="U72" s="41"/>
      <c r="V72" s="41"/>
      <c r="W72" s="41"/>
      <c r="X72" s="41"/>
    </row>
    <row r="73" spans="1:24" ht="27.75" customHeight="1">
      <c r="A73" s="34" t="s">
        <v>101</v>
      </c>
      <c r="B73" s="35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41"/>
      <c r="P73" s="41"/>
      <c r="Q73" s="41"/>
      <c r="R73" s="41"/>
      <c r="S73" s="41"/>
      <c r="T73" s="41"/>
      <c r="U73" s="41"/>
      <c r="V73" s="41"/>
      <c r="W73" s="41"/>
      <c r="X73" s="41"/>
    </row>
  </sheetData>
  <mergeCells count="72">
    <mergeCell ref="A73:X73"/>
    <mergeCell ref="A67:X67"/>
    <mergeCell ref="A68:X68"/>
    <mergeCell ref="A69:X69"/>
    <mergeCell ref="A70:X70"/>
    <mergeCell ref="A52:X52"/>
    <mergeCell ref="A53:X53"/>
    <mergeCell ref="A54:X54"/>
    <mergeCell ref="A65:X65"/>
    <mergeCell ref="A71:X71"/>
    <mergeCell ref="A72:X72"/>
    <mergeCell ref="A66:X66"/>
    <mergeCell ref="A55:X55"/>
    <mergeCell ref="A56:X56"/>
    <mergeCell ref="A57:X57"/>
    <mergeCell ref="A58:X58"/>
    <mergeCell ref="A59:X59"/>
    <mergeCell ref="A60:X60"/>
    <mergeCell ref="A63:X63"/>
    <mergeCell ref="A64:X64"/>
    <mergeCell ref="A62:X62"/>
    <mergeCell ref="A42:X42"/>
    <mergeCell ref="A48:X48"/>
    <mergeCell ref="A50:X50"/>
    <mergeCell ref="A51:X51"/>
    <mergeCell ref="A43:X43"/>
    <mergeCell ref="A44:X44"/>
    <mergeCell ref="A40:X40"/>
    <mergeCell ref="A41:X41"/>
    <mergeCell ref="A33:X33"/>
    <mergeCell ref="A34:X34"/>
    <mergeCell ref="A35:X35"/>
    <mergeCell ref="A61:X61"/>
    <mergeCell ref="A46:X46"/>
    <mergeCell ref="A47:X47"/>
    <mergeCell ref="A45:X45"/>
    <mergeCell ref="A49:X49"/>
    <mergeCell ref="A28:X28"/>
    <mergeCell ref="A30:X30"/>
    <mergeCell ref="A31:X31"/>
    <mergeCell ref="A29:X29"/>
    <mergeCell ref="A38:X38"/>
    <mergeCell ref="A39:X39"/>
    <mergeCell ref="A36:X36"/>
    <mergeCell ref="A37:X37"/>
    <mergeCell ref="A2:X2"/>
    <mergeCell ref="A1:X1"/>
    <mergeCell ref="A4:X4"/>
    <mergeCell ref="A5:X5"/>
    <mergeCell ref="A32:N32"/>
    <mergeCell ref="A12:A15"/>
    <mergeCell ref="B12:B15"/>
    <mergeCell ref="E12:E13"/>
    <mergeCell ref="E14:E15"/>
    <mergeCell ref="A27:X27"/>
    <mergeCell ref="A6:X6"/>
    <mergeCell ref="G8:X8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F8:F10"/>
    <mergeCell ref="A8:A10"/>
    <mergeCell ref="B8:B10"/>
    <mergeCell ref="C8:C10"/>
    <mergeCell ref="D8:D10"/>
    <mergeCell ref="E8:E10"/>
  </mergeCells>
  <phoneticPr fontId="0" type="noConversion"/>
  <hyperlinks>
    <hyperlink ref="C23" r:id="rId1" display="consultantplus://offline/ref=CE4E8CE4458EAC669ED786AFDC53DC84EDC24600B39B2C2CCFADFF5C8B82E8F4D6BDD62951G8I6K"/>
    <hyperlink ref="B23" r:id="rId2" display="consultantplus://offline/ref=CE4E8CE4458EAC669ED786AFDC53DC84EDC24600B39B2C2CCFADFF5C8B82E8F4D6BDD62D55802E63G7IFK"/>
  </hyperlinks>
  <pageMargins left="0.19685039370078741" right="0.19685039370078741" top="0.19685039370078741" bottom="0.19685039370078741" header="0.11811023622047245" footer="0.11811023622047245"/>
  <pageSetup paperSize="9" scale="5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Показатели АВ</vt:lpstr>
      <vt:lpstr>'Показатели АВ'!Область_печати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2019-06-18T08:10:47Z</dcterms:modified>
</cp:coreProperties>
</file>