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bookViews>
  <sheets>
    <sheet name="Лист3" sheetId="3" r:id="rId1"/>
  </sheets>
  <definedNames>
    <definedName name="_xlnm.Print_Titles" localSheetId="0">Лист3!$4:$9</definedName>
    <definedName name="_xlnm.Print_Area" localSheetId="0">Лист3!$A$1:$AB$125</definedName>
  </definedNames>
  <calcPr calcId="125725" iterate="1"/>
</workbook>
</file>

<file path=xl/calcChain.xml><?xml version="1.0" encoding="utf-8"?>
<calcChain xmlns="http://schemas.openxmlformats.org/spreadsheetml/2006/main">
  <c r="W122" i="3"/>
  <c r="X122"/>
  <c r="Y122"/>
  <c r="Z122"/>
  <c r="AA122"/>
  <c r="AB122"/>
  <c r="V122"/>
  <c r="H20" l="1"/>
  <c r="H19"/>
  <c r="H16"/>
  <c r="H10"/>
  <c r="S122"/>
  <c r="R122"/>
  <c r="Q122"/>
  <c r="P122"/>
  <c r="O122"/>
  <c r="N122"/>
  <c r="M122"/>
  <c r="I55"/>
  <c r="I32"/>
  <c r="I29"/>
  <c r="J27"/>
  <c r="I27"/>
  <c r="J26"/>
  <c r="J25"/>
  <c r="K24"/>
  <c r="K122" s="1"/>
  <c r="J24"/>
  <c r="I24"/>
  <c r="J22"/>
  <c r="H21" s="1"/>
  <c r="I21"/>
  <c r="L20"/>
  <c r="L122" s="1"/>
  <c r="J14"/>
  <c r="J13"/>
  <c r="J122" s="1"/>
  <c r="I12"/>
  <c r="H120"/>
  <c r="U121"/>
  <c r="H121"/>
  <c r="U120"/>
  <c r="U46"/>
  <c r="U118"/>
  <c r="U116"/>
  <c r="U114"/>
  <c r="U112"/>
  <c r="U110"/>
  <c r="U108"/>
  <c r="U106"/>
  <c r="U104"/>
  <c r="U102"/>
  <c r="U100"/>
  <c r="U98"/>
  <c r="U96"/>
  <c r="U94"/>
  <c r="U92"/>
  <c r="U90"/>
  <c r="U88"/>
  <c r="U86"/>
  <c r="U84"/>
  <c r="U82"/>
  <c r="U80"/>
  <c r="U78"/>
  <c r="U76"/>
  <c r="U74"/>
  <c r="U72"/>
  <c r="U70"/>
  <c r="U68"/>
  <c r="U66"/>
  <c r="U64"/>
  <c r="U62"/>
  <c r="U60"/>
  <c r="U58"/>
  <c r="U54"/>
  <c r="U52"/>
  <c r="U50"/>
  <c r="U49"/>
  <c r="U45"/>
  <c r="U44"/>
  <c r="U119"/>
  <c r="U117"/>
  <c r="U115"/>
  <c r="U113"/>
  <c r="U111"/>
  <c r="U109"/>
  <c r="U107"/>
  <c r="U105"/>
  <c r="U103"/>
  <c r="U101"/>
  <c r="U99"/>
  <c r="U97"/>
  <c r="U95"/>
  <c r="U93"/>
  <c r="U91"/>
  <c r="U89"/>
  <c r="U87"/>
  <c r="U85"/>
  <c r="U83"/>
  <c r="U81"/>
  <c r="U79"/>
  <c r="U77"/>
  <c r="U75"/>
  <c r="U73"/>
  <c r="U71"/>
  <c r="U69"/>
  <c r="U67"/>
  <c r="U65"/>
  <c r="U63"/>
  <c r="U61"/>
  <c r="U59"/>
  <c r="U57"/>
  <c r="U53"/>
  <c r="U51"/>
  <c r="U48"/>
  <c r="U47"/>
  <c r="U43"/>
  <c r="U35"/>
  <c r="U34"/>
  <c r="U33"/>
  <c r="U19"/>
  <c r="U16"/>
  <c r="U11"/>
  <c r="U10"/>
  <c r="Y20"/>
  <c r="X24"/>
  <c r="X25"/>
  <c r="X41"/>
  <c r="U40" s="1"/>
  <c r="W25"/>
  <c r="W26"/>
  <c r="W24"/>
  <c r="W14"/>
  <c r="W13"/>
  <c r="W22"/>
  <c r="W38"/>
  <c r="U37" s="1"/>
  <c r="W27"/>
  <c r="V21"/>
  <c r="V24"/>
  <c r="V29"/>
  <c r="U29" s="1"/>
  <c r="V27"/>
  <c r="U27" s="1"/>
  <c r="V12"/>
  <c r="V32"/>
  <c r="U32" s="1"/>
  <c r="H122" l="1"/>
  <c r="H12"/>
  <c r="I122"/>
  <c r="U21"/>
  <c r="U12"/>
  <c r="U24"/>
  <c r="U20"/>
  <c r="U55" l="1"/>
  <c r="U56" l="1"/>
  <c r="U122" s="1"/>
</calcChain>
</file>

<file path=xl/sharedStrings.xml><?xml version="1.0" encoding="utf-8"?>
<sst xmlns="http://schemas.openxmlformats.org/spreadsheetml/2006/main" count="456" uniqueCount="107">
  <si>
    <t>№ п/п</t>
  </si>
  <si>
    <t xml:space="preserve">Строительство </t>
  </si>
  <si>
    <t>Департамент капитального строительства</t>
  </si>
  <si>
    <t>2015 год</t>
  </si>
  <si>
    <t>2016 год</t>
  </si>
  <si>
    <t xml:space="preserve">ИТОГО </t>
  </si>
  <si>
    <t>2016 г.</t>
  </si>
  <si>
    <t>Решение о подготовке и реализации бюджетных инвестиций в отношении объектов капитального строительства и объектов недвижимого имущества, включенных в муниципальную программу</t>
  </si>
  <si>
    <t>2017 год</t>
  </si>
  <si>
    <t>Замена СУГ (сжиженный газ) на природный г. Томск, Кировский район (район ул. Матросова - ул. Киевская - ул. Усова)</t>
  </si>
  <si>
    <t xml:space="preserve">Наружное газоснабжение улиц 4-ая Заречная и 5-ая Заречная в г. Томске </t>
  </si>
  <si>
    <t>2015 г.</t>
  </si>
  <si>
    <t>Проектно-изыскательские работы</t>
  </si>
  <si>
    <t>2018 год</t>
  </si>
  <si>
    <t>Газоснабжение п. Кузовлево МО "Город Томск"</t>
  </si>
  <si>
    <t>Газоснабжение д. Лоскутово МО "Город Томск"</t>
  </si>
  <si>
    <t>Газоснабжение п. Штамово, п. Спутник МО «Город Томск»</t>
  </si>
  <si>
    <t>2017 г.</t>
  </si>
  <si>
    <t>Газификация микрорайона Степановка МО «Город Томск»</t>
  </si>
  <si>
    <t>Газоснабжение г. Томск, Кировский район (район ограниченный: ул. Нахимова – ул. А. Беленца – пр. Ленина – береговая линия р. Томь)</t>
  </si>
  <si>
    <t>Газификация микрорайона Сосновый бор МО «Город Томск»</t>
  </si>
  <si>
    <t>Газификация п. Кузовлево</t>
  </si>
  <si>
    <t>Газификация п. Штамово, п. Спутник</t>
  </si>
  <si>
    <t>Газоснабжение п. Просторного МО "Город Томск". Реконструкция</t>
  </si>
  <si>
    <t>Замена СУГ (сжиженный газ) на природный г. Томск, Кировский район (район ул. Учебная - ул. Тимакова)</t>
  </si>
  <si>
    <t>Газоснабжение с. Тимирязевское (в том числе мкр. Юбилейный) муниципального образования "Город Томск</t>
  </si>
  <si>
    <t>Газификация п. Лоскутово</t>
  </si>
  <si>
    <t xml:space="preserve">Газификация с. Дзержинское  
(5-11 очередь)  </t>
  </si>
  <si>
    <t xml:space="preserve">Газоснабжение п. Аникино </t>
  </si>
  <si>
    <t>Газоснабжение п. Апрель</t>
  </si>
  <si>
    <t xml:space="preserve">Газоснабжение с. Дзержинское МО "Город Томск" (3,4 очередь)  </t>
  </si>
  <si>
    <t>Страхование объектов газоснабжения</t>
  </si>
  <si>
    <t>Проектно-изыскательские работы*</t>
  </si>
  <si>
    <t xml:space="preserve"> * в том числе за счет остатков межбюджетных трансфертов, полученных до 01.01.2016 г.</t>
  </si>
  <si>
    <t>2020 г.</t>
  </si>
  <si>
    <t>Газоснабжение с. Дзержинское муниципального образования "Город Томск". 1 этап</t>
  </si>
  <si>
    <t>Кадастровые работы</t>
  </si>
  <si>
    <t>2021 г.</t>
  </si>
  <si>
    <t>2019 г.</t>
  </si>
  <si>
    <t>2021г.</t>
  </si>
  <si>
    <t>2019 год</t>
  </si>
  <si>
    <t>2020 год</t>
  </si>
  <si>
    <t>2021 год</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</si>
  <si>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газоснабжения" (ПИР). Софинансирование.</t>
  </si>
  <si>
    <t>-</t>
  </si>
  <si>
    <t>Газификация д. Эушта</t>
  </si>
  <si>
    <t>Газификация п.Нижний склад</t>
  </si>
  <si>
    <t>2022 год</t>
  </si>
  <si>
    <t>2023 год</t>
  </si>
  <si>
    <t>2024 год</t>
  </si>
  <si>
    <t>2025 год</t>
  </si>
  <si>
    <t>Газификация п.Росинка</t>
  </si>
  <si>
    <t>Газификация п.Вирион</t>
  </si>
  <si>
    <t>Газоснабжение мкр. Степановка (в том числе ул. Приветливая, ул. Травяная, ул. Тенистая)</t>
  </si>
  <si>
    <t>Газификация ул. Старо-Карьерный поселок, ул. Юргинская, ул. Сычева</t>
  </si>
  <si>
    <t>Газификация п. Озерки</t>
  </si>
  <si>
    <t>Газификация п. Радиоцентр</t>
  </si>
  <si>
    <t>Газификация п. Берлинка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</si>
  <si>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</si>
  <si>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ул. п. Каштак</t>
  </si>
  <si>
    <t xml:space="preserve">Газификация п. Заречный </t>
  </si>
  <si>
    <t>Газификация п. Родник</t>
  </si>
  <si>
    <t>Газификация р-н Приборного завода</t>
  </si>
  <si>
    <t>Газификация п. Бактин, п. Новый (в том числе ул. Мечникова)</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</si>
  <si>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</si>
  <si>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</si>
  <si>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</si>
  <si>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</si>
  <si>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р-н Академгородок (правая сторона п. Поле Чудес)</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</si>
  <si>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</si>
  <si>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</si>
  <si>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</si>
  <si>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мкр. Спичфабрика (ул. Е. Пугачева, ул.Куйбышева, ул. Александра Невского, пер. Выборгский, ул. Залоговая)</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</si>
  <si>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</si>
  <si>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Газификация р-н ул. Клюева, р-н Зеленые горки (ул. Нарановича, ул. Прибрежная, ул. Тальниковая)</t>
  </si>
  <si>
    <t>Строительство газопровода низкого давления (ул. 1-я Ново-Деповская, ул. Ракетная, ул. Дормаш, ул. Научная, ул. Витимская, ул. Макарова)</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</si>
  <si>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</si>
  <si>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</si>
  <si>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Мероприятия по замене СУГ (сжиженный газ) на природный (Октябрьский район, Кировский район (в том числе ул. Федора Лыткина)</t>
  </si>
  <si>
    <t>Газификация п. Родионово, п. Каменка</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</si>
  <si>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</si>
  <si>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</si>
  <si>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</si>
  <si>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Мостовая</t>
  </si>
  <si>
    <t>Газификация мкр. Заварзино</t>
  </si>
  <si>
    <t>Газификация мкр. Свечной</t>
  </si>
  <si>
    <t>Газификация ул. Заливная, пер. Шумихинский</t>
  </si>
  <si>
    <t>Газификация мкр. Реженка</t>
  </si>
  <si>
    <t>Газификация ул. п. Киргизка</t>
  </si>
  <si>
    <t>Газоснабжение пер. Садовый, ул. Садовая, ул. Чапаева, ул. Тенистая, МКР "Солнечный" в 
с. Тимирязевское МО "Город Томск"</t>
  </si>
  <si>
    <t>Приобретение</t>
  </si>
  <si>
    <t xml:space="preserve">Департамент управления муниципальной собственностью </t>
  </si>
  <si>
    <t xml:space="preserve"> ** Включает в себя все виды бюджетных инвестиций </t>
  </si>
  <si>
    <t>Газификация микрорайона "Наука" МО "Город Томск"</t>
  </si>
  <si>
    <t>Газификация микрорайона Энтузиастов МО "Город Томск"</t>
  </si>
  <si>
    <t>Приложение 3
к подпрограмме "Газификация Томска на 2015-2025 годы"</t>
  </si>
  <si>
    <t>Строительство</t>
  </si>
  <si>
    <t xml:space="preserve">Наименование объекта капитального строительства согласно проектной документации (согласно паспорту инвестиционного проекта в отношении объекта капитального строительства - в случае отсутствия на дату подготовки проекта решения утвержденной в установленном законодательством Российской Федерации порядке проектной документации) либо наименование объекта недвижимого имущества согласно паспорту инвестиционного проекта в отношении объекта недвижимого имущества
</t>
  </si>
  <si>
    <t xml:space="preserve">Направление инвестирования (строительство, реконструкция, в том числе с элементами реставрации, техническое перевооружение, приобретение)
</t>
  </si>
  <si>
    <t xml:space="preserve">Наименование главного распорядителя и муниципального заказчика
</t>
  </si>
  <si>
    <t xml:space="preserve">Наименование застройщика (заказчика)
</t>
  </si>
  <si>
    <t>Мощность (прирост мощности) объекта капитального строительства, подлежащая вводу, мощность объекта недвижимого имущества
, км.</t>
  </si>
  <si>
    <t xml:space="preserve">Срок ввода в эксплуатацию (приобретения) объекта
</t>
  </si>
  <si>
    <t>Сметная стоимость объекта капитального строительства (при наличии утвержденной проектной документации) или предполагаемую (предельную) стоимость объекта капитального строительства, либо стоимость приобретения объекта недвижимого имущества согласно паспорту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</si>
  <si>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Распределение сметной стоимости объекта капитального строительства (при наличии утвержденной проектной документации) или предполагаемой (предельной) стоимости объекта капитального строительства или стоимости приобретения объекта недвижимого имущества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</si>
  <si>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Общий (предельный)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t>
  </si>
  <si>
    <t>Распределение общего (предельного) объема предоставляемых инвестиций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</si>
</sst>
</file>

<file path=xl/styles.xml><?xml version="1.0" encoding="utf-8"?>
<styleSheet xmlns="http://schemas.openxmlformats.org/spreadsheetml/2006/main">
  <numFmts count="2">
    <numFmt numFmtId="164" formatCode="_(* #,##0.00_);_(* \(#,##0.00\);_(* &quot;-&quot;??_);_(@_)"/>
    <numFmt numFmtId="165" formatCode="#,##0.0"/>
  </numFmts>
  <fonts count="7">
    <font>
      <sz val="10"/>
      <name val="Arial"/>
    </font>
    <font>
      <sz val="10"/>
      <name val="Arial"/>
      <family val="2"/>
      <charset val="204"/>
    </font>
    <font>
      <sz val="11"/>
      <name val="Times New Roman"/>
      <family val="1"/>
      <charset val="204"/>
    </font>
    <font>
      <sz val="14"/>
      <name val="Times New Roman"/>
      <family val="1"/>
      <charset val="204"/>
    </font>
    <font>
      <b/>
      <sz val="11"/>
      <name val="Times New Roman"/>
      <family val="1"/>
      <charset val="204"/>
    </font>
    <font>
      <sz val="11"/>
      <color theme="1" tint="4.9989318521683403E-2"/>
      <name val="Times New Roman"/>
      <family val="1"/>
      <charset val="204"/>
    </font>
    <font>
      <sz val="12"/>
      <name val="Times New Roman"/>
      <family val="1"/>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61">
    <xf numFmtId="0" fontId="0" fillId="0" borderId="0" xfId="0"/>
    <xf numFmtId="0" fontId="5" fillId="0" borderId="0" xfId="0" applyFont="1" applyFill="1" applyAlignment="1">
      <alignment horizontal="right" vertical="center" wrapText="1"/>
    </xf>
    <xf numFmtId="0" fontId="5"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165" fontId="2" fillId="0" borderId="3" xfId="1" applyNumberFormat="1"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165" fontId="2" fillId="0" borderId="12" xfId="0" applyNumberFormat="1" applyFont="1" applyFill="1" applyBorder="1" applyAlignment="1">
      <alignment horizontal="center" vertical="center" wrapText="1"/>
    </xf>
    <xf numFmtId="165" fontId="2" fillId="0" borderId="3"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165" fontId="2" fillId="0" borderId="2" xfId="1"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left"/>
    </xf>
    <xf numFmtId="2" fontId="5" fillId="0" borderId="0" xfId="0" applyNumberFormat="1" applyFont="1" applyFill="1" applyAlignment="1"/>
    <xf numFmtId="4" fontId="5" fillId="0" borderId="0" xfId="0" applyNumberFormat="1" applyFont="1" applyFill="1" applyAlignment="1">
      <alignment horizontal="center" vertical="center" wrapText="1"/>
    </xf>
    <xf numFmtId="0" fontId="4" fillId="0" borderId="2" xfId="0" applyFont="1" applyFill="1" applyBorder="1" applyAlignment="1">
      <alignment horizontal="center" vertical="center" wrapText="1"/>
    </xf>
    <xf numFmtId="165"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2" xfId="0" applyFill="1" applyBorder="1"/>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165" fontId="2" fillId="0" borderId="3" xfId="0" applyNumberFormat="1" applyFont="1" applyFill="1" applyBorder="1" applyAlignment="1">
      <alignment horizontal="center" vertical="center" wrapText="1"/>
    </xf>
    <xf numFmtId="165" fontId="2" fillId="0" borderId="7" xfId="0" applyNumberFormat="1" applyFont="1" applyFill="1" applyBorder="1" applyAlignment="1">
      <alignment horizontal="center" vertical="center" wrapText="1"/>
    </xf>
    <xf numFmtId="165" fontId="2" fillId="0" borderId="1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2" xfId="0" applyFont="1" applyFill="1" applyBorder="1" applyAlignment="1">
      <alignment horizontal="center" vertical="center" wrapText="1"/>
    </xf>
    <xf numFmtId="165" fontId="2" fillId="0" borderId="3" xfId="1" applyNumberFormat="1" applyFont="1" applyFill="1" applyBorder="1" applyAlignment="1">
      <alignment horizontal="center" vertical="center" wrapText="1"/>
    </xf>
    <xf numFmtId="165" fontId="2" fillId="0" borderId="12" xfId="1"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2" fontId="2" fillId="0" borderId="7"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4" fontId="2" fillId="0" borderId="3" xfId="1" applyNumberFormat="1" applyFont="1" applyFill="1" applyBorder="1" applyAlignment="1">
      <alignment horizontal="center" vertical="center" wrapText="1"/>
    </xf>
    <xf numFmtId="4" fontId="2" fillId="0" borderId="12" xfId="1" applyNumberFormat="1" applyFont="1" applyFill="1" applyBorder="1" applyAlignment="1">
      <alignment horizontal="center" vertical="center" wrapText="1"/>
    </xf>
    <xf numFmtId="0" fontId="4" fillId="0" borderId="13" xfId="0" applyFont="1" applyFill="1" applyBorder="1" applyAlignment="1">
      <alignment horizontal="right" vertical="center" wrapText="1"/>
    </xf>
    <xf numFmtId="0" fontId="4" fillId="0" borderId="14" xfId="0" applyFont="1" applyFill="1" applyBorder="1" applyAlignment="1">
      <alignment horizontal="right" vertical="center" wrapText="1"/>
    </xf>
    <xf numFmtId="0" fontId="4" fillId="0" borderId="15" xfId="0" applyFont="1" applyFill="1" applyBorder="1" applyAlignment="1">
      <alignment horizontal="right" vertical="center" wrapText="1"/>
    </xf>
    <xf numFmtId="0" fontId="5" fillId="0" borderId="0" xfId="0" applyFont="1" applyFill="1" applyAlignment="1">
      <alignment horizontal="right" vertical="center" wrapText="1"/>
    </xf>
    <xf numFmtId="0" fontId="4"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Fill="1" applyAlignment="1">
      <alignment horizontal="right" vertical="center" wrapText="1"/>
    </xf>
    <xf numFmtId="0" fontId="6" fillId="0" borderId="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B137"/>
  <sheetViews>
    <sheetView tabSelected="1" view="pageBreakPreview" topLeftCell="A4" zoomScale="65" zoomScaleNormal="90" zoomScaleSheetLayoutView="65" workbookViewId="0">
      <pane xSplit="8" ySplit="5" topLeftCell="I9" activePane="bottomRight" state="frozen"/>
      <selection activeCell="A4" sqref="A4"/>
      <selection pane="topRight" activeCell="I4" sqref="I4"/>
      <selection pane="bottomLeft" activeCell="A9" sqref="A9"/>
      <selection pane="bottomRight" activeCell="H122" sqref="H122"/>
    </sheetView>
  </sheetViews>
  <sheetFormatPr defaultRowHeight="15"/>
  <cols>
    <col min="1" max="1" width="4.5703125" style="2" customWidth="1"/>
    <col min="2" max="2" width="37" style="2" customWidth="1"/>
    <col min="3" max="3" width="19.28515625" style="2" customWidth="1"/>
    <col min="4" max="4" width="16.28515625" style="2" customWidth="1"/>
    <col min="5" max="6" width="15.85546875" style="2" customWidth="1"/>
    <col min="7" max="7" width="16.5703125" style="2" customWidth="1"/>
    <col min="8" max="8" width="39.85546875" style="2" customWidth="1"/>
    <col min="9" max="9" width="13.42578125" style="2" customWidth="1"/>
    <col min="10" max="10" width="10.5703125" style="2" customWidth="1"/>
    <col min="11" max="12" width="10.42578125" style="2" customWidth="1"/>
    <col min="13" max="15" width="11.5703125" style="2" customWidth="1"/>
    <col min="16" max="16" width="12.7109375" style="2" customWidth="1"/>
    <col min="17" max="17" width="11.5703125" style="2" customWidth="1"/>
    <col min="18" max="18" width="11.140625" style="2" customWidth="1"/>
    <col min="19" max="19" width="12.85546875" style="2" customWidth="1"/>
    <col min="20" max="20" width="15.28515625" style="2" customWidth="1"/>
    <col min="21" max="21" width="61.5703125" style="2" customWidth="1"/>
    <col min="22" max="22" width="13.42578125" style="2" customWidth="1"/>
    <col min="23" max="23" width="14.5703125" style="2" customWidth="1"/>
    <col min="24" max="24" width="14.140625" style="2" customWidth="1"/>
    <col min="25" max="25" width="13.5703125" style="2" customWidth="1"/>
    <col min="26" max="26" width="13.85546875" style="2" customWidth="1"/>
    <col min="27" max="27" width="13" style="2" customWidth="1"/>
    <col min="28" max="28" width="15.42578125" style="2" customWidth="1"/>
    <col min="29" max="16384" width="9.140625" style="2"/>
  </cols>
  <sheetData>
    <row r="1" spans="1:28">
      <c r="A1" s="53"/>
      <c r="B1" s="53"/>
      <c r="C1" s="53"/>
      <c r="D1" s="53"/>
      <c r="E1" s="53"/>
      <c r="F1" s="53"/>
      <c r="G1" s="53"/>
      <c r="H1" s="53"/>
      <c r="I1" s="53"/>
      <c r="J1" s="53"/>
      <c r="K1" s="53"/>
      <c r="L1" s="53"/>
      <c r="M1" s="53"/>
      <c r="N1" s="53"/>
      <c r="O1" s="53"/>
      <c r="P1" s="53"/>
      <c r="Q1" s="53"/>
      <c r="R1" s="53"/>
      <c r="S1" s="53"/>
      <c r="T1" s="53"/>
      <c r="U1" s="53"/>
      <c r="V1" s="53"/>
      <c r="W1" s="53"/>
      <c r="X1" s="53"/>
      <c r="Y1" s="1"/>
      <c r="Z1" s="1"/>
      <c r="AA1" s="1"/>
      <c r="AB1" s="1"/>
    </row>
    <row r="2" spans="1:28" ht="59.25" customHeight="1">
      <c r="A2" s="56" t="s">
        <v>95</v>
      </c>
      <c r="B2" s="56"/>
      <c r="C2" s="56"/>
      <c r="D2" s="56"/>
      <c r="E2" s="56"/>
      <c r="F2" s="56"/>
      <c r="G2" s="56"/>
      <c r="H2" s="56"/>
      <c r="I2" s="56"/>
      <c r="J2" s="56"/>
      <c r="K2" s="56"/>
      <c r="L2" s="56"/>
      <c r="M2" s="56"/>
      <c r="N2" s="56"/>
      <c r="O2" s="56"/>
      <c r="P2" s="56"/>
      <c r="Q2" s="56"/>
      <c r="R2" s="56"/>
      <c r="S2" s="56"/>
      <c r="T2" s="56"/>
      <c r="U2" s="56"/>
      <c r="V2" s="56"/>
      <c r="W2" s="56"/>
      <c r="X2" s="56"/>
      <c r="Y2" s="56"/>
      <c r="Z2" s="56"/>
      <c r="AA2" s="56"/>
      <c r="AB2" s="56"/>
    </row>
    <row r="3" spans="1:28" ht="51" customHeight="1">
      <c r="A3" s="55" t="s">
        <v>7</v>
      </c>
      <c r="B3" s="55"/>
      <c r="C3" s="55"/>
      <c r="D3" s="55"/>
      <c r="E3" s="55"/>
      <c r="F3" s="55"/>
      <c r="G3" s="55"/>
      <c r="H3" s="55"/>
      <c r="I3" s="55"/>
      <c r="J3" s="55"/>
      <c r="K3" s="55"/>
      <c r="L3" s="55"/>
      <c r="M3" s="55"/>
      <c r="N3" s="55"/>
      <c r="O3" s="55"/>
      <c r="P3" s="55"/>
      <c r="Q3" s="55"/>
      <c r="R3" s="55"/>
      <c r="S3" s="55"/>
      <c r="T3" s="55"/>
      <c r="U3" s="55"/>
      <c r="V3" s="55"/>
      <c r="W3" s="55"/>
      <c r="X3" s="55"/>
      <c r="Y3" s="3"/>
      <c r="Z3" s="3"/>
      <c r="AA3" s="3"/>
      <c r="AB3" s="3"/>
    </row>
    <row r="4" spans="1:28" ht="57.75" customHeight="1">
      <c r="A4" s="54" t="s">
        <v>0</v>
      </c>
      <c r="B4" s="54" t="s">
        <v>97</v>
      </c>
      <c r="C4" s="54" t="s">
        <v>98</v>
      </c>
      <c r="D4" s="54" t="s">
        <v>99</v>
      </c>
      <c r="E4" s="54" t="s">
        <v>100</v>
      </c>
      <c r="F4" s="54" t="s">
        <v>101</v>
      </c>
      <c r="G4" s="54" t="s">
        <v>102</v>
      </c>
      <c r="H4" s="54" t="s">
        <v>103</v>
      </c>
      <c r="I4" s="27" t="s">
        <v>104</v>
      </c>
      <c r="J4" s="28"/>
      <c r="K4" s="28"/>
      <c r="L4" s="28"/>
      <c r="M4" s="28"/>
      <c r="N4" s="28"/>
      <c r="O4" s="28"/>
      <c r="P4" s="28"/>
      <c r="Q4" s="28"/>
      <c r="R4" s="28"/>
      <c r="S4" s="29"/>
      <c r="T4" s="27" t="s">
        <v>105</v>
      </c>
      <c r="U4" s="29"/>
      <c r="V4" s="27" t="s">
        <v>106</v>
      </c>
      <c r="W4" s="28"/>
      <c r="X4" s="28"/>
      <c r="Y4" s="28"/>
      <c r="Z4" s="28"/>
      <c r="AA4" s="28"/>
      <c r="AB4" s="29"/>
    </row>
    <row r="5" spans="1:28" ht="17.25" customHeight="1">
      <c r="A5" s="54"/>
      <c r="B5" s="54"/>
      <c r="C5" s="54"/>
      <c r="D5" s="54"/>
      <c r="E5" s="54"/>
      <c r="F5" s="54"/>
      <c r="G5" s="54"/>
      <c r="H5" s="54"/>
      <c r="I5" s="30"/>
      <c r="J5" s="31"/>
      <c r="K5" s="31"/>
      <c r="L5" s="31"/>
      <c r="M5" s="31"/>
      <c r="N5" s="31"/>
      <c r="O5" s="31"/>
      <c r="P5" s="31"/>
      <c r="Q5" s="31"/>
      <c r="R5" s="31"/>
      <c r="S5" s="32"/>
      <c r="T5" s="30"/>
      <c r="U5" s="32"/>
      <c r="V5" s="30"/>
      <c r="W5" s="31"/>
      <c r="X5" s="31"/>
      <c r="Y5" s="31"/>
      <c r="Z5" s="31"/>
      <c r="AA5" s="31"/>
      <c r="AB5" s="32"/>
    </row>
    <row r="6" spans="1:28" ht="16.5" customHeight="1">
      <c r="A6" s="54"/>
      <c r="B6" s="54"/>
      <c r="C6" s="54"/>
      <c r="D6" s="54"/>
      <c r="E6" s="54"/>
      <c r="F6" s="54"/>
      <c r="G6" s="54"/>
      <c r="H6" s="54"/>
      <c r="I6" s="30"/>
      <c r="J6" s="31"/>
      <c r="K6" s="31"/>
      <c r="L6" s="31"/>
      <c r="M6" s="31"/>
      <c r="N6" s="31"/>
      <c r="O6" s="31"/>
      <c r="P6" s="31"/>
      <c r="Q6" s="31"/>
      <c r="R6" s="31"/>
      <c r="S6" s="32"/>
      <c r="T6" s="30"/>
      <c r="U6" s="32"/>
      <c r="V6" s="30"/>
      <c r="W6" s="31"/>
      <c r="X6" s="31"/>
      <c r="Y6" s="31"/>
      <c r="Z6" s="31"/>
      <c r="AA6" s="31"/>
      <c r="AB6" s="32"/>
    </row>
    <row r="7" spans="1:28" ht="95.25" customHeight="1">
      <c r="A7" s="54"/>
      <c r="B7" s="54"/>
      <c r="C7" s="54"/>
      <c r="D7" s="54"/>
      <c r="E7" s="54"/>
      <c r="F7" s="54"/>
      <c r="G7" s="54"/>
      <c r="H7" s="54"/>
      <c r="I7" s="33"/>
      <c r="J7" s="34"/>
      <c r="K7" s="34"/>
      <c r="L7" s="34"/>
      <c r="M7" s="34"/>
      <c r="N7" s="34"/>
      <c r="O7" s="34"/>
      <c r="P7" s="34"/>
      <c r="Q7" s="34"/>
      <c r="R7" s="34"/>
      <c r="S7" s="35"/>
      <c r="T7" s="30"/>
      <c r="U7" s="32"/>
      <c r="V7" s="33"/>
      <c r="W7" s="34"/>
      <c r="X7" s="34"/>
      <c r="Y7" s="34"/>
      <c r="Z7" s="34"/>
      <c r="AA7" s="34"/>
      <c r="AB7" s="35"/>
    </row>
    <row r="8" spans="1:28" ht="192" customHeight="1">
      <c r="A8" s="54"/>
      <c r="B8" s="54"/>
      <c r="C8" s="54"/>
      <c r="D8" s="54"/>
      <c r="E8" s="54"/>
      <c r="F8" s="54"/>
      <c r="G8" s="54"/>
      <c r="H8" s="54"/>
      <c r="I8" s="22" t="s">
        <v>3</v>
      </c>
      <c r="J8" s="22" t="s">
        <v>4</v>
      </c>
      <c r="K8" s="22" t="s">
        <v>8</v>
      </c>
      <c r="L8" s="22" t="s">
        <v>13</v>
      </c>
      <c r="M8" s="22" t="s">
        <v>40</v>
      </c>
      <c r="N8" s="22" t="s">
        <v>41</v>
      </c>
      <c r="O8" s="22" t="s">
        <v>42</v>
      </c>
      <c r="P8" s="22" t="s">
        <v>47</v>
      </c>
      <c r="Q8" s="22" t="s">
        <v>48</v>
      </c>
      <c r="R8" s="22" t="s">
        <v>49</v>
      </c>
      <c r="S8" s="22" t="s">
        <v>50</v>
      </c>
      <c r="T8" s="33"/>
      <c r="U8" s="35"/>
      <c r="V8" s="4" t="s">
        <v>3</v>
      </c>
      <c r="W8" s="4" t="s">
        <v>4</v>
      </c>
      <c r="X8" s="4" t="s">
        <v>8</v>
      </c>
      <c r="Y8" s="4" t="s">
        <v>13</v>
      </c>
      <c r="Z8" s="4" t="s">
        <v>40</v>
      </c>
      <c r="AA8" s="4" t="s">
        <v>41</v>
      </c>
      <c r="AB8" s="4" t="s">
        <v>42</v>
      </c>
    </row>
    <row r="9" spans="1:28" ht="12.75" customHeight="1">
      <c r="A9" s="4">
        <v>1</v>
      </c>
      <c r="B9" s="4">
        <v>2</v>
      </c>
      <c r="C9" s="4">
        <v>3</v>
      </c>
      <c r="D9" s="4">
        <v>4</v>
      </c>
      <c r="E9" s="4">
        <v>5</v>
      </c>
      <c r="F9" s="4">
        <v>6</v>
      </c>
      <c r="G9" s="4">
        <v>7</v>
      </c>
      <c r="H9" s="4">
        <v>8</v>
      </c>
      <c r="I9" s="22">
        <v>9</v>
      </c>
      <c r="J9" s="22">
        <v>10</v>
      </c>
      <c r="K9" s="22">
        <v>11</v>
      </c>
      <c r="L9" s="22">
        <v>12</v>
      </c>
      <c r="M9" s="22">
        <v>13</v>
      </c>
      <c r="N9" s="22">
        <v>14</v>
      </c>
      <c r="O9" s="22">
        <v>15</v>
      </c>
      <c r="P9" s="22">
        <v>16</v>
      </c>
      <c r="Q9" s="22">
        <v>17</v>
      </c>
      <c r="R9" s="22">
        <v>18</v>
      </c>
      <c r="S9" s="22">
        <v>19</v>
      </c>
      <c r="T9" s="59">
        <v>20</v>
      </c>
      <c r="U9" s="60"/>
      <c r="V9" s="4">
        <v>21</v>
      </c>
      <c r="W9" s="4">
        <v>22</v>
      </c>
      <c r="X9" s="4">
        <v>23</v>
      </c>
      <c r="Y9" s="4">
        <v>24</v>
      </c>
      <c r="Z9" s="4">
        <v>25</v>
      </c>
      <c r="AA9" s="4">
        <v>26</v>
      </c>
      <c r="AB9" s="4">
        <v>27</v>
      </c>
    </row>
    <row r="10" spans="1:28" ht="54.75" customHeight="1">
      <c r="A10" s="24">
        <v>1</v>
      </c>
      <c r="B10" s="5" t="s">
        <v>27</v>
      </c>
      <c r="C10" s="6" t="s">
        <v>1</v>
      </c>
      <c r="D10" s="5" t="s">
        <v>2</v>
      </c>
      <c r="E10" s="5" t="s">
        <v>2</v>
      </c>
      <c r="F10" s="57">
        <v>25.88</v>
      </c>
      <c r="G10" s="24" t="s">
        <v>34</v>
      </c>
      <c r="H10" s="42">
        <f>SUM(I10:S11)</f>
        <v>81009</v>
      </c>
      <c r="I10" s="8">
        <v>1009</v>
      </c>
      <c r="J10" s="8">
        <v>0</v>
      </c>
      <c r="K10" s="8">
        <v>0</v>
      </c>
      <c r="L10" s="8">
        <v>0</v>
      </c>
      <c r="M10" s="8">
        <v>0</v>
      </c>
      <c r="N10" s="8">
        <v>0</v>
      </c>
      <c r="O10" s="8">
        <v>0</v>
      </c>
      <c r="P10" s="8">
        <v>0</v>
      </c>
      <c r="Q10" s="8">
        <v>0</v>
      </c>
      <c r="R10" s="8">
        <v>0</v>
      </c>
      <c r="S10" s="8">
        <v>0</v>
      </c>
      <c r="T10" s="6" t="s">
        <v>12</v>
      </c>
      <c r="U10" s="7">
        <f>V10+W10+X10+Y10+Z10+AA10+AB10</f>
        <v>1009</v>
      </c>
      <c r="V10" s="8">
        <v>1009</v>
      </c>
      <c r="W10" s="8">
        <v>0</v>
      </c>
      <c r="X10" s="8">
        <v>0</v>
      </c>
      <c r="Y10" s="8">
        <v>0</v>
      </c>
      <c r="Z10" s="8">
        <v>0</v>
      </c>
      <c r="AA10" s="8">
        <v>0</v>
      </c>
      <c r="AB10" s="8">
        <v>0</v>
      </c>
    </row>
    <row r="11" spans="1:28" ht="61.5" customHeight="1">
      <c r="A11" s="25"/>
      <c r="B11" s="5" t="s">
        <v>35</v>
      </c>
      <c r="C11" s="6" t="s">
        <v>1</v>
      </c>
      <c r="D11" s="5" t="s">
        <v>2</v>
      </c>
      <c r="E11" s="5" t="s">
        <v>2</v>
      </c>
      <c r="F11" s="58"/>
      <c r="G11" s="25"/>
      <c r="H11" s="43"/>
      <c r="I11" s="8">
        <v>0</v>
      </c>
      <c r="J11" s="8">
        <v>0</v>
      </c>
      <c r="K11" s="8">
        <v>0</v>
      </c>
      <c r="L11" s="8">
        <v>0</v>
      </c>
      <c r="M11" s="8">
        <v>40000</v>
      </c>
      <c r="N11" s="8">
        <v>40000</v>
      </c>
      <c r="O11" s="8">
        <v>0</v>
      </c>
      <c r="P11" s="8">
        <v>0</v>
      </c>
      <c r="Q11" s="8">
        <v>0</v>
      </c>
      <c r="R11" s="8">
        <v>0</v>
      </c>
      <c r="S11" s="8">
        <v>0</v>
      </c>
      <c r="T11" s="6" t="s">
        <v>1</v>
      </c>
      <c r="U11" s="7">
        <f>V11+W11+X11+Y11+Z11+AA11+AB11</f>
        <v>80000</v>
      </c>
      <c r="V11" s="8">
        <v>0</v>
      </c>
      <c r="W11" s="8">
        <v>0</v>
      </c>
      <c r="X11" s="8">
        <v>0</v>
      </c>
      <c r="Y11" s="8">
        <v>0</v>
      </c>
      <c r="Z11" s="8">
        <v>40000</v>
      </c>
      <c r="AA11" s="8">
        <v>40000</v>
      </c>
      <c r="AB11" s="8">
        <v>0</v>
      </c>
    </row>
    <row r="12" spans="1:28" ht="42.75" customHeight="1">
      <c r="A12" s="24">
        <v>2</v>
      </c>
      <c r="B12" s="24" t="s">
        <v>25</v>
      </c>
      <c r="C12" s="24" t="s">
        <v>1</v>
      </c>
      <c r="D12" s="24" t="s">
        <v>2</v>
      </c>
      <c r="E12" s="24" t="s">
        <v>2</v>
      </c>
      <c r="F12" s="24">
        <v>25.08</v>
      </c>
      <c r="G12" s="39" t="s">
        <v>6</v>
      </c>
      <c r="H12" s="36">
        <f>SUM(I12:S15)</f>
        <v>55154.099999999991</v>
      </c>
      <c r="I12" s="8">
        <f>61831.8+2005.1-19348.6-912.8</f>
        <v>43575.5</v>
      </c>
      <c r="J12" s="8">
        <v>5832.6</v>
      </c>
      <c r="K12" s="8">
        <v>4712.7</v>
      </c>
      <c r="L12" s="8">
        <v>0</v>
      </c>
      <c r="M12" s="8">
        <v>0</v>
      </c>
      <c r="N12" s="8">
        <v>0</v>
      </c>
      <c r="O12" s="8">
        <v>0</v>
      </c>
      <c r="P12" s="8">
        <v>0</v>
      </c>
      <c r="Q12" s="8">
        <v>0</v>
      </c>
      <c r="R12" s="8">
        <v>0</v>
      </c>
      <c r="S12" s="8">
        <v>0</v>
      </c>
      <c r="T12" s="6" t="s">
        <v>1</v>
      </c>
      <c r="U12" s="36">
        <f>V12+W12+X12+Y12+V13+W13+X13+Y13+V14+W14+X14+Y14+Z12+AA12+AB12+AB13+AA13+Z13+Z14+AA14+AB14+V15+W15+X15+Y15+Z15+AA15+AB15</f>
        <v>55679.799999999988</v>
      </c>
      <c r="V12" s="8">
        <f>61831.8+2005.1-19348.6-912.8</f>
        <v>43575.5</v>
      </c>
      <c r="W12" s="8">
        <v>5832.6</v>
      </c>
      <c r="X12" s="8">
        <v>4712.7</v>
      </c>
      <c r="Y12" s="8">
        <v>0</v>
      </c>
      <c r="Z12" s="8">
        <v>0</v>
      </c>
      <c r="AA12" s="8">
        <v>0</v>
      </c>
      <c r="AB12" s="8">
        <v>0</v>
      </c>
    </row>
    <row r="13" spans="1:28" ht="77.25" customHeight="1">
      <c r="A13" s="44"/>
      <c r="B13" s="44"/>
      <c r="C13" s="44"/>
      <c r="D13" s="44"/>
      <c r="E13" s="44"/>
      <c r="F13" s="44"/>
      <c r="G13" s="40"/>
      <c r="H13" s="37"/>
      <c r="I13" s="8">
        <v>812.2</v>
      </c>
      <c r="J13" s="8">
        <f>205-0.6</f>
        <v>204.4</v>
      </c>
      <c r="K13" s="8">
        <v>0</v>
      </c>
      <c r="L13" s="8">
        <v>0</v>
      </c>
      <c r="M13" s="8">
        <v>0</v>
      </c>
      <c r="N13" s="8">
        <v>0</v>
      </c>
      <c r="O13" s="8">
        <v>0</v>
      </c>
      <c r="P13" s="8">
        <v>0</v>
      </c>
      <c r="Q13" s="8">
        <v>0</v>
      </c>
      <c r="R13" s="8">
        <v>0</v>
      </c>
      <c r="S13" s="8">
        <v>0</v>
      </c>
      <c r="T13" s="6" t="s">
        <v>32</v>
      </c>
      <c r="U13" s="37"/>
      <c r="V13" s="9">
        <v>812.2</v>
      </c>
      <c r="W13" s="8">
        <f>205+428.7-0.6</f>
        <v>633.1</v>
      </c>
      <c r="X13" s="8">
        <v>0</v>
      </c>
      <c r="Y13" s="9">
        <v>0</v>
      </c>
      <c r="Z13" s="8">
        <v>0</v>
      </c>
      <c r="AA13" s="8">
        <v>0</v>
      </c>
      <c r="AB13" s="8">
        <v>0</v>
      </c>
    </row>
    <row r="14" spans="1:28" ht="69.75" customHeight="1">
      <c r="A14" s="44"/>
      <c r="B14" s="44"/>
      <c r="C14" s="44"/>
      <c r="D14" s="44"/>
      <c r="E14" s="44"/>
      <c r="F14" s="44"/>
      <c r="G14" s="40"/>
      <c r="H14" s="37"/>
      <c r="I14" s="8">
        <v>0</v>
      </c>
      <c r="J14" s="8">
        <f>20-3.3</f>
        <v>16.7</v>
      </c>
      <c r="K14" s="8">
        <v>0</v>
      </c>
      <c r="L14" s="8">
        <v>0</v>
      </c>
      <c r="M14" s="8">
        <v>0</v>
      </c>
      <c r="N14" s="8">
        <v>0</v>
      </c>
      <c r="O14" s="8">
        <v>0</v>
      </c>
      <c r="P14" s="8">
        <v>0</v>
      </c>
      <c r="Q14" s="8">
        <v>0</v>
      </c>
      <c r="R14" s="8">
        <v>0</v>
      </c>
      <c r="S14" s="8">
        <v>0</v>
      </c>
      <c r="T14" s="6" t="s">
        <v>31</v>
      </c>
      <c r="U14" s="37"/>
      <c r="V14" s="9">
        <v>0</v>
      </c>
      <c r="W14" s="8">
        <f>20-3.3</f>
        <v>16.7</v>
      </c>
      <c r="X14" s="8">
        <v>0</v>
      </c>
      <c r="Y14" s="9">
        <v>0</v>
      </c>
      <c r="Z14" s="8">
        <v>0</v>
      </c>
      <c r="AA14" s="8">
        <v>0</v>
      </c>
      <c r="AB14" s="8">
        <v>0</v>
      </c>
    </row>
    <row r="15" spans="1:28" ht="69.75" customHeight="1">
      <c r="A15" s="25"/>
      <c r="B15" s="25"/>
      <c r="C15" s="25"/>
      <c r="D15" s="25"/>
      <c r="E15" s="25"/>
      <c r="F15" s="25"/>
      <c r="G15" s="41"/>
      <c r="H15" s="38"/>
      <c r="I15" s="8">
        <v>0</v>
      </c>
      <c r="J15" s="8">
        <v>0</v>
      </c>
      <c r="K15" s="8">
        <v>0</v>
      </c>
      <c r="L15" s="8">
        <v>0</v>
      </c>
      <c r="M15" s="8">
        <v>0</v>
      </c>
      <c r="N15" s="8">
        <v>0</v>
      </c>
      <c r="O15" s="8">
        <v>0</v>
      </c>
      <c r="P15" s="8">
        <v>0</v>
      </c>
      <c r="Q15" s="8">
        <v>0</v>
      </c>
      <c r="R15" s="8">
        <v>0</v>
      </c>
      <c r="S15" s="8">
        <v>0</v>
      </c>
      <c r="T15" s="6" t="s">
        <v>36</v>
      </c>
      <c r="U15" s="38"/>
      <c r="V15" s="9">
        <v>0</v>
      </c>
      <c r="W15" s="8">
        <v>0</v>
      </c>
      <c r="X15" s="8">
        <v>0</v>
      </c>
      <c r="Y15" s="9">
        <v>97</v>
      </c>
      <c r="Z15" s="8">
        <v>0</v>
      </c>
      <c r="AA15" s="8">
        <v>0</v>
      </c>
      <c r="AB15" s="8">
        <v>0</v>
      </c>
    </row>
    <row r="16" spans="1:28" ht="51.75" customHeight="1">
      <c r="A16" s="24">
        <v>3</v>
      </c>
      <c r="B16" s="6" t="s">
        <v>21</v>
      </c>
      <c r="C16" s="6" t="s">
        <v>1</v>
      </c>
      <c r="D16" s="5" t="s">
        <v>2</v>
      </c>
      <c r="E16" s="5" t="s">
        <v>2</v>
      </c>
      <c r="F16" s="24">
        <v>12.77</v>
      </c>
      <c r="G16" s="39" t="s">
        <v>37</v>
      </c>
      <c r="H16" s="36">
        <f>SUM(I16:S18)</f>
        <v>46596.200000000004</v>
      </c>
      <c r="I16" s="8">
        <v>444.3</v>
      </c>
      <c r="J16" s="8">
        <v>0</v>
      </c>
      <c r="K16" s="8">
        <v>0</v>
      </c>
      <c r="L16" s="8">
        <v>0</v>
      </c>
      <c r="M16" s="8">
        <v>0</v>
      </c>
      <c r="N16" s="8">
        <v>0</v>
      </c>
      <c r="O16" s="8">
        <v>0</v>
      </c>
      <c r="P16" s="8">
        <v>0</v>
      </c>
      <c r="Q16" s="8">
        <v>0</v>
      </c>
      <c r="R16" s="8">
        <v>0</v>
      </c>
      <c r="S16" s="8">
        <v>0</v>
      </c>
      <c r="T16" s="6" t="s">
        <v>12</v>
      </c>
      <c r="U16" s="36">
        <f>V16+W16+X16+Y16+V17+W5+X17+Y17+V18+W18+X18+Y18+W17+Z16+AA16+AB16+AB17+AA17+Z17+Z18+AA18+AB18</f>
        <v>744.3</v>
      </c>
      <c r="V16" s="8">
        <v>444.3</v>
      </c>
      <c r="W16" s="10">
        <v>0</v>
      </c>
      <c r="X16" s="10">
        <v>0</v>
      </c>
      <c r="Y16" s="8">
        <v>0</v>
      </c>
      <c r="Z16" s="8">
        <v>0</v>
      </c>
      <c r="AA16" s="8">
        <v>0</v>
      </c>
      <c r="AB16" s="8">
        <v>0</v>
      </c>
    </row>
    <row r="17" spans="1:28" ht="51.75" customHeight="1">
      <c r="A17" s="44"/>
      <c r="B17" s="24" t="s">
        <v>14</v>
      </c>
      <c r="C17" s="24" t="s">
        <v>1</v>
      </c>
      <c r="D17" s="5" t="s">
        <v>2</v>
      </c>
      <c r="E17" s="5" t="s">
        <v>2</v>
      </c>
      <c r="F17" s="44"/>
      <c r="G17" s="40"/>
      <c r="H17" s="37"/>
      <c r="I17" s="8">
        <v>0</v>
      </c>
      <c r="J17" s="8">
        <v>0</v>
      </c>
      <c r="K17" s="8">
        <v>0</v>
      </c>
      <c r="L17" s="8">
        <v>0</v>
      </c>
      <c r="M17" s="8">
        <v>0</v>
      </c>
      <c r="N17" s="8">
        <v>0</v>
      </c>
      <c r="O17" s="8">
        <v>0</v>
      </c>
      <c r="P17" s="8">
        <v>0</v>
      </c>
      <c r="Q17" s="8">
        <v>0</v>
      </c>
      <c r="R17" s="8">
        <v>0</v>
      </c>
      <c r="S17" s="8">
        <v>0</v>
      </c>
      <c r="T17" s="6" t="s">
        <v>32</v>
      </c>
      <c r="U17" s="37"/>
      <c r="V17" s="8">
        <v>0</v>
      </c>
      <c r="W17" s="8">
        <v>300</v>
      </c>
      <c r="X17" s="8">
        <v>0</v>
      </c>
      <c r="Y17" s="8">
        <v>0</v>
      </c>
      <c r="Z17" s="8">
        <v>0</v>
      </c>
      <c r="AA17" s="8">
        <v>0</v>
      </c>
      <c r="AB17" s="8">
        <v>0</v>
      </c>
    </row>
    <row r="18" spans="1:28" ht="51.75" customHeight="1">
      <c r="A18" s="25"/>
      <c r="B18" s="25"/>
      <c r="C18" s="25"/>
      <c r="D18" s="5" t="s">
        <v>2</v>
      </c>
      <c r="E18" s="5" t="s">
        <v>2</v>
      </c>
      <c r="F18" s="25"/>
      <c r="G18" s="41"/>
      <c r="H18" s="38"/>
      <c r="I18" s="8">
        <v>0</v>
      </c>
      <c r="J18" s="8">
        <v>0</v>
      </c>
      <c r="K18" s="8">
        <v>0</v>
      </c>
      <c r="L18" s="8">
        <v>0</v>
      </c>
      <c r="M18" s="8">
        <v>46151.9</v>
      </c>
      <c r="N18" s="8">
        <v>0</v>
      </c>
      <c r="O18" s="8">
        <v>0</v>
      </c>
      <c r="P18" s="8">
        <v>0</v>
      </c>
      <c r="Q18" s="8">
        <v>0</v>
      </c>
      <c r="R18" s="8">
        <v>0</v>
      </c>
      <c r="S18" s="8">
        <v>0</v>
      </c>
      <c r="T18" s="6" t="s">
        <v>1</v>
      </c>
      <c r="U18" s="38"/>
      <c r="V18" s="8">
        <v>0</v>
      </c>
      <c r="W18" s="8">
        <v>0</v>
      </c>
      <c r="X18" s="8">
        <v>0</v>
      </c>
      <c r="Y18" s="8">
        <v>0</v>
      </c>
      <c r="Z18" s="8">
        <v>0</v>
      </c>
      <c r="AA18" s="8">
        <v>0</v>
      </c>
      <c r="AB18" s="8">
        <v>0</v>
      </c>
    </row>
    <row r="19" spans="1:28" ht="52.5" customHeight="1">
      <c r="A19" s="5">
        <v>4</v>
      </c>
      <c r="B19" s="5" t="s">
        <v>18</v>
      </c>
      <c r="C19" s="6" t="s">
        <v>1</v>
      </c>
      <c r="D19" s="5" t="s">
        <v>2</v>
      </c>
      <c r="E19" s="5" t="s">
        <v>2</v>
      </c>
      <c r="F19" s="11">
        <v>12.58</v>
      </c>
      <c r="G19" s="5" t="s">
        <v>37</v>
      </c>
      <c r="H19" s="7">
        <f>SUM(I19:S19)</f>
        <v>64752.9</v>
      </c>
      <c r="I19" s="8">
        <v>0</v>
      </c>
      <c r="J19" s="8">
        <v>0</v>
      </c>
      <c r="K19" s="8">
        <v>0</v>
      </c>
      <c r="L19" s="8">
        <v>0</v>
      </c>
      <c r="M19" s="8">
        <v>0</v>
      </c>
      <c r="N19" s="8">
        <v>0</v>
      </c>
      <c r="O19" s="8">
        <v>64752.9</v>
      </c>
      <c r="P19" s="8">
        <v>0</v>
      </c>
      <c r="Q19" s="8">
        <v>0</v>
      </c>
      <c r="R19" s="8">
        <v>0</v>
      </c>
      <c r="S19" s="8">
        <v>0</v>
      </c>
      <c r="T19" s="6" t="s">
        <v>1</v>
      </c>
      <c r="U19" s="12">
        <f>V19+W19+X19+Y19+Z19+AA19+AB19</f>
        <v>0</v>
      </c>
      <c r="V19" s="8">
        <v>0</v>
      </c>
      <c r="W19" s="8">
        <v>0</v>
      </c>
      <c r="X19" s="8">
        <v>0</v>
      </c>
      <c r="Y19" s="8">
        <v>0</v>
      </c>
      <c r="Z19" s="8">
        <v>0</v>
      </c>
      <c r="AA19" s="8">
        <v>0</v>
      </c>
      <c r="AB19" s="8">
        <v>0</v>
      </c>
    </row>
    <row r="20" spans="1:28" ht="48.75" customHeight="1">
      <c r="A20" s="5">
        <v>5</v>
      </c>
      <c r="B20" s="5" t="s">
        <v>20</v>
      </c>
      <c r="C20" s="6" t="s">
        <v>1</v>
      </c>
      <c r="D20" s="5" t="s">
        <v>2</v>
      </c>
      <c r="E20" s="5" t="s">
        <v>2</v>
      </c>
      <c r="F20" s="11">
        <v>11.098000000000001</v>
      </c>
      <c r="G20" s="5" t="s">
        <v>38</v>
      </c>
      <c r="H20" s="7">
        <f>SUM(I20:S20)</f>
        <v>37912.199999999997</v>
      </c>
      <c r="I20" s="8">
        <v>0</v>
      </c>
      <c r="J20" s="8">
        <v>0</v>
      </c>
      <c r="K20" s="8">
        <v>0</v>
      </c>
      <c r="L20" s="8">
        <f>10816.4+30600-3402.9-11502.9-1047.8</f>
        <v>25462.799999999999</v>
      </c>
      <c r="M20" s="8">
        <v>12449.4</v>
      </c>
      <c r="N20" s="8">
        <v>0</v>
      </c>
      <c r="O20" s="8">
        <v>0</v>
      </c>
      <c r="P20" s="8">
        <v>0</v>
      </c>
      <c r="Q20" s="8">
        <v>0</v>
      </c>
      <c r="R20" s="8">
        <v>0</v>
      </c>
      <c r="S20" s="8">
        <v>0</v>
      </c>
      <c r="T20" s="6" t="s">
        <v>1</v>
      </c>
      <c r="U20" s="12">
        <f>V20+W20+X20+Y20+Z20+AA20+AB20</f>
        <v>37912.199999999997</v>
      </c>
      <c r="V20" s="8">
        <v>0</v>
      </c>
      <c r="W20" s="8">
        <v>0</v>
      </c>
      <c r="X20" s="8">
        <v>0</v>
      </c>
      <c r="Y20" s="8">
        <f>10816.4+30600-3402.9-11502.9-1047.8</f>
        <v>25462.799999999999</v>
      </c>
      <c r="Z20" s="8">
        <v>12449.4</v>
      </c>
      <c r="AA20" s="8">
        <v>0</v>
      </c>
      <c r="AB20" s="8">
        <v>0</v>
      </c>
    </row>
    <row r="21" spans="1:28" ht="39" customHeight="1">
      <c r="A21" s="24">
        <v>6</v>
      </c>
      <c r="B21" s="24" t="s">
        <v>23</v>
      </c>
      <c r="C21" s="24" t="s">
        <v>1</v>
      </c>
      <c r="D21" s="24" t="s">
        <v>2</v>
      </c>
      <c r="E21" s="24" t="s">
        <v>2</v>
      </c>
      <c r="F21" s="24">
        <v>9.18</v>
      </c>
      <c r="G21" s="24" t="s">
        <v>6</v>
      </c>
      <c r="H21" s="36">
        <f>SUM(I21:S23)</f>
        <v>35796.9</v>
      </c>
      <c r="I21" s="8">
        <f>26008.6-24708.2+26587.6-1031.8-48.9-4841</f>
        <v>21966.299999999996</v>
      </c>
      <c r="J21" s="8">
        <v>13552.7</v>
      </c>
      <c r="K21" s="8">
        <v>0</v>
      </c>
      <c r="L21" s="8">
        <v>0</v>
      </c>
      <c r="M21" s="8">
        <v>0</v>
      </c>
      <c r="N21" s="8">
        <v>0</v>
      </c>
      <c r="O21" s="8">
        <v>0</v>
      </c>
      <c r="P21" s="8">
        <v>0</v>
      </c>
      <c r="Q21" s="8">
        <v>0</v>
      </c>
      <c r="R21" s="8">
        <v>0</v>
      </c>
      <c r="S21" s="8">
        <v>0</v>
      </c>
      <c r="T21" s="6" t="s">
        <v>1</v>
      </c>
      <c r="U21" s="36">
        <f>V21+W21+X21+V22+W22+X22+Y21+Y22+V23+W23+X23+Y23+Z21+AA21+AB21+AB22+AA22+Z22+Z23+AA23+AB23</f>
        <v>36096.9</v>
      </c>
      <c r="V21" s="10">
        <f>26008.6-24708.2+26587.6-1031.8-48.9-4841</f>
        <v>21966.299999999996</v>
      </c>
      <c r="W21" s="10">
        <v>13552.7</v>
      </c>
      <c r="X21" s="10">
        <v>0</v>
      </c>
      <c r="Y21" s="10">
        <v>0</v>
      </c>
      <c r="Z21" s="8">
        <v>0</v>
      </c>
      <c r="AA21" s="8">
        <v>0</v>
      </c>
      <c r="AB21" s="8">
        <v>0</v>
      </c>
    </row>
    <row r="22" spans="1:28" ht="46.5" customHeight="1">
      <c r="A22" s="44"/>
      <c r="B22" s="44"/>
      <c r="C22" s="44"/>
      <c r="D22" s="44"/>
      <c r="E22" s="44"/>
      <c r="F22" s="44"/>
      <c r="G22" s="44"/>
      <c r="H22" s="37"/>
      <c r="I22" s="8">
        <v>54.2</v>
      </c>
      <c r="J22" s="8">
        <f>210-3.1</f>
        <v>206.9</v>
      </c>
      <c r="K22" s="8">
        <v>0</v>
      </c>
      <c r="L22" s="8">
        <v>0</v>
      </c>
      <c r="M22" s="8">
        <v>0</v>
      </c>
      <c r="N22" s="8">
        <v>0</v>
      </c>
      <c r="O22" s="8">
        <v>0</v>
      </c>
      <c r="P22" s="8">
        <v>0</v>
      </c>
      <c r="Q22" s="8">
        <v>0</v>
      </c>
      <c r="R22" s="8">
        <v>0</v>
      </c>
      <c r="S22" s="8">
        <v>0</v>
      </c>
      <c r="T22" s="6" t="s">
        <v>32</v>
      </c>
      <c r="U22" s="37"/>
      <c r="V22" s="10">
        <v>54.2</v>
      </c>
      <c r="W22" s="10">
        <f>210+300-3.1</f>
        <v>506.9</v>
      </c>
      <c r="X22" s="10">
        <v>0</v>
      </c>
      <c r="Y22" s="10">
        <v>0</v>
      </c>
      <c r="Z22" s="8">
        <v>0</v>
      </c>
      <c r="AA22" s="8">
        <v>0</v>
      </c>
      <c r="AB22" s="8">
        <v>0</v>
      </c>
    </row>
    <row r="23" spans="1:28" ht="56.25" customHeight="1">
      <c r="A23" s="25"/>
      <c r="B23" s="25"/>
      <c r="C23" s="25"/>
      <c r="D23" s="25"/>
      <c r="E23" s="25"/>
      <c r="F23" s="13"/>
      <c r="G23" s="13"/>
      <c r="H23" s="38"/>
      <c r="I23" s="8">
        <v>0</v>
      </c>
      <c r="J23" s="8">
        <v>16.8</v>
      </c>
      <c r="K23" s="8">
        <v>0</v>
      </c>
      <c r="L23" s="8">
        <v>0</v>
      </c>
      <c r="M23" s="8">
        <v>0</v>
      </c>
      <c r="N23" s="8">
        <v>0</v>
      </c>
      <c r="O23" s="8">
        <v>0</v>
      </c>
      <c r="P23" s="8">
        <v>0</v>
      </c>
      <c r="Q23" s="8">
        <v>0</v>
      </c>
      <c r="R23" s="8">
        <v>0</v>
      </c>
      <c r="S23" s="8">
        <v>0</v>
      </c>
      <c r="T23" s="6" t="s">
        <v>31</v>
      </c>
      <c r="U23" s="38"/>
      <c r="V23" s="10">
        <v>0</v>
      </c>
      <c r="W23" s="10">
        <v>16.8</v>
      </c>
      <c r="X23" s="10">
        <v>0</v>
      </c>
      <c r="Y23" s="10">
        <v>0</v>
      </c>
      <c r="Z23" s="8">
        <v>0</v>
      </c>
      <c r="AA23" s="8">
        <v>0</v>
      </c>
      <c r="AB23" s="8">
        <v>0</v>
      </c>
    </row>
    <row r="24" spans="1:28" ht="39" customHeight="1">
      <c r="A24" s="24">
        <v>7</v>
      </c>
      <c r="B24" s="24" t="s">
        <v>9</v>
      </c>
      <c r="C24" s="24" t="s">
        <v>1</v>
      </c>
      <c r="D24" s="24" t="s">
        <v>2</v>
      </c>
      <c r="E24" s="24" t="s">
        <v>2</v>
      </c>
      <c r="F24" s="24">
        <v>4.83</v>
      </c>
      <c r="G24" s="24" t="s">
        <v>17</v>
      </c>
      <c r="H24" s="36">
        <v>36689.54</v>
      </c>
      <c r="I24" s="8">
        <f>32450.3+1052.4-9443.6-293.2-155.4-131.9</f>
        <v>23478.599999999995</v>
      </c>
      <c r="J24" s="8">
        <f>19048.2+600-511.8-88.2</f>
        <v>19048.2</v>
      </c>
      <c r="K24" s="8">
        <f>511.8+8058.9-50</f>
        <v>8520.6999999999989</v>
      </c>
      <c r="L24" s="8">
        <v>1567.4</v>
      </c>
      <c r="M24" s="8">
        <v>0</v>
      </c>
      <c r="N24" s="8">
        <v>0</v>
      </c>
      <c r="O24" s="8">
        <v>0</v>
      </c>
      <c r="P24" s="8">
        <v>0</v>
      </c>
      <c r="Q24" s="8">
        <v>0</v>
      </c>
      <c r="R24" s="8">
        <v>0</v>
      </c>
      <c r="S24" s="8">
        <v>0</v>
      </c>
      <c r="T24" s="6" t="s">
        <v>1</v>
      </c>
      <c r="U24" s="36">
        <f>V24+W24+X24+Y24+V25+W25+X25+Y25+V26+W26+X26+Y26+Z24+AA24+AB24+AB25+AA25+Z25+Z26+AA26+AB26</f>
        <v>53253.7</v>
      </c>
      <c r="V24" s="8">
        <f>32450.3+1052.4-9443.6-293.2-155.4-131.9</f>
        <v>23478.599999999995</v>
      </c>
      <c r="W24" s="8">
        <f>19048.2+600-511.8-88.2</f>
        <v>19048.2</v>
      </c>
      <c r="X24" s="8">
        <f>511.8+8058.9-50</f>
        <v>8520.6999999999989</v>
      </c>
      <c r="Y24" s="8">
        <v>1567.4</v>
      </c>
      <c r="Z24" s="8">
        <v>0</v>
      </c>
      <c r="AA24" s="8">
        <v>0</v>
      </c>
      <c r="AB24" s="8">
        <v>0</v>
      </c>
    </row>
    <row r="25" spans="1:28" ht="54" customHeight="1">
      <c r="A25" s="44"/>
      <c r="B25" s="44"/>
      <c r="C25" s="44"/>
      <c r="D25" s="44"/>
      <c r="E25" s="44"/>
      <c r="F25" s="44"/>
      <c r="G25" s="44"/>
      <c r="H25" s="37"/>
      <c r="I25" s="8">
        <v>163</v>
      </c>
      <c r="J25" s="8">
        <f>130-40</f>
        <v>90</v>
      </c>
      <c r="K25" s="8">
        <v>0</v>
      </c>
      <c r="L25" s="8">
        <v>0</v>
      </c>
      <c r="M25" s="8">
        <v>0</v>
      </c>
      <c r="N25" s="8">
        <v>0</v>
      </c>
      <c r="O25" s="8">
        <v>0</v>
      </c>
      <c r="P25" s="8">
        <v>0</v>
      </c>
      <c r="Q25" s="8">
        <v>0</v>
      </c>
      <c r="R25" s="8">
        <v>0</v>
      </c>
      <c r="S25" s="8">
        <v>0</v>
      </c>
      <c r="T25" s="6" t="s">
        <v>32</v>
      </c>
      <c r="U25" s="37"/>
      <c r="V25" s="8">
        <v>163</v>
      </c>
      <c r="W25" s="8">
        <f>130+300-40</f>
        <v>390</v>
      </c>
      <c r="X25" s="8">
        <f>965.6-596.9-299.7</f>
        <v>69.000000000000057</v>
      </c>
      <c r="Y25" s="8">
        <v>0</v>
      </c>
      <c r="Z25" s="8">
        <v>0</v>
      </c>
      <c r="AA25" s="8">
        <v>0</v>
      </c>
      <c r="AB25" s="8">
        <v>0</v>
      </c>
    </row>
    <row r="26" spans="1:28" ht="56.25" customHeight="1">
      <c r="A26" s="25"/>
      <c r="B26" s="25"/>
      <c r="C26" s="25"/>
      <c r="D26" s="25"/>
      <c r="E26" s="25"/>
      <c r="F26" s="25"/>
      <c r="G26" s="25"/>
      <c r="H26" s="38"/>
      <c r="I26" s="8">
        <v>0</v>
      </c>
      <c r="J26" s="8">
        <f>20-3.2</f>
        <v>16.8</v>
      </c>
      <c r="K26" s="8">
        <v>0</v>
      </c>
      <c r="L26" s="8">
        <v>0</v>
      </c>
      <c r="M26" s="8">
        <v>0</v>
      </c>
      <c r="N26" s="8">
        <v>0</v>
      </c>
      <c r="O26" s="8">
        <v>0</v>
      </c>
      <c r="P26" s="8">
        <v>0</v>
      </c>
      <c r="Q26" s="8">
        <v>0</v>
      </c>
      <c r="R26" s="8">
        <v>0</v>
      </c>
      <c r="S26" s="8">
        <v>0</v>
      </c>
      <c r="T26" s="6" t="s">
        <v>31</v>
      </c>
      <c r="U26" s="38"/>
      <c r="V26" s="8">
        <v>0</v>
      </c>
      <c r="W26" s="8">
        <f>20-3.2</f>
        <v>16.8</v>
      </c>
      <c r="X26" s="8">
        <v>0</v>
      </c>
      <c r="Y26" s="8">
        <v>0</v>
      </c>
      <c r="Z26" s="8">
        <v>0</v>
      </c>
      <c r="AA26" s="8">
        <v>0</v>
      </c>
      <c r="AB26" s="8">
        <v>0</v>
      </c>
    </row>
    <row r="27" spans="1:28" ht="81" customHeight="1">
      <c r="A27" s="24">
        <v>8</v>
      </c>
      <c r="B27" s="24" t="s">
        <v>24</v>
      </c>
      <c r="C27" s="24" t="s">
        <v>1</v>
      </c>
      <c r="D27" s="5" t="s">
        <v>2</v>
      </c>
      <c r="E27" s="5" t="s">
        <v>2</v>
      </c>
      <c r="F27" s="24">
        <v>1.47</v>
      </c>
      <c r="G27" s="24" t="s">
        <v>37</v>
      </c>
      <c r="H27" s="36">
        <v>19607.5</v>
      </c>
      <c r="I27" s="8">
        <f>12931.5+419.4-4077.4-194.2-32.1</f>
        <v>9047.1999999999989</v>
      </c>
      <c r="J27" s="8">
        <f>452.4+8594.8</f>
        <v>9047.1999999999989</v>
      </c>
      <c r="K27" s="8">
        <v>0</v>
      </c>
      <c r="L27" s="8">
        <v>0</v>
      </c>
      <c r="M27" s="8">
        <v>0</v>
      </c>
      <c r="N27" s="8">
        <v>0</v>
      </c>
      <c r="O27" s="8">
        <v>19607.5</v>
      </c>
      <c r="P27" s="8">
        <v>0</v>
      </c>
      <c r="Q27" s="8">
        <v>0</v>
      </c>
      <c r="R27" s="8">
        <v>0</v>
      </c>
      <c r="S27" s="8">
        <v>0</v>
      </c>
      <c r="T27" s="6" t="s">
        <v>1</v>
      </c>
      <c r="U27" s="36">
        <f>V27+W27+X27+X28+W28+V28+Y27+Y28+Z27+Z28+AA28+AA27+AB27+AB28</f>
        <v>18168.399999999998</v>
      </c>
      <c r="V27" s="8">
        <f>12931.5+419.4-4077.4-194.2-32.1</f>
        <v>9047.1999999999989</v>
      </c>
      <c r="W27" s="8">
        <f>452.4+8594.8</f>
        <v>9047.1999999999989</v>
      </c>
      <c r="X27" s="8">
        <v>0</v>
      </c>
      <c r="Y27" s="8">
        <v>0</v>
      </c>
      <c r="Z27" s="8">
        <v>0</v>
      </c>
      <c r="AA27" s="8">
        <v>0</v>
      </c>
      <c r="AB27" s="8">
        <v>0</v>
      </c>
    </row>
    <row r="28" spans="1:28" ht="81" customHeight="1">
      <c r="A28" s="25"/>
      <c r="B28" s="25"/>
      <c r="C28" s="25"/>
      <c r="D28" s="5" t="s">
        <v>2</v>
      </c>
      <c r="E28" s="5" t="s">
        <v>2</v>
      </c>
      <c r="F28" s="25"/>
      <c r="G28" s="25"/>
      <c r="H28" s="38"/>
      <c r="I28" s="8">
        <v>74</v>
      </c>
      <c r="J28" s="8">
        <v>0</v>
      </c>
      <c r="K28" s="8">
        <v>0</v>
      </c>
      <c r="L28" s="8">
        <v>0</v>
      </c>
      <c r="M28" s="8">
        <v>0</v>
      </c>
      <c r="N28" s="8">
        <v>0</v>
      </c>
      <c r="O28" s="8">
        <v>0</v>
      </c>
      <c r="P28" s="8">
        <v>0</v>
      </c>
      <c r="Q28" s="8">
        <v>0</v>
      </c>
      <c r="R28" s="8">
        <v>0</v>
      </c>
      <c r="S28" s="8">
        <v>0</v>
      </c>
      <c r="T28" s="6" t="s">
        <v>12</v>
      </c>
      <c r="U28" s="38"/>
      <c r="V28" s="8">
        <v>74</v>
      </c>
      <c r="W28" s="8">
        <v>0</v>
      </c>
      <c r="X28" s="8">
        <v>0</v>
      </c>
      <c r="Y28" s="8">
        <v>0</v>
      </c>
      <c r="Z28" s="8">
        <v>0</v>
      </c>
      <c r="AA28" s="8">
        <v>0</v>
      </c>
      <c r="AB28" s="8">
        <v>0</v>
      </c>
    </row>
    <row r="29" spans="1:28" ht="58.5" customHeight="1">
      <c r="A29" s="24">
        <v>9</v>
      </c>
      <c r="B29" s="24" t="s">
        <v>10</v>
      </c>
      <c r="C29" s="24" t="s">
        <v>1</v>
      </c>
      <c r="D29" s="24" t="s">
        <v>2</v>
      </c>
      <c r="E29" s="24" t="s">
        <v>2</v>
      </c>
      <c r="F29" s="24">
        <v>1.1399999999999999</v>
      </c>
      <c r="G29" s="24" t="s">
        <v>6</v>
      </c>
      <c r="H29" s="36">
        <v>3161.99</v>
      </c>
      <c r="I29" s="8">
        <f>2665.5+10.8-16.1-10.7-197.4</f>
        <v>2452.1000000000004</v>
      </c>
      <c r="J29" s="8">
        <v>0</v>
      </c>
      <c r="K29" s="8">
        <v>0</v>
      </c>
      <c r="L29" s="8">
        <v>0</v>
      </c>
      <c r="M29" s="8">
        <v>0</v>
      </c>
      <c r="N29" s="8">
        <v>0</v>
      </c>
      <c r="O29" s="8">
        <v>0</v>
      </c>
      <c r="P29" s="8">
        <v>0</v>
      </c>
      <c r="Q29" s="8">
        <v>0</v>
      </c>
      <c r="R29" s="8">
        <v>0</v>
      </c>
      <c r="S29" s="8">
        <v>0</v>
      </c>
      <c r="T29" s="6" t="s">
        <v>1</v>
      </c>
      <c r="U29" s="36">
        <f>V29+W29+X29+Y29+V30+W30+X30+Y30+Y31+X31+W31+V31+Z29+AA29+AB29+AB30+AA30+Z30+Z31+AA31+AB31</f>
        <v>2671.7000000000003</v>
      </c>
      <c r="V29" s="8">
        <f>2665.5+10.8-16.1-10.7-197.4</f>
        <v>2452.1000000000004</v>
      </c>
      <c r="W29" s="8">
        <v>0</v>
      </c>
      <c r="X29" s="8">
        <v>0</v>
      </c>
      <c r="Y29" s="8">
        <v>0</v>
      </c>
      <c r="Z29" s="8">
        <v>0</v>
      </c>
      <c r="AA29" s="8">
        <v>0</v>
      </c>
      <c r="AB29" s="8">
        <v>0</v>
      </c>
    </row>
    <row r="30" spans="1:28" ht="61.5" customHeight="1">
      <c r="A30" s="44"/>
      <c r="B30" s="44"/>
      <c r="C30" s="44"/>
      <c r="D30" s="44"/>
      <c r="E30" s="44"/>
      <c r="F30" s="44"/>
      <c r="G30" s="44"/>
      <c r="H30" s="37"/>
      <c r="I30" s="8">
        <v>0</v>
      </c>
      <c r="J30" s="8">
        <v>202.9</v>
      </c>
      <c r="K30" s="8">
        <v>0</v>
      </c>
      <c r="L30" s="8">
        <v>0</v>
      </c>
      <c r="M30" s="8">
        <v>0</v>
      </c>
      <c r="N30" s="8">
        <v>0</v>
      </c>
      <c r="O30" s="8">
        <v>0</v>
      </c>
      <c r="P30" s="8">
        <v>0</v>
      </c>
      <c r="Q30" s="8">
        <v>0</v>
      </c>
      <c r="R30" s="8">
        <v>0</v>
      </c>
      <c r="S30" s="8">
        <v>0</v>
      </c>
      <c r="T30" s="6" t="s">
        <v>12</v>
      </c>
      <c r="U30" s="37"/>
      <c r="V30" s="8">
        <v>0</v>
      </c>
      <c r="W30" s="8">
        <v>202.9</v>
      </c>
      <c r="X30" s="8">
        <v>0</v>
      </c>
      <c r="Y30" s="8">
        <v>0</v>
      </c>
      <c r="Z30" s="8">
        <v>0</v>
      </c>
      <c r="AA30" s="8">
        <v>0</v>
      </c>
      <c r="AB30" s="8">
        <v>0</v>
      </c>
    </row>
    <row r="31" spans="1:28" ht="57" customHeight="1">
      <c r="A31" s="25"/>
      <c r="B31" s="25"/>
      <c r="C31" s="25"/>
      <c r="D31" s="25"/>
      <c r="E31" s="25"/>
      <c r="F31" s="25"/>
      <c r="G31" s="25"/>
      <c r="H31" s="38"/>
      <c r="I31" s="8">
        <v>0</v>
      </c>
      <c r="J31" s="8">
        <v>16.7</v>
      </c>
      <c r="K31" s="8">
        <v>0</v>
      </c>
      <c r="L31" s="8">
        <v>0</v>
      </c>
      <c r="M31" s="8">
        <v>0</v>
      </c>
      <c r="N31" s="8">
        <v>0</v>
      </c>
      <c r="O31" s="8">
        <v>0</v>
      </c>
      <c r="P31" s="8">
        <v>0</v>
      </c>
      <c r="Q31" s="8">
        <v>0</v>
      </c>
      <c r="R31" s="8">
        <v>0</v>
      </c>
      <c r="S31" s="8">
        <v>0</v>
      </c>
      <c r="T31" s="6" t="s">
        <v>31</v>
      </c>
      <c r="U31" s="38"/>
      <c r="V31" s="8">
        <v>0</v>
      </c>
      <c r="W31" s="8">
        <v>16.7</v>
      </c>
      <c r="X31" s="8">
        <v>0</v>
      </c>
      <c r="Y31" s="8">
        <v>0</v>
      </c>
      <c r="Z31" s="8">
        <v>0</v>
      </c>
      <c r="AA31" s="8">
        <v>0</v>
      </c>
      <c r="AB31" s="8">
        <v>0</v>
      </c>
    </row>
    <row r="32" spans="1:28" ht="61.5" customHeight="1">
      <c r="A32" s="5">
        <v>10</v>
      </c>
      <c r="B32" s="5" t="s">
        <v>28</v>
      </c>
      <c r="C32" s="6" t="s">
        <v>1</v>
      </c>
      <c r="D32" s="5" t="s">
        <v>2</v>
      </c>
      <c r="E32" s="5" t="s">
        <v>2</v>
      </c>
      <c r="F32" s="5">
        <v>25.66</v>
      </c>
      <c r="G32" s="5" t="s">
        <v>11</v>
      </c>
      <c r="H32" s="10">
        <v>83777.5</v>
      </c>
      <c r="I32" s="8">
        <f>2759.5+3695.3</f>
        <v>6454.8</v>
      </c>
      <c r="J32" s="8">
        <v>0</v>
      </c>
      <c r="K32" s="8">
        <v>0</v>
      </c>
      <c r="L32" s="8">
        <v>0</v>
      </c>
      <c r="M32" s="8">
        <v>0</v>
      </c>
      <c r="N32" s="8">
        <v>0</v>
      </c>
      <c r="O32" s="8">
        <v>0</v>
      </c>
      <c r="P32" s="8">
        <v>0</v>
      </c>
      <c r="Q32" s="8">
        <v>0</v>
      </c>
      <c r="R32" s="8">
        <v>0</v>
      </c>
      <c r="S32" s="8">
        <v>0</v>
      </c>
      <c r="T32" s="6" t="s">
        <v>1</v>
      </c>
      <c r="U32" s="10">
        <f>V32+W32+X32+Y32+Z32+AA32+AB32</f>
        <v>6454.8</v>
      </c>
      <c r="V32" s="8">
        <f>2759.5+3695.3</f>
        <v>6454.8</v>
      </c>
      <c r="W32" s="8">
        <v>0</v>
      </c>
      <c r="X32" s="8">
        <v>0</v>
      </c>
      <c r="Y32" s="8">
        <v>0</v>
      </c>
      <c r="Z32" s="8">
        <v>0</v>
      </c>
      <c r="AA32" s="8">
        <v>0</v>
      </c>
      <c r="AB32" s="8">
        <v>0</v>
      </c>
    </row>
    <row r="33" spans="1:28" ht="53.25" customHeight="1">
      <c r="A33" s="5">
        <v>11</v>
      </c>
      <c r="B33" s="5" t="s">
        <v>29</v>
      </c>
      <c r="C33" s="6" t="s">
        <v>1</v>
      </c>
      <c r="D33" s="5" t="s">
        <v>2</v>
      </c>
      <c r="E33" s="5" t="s">
        <v>2</v>
      </c>
      <c r="F33" s="5">
        <v>2.23</v>
      </c>
      <c r="G33" s="5" t="s">
        <v>11</v>
      </c>
      <c r="H33" s="10">
        <v>9713.36</v>
      </c>
      <c r="I33" s="8">
        <v>404.8</v>
      </c>
      <c r="J33" s="8">
        <v>0</v>
      </c>
      <c r="K33" s="8">
        <v>0</v>
      </c>
      <c r="L33" s="8">
        <v>0</v>
      </c>
      <c r="M33" s="8">
        <v>0</v>
      </c>
      <c r="N33" s="8">
        <v>0</v>
      </c>
      <c r="O33" s="8">
        <v>0</v>
      </c>
      <c r="P33" s="8">
        <v>0</v>
      </c>
      <c r="Q33" s="8">
        <v>0</v>
      </c>
      <c r="R33" s="8">
        <v>0</v>
      </c>
      <c r="S33" s="8">
        <v>0</v>
      </c>
      <c r="T33" s="6" t="s">
        <v>1</v>
      </c>
      <c r="U33" s="10">
        <f>V33+W33+X33+Y33+Z33+AA33+AB33</f>
        <v>404.8</v>
      </c>
      <c r="V33" s="8">
        <v>404.8</v>
      </c>
      <c r="W33" s="8">
        <v>0</v>
      </c>
      <c r="X33" s="8">
        <v>0</v>
      </c>
      <c r="Y33" s="8">
        <v>0</v>
      </c>
      <c r="Z33" s="8">
        <v>0</v>
      </c>
      <c r="AA33" s="8">
        <v>0</v>
      </c>
      <c r="AB33" s="8">
        <v>0</v>
      </c>
    </row>
    <row r="34" spans="1:28" ht="70.5" customHeight="1">
      <c r="A34" s="5">
        <v>12</v>
      </c>
      <c r="B34" s="5" t="s">
        <v>30</v>
      </c>
      <c r="C34" s="6" t="s">
        <v>1</v>
      </c>
      <c r="D34" s="5" t="s">
        <v>2</v>
      </c>
      <c r="E34" s="5" t="s">
        <v>2</v>
      </c>
      <c r="F34" s="5">
        <v>6.16</v>
      </c>
      <c r="G34" s="5" t="s">
        <v>11</v>
      </c>
      <c r="H34" s="10">
        <v>69001.52</v>
      </c>
      <c r="I34" s="8">
        <v>937.3</v>
      </c>
      <c r="J34" s="8">
        <v>0</v>
      </c>
      <c r="K34" s="8">
        <v>0</v>
      </c>
      <c r="L34" s="8">
        <v>0</v>
      </c>
      <c r="M34" s="8">
        <v>0</v>
      </c>
      <c r="N34" s="8">
        <v>0</v>
      </c>
      <c r="O34" s="8">
        <v>0</v>
      </c>
      <c r="P34" s="8">
        <v>0</v>
      </c>
      <c r="Q34" s="8">
        <v>0</v>
      </c>
      <c r="R34" s="8">
        <v>0</v>
      </c>
      <c r="S34" s="8">
        <v>0</v>
      </c>
      <c r="T34" s="6" t="s">
        <v>1</v>
      </c>
      <c r="U34" s="10">
        <f>V34+W34+X34+Y34+Z34+AA34+AB34</f>
        <v>937.3</v>
      </c>
      <c r="V34" s="8">
        <v>937.3</v>
      </c>
      <c r="W34" s="8">
        <v>0</v>
      </c>
      <c r="X34" s="8">
        <v>0</v>
      </c>
      <c r="Y34" s="8">
        <v>0</v>
      </c>
      <c r="Z34" s="8">
        <v>0</v>
      </c>
      <c r="AA34" s="8">
        <v>0</v>
      </c>
      <c r="AB34" s="8">
        <v>0</v>
      </c>
    </row>
    <row r="35" spans="1:28" ht="81" customHeight="1">
      <c r="A35" s="24">
        <v>13</v>
      </c>
      <c r="B35" s="24" t="s">
        <v>19</v>
      </c>
      <c r="C35" s="24" t="s">
        <v>1</v>
      </c>
      <c r="D35" s="24" t="s">
        <v>2</v>
      </c>
      <c r="E35" s="24" t="s">
        <v>2</v>
      </c>
      <c r="F35" s="48">
        <v>14.04</v>
      </c>
      <c r="G35" s="24" t="s">
        <v>37</v>
      </c>
      <c r="H35" s="36">
        <v>59353.1</v>
      </c>
      <c r="I35" s="8">
        <v>745.9</v>
      </c>
      <c r="J35" s="8">
        <v>0</v>
      </c>
      <c r="K35" s="8">
        <v>0</v>
      </c>
      <c r="L35" s="8">
        <v>0</v>
      </c>
      <c r="M35" s="8">
        <v>0</v>
      </c>
      <c r="N35" s="8">
        <v>0</v>
      </c>
      <c r="O35" s="8">
        <v>0</v>
      </c>
      <c r="P35" s="8">
        <v>0</v>
      </c>
      <c r="Q35" s="8">
        <v>0</v>
      </c>
      <c r="R35" s="8">
        <v>0</v>
      </c>
      <c r="S35" s="8">
        <v>0</v>
      </c>
      <c r="T35" s="6" t="s">
        <v>32</v>
      </c>
      <c r="U35" s="36">
        <f>V35+W35+X35+Y35+V36+W36+X36+Y36+Z35+Z36+AA36+AB36+AB35+AA35</f>
        <v>1045.9000000000001</v>
      </c>
      <c r="V35" s="8">
        <v>745.9</v>
      </c>
      <c r="W35" s="8">
        <v>300</v>
      </c>
      <c r="X35" s="8">
        <v>0</v>
      </c>
      <c r="Y35" s="8">
        <v>0</v>
      </c>
      <c r="Z35" s="8">
        <v>0</v>
      </c>
      <c r="AA35" s="8">
        <v>0</v>
      </c>
      <c r="AB35" s="8">
        <v>0</v>
      </c>
    </row>
    <row r="36" spans="1:28" ht="81" customHeight="1">
      <c r="A36" s="25"/>
      <c r="B36" s="25"/>
      <c r="C36" s="25"/>
      <c r="D36" s="25"/>
      <c r="E36" s="25"/>
      <c r="F36" s="49"/>
      <c r="G36" s="25"/>
      <c r="H36" s="38"/>
      <c r="I36" s="8">
        <v>0</v>
      </c>
      <c r="J36" s="8">
        <v>0</v>
      </c>
      <c r="K36" s="8">
        <v>0</v>
      </c>
      <c r="L36" s="8">
        <v>0</v>
      </c>
      <c r="M36" s="8">
        <v>0</v>
      </c>
      <c r="N36" s="8">
        <v>59353.1</v>
      </c>
      <c r="O36" s="8">
        <v>0</v>
      </c>
      <c r="P36" s="8">
        <v>0</v>
      </c>
      <c r="Q36" s="8">
        <v>0</v>
      </c>
      <c r="R36" s="8">
        <v>0</v>
      </c>
      <c r="S36" s="8">
        <v>0</v>
      </c>
      <c r="T36" s="6" t="s">
        <v>1</v>
      </c>
      <c r="U36" s="38"/>
      <c r="V36" s="8">
        <v>0</v>
      </c>
      <c r="W36" s="8">
        <v>0</v>
      </c>
      <c r="X36" s="8">
        <v>0</v>
      </c>
      <c r="Y36" s="8">
        <v>0</v>
      </c>
      <c r="Z36" s="8">
        <v>0</v>
      </c>
      <c r="AA36" s="8">
        <v>0</v>
      </c>
      <c r="AB36" s="8">
        <v>0</v>
      </c>
    </row>
    <row r="37" spans="1:28" ht="60.75" customHeight="1">
      <c r="A37" s="24">
        <v>14</v>
      </c>
      <c r="B37" s="6" t="s">
        <v>22</v>
      </c>
      <c r="C37" s="6" t="s">
        <v>96</v>
      </c>
      <c r="D37" s="5" t="s">
        <v>2</v>
      </c>
      <c r="E37" s="5" t="s">
        <v>2</v>
      </c>
      <c r="F37" s="45">
        <v>10.89</v>
      </c>
      <c r="G37" s="24" t="s">
        <v>39</v>
      </c>
      <c r="H37" s="36">
        <v>41511</v>
      </c>
      <c r="I37" s="8">
        <v>100</v>
      </c>
      <c r="J37" s="8">
        <v>0</v>
      </c>
      <c r="K37" s="8">
        <v>0</v>
      </c>
      <c r="L37" s="8">
        <v>0</v>
      </c>
      <c r="M37" s="8">
        <v>0</v>
      </c>
      <c r="N37" s="8">
        <v>0</v>
      </c>
      <c r="O37" s="8">
        <v>0</v>
      </c>
      <c r="P37" s="8">
        <v>0</v>
      </c>
      <c r="Q37" s="8">
        <v>0</v>
      </c>
      <c r="R37" s="8">
        <v>0</v>
      </c>
      <c r="S37" s="8">
        <v>0</v>
      </c>
      <c r="T37" s="6" t="s">
        <v>12</v>
      </c>
      <c r="U37" s="36">
        <f>V37+W37+X37+Y37+V38+W38+X38+Y38+V39+W39+X39+Y39+Z37+Z38+Z39+AA39+AB39+AB38+AA38+AA37+AB37</f>
        <v>400</v>
      </c>
      <c r="V37" s="8">
        <v>100</v>
      </c>
      <c r="W37" s="8">
        <v>0</v>
      </c>
      <c r="X37" s="8">
        <v>0</v>
      </c>
      <c r="Y37" s="8">
        <v>0</v>
      </c>
      <c r="Z37" s="8">
        <v>0</v>
      </c>
      <c r="AA37" s="8">
        <v>0</v>
      </c>
      <c r="AB37" s="8">
        <v>0</v>
      </c>
    </row>
    <row r="38" spans="1:28" ht="46.5" customHeight="1">
      <c r="A38" s="44"/>
      <c r="B38" s="24" t="s">
        <v>16</v>
      </c>
      <c r="C38" s="24" t="s">
        <v>1</v>
      </c>
      <c r="D38" s="24" t="s">
        <v>2</v>
      </c>
      <c r="E38" s="24" t="s">
        <v>2</v>
      </c>
      <c r="F38" s="46"/>
      <c r="G38" s="44"/>
      <c r="H38" s="37"/>
      <c r="I38" s="8">
        <v>0</v>
      </c>
      <c r="J38" s="8">
        <v>0</v>
      </c>
      <c r="K38" s="8">
        <v>0</v>
      </c>
      <c r="L38" s="8">
        <v>0</v>
      </c>
      <c r="M38" s="8">
        <v>0</v>
      </c>
      <c r="N38" s="8">
        <v>0</v>
      </c>
      <c r="O38" s="8">
        <v>0</v>
      </c>
      <c r="P38" s="8">
        <v>0</v>
      </c>
      <c r="Q38" s="8">
        <v>0</v>
      </c>
      <c r="R38" s="8">
        <v>0</v>
      </c>
      <c r="S38" s="8">
        <v>0</v>
      </c>
      <c r="T38" s="6" t="s">
        <v>32</v>
      </c>
      <c r="U38" s="37"/>
      <c r="V38" s="8">
        <v>0</v>
      </c>
      <c r="W38" s="8">
        <f>293.2+6.8</f>
        <v>300</v>
      </c>
      <c r="X38" s="8">
        <v>0</v>
      </c>
      <c r="Y38" s="8">
        <v>0</v>
      </c>
      <c r="Z38" s="8">
        <v>0</v>
      </c>
      <c r="AA38" s="8">
        <v>0</v>
      </c>
      <c r="AB38" s="8">
        <v>0</v>
      </c>
    </row>
    <row r="39" spans="1:28" ht="42.75" customHeight="1">
      <c r="A39" s="25"/>
      <c r="B39" s="25"/>
      <c r="C39" s="25"/>
      <c r="D39" s="25"/>
      <c r="E39" s="25"/>
      <c r="F39" s="47"/>
      <c r="G39" s="25"/>
      <c r="H39" s="38"/>
      <c r="I39" s="8">
        <v>0</v>
      </c>
      <c r="J39" s="8">
        <v>0</v>
      </c>
      <c r="K39" s="8">
        <v>0</v>
      </c>
      <c r="L39" s="8">
        <v>0</v>
      </c>
      <c r="M39" s="8">
        <v>0</v>
      </c>
      <c r="N39" s="8">
        <v>41511</v>
      </c>
      <c r="O39" s="8">
        <v>0</v>
      </c>
      <c r="P39" s="8">
        <v>0</v>
      </c>
      <c r="Q39" s="8">
        <v>0</v>
      </c>
      <c r="R39" s="8">
        <v>0</v>
      </c>
      <c r="S39" s="8">
        <v>0</v>
      </c>
      <c r="T39" s="6" t="s">
        <v>1</v>
      </c>
      <c r="U39" s="38"/>
      <c r="V39" s="8">
        <v>0</v>
      </c>
      <c r="W39" s="8">
        <v>0</v>
      </c>
      <c r="X39" s="8">
        <v>0</v>
      </c>
      <c r="Y39" s="8">
        <v>0</v>
      </c>
      <c r="Z39" s="8">
        <v>0</v>
      </c>
      <c r="AA39" s="8">
        <v>0</v>
      </c>
      <c r="AB39" s="8">
        <v>0</v>
      </c>
    </row>
    <row r="40" spans="1:28" ht="57" customHeight="1">
      <c r="A40" s="24">
        <v>15</v>
      </c>
      <c r="B40" s="6" t="s">
        <v>26</v>
      </c>
      <c r="C40" s="6"/>
      <c r="D40" s="24" t="s">
        <v>2</v>
      </c>
      <c r="E40" s="24" t="s">
        <v>2</v>
      </c>
      <c r="F40" s="24">
        <v>11.58</v>
      </c>
      <c r="G40" s="24" t="s">
        <v>37</v>
      </c>
      <c r="H40" s="36">
        <v>80813.5</v>
      </c>
      <c r="I40" s="8">
        <v>2166</v>
      </c>
      <c r="J40" s="8">
        <v>0</v>
      </c>
      <c r="K40" s="8">
        <v>0</v>
      </c>
      <c r="L40" s="8">
        <v>0</v>
      </c>
      <c r="M40" s="8">
        <v>0</v>
      </c>
      <c r="N40" s="8">
        <v>0</v>
      </c>
      <c r="O40" s="8">
        <v>0</v>
      </c>
      <c r="P40" s="8">
        <v>0</v>
      </c>
      <c r="Q40" s="8">
        <v>0</v>
      </c>
      <c r="R40" s="8">
        <v>0</v>
      </c>
      <c r="S40" s="8">
        <v>0</v>
      </c>
      <c r="T40" s="6" t="s">
        <v>12</v>
      </c>
      <c r="U40" s="36">
        <f>V40+W40+X40+Y40+V41+W41+X41+Y41+V42+W42+X42+Y42+Z40+Z41+Z42+AA42+AA41+AA40+AB40+AB41+AB42</f>
        <v>3243</v>
      </c>
      <c r="V40" s="8">
        <v>2166</v>
      </c>
      <c r="W40" s="8">
        <v>0</v>
      </c>
      <c r="X40" s="8">
        <v>0</v>
      </c>
      <c r="Y40" s="8">
        <v>0</v>
      </c>
      <c r="Z40" s="8">
        <v>0</v>
      </c>
      <c r="AA40" s="8">
        <v>0</v>
      </c>
      <c r="AB40" s="8">
        <v>0</v>
      </c>
    </row>
    <row r="41" spans="1:28" ht="61.5" customHeight="1">
      <c r="A41" s="44"/>
      <c r="B41" s="24" t="s">
        <v>15</v>
      </c>
      <c r="C41" s="24" t="s">
        <v>1</v>
      </c>
      <c r="D41" s="44"/>
      <c r="E41" s="44"/>
      <c r="F41" s="44"/>
      <c r="G41" s="44"/>
      <c r="H41" s="37"/>
      <c r="I41" s="8">
        <v>0</v>
      </c>
      <c r="J41" s="8">
        <v>0</v>
      </c>
      <c r="K41" s="8">
        <v>0</v>
      </c>
      <c r="L41" s="8">
        <v>0</v>
      </c>
      <c r="M41" s="8">
        <v>0</v>
      </c>
      <c r="N41" s="8">
        <v>0</v>
      </c>
      <c r="O41" s="8">
        <v>0</v>
      </c>
      <c r="P41" s="8">
        <v>0</v>
      </c>
      <c r="Q41" s="8">
        <v>0</v>
      </c>
      <c r="R41" s="8">
        <v>0</v>
      </c>
      <c r="S41" s="8">
        <v>0</v>
      </c>
      <c r="T41" s="6" t="s">
        <v>32</v>
      </c>
      <c r="U41" s="37"/>
      <c r="V41" s="8">
        <v>0</v>
      </c>
      <c r="W41" s="8">
        <v>300</v>
      </c>
      <c r="X41" s="8">
        <f>2399.6-1622.6</f>
        <v>777</v>
      </c>
      <c r="Y41" s="8">
        <v>0</v>
      </c>
      <c r="Z41" s="8">
        <v>0</v>
      </c>
      <c r="AA41" s="8">
        <v>0</v>
      </c>
      <c r="AB41" s="8">
        <v>0</v>
      </c>
    </row>
    <row r="42" spans="1:28" ht="42.75" customHeight="1">
      <c r="A42" s="25"/>
      <c r="B42" s="25"/>
      <c r="C42" s="25"/>
      <c r="D42" s="25"/>
      <c r="E42" s="25"/>
      <c r="F42" s="25"/>
      <c r="G42" s="25"/>
      <c r="H42" s="38"/>
      <c r="I42" s="8">
        <v>0</v>
      </c>
      <c r="J42" s="8">
        <v>0</v>
      </c>
      <c r="K42" s="8">
        <v>0</v>
      </c>
      <c r="L42" s="8">
        <v>0</v>
      </c>
      <c r="M42" s="8">
        <v>0</v>
      </c>
      <c r="N42" s="8">
        <v>80813.5</v>
      </c>
      <c r="O42" s="8">
        <v>0</v>
      </c>
      <c r="P42" s="8">
        <v>0</v>
      </c>
      <c r="Q42" s="8">
        <v>0</v>
      </c>
      <c r="R42" s="8">
        <v>0</v>
      </c>
      <c r="S42" s="8">
        <v>0</v>
      </c>
      <c r="T42" s="6" t="s">
        <v>1</v>
      </c>
      <c r="U42" s="38"/>
      <c r="V42" s="8">
        <v>0</v>
      </c>
      <c r="W42" s="8">
        <v>0</v>
      </c>
      <c r="X42" s="8">
        <v>0</v>
      </c>
      <c r="Y42" s="8">
        <v>0</v>
      </c>
      <c r="Z42" s="8">
        <v>0</v>
      </c>
      <c r="AA42" s="8">
        <v>0</v>
      </c>
      <c r="AB42" s="8">
        <v>0</v>
      </c>
    </row>
    <row r="43" spans="1:28" ht="175.5" customHeight="1">
      <c r="A43" s="5">
        <v>16</v>
      </c>
      <c r="B43" s="5" t="s">
        <v>43</v>
      </c>
      <c r="C43" s="6" t="s">
        <v>1</v>
      </c>
      <c r="D43" s="5" t="s">
        <v>2</v>
      </c>
      <c r="E43" s="5" t="s">
        <v>2</v>
      </c>
      <c r="F43" s="5">
        <v>27</v>
      </c>
      <c r="G43" s="5" t="s">
        <v>44</v>
      </c>
      <c r="H43" s="10">
        <v>7537.5</v>
      </c>
      <c r="I43" s="8">
        <v>0</v>
      </c>
      <c r="J43" s="8">
        <v>0</v>
      </c>
      <c r="K43" s="8">
        <v>0</v>
      </c>
      <c r="L43" s="8">
        <v>0</v>
      </c>
      <c r="M43" s="8">
        <v>7537.5</v>
      </c>
      <c r="N43" s="8">
        <v>0</v>
      </c>
      <c r="O43" s="8">
        <v>0</v>
      </c>
      <c r="P43" s="8">
        <v>0</v>
      </c>
      <c r="Q43" s="8">
        <v>0</v>
      </c>
      <c r="R43" s="8">
        <v>0</v>
      </c>
      <c r="S43" s="8">
        <v>0</v>
      </c>
      <c r="T43" s="6" t="s">
        <v>12</v>
      </c>
      <c r="U43" s="10">
        <f t="shared" ref="U43:U119" si="0">V43+W43+X43+Y43+Z43+AA43+AB43</f>
        <v>75.400000000000006</v>
      </c>
      <c r="V43" s="8">
        <v>0</v>
      </c>
      <c r="W43" s="8">
        <v>0</v>
      </c>
      <c r="X43" s="8">
        <v>0</v>
      </c>
      <c r="Y43" s="8">
        <v>0</v>
      </c>
      <c r="Z43" s="8">
        <v>75.400000000000006</v>
      </c>
      <c r="AA43" s="8">
        <v>0</v>
      </c>
      <c r="AB43" s="8">
        <v>0</v>
      </c>
    </row>
    <row r="44" spans="1:28" ht="45">
      <c r="A44" s="5">
        <v>17</v>
      </c>
      <c r="B44" s="5" t="s">
        <v>86</v>
      </c>
      <c r="C44" s="6" t="s">
        <v>1</v>
      </c>
      <c r="D44" s="5" t="s">
        <v>2</v>
      </c>
      <c r="E44" s="5" t="s">
        <v>2</v>
      </c>
      <c r="F44" s="5">
        <v>2</v>
      </c>
      <c r="G44" s="5" t="s">
        <v>44</v>
      </c>
      <c r="H44" s="10">
        <v>1926.7</v>
      </c>
      <c r="I44" s="8">
        <v>0</v>
      </c>
      <c r="J44" s="8">
        <v>0</v>
      </c>
      <c r="K44" s="8">
        <v>0</v>
      </c>
      <c r="L44" s="8">
        <v>0</v>
      </c>
      <c r="M44" s="8">
        <v>1926.7</v>
      </c>
      <c r="N44" s="8">
        <v>0</v>
      </c>
      <c r="O44" s="8">
        <v>0</v>
      </c>
      <c r="P44" s="8">
        <v>0</v>
      </c>
      <c r="Q44" s="8">
        <v>0</v>
      </c>
      <c r="R44" s="8">
        <v>0</v>
      </c>
      <c r="S44" s="8">
        <v>0</v>
      </c>
      <c r="T44" s="6" t="s">
        <v>12</v>
      </c>
      <c r="U44" s="10">
        <f t="shared" ref="U44" si="1">V44+W44+X44+Y44+Z44+AA44+AB44</f>
        <v>0</v>
      </c>
      <c r="V44" s="8">
        <v>0</v>
      </c>
      <c r="W44" s="8">
        <v>0</v>
      </c>
      <c r="X44" s="8">
        <v>0</v>
      </c>
      <c r="Y44" s="8">
        <v>0</v>
      </c>
      <c r="Z44" s="8">
        <v>0</v>
      </c>
      <c r="AA44" s="8">
        <v>0</v>
      </c>
      <c r="AB44" s="8">
        <v>0</v>
      </c>
    </row>
    <row r="45" spans="1:28" ht="45">
      <c r="A45" s="5">
        <v>18</v>
      </c>
      <c r="B45" s="5" t="s">
        <v>87</v>
      </c>
      <c r="C45" s="6" t="s">
        <v>1</v>
      </c>
      <c r="D45" s="5" t="s">
        <v>2</v>
      </c>
      <c r="E45" s="5" t="s">
        <v>2</v>
      </c>
      <c r="F45" s="5">
        <v>5.0999999999999996</v>
      </c>
      <c r="G45" s="5" t="s">
        <v>44</v>
      </c>
      <c r="H45" s="10">
        <v>4913</v>
      </c>
      <c r="I45" s="8">
        <v>0</v>
      </c>
      <c r="J45" s="8">
        <v>0</v>
      </c>
      <c r="K45" s="8">
        <v>0</v>
      </c>
      <c r="L45" s="8">
        <v>0</v>
      </c>
      <c r="M45" s="8">
        <v>4913</v>
      </c>
      <c r="N45" s="8">
        <v>0</v>
      </c>
      <c r="O45" s="8">
        <v>0</v>
      </c>
      <c r="P45" s="8">
        <v>0</v>
      </c>
      <c r="Q45" s="8">
        <v>0</v>
      </c>
      <c r="R45" s="8">
        <v>0</v>
      </c>
      <c r="S45" s="8">
        <v>0</v>
      </c>
      <c r="T45" s="6" t="s">
        <v>12</v>
      </c>
      <c r="U45" s="10">
        <f t="shared" ref="U45" si="2">V45+W45+X45+Y45+Z45+AA45+AB45</f>
        <v>0</v>
      </c>
      <c r="V45" s="8">
        <v>0</v>
      </c>
      <c r="W45" s="8">
        <v>0</v>
      </c>
      <c r="X45" s="8">
        <v>0</v>
      </c>
      <c r="Y45" s="8">
        <v>0</v>
      </c>
      <c r="Z45" s="8">
        <v>0</v>
      </c>
      <c r="AA45" s="8">
        <v>0</v>
      </c>
      <c r="AB45" s="8">
        <v>0</v>
      </c>
    </row>
    <row r="46" spans="1:28" ht="75">
      <c r="A46" s="5">
        <v>19</v>
      </c>
      <c r="B46" s="5" t="s">
        <v>89</v>
      </c>
      <c r="C46" s="6" t="s">
        <v>90</v>
      </c>
      <c r="D46" s="5" t="s">
        <v>91</v>
      </c>
      <c r="E46" s="5" t="s">
        <v>91</v>
      </c>
      <c r="F46" s="5">
        <v>7.0439999999999996</v>
      </c>
      <c r="G46" s="5" t="s">
        <v>44</v>
      </c>
      <c r="H46" s="10">
        <v>6127</v>
      </c>
      <c r="I46" s="8">
        <v>0</v>
      </c>
      <c r="J46" s="8">
        <v>0</v>
      </c>
      <c r="K46" s="8">
        <v>0</v>
      </c>
      <c r="L46" s="8">
        <v>0</v>
      </c>
      <c r="M46" s="8">
        <v>6127</v>
      </c>
      <c r="N46" s="8">
        <v>0</v>
      </c>
      <c r="O46" s="8">
        <v>0</v>
      </c>
      <c r="P46" s="8">
        <v>0</v>
      </c>
      <c r="Q46" s="8">
        <v>0</v>
      </c>
      <c r="R46" s="8">
        <v>0</v>
      </c>
      <c r="S46" s="8">
        <v>0</v>
      </c>
      <c r="T46" s="6" t="s">
        <v>90</v>
      </c>
      <c r="U46" s="10">
        <f t="shared" ref="U46" si="3">V46+W46+X46+Y46+Z46+AA46+AB46</f>
        <v>0</v>
      </c>
      <c r="V46" s="8">
        <v>0</v>
      </c>
      <c r="W46" s="8">
        <v>0</v>
      </c>
      <c r="X46" s="8">
        <v>0</v>
      </c>
      <c r="Y46" s="8">
        <v>0</v>
      </c>
      <c r="Z46" s="8">
        <v>0</v>
      </c>
      <c r="AA46" s="8">
        <v>0</v>
      </c>
      <c r="AB46" s="8">
        <v>0</v>
      </c>
    </row>
    <row r="47" spans="1:28" ht="45">
      <c r="A47" s="5">
        <v>20</v>
      </c>
      <c r="B47" s="5" t="s">
        <v>45</v>
      </c>
      <c r="C47" s="6"/>
      <c r="D47" s="5" t="s">
        <v>2</v>
      </c>
      <c r="E47" s="5" t="s">
        <v>2</v>
      </c>
      <c r="F47" s="5">
        <v>5.56</v>
      </c>
      <c r="G47" s="5" t="s">
        <v>44</v>
      </c>
      <c r="H47" s="10" t="s">
        <v>44</v>
      </c>
      <c r="I47" s="8">
        <v>0</v>
      </c>
      <c r="J47" s="8">
        <v>0</v>
      </c>
      <c r="K47" s="8">
        <v>0</v>
      </c>
      <c r="L47" s="8">
        <v>0</v>
      </c>
      <c r="M47" s="8">
        <v>0</v>
      </c>
      <c r="N47" s="8">
        <v>5356.1</v>
      </c>
      <c r="O47" s="8">
        <v>0</v>
      </c>
      <c r="P47" s="8">
        <v>0</v>
      </c>
      <c r="Q47" s="8">
        <v>0</v>
      </c>
      <c r="R47" s="8">
        <v>0</v>
      </c>
      <c r="S47" s="8">
        <v>0</v>
      </c>
      <c r="T47" s="6" t="s">
        <v>12</v>
      </c>
      <c r="U47" s="10">
        <f t="shared" si="0"/>
        <v>5356.1</v>
      </c>
      <c r="V47" s="8">
        <v>0</v>
      </c>
      <c r="W47" s="8">
        <v>0</v>
      </c>
      <c r="X47" s="8">
        <v>0</v>
      </c>
      <c r="Y47" s="8">
        <v>0</v>
      </c>
      <c r="Z47" s="8">
        <v>0</v>
      </c>
      <c r="AA47" s="8">
        <v>5356.1</v>
      </c>
      <c r="AB47" s="8">
        <v>0</v>
      </c>
    </row>
    <row r="48" spans="1:28" ht="45">
      <c r="A48" s="5">
        <v>21</v>
      </c>
      <c r="B48" s="5" t="s">
        <v>46</v>
      </c>
      <c r="C48" s="6"/>
      <c r="D48" s="5" t="s">
        <v>2</v>
      </c>
      <c r="E48" s="5" t="s">
        <v>2</v>
      </c>
      <c r="F48" s="5">
        <v>7.16</v>
      </c>
      <c r="G48" s="5" t="s">
        <v>44</v>
      </c>
      <c r="H48" s="10" t="s">
        <v>44</v>
      </c>
      <c r="I48" s="8">
        <v>0</v>
      </c>
      <c r="J48" s="8">
        <v>0</v>
      </c>
      <c r="K48" s="8">
        <v>0</v>
      </c>
      <c r="L48" s="8">
        <v>0</v>
      </c>
      <c r="M48" s="8">
        <v>0</v>
      </c>
      <c r="N48" s="8">
        <v>6897.5</v>
      </c>
      <c r="O48" s="8">
        <v>0</v>
      </c>
      <c r="P48" s="8">
        <v>0</v>
      </c>
      <c r="Q48" s="8">
        <v>0</v>
      </c>
      <c r="R48" s="8">
        <v>0</v>
      </c>
      <c r="S48" s="8">
        <v>0</v>
      </c>
      <c r="T48" s="6" t="s">
        <v>12</v>
      </c>
      <c r="U48" s="10">
        <f t="shared" si="0"/>
        <v>6897.5</v>
      </c>
      <c r="V48" s="8">
        <v>0</v>
      </c>
      <c r="W48" s="8">
        <v>0</v>
      </c>
      <c r="X48" s="8">
        <v>0</v>
      </c>
      <c r="Y48" s="8">
        <v>0</v>
      </c>
      <c r="Z48" s="8">
        <v>0</v>
      </c>
      <c r="AA48" s="8">
        <v>6897.5</v>
      </c>
      <c r="AB48" s="8">
        <v>0</v>
      </c>
    </row>
    <row r="49" spans="1:28" ht="45">
      <c r="A49" s="5">
        <v>22</v>
      </c>
      <c r="B49" s="5" t="s">
        <v>88</v>
      </c>
      <c r="C49" s="6"/>
      <c r="D49" s="5" t="s">
        <v>2</v>
      </c>
      <c r="E49" s="5" t="s">
        <v>2</v>
      </c>
      <c r="F49" s="5">
        <v>3</v>
      </c>
      <c r="G49" s="5" t="s">
        <v>44</v>
      </c>
      <c r="H49" s="10" t="s">
        <v>44</v>
      </c>
      <c r="I49" s="8">
        <v>0</v>
      </c>
      <c r="J49" s="8">
        <v>0</v>
      </c>
      <c r="K49" s="8">
        <v>0</v>
      </c>
      <c r="L49" s="8">
        <v>0</v>
      </c>
      <c r="M49" s="8">
        <v>0</v>
      </c>
      <c r="N49" s="8">
        <v>2890</v>
      </c>
      <c r="O49" s="8">
        <v>0</v>
      </c>
      <c r="P49" s="8">
        <v>0</v>
      </c>
      <c r="Q49" s="8">
        <v>0</v>
      </c>
      <c r="R49" s="8">
        <v>0</v>
      </c>
      <c r="S49" s="8">
        <v>0</v>
      </c>
      <c r="T49" s="6" t="s">
        <v>12</v>
      </c>
      <c r="U49" s="10">
        <f>V49+W49+X49+Y49+Z49+AA49+AB49</f>
        <v>0</v>
      </c>
      <c r="V49" s="8">
        <v>0</v>
      </c>
      <c r="W49" s="8">
        <v>0</v>
      </c>
      <c r="X49" s="8">
        <v>0</v>
      </c>
      <c r="Y49" s="8">
        <v>0</v>
      </c>
      <c r="Z49" s="8">
        <v>0</v>
      </c>
      <c r="AA49" s="8">
        <v>0</v>
      </c>
      <c r="AB49" s="8">
        <v>0</v>
      </c>
    </row>
    <row r="50" spans="1:28" ht="58.5" customHeight="1">
      <c r="A50" s="24">
        <v>23</v>
      </c>
      <c r="B50" s="24" t="s">
        <v>51</v>
      </c>
      <c r="C50" s="24" t="s">
        <v>1</v>
      </c>
      <c r="D50" s="24" t="s">
        <v>2</v>
      </c>
      <c r="E50" s="24" t="s">
        <v>2</v>
      </c>
      <c r="F50" s="24">
        <v>4</v>
      </c>
      <c r="G50" s="24" t="s">
        <v>44</v>
      </c>
      <c r="H50" s="10">
        <v>6146.7</v>
      </c>
      <c r="I50" s="8">
        <v>0</v>
      </c>
      <c r="J50" s="8">
        <v>0</v>
      </c>
      <c r="K50" s="8">
        <v>0</v>
      </c>
      <c r="L50" s="8">
        <v>0</v>
      </c>
      <c r="M50" s="8">
        <v>0</v>
      </c>
      <c r="N50" s="8">
        <v>0</v>
      </c>
      <c r="O50" s="8">
        <v>0</v>
      </c>
      <c r="P50" s="8">
        <v>6146.7</v>
      </c>
      <c r="Q50" s="8">
        <v>0</v>
      </c>
      <c r="R50" s="8">
        <v>0</v>
      </c>
      <c r="S50" s="8">
        <v>0</v>
      </c>
      <c r="T50" s="6" t="s">
        <v>12</v>
      </c>
      <c r="U50" s="10">
        <f>V50+W50+X50+Y50+Z50+AA50+AB50</f>
        <v>0</v>
      </c>
      <c r="V50" s="8">
        <v>0</v>
      </c>
      <c r="W50" s="8">
        <v>0</v>
      </c>
      <c r="X50" s="8">
        <v>0</v>
      </c>
      <c r="Y50" s="8">
        <v>0</v>
      </c>
      <c r="Z50" s="8">
        <v>0</v>
      </c>
      <c r="AA50" s="8">
        <v>0</v>
      </c>
      <c r="AB50" s="8">
        <v>0</v>
      </c>
    </row>
    <row r="51" spans="1:28">
      <c r="A51" s="25"/>
      <c r="B51" s="25"/>
      <c r="C51" s="25"/>
      <c r="D51" s="25"/>
      <c r="E51" s="25"/>
      <c r="F51" s="25"/>
      <c r="G51" s="25"/>
      <c r="H51" s="10">
        <v>26453.3</v>
      </c>
      <c r="I51" s="8">
        <v>0</v>
      </c>
      <c r="J51" s="8">
        <v>0</v>
      </c>
      <c r="K51" s="8">
        <v>0</v>
      </c>
      <c r="L51" s="8">
        <v>0</v>
      </c>
      <c r="M51" s="8">
        <v>0</v>
      </c>
      <c r="N51" s="8">
        <v>0</v>
      </c>
      <c r="O51" s="8">
        <v>0</v>
      </c>
      <c r="P51" s="8">
        <v>0</v>
      </c>
      <c r="Q51" s="8">
        <v>26453.3</v>
      </c>
      <c r="R51" s="8">
        <v>0</v>
      </c>
      <c r="S51" s="8">
        <v>0</v>
      </c>
      <c r="T51" s="6" t="s">
        <v>1</v>
      </c>
      <c r="U51" s="10">
        <f t="shared" si="0"/>
        <v>0</v>
      </c>
      <c r="V51" s="8">
        <v>0</v>
      </c>
      <c r="W51" s="8">
        <v>0</v>
      </c>
      <c r="X51" s="8">
        <v>0</v>
      </c>
      <c r="Y51" s="8">
        <v>0</v>
      </c>
      <c r="Z51" s="8">
        <v>0</v>
      </c>
      <c r="AA51" s="8">
        <v>0</v>
      </c>
      <c r="AB51" s="8">
        <v>0</v>
      </c>
    </row>
    <row r="52" spans="1:28" ht="82.5" customHeight="1">
      <c r="A52" s="24">
        <v>24</v>
      </c>
      <c r="B52" s="24" t="s">
        <v>52</v>
      </c>
      <c r="C52" s="24" t="s">
        <v>1</v>
      </c>
      <c r="D52" s="24" t="s">
        <v>2</v>
      </c>
      <c r="E52" s="24" t="s">
        <v>2</v>
      </c>
      <c r="F52" s="24">
        <v>6.9</v>
      </c>
      <c r="G52" s="24" t="s">
        <v>44</v>
      </c>
      <c r="H52" s="10">
        <v>10603</v>
      </c>
      <c r="I52" s="8">
        <v>0</v>
      </c>
      <c r="J52" s="8">
        <v>0</v>
      </c>
      <c r="K52" s="8">
        <v>0</v>
      </c>
      <c r="L52" s="8">
        <v>0</v>
      </c>
      <c r="M52" s="8">
        <v>0</v>
      </c>
      <c r="N52" s="8">
        <v>0</v>
      </c>
      <c r="O52" s="8">
        <v>0</v>
      </c>
      <c r="P52" s="8">
        <v>10603</v>
      </c>
      <c r="Q52" s="8">
        <v>0</v>
      </c>
      <c r="R52" s="8">
        <v>0</v>
      </c>
      <c r="S52" s="8">
        <v>0</v>
      </c>
      <c r="T52" s="6" t="s">
        <v>12</v>
      </c>
      <c r="U52" s="10">
        <f t="shared" si="0"/>
        <v>0</v>
      </c>
      <c r="V52" s="8">
        <v>0</v>
      </c>
      <c r="W52" s="8">
        <v>0</v>
      </c>
      <c r="X52" s="8">
        <v>0</v>
      </c>
      <c r="Y52" s="8">
        <v>0</v>
      </c>
      <c r="Z52" s="8">
        <v>0</v>
      </c>
      <c r="AA52" s="8">
        <v>0</v>
      </c>
      <c r="AB52" s="8">
        <v>0</v>
      </c>
    </row>
    <row r="53" spans="1:28">
      <c r="A53" s="25"/>
      <c r="B53" s="25"/>
      <c r="C53" s="25"/>
      <c r="D53" s="25"/>
      <c r="E53" s="25"/>
      <c r="F53" s="25"/>
      <c r="G53" s="25"/>
      <c r="H53" s="10">
        <v>45632</v>
      </c>
      <c r="I53" s="8">
        <v>0</v>
      </c>
      <c r="J53" s="8">
        <v>0</v>
      </c>
      <c r="K53" s="8">
        <v>0</v>
      </c>
      <c r="L53" s="8">
        <v>0</v>
      </c>
      <c r="M53" s="8">
        <v>0</v>
      </c>
      <c r="N53" s="8">
        <v>0</v>
      </c>
      <c r="O53" s="8">
        <v>0</v>
      </c>
      <c r="P53" s="8">
        <v>0</v>
      </c>
      <c r="Q53" s="8">
        <v>45632</v>
      </c>
      <c r="R53" s="8">
        <v>0</v>
      </c>
      <c r="S53" s="8">
        <v>0</v>
      </c>
      <c r="T53" s="6" t="s">
        <v>1</v>
      </c>
      <c r="U53" s="10">
        <f t="shared" si="0"/>
        <v>0</v>
      </c>
      <c r="V53" s="8">
        <v>0</v>
      </c>
      <c r="W53" s="8">
        <v>0</v>
      </c>
      <c r="X53" s="8">
        <v>0</v>
      </c>
      <c r="Y53" s="8">
        <v>0</v>
      </c>
      <c r="Z53" s="8">
        <v>0</v>
      </c>
      <c r="AA53" s="8">
        <v>0</v>
      </c>
      <c r="AB53" s="8">
        <v>0</v>
      </c>
    </row>
    <row r="54" spans="1:28" ht="90" customHeight="1">
      <c r="A54" s="24">
        <v>25</v>
      </c>
      <c r="B54" s="24" t="s">
        <v>53</v>
      </c>
      <c r="C54" s="24" t="s">
        <v>1</v>
      </c>
      <c r="D54" s="24" t="s">
        <v>2</v>
      </c>
      <c r="E54" s="24" t="s">
        <v>2</v>
      </c>
      <c r="F54" s="24">
        <v>15.5</v>
      </c>
      <c r="G54" s="24" t="s">
        <v>44</v>
      </c>
      <c r="H54" s="10">
        <v>23818.3</v>
      </c>
      <c r="I54" s="8">
        <v>0</v>
      </c>
      <c r="J54" s="8">
        <v>0</v>
      </c>
      <c r="K54" s="8">
        <v>0</v>
      </c>
      <c r="L54" s="8">
        <v>0</v>
      </c>
      <c r="M54" s="8">
        <v>0</v>
      </c>
      <c r="N54" s="8">
        <v>0</v>
      </c>
      <c r="O54" s="8">
        <v>0</v>
      </c>
      <c r="P54" s="8">
        <v>23818.3</v>
      </c>
      <c r="Q54" s="8">
        <v>0</v>
      </c>
      <c r="R54" s="8">
        <v>0</v>
      </c>
      <c r="S54" s="8">
        <v>0</v>
      </c>
      <c r="T54" s="6" t="s">
        <v>12</v>
      </c>
      <c r="U54" s="10">
        <f t="shared" si="0"/>
        <v>0</v>
      </c>
      <c r="V54" s="8">
        <v>0</v>
      </c>
      <c r="W54" s="8">
        <v>0</v>
      </c>
      <c r="X54" s="8">
        <v>0</v>
      </c>
      <c r="Y54" s="8">
        <v>0</v>
      </c>
      <c r="Z54" s="8">
        <v>0</v>
      </c>
      <c r="AA54" s="8">
        <v>0</v>
      </c>
      <c r="AB54" s="8">
        <v>0</v>
      </c>
    </row>
    <row r="55" spans="1:28">
      <c r="A55" s="25"/>
      <c r="B55" s="25"/>
      <c r="C55" s="25"/>
      <c r="D55" s="25"/>
      <c r="E55" s="25"/>
      <c r="F55" s="25"/>
      <c r="G55" s="25"/>
      <c r="H55" s="10">
        <v>102506.7</v>
      </c>
      <c r="I55" s="23">
        <f t="shared" ref="I55" si="4">J55+K55+L55+M55+N55+O55+P55</f>
        <v>0</v>
      </c>
      <c r="J55" s="8">
        <v>0</v>
      </c>
      <c r="K55" s="8">
        <v>0</v>
      </c>
      <c r="L55" s="8">
        <v>0</v>
      </c>
      <c r="M55" s="8">
        <v>0</v>
      </c>
      <c r="N55" s="8">
        <v>0</v>
      </c>
      <c r="O55" s="8">
        <v>0</v>
      </c>
      <c r="P55" s="8">
        <v>0</v>
      </c>
      <c r="Q55" s="8">
        <v>102506.7</v>
      </c>
      <c r="R55" s="8">
        <v>0</v>
      </c>
      <c r="S55" s="8">
        <v>0</v>
      </c>
      <c r="T55" s="6" t="s">
        <v>1</v>
      </c>
      <c r="U55" s="10">
        <f t="shared" si="0"/>
        <v>0</v>
      </c>
      <c r="V55" s="10">
        <v>0</v>
      </c>
      <c r="W55" s="10">
        <v>0</v>
      </c>
      <c r="X55" s="10">
        <v>0</v>
      </c>
      <c r="Y55" s="10">
        <v>0</v>
      </c>
      <c r="Z55" s="10">
        <v>0</v>
      </c>
      <c r="AA55" s="10">
        <v>0</v>
      </c>
      <c r="AB55" s="10">
        <v>0</v>
      </c>
    </row>
    <row r="56" spans="1:28" ht="63.75" customHeight="1">
      <c r="A56" s="24">
        <v>26</v>
      </c>
      <c r="B56" s="24" t="s">
        <v>54</v>
      </c>
      <c r="C56" s="24" t="s">
        <v>1</v>
      </c>
      <c r="D56" s="24" t="s">
        <v>2</v>
      </c>
      <c r="E56" s="24" t="s">
        <v>2</v>
      </c>
      <c r="F56" s="24">
        <v>2.5</v>
      </c>
      <c r="G56" s="24" t="s">
        <v>44</v>
      </c>
      <c r="H56" s="10">
        <v>3841.7</v>
      </c>
      <c r="I56" s="8">
        <v>0</v>
      </c>
      <c r="J56" s="8">
        <v>0</v>
      </c>
      <c r="K56" s="8">
        <v>0</v>
      </c>
      <c r="L56" s="8">
        <v>0</v>
      </c>
      <c r="M56" s="8">
        <v>0</v>
      </c>
      <c r="N56" s="8">
        <v>0</v>
      </c>
      <c r="O56" s="8">
        <v>0</v>
      </c>
      <c r="P56" s="8">
        <v>3841.7</v>
      </c>
      <c r="Q56" s="8">
        <v>0</v>
      </c>
      <c r="R56" s="8">
        <v>0</v>
      </c>
      <c r="S56" s="8">
        <v>0</v>
      </c>
      <c r="T56" s="6" t="s">
        <v>12</v>
      </c>
      <c r="U56" s="10">
        <f t="shared" ref="U56" si="5">V56+W56+X56+Y56+Z56+AA56+AB56</f>
        <v>0</v>
      </c>
      <c r="V56" s="10">
        <v>0</v>
      </c>
      <c r="W56" s="10">
        <v>0</v>
      </c>
      <c r="X56" s="10">
        <v>0</v>
      </c>
      <c r="Y56" s="10">
        <v>0</v>
      </c>
      <c r="Z56" s="10">
        <v>0</v>
      </c>
      <c r="AA56" s="10">
        <v>0</v>
      </c>
      <c r="AB56" s="10">
        <v>0</v>
      </c>
    </row>
    <row r="57" spans="1:28">
      <c r="A57" s="25"/>
      <c r="B57" s="25"/>
      <c r="C57" s="25"/>
      <c r="D57" s="25"/>
      <c r="E57" s="25"/>
      <c r="F57" s="25"/>
      <c r="G57" s="25"/>
      <c r="H57" s="10">
        <v>16533.3</v>
      </c>
      <c r="I57" s="8">
        <v>0</v>
      </c>
      <c r="J57" s="8">
        <v>0</v>
      </c>
      <c r="K57" s="8">
        <v>0</v>
      </c>
      <c r="L57" s="8">
        <v>0</v>
      </c>
      <c r="M57" s="8">
        <v>0</v>
      </c>
      <c r="N57" s="8">
        <v>0</v>
      </c>
      <c r="O57" s="8">
        <v>0</v>
      </c>
      <c r="P57" s="8">
        <v>0</v>
      </c>
      <c r="Q57" s="8">
        <v>16533.3</v>
      </c>
      <c r="R57" s="8">
        <v>0</v>
      </c>
      <c r="S57" s="8">
        <v>0</v>
      </c>
      <c r="T57" s="6" t="s">
        <v>1</v>
      </c>
      <c r="U57" s="10">
        <f t="shared" si="0"/>
        <v>0</v>
      </c>
      <c r="V57" s="8">
        <v>0</v>
      </c>
      <c r="W57" s="8">
        <v>0</v>
      </c>
      <c r="X57" s="8">
        <v>0</v>
      </c>
      <c r="Y57" s="8">
        <v>0</v>
      </c>
      <c r="Z57" s="8">
        <v>0</v>
      </c>
      <c r="AA57" s="8">
        <v>0</v>
      </c>
      <c r="AB57" s="8">
        <v>0</v>
      </c>
    </row>
    <row r="58" spans="1:28" ht="108.75" customHeight="1">
      <c r="A58" s="24">
        <v>27</v>
      </c>
      <c r="B58" s="24" t="s">
        <v>55</v>
      </c>
      <c r="C58" s="24" t="s">
        <v>1</v>
      </c>
      <c r="D58" s="24" t="s">
        <v>2</v>
      </c>
      <c r="E58" s="24" t="s">
        <v>2</v>
      </c>
      <c r="F58" s="24">
        <v>1.7</v>
      </c>
      <c r="G58" s="24" t="s">
        <v>44</v>
      </c>
      <c r="H58" s="10">
        <v>2612.3000000000002</v>
      </c>
      <c r="I58" s="8">
        <v>0</v>
      </c>
      <c r="J58" s="8">
        <v>0</v>
      </c>
      <c r="K58" s="8">
        <v>0</v>
      </c>
      <c r="L58" s="8">
        <v>0</v>
      </c>
      <c r="M58" s="8">
        <v>0</v>
      </c>
      <c r="N58" s="8">
        <v>0</v>
      </c>
      <c r="O58" s="8">
        <v>0</v>
      </c>
      <c r="P58" s="8">
        <v>2612.3000000000002</v>
      </c>
      <c r="Q58" s="8">
        <v>0</v>
      </c>
      <c r="R58" s="8">
        <v>0</v>
      </c>
      <c r="S58" s="8">
        <v>0</v>
      </c>
      <c r="T58" s="6" t="s">
        <v>12</v>
      </c>
      <c r="U58" s="10">
        <f t="shared" ref="U58" si="6">V58+W58+X58+Y58+Z58+AA58+AB58</f>
        <v>0</v>
      </c>
      <c r="V58" s="8">
        <v>0</v>
      </c>
      <c r="W58" s="8">
        <v>0</v>
      </c>
      <c r="X58" s="8">
        <v>0</v>
      </c>
      <c r="Y58" s="8">
        <v>0</v>
      </c>
      <c r="Z58" s="8">
        <v>0</v>
      </c>
      <c r="AA58" s="8">
        <v>0</v>
      </c>
      <c r="AB58" s="8">
        <v>0</v>
      </c>
    </row>
    <row r="59" spans="1:28">
      <c r="A59" s="25"/>
      <c r="B59" s="25"/>
      <c r="C59" s="25"/>
      <c r="D59" s="25"/>
      <c r="E59" s="25"/>
      <c r="F59" s="25"/>
      <c r="G59" s="25"/>
      <c r="H59" s="10">
        <v>11242.7</v>
      </c>
      <c r="I59" s="8">
        <v>0</v>
      </c>
      <c r="J59" s="8">
        <v>0</v>
      </c>
      <c r="K59" s="8">
        <v>0</v>
      </c>
      <c r="L59" s="8">
        <v>0</v>
      </c>
      <c r="M59" s="8">
        <v>0</v>
      </c>
      <c r="N59" s="8">
        <v>0</v>
      </c>
      <c r="O59" s="8">
        <v>0</v>
      </c>
      <c r="P59" s="8">
        <v>0</v>
      </c>
      <c r="Q59" s="8">
        <v>11242.7</v>
      </c>
      <c r="R59" s="8">
        <v>0</v>
      </c>
      <c r="S59" s="8">
        <v>0</v>
      </c>
      <c r="T59" s="6" t="s">
        <v>1</v>
      </c>
      <c r="U59" s="10">
        <f t="shared" si="0"/>
        <v>0</v>
      </c>
      <c r="V59" s="8">
        <v>0</v>
      </c>
      <c r="W59" s="8">
        <v>0</v>
      </c>
      <c r="X59" s="8">
        <v>0</v>
      </c>
      <c r="Y59" s="8">
        <v>0</v>
      </c>
      <c r="Z59" s="8">
        <v>0</v>
      </c>
      <c r="AA59" s="8">
        <v>0</v>
      </c>
      <c r="AB59" s="8">
        <v>0</v>
      </c>
    </row>
    <row r="60" spans="1:28" ht="45">
      <c r="A60" s="24">
        <v>28</v>
      </c>
      <c r="B60" s="24" t="s">
        <v>56</v>
      </c>
      <c r="C60" s="24" t="s">
        <v>1</v>
      </c>
      <c r="D60" s="24" t="s">
        <v>2</v>
      </c>
      <c r="E60" s="24" t="s">
        <v>2</v>
      </c>
      <c r="F60" s="24">
        <v>1.5</v>
      </c>
      <c r="G60" s="24" t="s">
        <v>44</v>
      </c>
      <c r="H60" s="10">
        <v>2305</v>
      </c>
      <c r="I60" s="8">
        <v>0</v>
      </c>
      <c r="J60" s="8">
        <v>0</v>
      </c>
      <c r="K60" s="8">
        <v>0</v>
      </c>
      <c r="L60" s="8">
        <v>0</v>
      </c>
      <c r="M60" s="8">
        <v>0</v>
      </c>
      <c r="N60" s="8">
        <v>0</v>
      </c>
      <c r="O60" s="8">
        <v>0</v>
      </c>
      <c r="P60" s="8">
        <v>2305</v>
      </c>
      <c r="Q60" s="8">
        <v>0</v>
      </c>
      <c r="R60" s="8">
        <v>0</v>
      </c>
      <c r="S60" s="8">
        <v>0</v>
      </c>
      <c r="T60" s="6" t="s">
        <v>12</v>
      </c>
      <c r="U60" s="10">
        <f t="shared" ref="U60" si="7">V60+W60+X60+Y60+Z60+AA60+AB60</f>
        <v>0</v>
      </c>
      <c r="V60" s="8">
        <v>0</v>
      </c>
      <c r="W60" s="8">
        <v>0</v>
      </c>
      <c r="X60" s="8">
        <v>0</v>
      </c>
      <c r="Y60" s="8">
        <v>0</v>
      </c>
      <c r="Z60" s="8">
        <v>0</v>
      </c>
      <c r="AA60" s="8">
        <v>0</v>
      </c>
      <c r="AB60" s="8">
        <v>0</v>
      </c>
    </row>
    <row r="61" spans="1:28">
      <c r="A61" s="25"/>
      <c r="B61" s="25"/>
      <c r="C61" s="25"/>
      <c r="D61" s="25"/>
      <c r="E61" s="25"/>
      <c r="F61" s="25"/>
      <c r="G61" s="25"/>
      <c r="H61" s="10">
        <v>9920</v>
      </c>
      <c r="I61" s="8">
        <v>0</v>
      </c>
      <c r="J61" s="8">
        <v>0</v>
      </c>
      <c r="K61" s="8">
        <v>0</v>
      </c>
      <c r="L61" s="8">
        <v>0</v>
      </c>
      <c r="M61" s="8">
        <v>0</v>
      </c>
      <c r="N61" s="8">
        <v>0</v>
      </c>
      <c r="O61" s="8">
        <v>0</v>
      </c>
      <c r="P61" s="8">
        <v>0</v>
      </c>
      <c r="Q61" s="8">
        <v>9920</v>
      </c>
      <c r="R61" s="8">
        <v>0</v>
      </c>
      <c r="S61" s="8">
        <v>0</v>
      </c>
      <c r="T61" s="6" t="s">
        <v>1</v>
      </c>
      <c r="U61" s="10">
        <f t="shared" si="0"/>
        <v>0</v>
      </c>
      <c r="V61" s="8">
        <v>0</v>
      </c>
      <c r="W61" s="8">
        <v>0</v>
      </c>
      <c r="X61" s="8">
        <v>0</v>
      </c>
      <c r="Y61" s="8">
        <v>0</v>
      </c>
      <c r="Z61" s="8">
        <v>0</v>
      </c>
      <c r="AA61" s="8">
        <v>0</v>
      </c>
      <c r="AB61" s="8">
        <v>0</v>
      </c>
    </row>
    <row r="62" spans="1:28" ht="108.75" customHeight="1">
      <c r="A62" s="24">
        <v>29</v>
      </c>
      <c r="B62" s="24" t="s">
        <v>57</v>
      </c>
      <c r="C62" s="24" t="s">
        <v>1</v>
      </c>
      <c r="D62" s="24" t="s">
        <v>2</v>
      </c>
      <c r="E62" s="24" t="s">
        <v>2</v>
      </c>
      <c r="F62" s="24">
        <v>2.84</v>
      </c>
      <c r="G62" s="24" t="s">
        <v>44</v>
      </c>
      <c r="H62" s="10">
        <v>4364.1000000000004</v>
      </c>
      <c r="I62" s="8">
        <v>0</v>
      </c>
      <c r="J62" s="8">
        <v>0</v>
      </c>
      <c r="K62" s="8">
        <v>0</v>
      </c>
      <c r="L62" s="8">
        <v>0</v>
      </c>
      <c r="M62" s="8">
        <v>0</v>
      </c>
      <c r="N62" s="8">
        <v>0</v>
      </c>
      <c r="O62" s="8">
        <v>0</v>
      </c>
      <c r="P62" s="8">
        <v>4364.1000000000004</v>
      </c>
      <c r="Q62" s="8">
        <v>0</v>
      </c>
      <c r="R62" s="8">
        <v>0</v>
      </c>
      <c r="S62" s="8">
        <v>0</v>
      </c>
      <c r="T62" s="6" t="s">
        <v>12</v>
      </c>
      <c r="U62" s="10">
        <f t="shared" ref="U62" si="8">V62+W62+X62+Y62+Z62+AA62+AB62</f>
        <v>0</v>
      </c>
      <c r="V62" s="8">
        <v>0</v>
      </c>
      <c r="W62" s="8">
        <v>0</v>
      </c>
      <c r="X62" s="8">
        <v>0</v>
      </c>
      <c r="Y62" s="8">
        <v>0</v>
      </c>
      <c r="Z62" s="8">
        <v>0</v>
      </c>
      <c r="AA62" s="8">
        <v>0</v>
      </c>
      <c r="AB62" s="8">
        <v>0</v>
      </c>
    </row>
    <row r="63" spans="1:28">
      <c r="A63" s="25"/>
      <c r="B63" s="25"/>
      <c r="C63" s="25"/>
      <c r="D63" s="25"/>
      <c r="E63" s="25"/>
      <c r="F63" s="25"/>
      <c r="G63" s="25"/>
      <c r="H63" s="10">
        <v>18781.900000000001</v>
      </c>
      <c r="I63" s="8">
        <v>0</v>
      </c>
      <c r="J63" s="8">
        <v>0</v>
      </c>
      <c r="K63" s="8">
        <v>0</v>
      </c>
      <c r="L63" s="8">
        <v>0</v>
      </c>
      <c r="M63" s="8">
        <v>0</v>
      </c>
      <c r="N63" s="8">
        <v>0</v>
      </c>
      <c r="O63" s="8">
        <v>0</v>
      </c>
      <c r="P63" s="8">
        <v>0</v>
      </c>
      <c r="Q63" s="8">
        <v>18781.900000000001</v>
      </c>
      <c r="R63" s="8">
        <v>0</v>
      </c>
      <c r="S63" s="8">
        <v>0</v>
      </c>
      <c r="T63" s="6" t="s">
        <v>1</v>
      </c>
      <c r="U63" s="10">
        <f t="shared" si="0"/>
        <v>0</v>
      </c>
      <c r="V63" s="8">
        <v>0</v>
      </c>
      <c r="W63" s="8">
        <v>0</v>
      </c>
      <c r="X63" s="8">
        <v>0</v>
      </c>
      <c r="Y63" s="8">
        <v>0</v>
      </c>
      <c r="Z63" s="8">
        <v>0</v>
      </c>
      <c r="AA63" s="8">
        <v>0</v>
      </c>
      <c r="AB63" s="8">
        <v>0</v>
      </c>
    </row>
    <row r="64" spans="1:28" ht="108.75" customHeight="1">
      <c r="A64" s="24">
        <v>30</v>
      </c>
      <c r="B64" s="24" t="s">
        <v>58</v>
      </c>
      <c r="C64" s="24" t="s">
        <v>1</v>
      </c>
      <c r="D64" s="24" t="s">
        <v>2</v>
      </c>
      <c r="E64" s="24" t="s">
        <v>2</v>
      </c>
      <c r="F64" s="24">
        <v>31.7</v>
      </c>
      <c r="G64" s="24" t="s">
        <v>44</v>
      </c>
      <c r="H64" s="10">
        <v>48712.3</v>
      </c>
      <c r="I64" s="8">
        <v>0</v>
      </c>
      <c r="J64" s="8">
        <v>0</v>
      </c>
      <c r="K64" s="8">
        <v>0</v>
      </c>
      <c r="L64" s="8">
        <v>0</v>
      </c>
      <c r="M64" s="8">
        <v>0</v>
      </c>
      <c r="N64" s="8">
        <v>0</v>
      </c>
      <c r="O64" s="8">
        <v>0</v>
      </c>
      <c r="P64" s="8">
        <v>48712.3</v>
      </c>
      <c r="Q64" s="8">
        <v>0</v>
      </c>
      <c r="R64" s="8">
        <v>0</v>
      </c>
      <c r="S64" s="8">
        <v>0</v>
      </c>
      <c r="T64" s="6" t="s">
        <v>12</v>
      </c>
      <c r="U64" s="10">
        <f t="shared" ref="U64" si="9">V64+W64+X64+Y64+Z64+AA64+AB64</f>
        <v>0</v>
      </c>
      <c r="V64" s="8">
        <v>0</v>
      </c>
      <c r="W64" s="8">
        <v>0</v>
      </c>
      <c r="X64" s="8">
        <v>0</v>
      </c>
      <c r="Y64" s="8">
        <v>0</v>
      </c>
      <c r="Z64" s="8">
        <v>0</v>
      </c>
      <c r="AA64" s="8">
        <v>0</v>
      </c>
      <c r="AB64" s="8">
        <v>0</v>
      </c>
    </row>
    <row r="65" spans="1:28" ht="45" customHeight="1">
      <c r="A65" s="25"/>
      <c r="B65" s="25"/>
      <c r="C65" s="25"/>
      <c r="D65" s="25"/>
      <c r="E65" s="25"/>
      <c r="F65" s="25"/>
      <c r="G65" s="25"/>
      <c r="H65" s="10">
        <v>209642.7</v>
      </c>
      <c r="I65" s="8">
        <v>0</v>
      </c>
      <c r="J65" s="8">
        <v>0</v>
      </c>
      <c r="K65" s="8">
        <v>0</v>
      </c>
      <c r="L65" s="8">
        <v>0</v>
      </c>
      <c r="M65" s="8">
        <v>0</v>
      </c>
      <c r="N65" s="8">
        <v>0</v>
      </c>
      <c r="O65" s="8">
        <v>0</v>
      </c>
      <c r="P65" s="8">
        <v>0</v>
      </c>
      <c r="Q65" s="8">
        <v>209642.7</v>
      </c>
      <c r="R65" s="8">
        <v>0</v>
      </c>
      <c r="S65" s="8">
        <v>0</v>
      </c>
      <c r="T65" s="6" t="s">
        <v>1</v>
      </c>
      <c r="U65" s="10">
        <f t="shared" si="0"/>
        <v>0</v>
      </c>
      <c r="V65" s="8">
        <v>0</v>
      </c>
      <c r="W65" s="8">
        <v>0</v>
      </c>
      <c r="X65" s="8">
        <v>0</v>
      </c>
      <c r="Y65" s="8">
        <v>0</v>
      </c>
      <c r="Z65" s="8">
        <v>0</v>
      </c>
      <c r="AA65" s="8">
        <v>0</v>
      </c>
      <c r="AB65" s="8">
        <v>0</v>
      </c>
    </row>
    <row r="66" spans="1:28" ht="45">
      <c r="A66" s="24">
        <v>31</v>
      </c>
      <c r="B66" s="24" t="s">
        <v>59</v>
      </c>
      <c r="C66" s="24" t="s">
        <v>1</v>
      </c>
      <c r="D66" s="24" t="s">
        <v>2</v>
      </c>
      <c r="E66" s="24" t="s">
        <v>2</v>
      </c>
      <c r="F66" s="24">
        <v>3</v>
      </c>
      <c r="G66" s="24" t="s">
        <v>44</v>
      </c>
      <c r="H66" s="10">
        <v>4610</v>
      </c>
      <c r="I66" s="8">
        <v>0</v>
      </c>
      <c r="J66" s="8">
        <v>0</v>
      </c>
      <c r="K66" s="8">
        <v>0</v>
      </c>
      <c r="L66" s="8">
        <v>0</v>
      </c>
      <c r="M66" s="8">
        <v>0</v>
      </c>
      <c r="N66" s="8">
        <v>0</v>
      </c>
      <c r="O66" s="8">
        <v>0</v>
      </c>
      <c r="P66" s="8">
        <v>4610</v>
      </c>
      <c r="Q66" s="8">
        <v>0</v>
      </c>
      <c r="R66" s="8">
        <v>0</v>
      </c>
      <c r="S66" s="8">
        <v>0</v>
      </c>
      <c r="T66" s="6" t="s">
        <v>12</v>
      </c>
      <c r="U66" s="10">
        <f t="shared" ref="U66" si="10">V66+W66+X66+Y66+Z66+AA66+AB66</f>
        <v>0</v>
      </c>
      <c r="V66" s="8">
        <v>0</v>
      </c>
      <c r="W66" s="8">
        <v>0</v>
      </c>
      <c r="X66" s="8">
        <v>0</v>
      </c>
      <c r="Y66" s="8">
        <v>0</v>
      </c>
      <c r="Z66" s="8">
        <v>0</v>
      </c>
      <c r="AA66" s="8">
        <v>0</v>
      </c>
      <c r="AB66" s="8">
        <v>0</v>
      </c>
    </row>
    <row r="67" spans="1:28">
      <c r="A67" s="25"/>
      <c r="B67" s="25"/>
      <c r="C67" s="25"/>
      <c r="D67" s="25"/>
      <c r="E67" s="25"/>
      <c r="F67" s="25"/>
      <c r="G67" s="25"/>
      <c r="H67" s="10">
        <v>19840</v>
      </c>
      <c r="I67" s="8">
        <v>0</v>
      </c>
      <c r="J67" s="8">
        <v>0</v>
      </c>
      <c r="K67" s="8">
        <v>0</v>
      </c>
      <c r="L67" s="8">
        <v>0</v>
      </c>
      <c r="M67" s="8">
        <v>0</v>
      </c>
      <c r="N67" s="8">
        <v>0</v>
      </c>
      <c r="O67" s="8">
        <v>0</v>
      </c>
      <c r="P67" s="8">
        <v>0</v>
      </c>
      <c r="Q67" s="8">
        <v>19840</v>
      </c>
      <c r="R67" s="8">
        <v>0</v>
      </c>
      <c r="S67" s="8">
        <v>0</v>
      </c>
      <c r="T67" s="6" t="s">
        <v>1</v>
      </c>
      <c r="U67" s="10">
        <f t="shared" si="0"/>
        <v>0</v>
      </c>
      <c r="V67" s="8">
        <v>0</v>
      </c>
      <c r="W67" s="8">
        <v>0</v>
      </c>
      <c r="X67" s="8">
        <v>0</v>
      </c>
      <c r="Y67" s="8">
        <v>0</v>
      </c>
      <c r="Z67" s="8">
        <v>0</v>
      </c>
      <c r="AA67" s="8">
        <v>0</v>
      </c>
      <c r="AB67" s="8">
        <v>0</v>
      </c>
    </row>
    <row r="68" spans="1:28" ht="45">
      <c r="A68" s="24">
        <v>32</v>
      </c>
      <c r="B68" s="24" t="s">
        <v>60</v>
      </c>
      <c r="C68" s="24" t="s">
        <v>1</v>
      </c>
      <c r="D68" s="24" t="s">
        <v>2</v>
      </c>
      <c r="E68" s="24" t="s">
        <v>2</v>
      </c>
      <c r="F68" s="24">
        <v>1.5</v>
      </c>
      <c r="G68" s="24" t="s">
        <v>44</v>
      </c>
      <c r="H68" s="10">
        <v>2305</v>
      </c>
      <c r="I68" s="8">
        <v>0</v>
      </c>
      <c r="J68" s="8">
        <v>0</v>
      </c>
      <c r="K68" s="8">
        <v>0</v>
      </c>
      <c r="L68" s="8">
        <v>0</v>
      </c>
      <c r="M68" s="8">
        <v>0</v>
      </c>
      <c r="N68" s="8">
        <v>0</v>
      </c>
      <c r="O68" s="8">
        <v>0</v>
      </c>
      <c r="P68" s="8">
        <v>2305</v>
      </c>
      <c r="Q68" s="8">
        <v>0</v>
      </c>
      <c r="R68" s="8">
        <v>0</v>
      </c>
      <c r="S68" s="8">
        <v>0</v>
      </c>
      <c r="T68" s="6" t="s">
        <v>12</v>
      </c>
      <c r="U68" s="10">
        <f t="shared" ref="U68" si="11">V68+W68+X68+Y68+Z68+AA68+AB68</f>
        <v>0</v>
      </c>
      <c r="V68" s="8">
        <v>0</v>
      </c>
      <c r="W68" s="8">
        <v>0</v>
      </c>
      <c r="X68" s="8">
        <v>0</v>
      </c>
      <c r="Y68" s="8">
        <v>0</v>
      </c>
      <c r="Z68" s="8">
        <v>0</v>
      </c>
      <c r="AA68" s="8">
        <v>0</v>
      </c>
      <c r="AB68" s="8">
        <v>0</v>
      </c>
    </row>
    <row r="69" spans="1:28">
      <c r="A69" s="25"/>
      <c r="B69" s="25"/>
      <c r="C69" s="25"/>
      <c r="D69" s="25"/>
      <c r="E69" s="25"/>
      <c r="F69" s="25"/>
      <c r="G69" s="25"/>
      <c r="H69" s="10">
        <v>9920</v>
      </c>
      <c r="I69" s="8">
        <v>0</v>
      </c>
      <c r="J69" s="8">
        <v>0</v>
      </c>
      <c r="K69" s="8">
        <v>0</v>
      </c>
      <c r="L69" s="8">
        <v>0</v>
      </c>
      <c r="M69" s="8">
        <v>0</v>
      </c>
      <c r="N69" s="8">
        <v>0</v>
      </c>
      <c r="O69" s="8">
        <v>0</v>
      </c>
      <c r="P69" s="8">
        <v>0</v>
      </c>
      <c r="Q69" s="8">
        <v>9920</v>
      </c>
      <c r="R69" s="8">
        <v>0</v>
      </c>
      <c r="S69" s="8">
        <v>0</v>
      </c>
      <c r="T69" s="6" t="s">
        <v>1</v>
      </c>
      <c r="U69" s="10">
        <f t="shared" si="0"/>
        <v>0</v>
      </c>
      <c r="V69" s="8">
        <v>0</v>
      </c>
      <c r="W69" s="8">
        <v>0</v>
      </c>
      <c r="X69" s="8">
        <v>0</v>
      </c>
      <c r="Y69" s="8">
        <v>0</v>
      </c>
      <c r="Z69" s="8">
        <v>0</v>
      </c>
      <c r="AA69" s="8">
        <v>0</v>
      </c>
      <c r="AB69" s="8">
        <v>0</v>
      </c>
    </row>
    <row r="70" spans="1:28" ht="45">
      <c r="A70" s="24">
        <v>33</v>
      </c>
      <c r="B70" s="24" t="s">
        <v>61</v>
      </c>
      <c r="C70" s="24" t="s">
        <v>1</v>
      </c>
      <c r="D70" s="24" t="s">
        <v>2</v>
      </c>
      <c r="E70" s="24" t="s">
        <v>2</v>
      </c>
      <c r="F70" s="24">
        <v>1</v>
      </c>
      <c r="G70" s="24" t="s">
        <v>44</v>
      </c>
      <c r="H70" s="10">
        <v>1536.7</v>
      </c>
      <c r="I70" s="8">
        <v>0</v>
      </c>
      <c r="J70" s="8">
        <v>0</v>
      </c>
      <c r="K70" s="8">
        <v>0</v>
      </c>
      <c r="L70" s="8">
        <v>0</v>
      </c>
      <c r="M70" s="8">
        <v>0</v>
      </c>
      <c r="N70" s="8">
        <v>0</v>
      </c>
      <c r="O70" s="8">
        <v>0</v>
      </c>
      <c r="P70" s="8">
        <v>1536.7</v>
      </c>
      <c r="Q70" s="8">
        <v>0</v>
      </c>
      <c r="R70" s="8">
        <v>0</v>
      </c>
      <c r="S70" s="8">
        <v>0</v>
      </c>
      <c r="T70" s="6" t="s">
        <v>12</v>
      </c>
      <c r="U70" s="10">
        <f t="shared" ref="U70" si="12">V70+W70+X70+Y70+Z70+AA70+AB70</f>
        <v>0</v>
      </c>
      <c r="V70" s="8">
        <v>0</v>
      </c>
      <c r="W70" s="8">
        <v>0</v>
      </c>
      <c r="X70" s="8">
        <v>0</v>
      </c>
      <c r="Y70" s="8">
        <v>0</v>
      </c>
      <c r="Z70" s="8">
        <v>0</v>
      </c>
      <c r="AA70" s="8">
        <v>0</v>
      </c>
      <c r="AB70" s="8">
        <v>0</v>
      </c>
    </row>
    <row r="71" spans="1:28">
      <c r="A71" s="25"/>
      <c r="B71" s="25"/>
      <c r="C71" s="25"/>
      <c r="D71" s="25"/>
      <c r="E71" s="25"/>
      <c r="F71" s="25"/>
      <c r="G71" s="25"/>
      <c r="H71" s="10">
        <v>6613.3</v>
      </c>
      <c r="I71" s="8">
        <v>0</v>
      </c>
      <c r="J71" s="8">
        <v>0</v>
      </c>
      <c r="K71" s="8">
        <v>0</v>
      </c>
      <c r="L71" s="8">
        <v>0</v>
      </c>
      <c r="M71" s="8">
        <v>0</v>
      </c>
      <c r="N71" s="8">
        <v>0</v>
      </c>
      <c r="O71" s="8">
        <v>0</v>
      </c>
      <c r="P71" s="8">
        <v>0</v>
      </c>
      <c r="Q71" s="8">
        <v>6613.3</v>
      </c>
      <c r="R71" s="8">
        <v>0</v>
      </c>
      <c r="S71" s="8">
        <v>0</v>
      </c>
      <c r="T71" s="6" t="s">
        <v>1</v>
      </c>
      <c r="U71" s="10">
        <f t="shared" si="0"/>
        <v>0</v>
      </c>
      <c r="V71" s="8">
        <v>0</v>
      </c>
      <c r="W71" s="8">
        <v>0</v>
      </c>
      <c r="X71" s="8">
        <v>0</v>
      </c>
      <c r="Y71" s="8">
        <v>0</v>
      </c>
      <c r="Z71" s="8">
        <v>0</v>
      </c>
      <c r="AA71" s="8">
        <v>0</v>
      </c>
      <c r="AB71" s="8">
        <v>0</v>
      </c>
    </row>
    <row r="72" spans="1:28" ht="45">
      <c r="A72" s="24">
        <v>34</v>
      </c>
      <c r="B72" s="24" t="s">
        <v>62</v>
      </c>
      <c r="C72" s="24" t="s">
        <v>1</v>
      </c>
      <c r="D72" s="24" t="s">
        <v>2</v>
      </c>
      <c r="E72" s="24" t="s">
        <v>2</v>
      </c>
      <c r="F72" s="24">
        <v>4.3</v>
      </c>
      <c r="G72" s="24" t="s">
        <v>44</v>
      </c>
      <c r="H72" s="10">
        <v>6607.7</v>
      </c>
      <c r="I72" s="8">
        <v>0</v>
      </c>
      <c r="J72" s="8">
        <v>0</v>
      </c>
      <c r="K72" s="8">
        <v>0</v>
      </c>
      <c r="L72" s="8">
        <v>0</v>
      </c>
      <c r="M72" s="8">
        <v>0</v>
      </c>
      <c r="N72" s="8">
        <v>0</v>
      </c>
      <c r="O72" s="8">
        <v>0</v>
      </c>
      <c r="P72" s="8">
        <v>6607.7</v>
      </c>
      <c r="Q72" s="8">
        <v>0</v>
      </c>
      <c r="R72" s="8">
        <v>0</v>
      </c>
      <c r="S72" s="8">
        <v>0</v>
      </c>
      <c r="T72" s="6" t="s">
        <v>12</v>
      </c>
      <c r="U72" s="10">
        <f t="shared" ref="U72" si="13">V72+W72+X72+Y72+Z72+AA72+AB72</f>
        <v>0</v>
      </c>
      <c r="V72" s="8">
        <v>0</v>
      </c>
      <c r="W72" s="8">
        <v>0</v>
      </c>
      <c r="X72" s="8">
        <v>0</v>
      </c>
      <c r="Y72" s="8">
        <v>0</v>
      </c>
      <c r="Z72" s="8">
        <v>0</v>
      </c>
      <c r="AA72" s="8">
        <v>0</v>
      </c>
      <c r="AB72" s="8">
        <v>0</v>
      </c>
    </row>
    <row r="73" spans="1:28">
      <c r="A73" s="25"/>
      <c r="B73" s="25"/>
      <c r="C73" s="25"/>
      <c r="D73" s="25"/>
      <c r="E73" s="25"/>
      <c r="F73" s="25"/>
      <c r="G73" s="25"/>
      <c r="H73" s="10">
        <v>28437.3</v>
      </c>
      <c r="I73" s="8">
        <v>0</v>
      </c>
      <c r="J73" s="8">
        <v>0</v>
      </c>
      <c r="K73" s="8">
        <v>0</v>
      </c>
      <c r="L73" s="8">
        <v>0</v>
      </c>
      <c r="M73" s="8">
        <v>0</v>
      </c>
      <c r="N73" s="8">
        <v>0</v>
      </c>
      <c r="O73" s="8">
        <v>0</v>
      </c>
      <c r="P73" s="8">
        <v>0</v>
      </c>
      <c r="Q73" s="8">
        <v>28437.3</v>
      </c>
      <c r="R73" s="8">
        <v>0</v>
      </c>
      <c r="S73" s="8">
        <v>0</v>
      </c>
      <c r="T73" s="6" t="s">
        <v>1</v>
      </c>
      <c r="U73" s="10">
        <f t="shared" si="0"/>
        <v>0</v>
      </c>
      <c r="V73" s="8">
        <v>0</v>
      </c>
      <c r="W73" s="8">
        <v>0</v>
      </c>
      <c r="X73" s="8">
        <v>0</v>
      </c>
      <c r="Y73" s="8">
        <v>0</v>
      </c>
      <c r="Z73" s="8">
        <v>0</v>
      </c>
      <c r="AA73" s="8">
        <v>0</v>
      </c>
      <c r="AB73" s="8">
        <v>0</v>
      </c>
    </row>
    <row r="74" spans="1:28" ht="45">
      <c r="A74" s="24">
        <v>35</v>
      </c>
      <c r="B74" s="24" t="s">
        <v>63</v>
      </c>
      <c r="C74" s="24" t="s">
        <v>1</v>
      </c>
      <c r="D74" s="24" t="s">
        <v>2</v>
      </c>
      <c r="E74" s="24" t="s">
        <v>2</v>
      </c>
      <c r="F74" s="24">
        <v>1.2</v>
      </c>
      <c r="G74" s="24" t="s">
        <v>44</v>
      </c>
      <c r="H74" s="10">
        <v>1844</v>
      </c>
      <c r="I74" s="8">
        <v>0</v>
      </c>
      <c r="J74" s="8">
        <v>0</v>
      </c>
      <c r="K74" s="8">
        <v>0</v>
      </c>
      <c r="L74" s="8">
        <v>0</v>
      </c>
      <c r="M74" s="8">
        <v>0</v>
      </c>
      <c r="N74" s="8">
        <v>0</v>
      </c>
      <c r="O74" s="8">
        <v>0</v>
      </c>
      <c r="P74" s="8">
        <v>1844</v>
      </c>
      <c r="Q74" s="8">
        <v>0</v>
      </c>
      <c r="R74" s="8">
        <v>0</v>
      </c>
      <c r="S74" s="8">
        <v>0</v>
      </c>
      <c r="T74" s="6" t="s">
        <v>12</v>
      </c>
      <c r="U74" s="10">
        <f t="shared" ref="U74" si="14">V74+W74+X74+Y74+Z74+AA74+AB74</f>
        <v>0</v>
      </c>
      <c r="V74" s="8">
        <v>0</v>
      </c>
      <c r="W74" s="8">
        <v>0</v>
      </c>
      <c r="X74" s="8">
        <v>0</v>
      </c>
      <c r="Y74" s="8">
        <v>0</v>
      </c>
      <c r="Z74" s="8">
        <v>0</v>
      </c>
      <c r="AA74" s="8">
        <v>0</v>
      </c>
      <c r="AB74" s="8">
        <v>0</v>
      </c>
    </row>
    <row r="75" spans="1:28">
      <c r="A75" s="25"/>
      <c r="B75" s="25"/>
      <c r="C75" s="25"/>
      <c r="D75" s="25"/>
      <c r="E75" s="25"/>
      <c r="F75" s="25"/>
      <c r="G75" s="25"/>
      <c r="H75" s="10">
        <v>7936</v>
      </c>
      <c r="I75" s="8">
        <v>0</v>
      </c>
      <c r="J75" s="8">
        <v>0</v>
      </c>
      <c r="K75" s="8">
        <v>0</v>
      </c>
      <c r="L75" s="8">
        <v>0</v>
      </c>
      <c r="M75" s="8">
        <v>0</v>
      </c>
      <c r="N75" s="8">
        <v>0</v>
      </c>
      <c r="O75" s="8">
        <v>0</v>
      </c>
      <c r="P75" s="8">
        <v>0</v>
      </c>
      <c r="Q75" s="8">
        <v>7936</v>
      </c>
      <c r="R75" s="8">
        <v>0</v>
      </c>
      <c r="S75" s="8">
        <v>0</v>
      </c>
      <c r="T75" s="6" t="s">
        <v>1</v>
      </c>
      <c r="U75" s="10">
        <f t="shared" si="0"/>
        <v>0</v>
      </c>
      <c r="V75" s="8">
        <v>0</v>
      </c>
      <c r="W75" s="8">
        <v>0</v>
      </c>
      <c r="X75" s="8">
        <v>0</v>
      </c>
      <c r="Y75" s="8">
        <v>0</v>
      </c>
      <c r="Z75" s="8">
        <v>0</v>
      </c>
      <c r="AA75" s="8">
        <v>0</v>
      </c>
      <c r="AB75" s="8">
        <v>0</v>
      </c>
    </row>
    <row r="76" spans="1:28" ht="58.5" customHeight="1">
      <c r="A76" s="24">
        <v>36</v>
      </c>
      <c r="B76" s="24" t="s">
        <v>64</v>
      </c>
      <c r="C76" s="24" t="s">
        <v>1</v>
      </c>
      <c r="D76" s="24" t="s">
        <v>2</v>
      </c>
      <c r="E76" s="24" t="s">
        <v>2</v>
      </c>
      <c r="F76" s="24">
        <v>30</v>
      </c>
      <c r="G76" s="24" t="s">
        <v>44</v>
      </c>
      <c r="H76" s="10">
        <v>47800</v>
      </c>
      <c r="I76" s="8">
        <v>0</v>
      </c>
      <c r="J76" s="8">
        <v>0</v>
      </c>
      <c r="K76" s="8">
        <v>0</v>
      </c>
      <c r="L76" s="8">
        <v>0</v>
      </c>
      <c r="M76" s="8">
        <v>0</v>
      </c>
      <c r="N76" s="8">
        <v>0</v>
      </c>
      <c r="O76" s="8">
        <v>0</v>
      </c>
      <c r="P76" s="8">
        <v>0</v>
      </c>
      <c r="Q76" s="8">
        <v>47800</v>
      </c>
      <c r="R76" s="8">
        <v>0</v>
      </c>
      <c r="S76" s="8">
        <v>0</v>
      </c>
      <c r="T76" s="6" t="s">
        <v>12</v>
      </c>
      <c r="U76" s="10">
        <f t="shared" ref="U76" si="15">V76+W76+X76+Y76+Z76+AA76+AB76</f>
        <v>0</v>
      </c>
      <c r="V76" s="8">
        <v>0</v>
      </c>
      <c r="W76" s="8">
        <v>0</v>
      </c>
      <c r="X76" s="8">
        <v>0</v>
      </c>
      <c r="Y76" s="8">
        <v>0</v>
      </c>
      <c r="Z76" s="8">
        <v>0</v>
      </c>
      <c r="AA76" s="8">
        <v>0</v>
      </c>
      <c r="AB76" s="8">
        <v>0</v>
      </c>
    </row>
    <row r="77" spans="1:28" ht="105" customHeight="1">
      <c r="A77" s="25"/>
      <c r="B77" s="25"/>
      <c r="C77" s="25"/>
      <c r="D77" s="25"/>
      <c r="E77" s="25"/>
      <c r="F77" s="25"/>
      <c r="G77" s="25"/>
      <c r="H77" s="10">
        <v>205300</v>
      </c>
      <c r="I77" s="8">
        <v>0</v>
      </c>
      <c r="J77" s="8">
        <v>0</v>
      </c>
      <c r="K77" s="8">
        <v>0</v>
      </c>
      <c r="L77" s="8">
        <v>0</v>
      </c>
      <c r="M77" s="8">
        <v>0</v>
      </c>
      <c r="N77" s="8">
        <v>0</v>
      </c>
      <c r="O77" s="8">
        <v>0</v>
      </c>
      <c r="P77" s="8">
        <v>0</v>
      </c>
      <c r="Q77" s="8">
        <v>0</v>
      </c>
      <c r="R77" s="8">
        <v>205300</v>
      </c>
      <c r="S77" s="8">
        <v>0</v>
      </c>
      <c r="T77" s="6" t="s">
        <v>1</v>
      </c>
      <c r="U77" s="10">
        <f t="shared" si="0"/>
        <v>0</v>
      </c>
      <c r="V77" s="8">
        <v>0</v>
      </c>
      <c r="W77" s="8">
        <v>0</v>
      </c>
      <c r="X77" s="8">
        <v>0</v>
      </c>
      <c r="Y77" s="8">
        <v>0</v>
      </c>
      <c r="Z77" s="8">
        <v>0</v>
      </c>
      <c r="AA77" s="8">
        <v>0</v>
      </c>
      <c r="AB77" s="8">
        <v>0</v>
      </c>
    </row>
    <row r="78" spans="1:28" ht="105" customHeight="1">
      <c r="A78" s="24">
        <v>37</v>
      </c>
      <c r="B78" s="24" t="s">
        <v>65</v>
      </c>
      <c r="C78" s="24" t="s">
        <v>1</v>
      </c>
      <c r="D78" s="24" t="s">
        <v>2</v>
      </c>
      <c r="E78" s="24" t="s">
        <v>2</v>
      </c>
      <c r="F78" s="24">
        <v>30.2</v>
      </c>
      <c r="G78" s="24" t="s">
        <v>44</v>
      </c>
      <c r="H78" s="10">
        <v>48118.7</v>
      </c>
      <c r="I78" s="8">
        <v>0</v>
      </c>
      <c r="J78" s="8">
        <v>0</v>
      </c>
      <c r="K78" s="8">
        <v>0</v>
      </c>
      <c r="L78" s="8">
        <v>0</v>
      </c>
      <c r="M78" s="8">
        <v>0</v>
      </c>
      <c r="N78" s="8">
        <v>0</v>
      </c>
      <c r="O78" s="8">
        <v>0</v>
      </c>
      <c r="P78" s="8">
        <v>0</v>
      </c>
      <c r="Q78" s="8">
        <v>48118.7</v>
      </c>
      <c r="R78" s="8">
        <v>0</v>
      </c>
      <c r="S78" s="8">
        <v>0</v>
      </c>
      <c r="T78" s="6" t="s">
        <v>12</v>
      </c>
      <c r="U78" s="10">
        <f t="shared" ref="U78" si="16">V78+W78+X78+Y78+Z78+AA78+AB78</f>
        <v>0</v>
      </c>
      <c r="V78" s="8">
        <v>0</v>
      </c>
      <c r="W78" s="8">
        <v>0</v>
      </c>
      <c r="X78" s="8">
        <v>0</v>
      </c>
      <c r="Y78" s="8">
        <v>0</v>
      </c>
      <c r="Z78" s="8">
        <v>0</v>
      </c>
      <c r="AA78" s="8">
        <v>0</v>
      </c>
      <c r="AB78" s="8">
        <v>0</v>
      </c>
    </row>
    <row r="79" spans="1:28">
      <c r="A79" s="25"/>
      <c r="B79" s="25"/>
      <c r="C79" s="25"/>
      <c r="D79" s="25"/>
      <c r="E79" s="25"/>
      <c r="F79" s="25"/>
      <c r="G79" s="25"/>
      <c r="H79" s="10">
        <v>206668.7</v>
      </c>
      <c r="I79" s="8">
        <v>0</v>
      </c>
      <c r="J79" s="8">
        <v>0</v>
      </c>
      <c r="K79" s="8">
        <v>0</v>
      </c>
      <c r="L79" s="8">
        <v>0</v>
      </c>
      <c r="M79" s="8">
        <v>0</v>
      </c>
      <c r="N79" s="8">
        <v>0</v>
      </c>
      <c r="O79" s="8">
        <v>0</v>
      </c>
      <c r="P79" s="8">
        <v>0</v>
      </c>
      <c r="Q79" s="8">
        <v>0</v>
      </c>
      <c r="R79" s="8">
        <v>206668.7</v>
      </c>
      <c r="S79" s="8">
        <v>0</v>
      </c>
      <c r="T79" s="6" t="s">
        <v>1</v>
      </c>
      <c r="U79" s="10">
        <f t="shared" si="0"/>
        <v>0</v>
      </c>
      <c r="V79" s="8">
        <v>0</v>
      </c>
      <c r="W79" s="8">
        <v>0</v>
      </c>
      <c r="X79" s="8">
        <v>0</v>
      </c>
      <c r="Y79" s="8">
        <v>0</v>
      </c>
      <c r="Z79" s="8">
        <v>0</v>
      </c>
      <c r="AA79" s="8">
        <v>0</v>
      </c>
      <c r="AB79" s="8">
        <v>0</v>
      </c>
    </row>
    <row r="80" spans="1:28" ht="83.25" customHeight="1">
      <c r="A80" s="24">
        <v>38</v>
      </c>
      <c r="B80" s="24" t="s">
        <v>66</v>
      </c>
      <c r="C80" s="24" t="s">
        <v>1</v>
      </c>
      <c r="D80" s="24" t="s">
        <v>2</v>
      </c>
      <c r="E80" s="24" t="s">
        <v>2</v>
      </c>
      <c r="F80" s="24">
        <v>8.6</v>
      </c>
      <c r="G80" s="24" t="s">
        <v>44</v>
      </c>
      <c r="H80" s="10">
        <v>13702.7</v>
      </c>
      <c r="I80" s="8">
        <v>0</v>
      </c>
      <c r="J80" s="8">
        <v>0</v>
      </c>
      <c r="K80" s="8">
        <v>0</v>
      </c>
      <c r="L80" s="8">
        <v>0</v>
      </c>
      <c r="M80" s="8">
        <v>0</v>
      </c>
      <c r="N80" s="8">
        <v>0</v>
      </c>
      <c r="O80" s="8">
        <v>0</v>
      </c>
      <c r="P80" s="8">
        <v>0</v>
      </c>
      <c r="Q80" s="8">
        <v>13702.7</v>
      </c>
      <c r="R80" s="8">
        <v>0</v>
      </c>
      <c r="S80" s="8">
        <v>0</v>
      </c>
      <c r="T80" s="6" t="s">
        <v>12</v>
      </c>
      <c r="U80" s="10">
        <f t="shared" ref="U80" si="17">V80+W80+X80+Y80+Z80+AA80+AB80</f>
        <v>0</v>
      </c>
      <c r="V80" s="8">
        <v>0</v>
      </c>
      <c r="W80" s="8">
        <v>0</v>
      </c>
      <c r="X80" s="8">
        <v>0</v>
      </c>
      <c r="Y80" s="8">
        <v>0</v>
      </c>
      <c r="Z80" s="8">
        <v>0</v>
      </c>
      <c r="AA80" s="8">
        <v>0</v>
      </c>
      <c r="AB80" s="8">
        <v>0</v>
      </c>
    </row>
    <row r="81" spans="1:28">
      <c r="A81" s="25"/>
      <c r="B81" s="25"/>
      <c r="C81" s="25"/>
      <c r="D81" s="25"/>
      <c r="E81" s="25"/>
      <c r="F81" s="25"/>
      <c r="G81" s="25"/>
      <c r="H81" s="10">
        <v>58852.7</v>
      </c>
      <c r="I81" s="8">
        <v>0</v>
      </c>
      <c r="J81" s="8">
        <v>0</v>
      </c>
      <c r="K81" s="8">
        <v>0</v>
      </c>
      <c r="L81" s="8">
        <v>0</v>
      </c>
      <c r="M81" s="8">
        <v>0</v>
      </c>
      <c r="N81" s="8">
        <v>0</v>
      </c>
      <c r="O81" s="8">
        <v>0</v>
      </c>
      <c r="P81" s="8">
        <v>0</v>
      </c>
      <c r="Q81" s="8">
        <v>0</v>
      </c>
      <c r="R81" s="8">
        <v>58852.7</v>
      </c>
      <c r="S81" s="8">
        <v>0</v>
      </c>
      <c r="T81" s="6" t="s">
        <v>1</v>
      </c>
      <c r="U81" s="10">
        <f t="shared" si="0"/>
        <v>0</v>
      </c>
      <c r="V81" s="8">
        <v>0</v>
      </c>
      <c r="W81" s="8">
        <v>0</v>
      </c>
      <c r="X81" s="8">
        <v>0</v>
      </c>
      <c r="Y81" s="8">
        <v>0</v>
      </c>
      <c r="Z81" s="8">
        <v>0</v>
      </c>
      <c r="AA81" s="8">
        <v>0</v>
      </c>
      <c r="AB81" s="8">
        <v>0</v>
      </c>
    </row>
    <row r="82" spans="1:28" ht="94.5" customHeight="1">
      <c r="A82" s="24">
        <v>39</v>
      </c>
      <c r="B82" s="24" t="s">
        <v>67</v>
      </c>
      <c r="C82" s="24" t="s">
        <v>1</v>
      </c>
      <c r="D82" s="24" t="s">
        <v>2</v>
      </c>
      <c r="E82" s="24" t="s">
        <v>2</v>
      </c>
      <c r="F82" s="24">
        <v>7.4</v>
      </c>
      <c r="G82" s="24" t="s">
        <v>44</v>
      </c>
      <c r="H82" s="10">
        <v>11790.7</v>
      </c>
      <c r="I82" s="8">
        <v>0</v>
      </c>
      <c r="J82" s="8">
        <v>0</v>
      </c>
      <c r="K82" s="8">
        <v>0</v>
      </c>
      <c r="L82" s="8">
        <v>0</v>
      </c>
      <c r="M82" s="8">
        <v>0</v>
      </c>
      <c r="N82" s="8">
        <v>0</v>
      </c>
      <c r="O82" s="8">
        <v>0</v>
      </c>
      <c r="P82" s="8">
        <v>0</v>
      </c>
      <c r="Q82" s="8">
        <v>11790.7</v>
      </c>
      <c r="R82" s="8">
        <v>0</v>
      </c>
      <c r="S82" s="8">
        <v>0</v>
      </c>
      <c r="T82" s="6" t="s">
        <v>12</v>
      </c>
      <c r="U82" s="10">
        <f t="shared" ref="U82" si="18">V82+W82+X82+Y82+Z82+AA82+AB82</f>
        <v>0</v>
      </c>
      <c r="V82" s="8">
        <v>0</v>
      </c>
      <c r="W82" s="8">
        <v>0</v>
      </c>
      <c r="X82" s="8">
        <v>0</v>
      </c>
      <c r="Y82" s="8">
        <v>0</v>
      </c>
      <c r="Z82" s="8">
        <v>0</v>
      </c>
      <c r="AA82" s="8">
        <v>0</v>
      </c>
      <c r="AB82" s="8">
        <v>0</v>
      </c>
    </row>
    <row r="83" spans="1:28">
      <c r="A83" s="25"/>
      <c r="B83" s="25"/>
      <c r="C83" s="25"/>
      <c r="D83" s="25"/>
      <c r="E83" s="25"/>
      <c r="F83" s="25"/>
      <c r="G83" s="25"/>
      <c r="H83" s="10">
        <v>50640.7</v>
      </c>
      <c r="I83" s="8">
        <v>0</v>
      </c>
      <c r="J83" s="8">
        <v>0</v>
      </c>
      <c r="K83" s="8">
        <v>0</v>
      </c>
      <c r="L83" s="8">
        <v>0</v>
      </c>
      <c r="M83" s="8">
        <v>0</v>
      </c>
      <c r="N83" s="8">
        <v>0</v>
      </c>
      <c r="O83" s="8">
        <v>0</v>
      </c>
      <c r="P83" s="8">
        <v>0</v>
      </c>
      <c r="Q83" s="8">
        <v>0</v>
      </c>
      <c r="R83" s="8">
        <v>50640.7</v>
      </c>
      <c r="S83" s="8">
        <v>0</v>
      </c>
      <c r="T83" s="6" t="s">
        <v>1</v>
      </c>
      <c r="U83" s="10">
        <f t="shared" si="0"/>
        <v>0</v>
      </c>
      <c r="V83" s="8">
        <v>0</v>
      </c>
      <c r="W83" s="8">
        <v>0</v>
      </c>
      <c r="X83" s="8">
        <v>0</v>
      </c>
      <c r="Y83" s="8">
        <v>0</v>
      </c>
      <c r="Z83" s="8">
        <v>0</v>
      </c>
      <c r="AA83" s="8">
        <v>0</v>
      </c>
      <c r="AB83" s="8">
        <v>0</v>
      </c>
    </row>
    <row r="84" spans="1:28" ht="97.5" customHeight="1">
      <c r="A84" s="24">
        <v>40</v>
      </c>
      <c r="B84" s="24" t="s">
        <v>68</v>
      </c>
      <c r="C84" s="24" t="s">
        <v>1</v>
      </c>
      <c r="D84" s="24" t="s">
        <v>2</v>
      </c>
      <c r="E84" s="24" t="s">
        <v>2</v>
      </c>
      <c r="F84" s="24">
        <v>5.2</v>
      </c>
      <c r="G84" s="24" t="s">
        <v>44</v>
      </c>
      <c r="H84" s="10">
        <v>8285.2999999999993</v>
      </c>
      <c r="I84" s="8">
        <v>0</v>
      </c>
      <c r="J84" s="8">
        <v>0</v>
      </c>
      <c r="K84" s="8">
        <v>0</v>
      </c>
      <c r="L84" s="8">
        <v>0</v>
      </c>
      <c r="M84" s="8">
        <v>0</v>
      </c>
      <c r="N84" s="8">
        <v>0</v>
      </c>
      <c r="O84" s="8">
        <v>0</v>
      </c>
      <c r="P84" s="8">
        <v>0</v>
      </c>
      <c r="Q84" s="8">
        <v>8285.2999999999993</v>
      </c>
      <c r="R84" s="8">
        <v>0</v>
      </c>
      <c r="S84" s="8">
        <v>0</v>
      </c>
      <c r="T84" s="6" t="s">
        <v>12</v>
      </c>
      <c r="U84" s="10">
        <f t="shared" ref="U84" si="19">V84+W84+X84+Y84+Z84+AA84+AB84</f>
        <v>0</v>
      </c>
      <c r="V84" s="8">
        <v>0</v>
      </c>
      <c r="W84" s="8">
        <v>0</v>
      </c>
      <c r="X84" s="8">
        <v>0</v>
      </c>
      <c r="Y84" s="8">
        <v>0</v>
      </c>
      <c r="Z84" s="8">
        <v>0</v>
      </c>
      <c r="AA84" s="8">
        <v>0</v>
      </c>
      <c r="AB84" s="8">
        <v>0</v>
      </c>
    </row>
    <row r="85" spans="1:28">
      <c r="A85" s="25"/>
      <c r="B85" s="25"/>
      <c r="C85" s="25"/>
      <c r="D85" s="25"/>
      <c r="E85" s="25"/>
      <c r="F85" s="25"/>
      <c r="G85" s="25"/>
      <c r="H85" s="10">
        <v>35585.300000000003</v>
      </c>
      <c r="I85" s="8">
        <v>0</v>
      </c>
      <c r="J85" s="8">
        <v>0</v>
      </c>
      <c r="K85" s="8">
        <v>0</v>
      </c>
      <c r="L85" s="8">
        <v>0</v>
      </c>
      <c r="M85" s="8">
        <v>0</v>
      </c>
      <c r="N85" s="8">
        <v>0</v>
      </c>
      <c r="O85" s="8">
        <v>0</v>
      </c>
      <c r="P85" s="8">
        <v>0</v>
      </c>
      <c r="Q85" s="8">
        <v>0</v>
      </c>
      <c r="R85" s="8">
        <v>35585.300000000003</v>
      </c>
      <c r="S85" s="8">
        <v>0</v>
      </c>
      <c r="T85" s="6" t="s">
        <v>1</v>
      </c>
      <c r="U85" s="10">
        <f t="shared" si="0"/>
        <v>0</v>
      </c>
      <c r="V85" s="8">
        <v>0</v>
      </c>
      <c r="W85" s="8">
        <v>0</v>
      </c>
      <c r="X85" s="8">
        <v>0</v>
      </c>
      <c r="Y85" s="8">
        <v>0</v>
      </c>
      <c r="Z85" s="8">
        <v>0</v>
      </c>
      <c r="AA85" s="8">
        <v>0</v>
      </c>
      <c r="AB85" s="8">
        <v>0</v>
      </c>
    </row>
    <row r="86" spans="1:28" ht="101.25" customHeight="1">
      <c r="A86" s="24">
        <v>41</v>
      </c>
      <c r="B86" s="24" t="s">
        <v>69</v>
      </c>
      <c r="C86" s="24" t="s">
        <v>1</v>
      </c>
      <c r="D86" s="24" t="s">
        <v>2</v>
      </c>
      <c r="E86" s="24" t="s">
        <v>2</v>
      </c>
      <c r="F86" s="24">
        <v>1.35</v>
      </c>
      <c r="G86" s="24" t="s">
        <v>44</v>
      </c>
      <c r="H86" s="10">
        <v>2151</v>
      </c>
      <c r="I86" s="8">
        <v>0</v>
      </c>
      <c r="J86" s="8">
        <v>0</v>
      </c>
      <c r="K86" s="8">
        <v>0</v>
      </c>
      <c r="L86" s="8">
        <v>0</v>
      </c>
      <c r="M86" s="8">
        <v>0</v>
      </c>
      <c r="N86" s="8">
        <v>0</v>
      </c>
      <c r="O86" s="8">
        <v>0</v>
      </c>
      <c r="P86" s="8">
        <v>0</v>
      </c>
      <c r="Q86" s="8">
        <v>2151</v>
      </c>
      <c r="R86" s="8">
        <v>0</v>
      </c>
      <c r="S86" s="8">
        <v>0</v>
      </c>
      <c r="T86" s="6" t="s">
        <v>12</v>
      </c>
      <c r="U86" s="10">
        <f t="shared" ref="U86" si="20">V86+W86+X86+Y86+Z86+AA86+AB86</f>
        <v>0</v>
      </c>
      <c r="V86" s="8">
        <v>0</v>
      </c>
      <c r="W86" s="8">
        <v>0</v>
      </c>
      <c r="X86" s="8">
        <v>0</v>
      </c>
      <c r="Y86" s="8">
        <v>0</v>
      </c>
      <c r="Z86" s="8">
        <v>0</v>
      </c>
      <c r="AA86" s="8">
        <v>0</v>
      </c>
      <c r="AB86" s="8">
        <v>0</v>
      </c>
    </row>
    <row r="87" spans="1:28">
      <c r="A87" s="25"/>
      <c r="B87" s="25"/>
      <c r="C87" s="25"/>
      <c r="D87" s="25"/>
      <c r="E87" s="25"/>
      <c r="F87" s="25"/>
      <c r="G87" s="25"/>
      <c r="H87" s="10">
        <v>9238.5</v>
      </c>
      <c r="I87" s="8">
        <v>0</v>
      </c>
      <c r="J87" s="8">
        <v>0</v>
      </c>
      <c r="K87" s="8">
        <v>0</v>
      </c>
      <c r="L87" s="8">
        <v>0</v>
      </c>
      <c r="M87" s="8">
        <v>0</v>
      </c>
      <c r="N87" s="8">
        <v>0</v>
      </c>
      <c r="O87" s="8">
        <v>0</v>
      </c>
      <c r="P87" s="8">
        <v>0</v>
      </c>
      <c r="Q87" s="8">
        <v>0</v>
      </c>
      <c r="R87" s="8">
        <v>9238.5</v>
      </c>
      <c r="S87" s="8">
        <v>0</v>
      </c>
      <c r="T87" s="6" t="s">
        <v>1</v>
      </c>
      <c r="U87" s="10">
        <f t="shared" si="0"/>
        <v>0</v>
      </c>
      <c r="V87" s="8">
        <v>0</v>
      </c>
      <c r="W87" s="8">
        <v>0</v>
      </c>
      <c r="X87" s="8">
        <v>0</v>
      </c>
      <c r="Y87" s="8">
        <v>0</v>
      </c>
      <c r="Z87" s="8">
        <v>0</v>
      </c>
      <c r="AA87" s="8">
        <v>0</v>
      </c>
      <c r="AB87" s="8">
        <v>0</v>
      </c>
    </row>
    <row r="88" spans="1:28" ht="69.75" customHeight="1">
      <c r="A88" s="24">
        <v>42</v>
      </c>
      <c r="B88" s="24" t="s">
        <v>70</v>
      </c>
      <c r="C88" s="24" t="s">
        <v>1</v>
      </c>
      <c r="D88" s="24" t="s">
        <v>2</v>
      </c>
      <c r="E88" s="24" t="s">
        <v>2</v>
      </c>
      <c r="F88" s="24">
        <v>1</v>
      </c>
      <c r="G88" s="24" t="s">
        <v>44</v>
      </c>
      <c r="H88" s="10">
        <v>1593.3</v>
      </c>
      <c r="I88" s="8">
        <v>0</v>
      </c>
      <c r="J88" s="8">
        <v>0</v>
      </c>
      <c r="K88" s="8">
        <v>0</v>
      </c>
      <c r="L88" s="8">
        <v>0</v>
      </c>
      <c r="M88" s="8">
        <v>0</v>
      </c>
      <c r="N88" s="8">
        <v>0</v>
      </c>
      <c r="O88" s="8">
        <v>0</v>
      </c>
      <c r="P88" s="8">
        <v>0</v>
      </c>
      <c r="Q88" s="8">
        <v>1593.3</v>
      </c>
      <c r="R88" s="8">
        <v>0</v>
      </c>
      <c r="S88" s="8">
        <v>0</v>
      </c>
      <c r="T88" s="6" t="s">
        <v>12</v>
      </c>
      <c r="U88" s="10">
        <f t="shared" ref="U88" si="21">V88+W88+X88+Y88+Z88+AA88+AB88</f>
        <v>0</v>
      </c>
      <c r="V88" s="8">
        <v>0</v>
      </c>
      <c r="W88" s="8">
        <v>0</v>
      </c>
      <c r="X88" s="8">
        <v>0</v>
      </c>
      <c r="Y88" s="8">
        <v>0</v>
      </c>
      <c r="Z88" s="8">
        <v>0</v>
      </c>
      <c r="AA88" s="8">
        <v>0</v>
      </c>
      <c r="AB88" s="8">
        <v>0</v>
      </c>
    </row>
    <row r="89" spans="1:28">
      <c r="A89" s="25"/>
      <c r="B89" s="25"/>
      <c r="C89" s="25"/>
      <c r="D89" s="25"/>
      <c r="E89" s="25"/>
      <c r="F89" s="25"/>
      <c r="G89" s="25"/>
      <c r="H89" s="10">
        <v>6843.3</v>
      </c>
      <c r="I89" s="8">
        <v>0</v>
      </c>
      <c r="J89" s="8">
        <v>0</v>
      </c>
      <c r="K89" s="8">
        <v>0</v>
      </c>
      <c r="L89" s="8">
        <v>0</v>
      </c>
      <c r="M89" s="8">
        <v>0</v>
      </c>
      <c r="N89" s="8">
        <v>0</v>
      </c>
      <c r="O89" s="8">
        <v>0</v>
      </c>
      <c r="P89" s="8">
        <v>0</v>
      </c>
      <c r="Q89" s="8">
        <v>0</v>
      </c>
      <c r="R89" s="8">
        <v>6843.3</v>
      </c>
      <c r="S89" s="8">
        <v>0</v>
      </c>
      <c r="T89" s="6" t="s">
        <v>1</v>
      </c>
      <c r="U89" s="10">
        <f t="shared" si="0"/>
        <v>0</v>
      </c>
      <c r="V89" s="8">
        <v>0</v>
      </c>
      <c r="W89" s="8">
        <v>0</v>
      </c>
      <c r="X89" s="8">
        <v>0</v>
      </c>
      <c r="Y89" s="8">
        <v>0</v>
      </c>
      <c r="Z89" s="8">
        <v>0</v>
      </c>
      <c r="AA89" s="8">
        <v>0</v>
      </c>
      <c r="AB89" s="8">
        <v>0</v>
      </c>
    </row>
    <row r="90" spans="1:28" ht="75" customHeight="1">
      <c r="A90" s="24">
        <v>43</v>
      </c>
      <c r="B90" s="24" t="s">
        <v>71</v>
      </c>
      <c r="C90" s="24" t="s">
        <v>1</v>
      </c>
      <c r="D90" s="24" t="s">
        <v>2</v>
      </c>
      <c r="E90" s="24" t="s">
        <v>2</v>
      </c>
      <c r="F90" s="24">
        <v>15</v>
      </c>
      <c r="G90" s="24" t="s">
        <v>44</v>
      </c>
      <c r="H90" s="10">
        <v>23900</v>
      </c>
      <c r="I90" s="8">
        <v>0</v>
      </c>
      <c r="J90" s="8">
        <v>0</v>
      </c>
      <c r="K90" s="8">
        <v>0</v>
      </c>
      <c r="L90" s="8">
        <v>0</v>
      </c>
      <c r="M90" s="8">
        <v>0</v>
      </c>
      <c r="N90" s="8">
        <v>0</v>
      </c>
      <c r="O90" s="8">
        <v>0</v>
      </c>
      <c r="P90" s="8">
        <v>0</v>
      </c>
      <c r="Q90" s="8">
        <v>23900</v>
      </c>
      <c r="R90" s="8">
        <v>0</v>
      </c>
      <c r="S90" s="8">
        <v>0</v>
      </c>
      <c r="T90" s="6" t="s">
        <v>12</v>
      </c>
      <c r="U90" s="10">
        <f t="shared" ref="U90" si="22">V90+W90+X90+Y90+Z90+AA90+AB90</f>
        <v>0</v>
      </c>
      <c r="V90" s="8">
        <v>0</v>
      </c>
      <c r="W90" s="8">
        <v>0</v>
      </c>
      <c r="X90" s="8">
        <v>0</v>
      </c>
      <c r="Y90" s="8">
        <v>0</v>
      </c>
      <c r="Z90" s="8">
        <v>0</v>
      </c>
      <c r="AA90" s="8">
        <v>0</v>
      </c>
      <c r="AB90" s="8">
        <v>0</v>
      </c>
    </row>
    <row r="91" spans="1:28">
      <c r="A91" s="25"/>
      <c r="B91" s="25"/>
      <c r="C91" s="25"/>
      <c r="D91" s="25"/>
      <c r="E91" s="25"/>
      <c r="F91" s="25"/>
      <c r="G91" s="25"/>
      <c r="H91" s="10">
        <v>102650</v>
      </c>
      <c r="I91" s="8">
        <v>0</v>
      </c>
      <c r="J91" s="8">
        <v>0</v>
      </c>
      <c r="K91" s="8">
        <v>0</v>
      </c>
      <c r="L91" s="8">
        <v>0</v>
      </c>
      <c r="M91" s="8">
        <v>0</v>
      </c>
      <c r="N91" s="8">
        <v>0</v>
      </c>
      <c r="O91" s="8">
        <v>0</v>
      </c>
      <c r="P91" s="8">
        <v>0</v>
      </c>
      <c r="Q91" s="8">
        <v>0</v>
      </c>
      <c r="R91" s="8">
        <v>102650</v>
      </c>
      <c r="S91" s="8">
        <v>0</v>
      </c>
      <c r="T91" s="6" t="s">
        <v>1</v>
      </c>
      <c r="U91" s="10">
        <f t="shared" si="0"/>
        <v>0</v>
      </c>
      <c r="V91" s="8">
        <v>0</v>
      </c>
      <c r="W91" s="8">
        <v>0</v>
      </c>
      <c r="X91" s="8">
        <v>0</v>
      </c>
      <c r="Y91" s="8">
        <v>0</v>
      </c>
      <c r="Z91" s="8">
        <v>0</v>
      </c>
      <c r="AA91" s="8">
        <v>0</v>
      </c>
      <c r="AB91" s="8">
        <v>0</v>
      </c>
    </row>
    <row r="92" spans="1:28" ht="75.75" customHeight="1">
      <c r="A92" s="24">
        <v>44</v>
      </c>
      <c r="B92" s="24" t="s">
        <v>72</v>
      </c>
      <c r="C92" s="24" t="s">
        <v>1</v>
      </c>
      <c r="D92" s="24" t="s">
        <v>2</v>
      </c>
      <c r="E92" s="24" t="s">
        <v>2</v>
      </c>
      <c r="F92" s="24">
        <v>1.5</v>
      </c>
      <c r="G92" s="24" t="s">
        <v>44</v>
      </c>
      <c r="H92" s="10">
        <v>2390</v>
      </c>
      <c r="I92" s="8">
        <v>0</v>
      </c>
      <c r="J92" s="8">
        <v>0</v>
      </c>
      <c r="K92" s="8">
        <v>0</v>
      </c>
      <c r="L92" s="8">
        <v>0</v>
      </c>
      <c r="M92" s="8">
        <v>0</v>
      </c>
      <c r="N92" s="8">
        <v>0</v>
      </c>
      <c r="O92" s="8">
        <v>0</v>
      </c>
      <c r="P92" s="8">
        <v>0</v>
      </c>
      <c r="Q92" s="8">
        <v>2390</v>
      </c>
      <c r="R92" s="8">
        <v>0</v>
      </c>
      <c r="S92" s="8">
        <v>0</v>
      </c>
      <c r="T92" s="6" t="s">
        <v>12</v>
      </c>
      <c r="U92" s="10">
        <f t="shared" ref="U92" si="23">V92+W92+X92+Y92+Z92+AA92+AB92</f>
        <v>0</v>
      </c>
      <c r="V92" s="8">
        <v>0</v>
      </c>
      <c r="W92" s="8">
        <v>0</v>
      </c>
      <c r="X92" s="8">
        <v>0</v>
      </c>
      <c r="Y92" s="8">
        <v>0</v>
      </c>
      <c r="Z92" s="8">
        <v>0</v>
      </c>
      <c r="AA92" s="8">
        <v>0</v>
      </c>
      <c r="AB92" s="8">
        <v>0</v>
      </c>
    </row>
    <row r="93" spans="1:28">
      <c r="A93" s="25"/>
      <c r="B93" s="25"/>
      <c r="C93" s="25"/>
      <c r="D93" s="25"/>
      <c r="E93" s="25"/>
      <c r="F93" s="25"/>
      <c r="G93" s="25"/>
      <c r="H93" s="10">
        <v>10265</v>
      </c>
      <c r="I93" s="8">
        <v>0</v>
      </c>
      <c r="J93" s="8">
        <v>0</v>
      </c>
      <c r="K93" s="8">
        <v>0</v>
      </c>
      <c r="L93" s="8">
        <v>0</v>
      </c>
      <c r="M93" s="8">
        <v>0</v>
      </c>
      <c r="N93" s="8">
        <v>0</v>
      </c>
      <c r="O93" s="8">
        <v>0</v>
      </c>
      <c r="P93" s="8">
        <v>0</v>
      </c>
      <c r="Q93" s="8">
        <v>0</v>
      </c>
      <c r="R93" s="8">
        <v>10265</v>
      </c>
      <c r="S93" s="8">
        <v>0</v>
      </c>
      <c r="T93" s="6" t="s">
        <v>1</v>
      </c>
      <c r="U93" s="10">
        <f t="shared" si="0"/>
        <v>0</v>
      </c>
      <c r="V93" s="8">
        <v>0</v>
      </c>
      <c r="W93" s="8">
        <v>0</v>
      </c>
      <c r="X93" s="8">
        <v>0</v>
      </c>
      <c r="Y93" s="8">
        <v>0</v>
      </c>
      <c r="Z93" s="8">
        <v>0</v>
      </c>
      <c r="AA93" s="8">
        <v>0</v>
      </c>
      <c r="AB93" s="8">
        <v>0</v>
      </c>
    </row>
    <row r="94" spans="1:28" ht="84" customHeight="1">
      <c r="A94" s="24">
        <v>45</v>
      </c>
      <c r="B94" s="24" t="s">
        <v>73</v>
      </c>
      <c r="C94" s="24" t="s">
        <v>1</v>
      </c>
      <c r="D94" s="24" t="s">
        <v>2</v>
      </c>
      <c r="E94" s="24" t="s">
        <v>2</v>
      </c>
      <c r="F94" s="24">
        <v>25.3</v>
      </c>
      <c r="G94" s="24" t="s">
        <v>44</v>
      </c>
      <c r="H94" s="10">
        <v>41745</v>
      </c>
      <c r="I94" s="8">
        <v>0</v>
      </c>
      <c r="J94" s="8">
        <v>0</v>
      </c>
      <c r="K94" s="8">
        <v>0</v>
      </c>
      <c r="L94" s="8">
        <v>0</v>
      </c>
      <c r="M94" s="8">
        <v>0</v>
      </c>
      <c r="N94" s="8">
        <v>0</v>
      </c>
      <c r="O94" s="8">
        <v>0</v>
      </c>
      <c r="P94" s="8">
        <v>0</v>
      </c>
      <c r="Q94" s="8">
        <v>0</v>
      </c>
      <c r="R94" s="8">
        <v>41745</v>
      </c>
      <c r="S94" s="8">
        <v>0</v>
      </c>
      <c r="T94" s="6" t="s">
        <v>12</v>
      </c>
      <c r="U94" s="10">
        <f t="shared" ref="U94" si="24">V94+W94+X94+Y94+Z94+AA94+AB94</f>
        <v>0</v>
      </c>
      <c r="V94" s="8">
        <v>0</v>
      </c>
      <c r="W94" s="8">
        <v>0</v>
      </c>
      <c r="X94" s="8">
        <v>0</v>
      </c>
      <c r="Y94" s="8">
        <v>0</v>
      </c>
      <c r="Z94" s="8">
        <v>0</v>
      </c>
      <c r="AA94" s="8">
        <v>0</v>
      </c>
      <c r="AB94" s="8">
        <v>0</v>
      </c>
    </row>
    <row r="95" spans="1:28" ht="67.5" customHeight="1">
      <c r="A95" s="25"/>
      <c r="B95" s="25"/>
      <c r="C95" s="25"/>
      <c r="D95" s="25"/>
      <c r="E95" s="25"/>
      <c r="F95" s="25"/>
      <c r="G95" s="25"/>
      <c r="H95" s="10">
        <v>178786.7</v>
      </c>
      <c r="I95" s="8">
        <v>0</v>
      </c>
      <c r="J95" s="8">
        <v>0</v>
      </c>
      <c r="K95" s="8">
        <v>0</v>
      </c>
      <c r="L95" s="8">
        <v>0</v>
      </c>
      <c r="M95" s="8">
        <v>0</v>
      </c>
      <c r="N95" s="8">
        <v>0</v>
      </c>
      <c r="O95" s="8">
        <v>0</v>
      </c>
      <c r="P95" s="8">
        <v>0</v>
      </c>
      <c r="Q95" s="8">
        <v>0</v>
      </c>
      <c r="R95" s="8">
        <v>0</v>
      </c>
      <c r="S95" s="8">
        <v>178786.7</v>
      </c>
      <c r="T95" s="6" t="s">
        <v>1</v>
      </c>
      <c r="U95" s="10">
        <f t="shared" si="0"/>
        <v>0</v>
      </c>
      <c r="V95" s="8">
        <v>0</v>
      </c>
      <c r="W95" s="8">
        <v>0</v>
      </c>
      <c r="X95" s="8">
        <v>0</v>
      </c>
      <c r="Y95" s="8">
        <v>0</v>
      </c>
      <c r="Z95" s="8">
        <v>0</v>
      </c>
      <c r="AA95" s="8">
        <v>0</v>
      </c>
      <c r="AB95" s="8">
        <v>0</v>
      </c>
    </row>
    <row r="96" spans="1:28" ht="45">
      <c r="A96" s="24">
        <v>46</v>
      </c>
      <c r="B96" s="24" t="s">
        <v>74</v>
      </c>
      <c r="C96" s="24" t="s">
        <v>1</v>
      </c>
      <c r="D96" s="24" t="s">
        <v>2</v>
      </c>
      <c r="E96" s="24" t="s">
        <v>2</v>
      </c>
      <c r="F96" s="24">
        <v>14.1</v>
      </c>
      <c r="G96" s="24" t="s">
        <v>44</v>
      </c>
      <c r="H96" s="10">
        <v>23265</v>
      </c>
      <c r="I96" s="8">
        <v>0</v>
      </c>
      <c r="J96" s="8">
        <v>0</v>
      </c>
      <c r="K96" s="8">
        <v>0</v>
      </c>
      <c r="L96" s="8">
        <v>0</v>
      </c>
      <c r="M96" s="8">
        <v>0</v>
      </c>
      <c r="N96" s="8">
        <v>0</v>
      </c>
      <c r="O96" s="8">
        <v>0</v>
      </c>
      <c r="P96" s="8">
        <v>0</v>
      </c>
      <c r="Q96" s="8">
        <v>0</v>
      </c>
      <c r="R96" s="8">
        <v>23265</v>
      </c>
      <c r="S96" s="8">
        <v>0</v>
      </c>
      <c r="T96" s="6" t="s">
        <v>12</v>
      </c>
      <c r="U96" s="10">
        <f t="shared" ref="U96" si="25">V96+W96+X96+Y96+Z96+AA96+AB96</f>
        <v>0</v>
      </c>
      <c r="V96" s="8">
        <v>0</v>
      </c>
      <c r="W96" s="8">
        <v>0</v>
      </c>
      <c r="X96" s="8">
        <v>0</v>
      </c>
      <c r="Y96" s="8">
        <v>0</v>
      </c>
      <c r="Z96" s="8">
        <v>0</v>
      </c>
      <c r="AA96" s="8">
        <v>0</v>
      </c>
      <c r="AB96" s="8">
        <v>0</v>
      </c>
    </row>
    <row r="97" spans="1:28" ht="30" customHeight="1">
      <c r="A97" s="25"/>
      <c r="B97" s="25"/>
      <c r="C97" s="25"/>
      <c r="D97" s="25"/>
      <c r="E97" s="25"/>
      <c r="F97" s="25"/>
      <c r="G97" s="25"/>
      <c r="H97" s="10">
        <v>99640</v>
      </c>
      <c r="I97" s="8">
        <v>0</v>
      </c>
      <c r="J97" s="8">
        <v>0</v>
      </c>
      <c r="K97" s="8">
        <v>0</v>
      </c>
      <c r="L97" s="8">
        <v>0</v>
      </c>
      <c r="M97" s="8">
        <v>0</v>
      </c>
      <c r="N97" s="8">
        <v>0</v>
      </c>
      <c r="O97" s="8">
        <v>0</v>
      </c>
      <c r="P97" s="8">
        <v>0</v>
      </c>
      <c r="Q97" s="8">
        <v>0</v>
      </c>
      <c r="R97" s="8">
        <v>0</v>
      </c>
      <c r="S97" s="8">
        <v>99640</v>
      </c>
      <c r="T97" s="6" t="s">
        <v>1</v>
      </c>
      <c r="U97" s="10">
        <f t="shared" si="0"/>
        <v>0</v>
      </c>
      <c r="V97" s="8">
        <v>0</v>
      </c>
      <c r="W97" s="8">
        <v>0</v>
      </c>
      <c r="X97" s="8">
        <v>0</v>
      </c>
      <c r="Y97" s="8">
        <v>0</v>
      </c>
      <c r="Z97" s="8">
        <v>0</v>
      </c>
      <c r="AA97" s="8">
        <v>0</v>
      </c>
      <c r="AB97" s="8">
        <v>0</v>
      </c>
    </row>
    <row r="98" spans="1:28" ht="84.75" customHeight="1">
      <c r="A98" s="24">
        <v>47</v>
      </c>
      <c r="B98" s="24" t="s">
        <v>75</v>
      </c>
      <c r="C98" s="24" t="s">
        <v>1</v>
      </c>
      <c r="D98" s="24" t="s">
        <v>2</v>
      </c>
      <c r="E98" s="24" t="s">
        <v>2</v>
      </c>
      <c r="F98" s="24">
        <v>1.8</v>
      </c>
      <c r="G98" s="24" t="s">
        <v>44</v>
      </c>
      <c r="H98" s="10">
        <v>2970</v>
      </c>
      <c r="I98" s="8">
        <v>0</v>
      </c>
      <c r="J98" s="8">
        <v>0</v>
      </c>
      <c r="K98" s="8">
        <v>0</v>
      </c>
      <c r="L98" s="8">
        <v>0</v>
      </c>
      <c r="M98" s="8">
        <v>0</v>
      </c>
      <c r="N98" s="8">
        <v>0</v>
      </c>
      <c r="O98" s="8">
        <v>0</v>
      </c>
      <c r="P98" s="8">
        <v>0</v>
      </c>
      <c r="Q98" s="8">
        <v>0</v>
      </c>
      <c r="R98" s="8">
        <v>2970</v>
      </c>
      <c r="S98" s="8">
        <v>0</v>
      </c>
      <c r="T98" s="6" t="s">
        <v>12</v>
      </c>
      <c r="U98" s="10">
        <f t="shared" ref="U98" si="26">V98+W98+X98+Y98+Z98+AA98+AB98</f>
        <v>0</v>
      </c>
      <c r="V98" s="8">
        <v>0</v>
      </c>
      <c r="W98" s="8">
        <v>0</v>
      </c>
      <c r="X98" s="8">
        <v>0</v>
      </c>
      <c r="Y98" s="8">
        <v>0</v>
      </c>
      <c r="Z98" s="8">
        <v>0</v>
      </c>
      <c r="AA98" s="8">
        <v>0</v>
      </c>
      <c r="AB98" s="8">
        <v>0</v>
      </c>
    </row>
    <row r="99" spans="1:28">
      <c r="A99" s="25"/>
      <c r="B99" s="25"/>
      <c r="C99" s="25"/>
      <c r="D99" s="25"/>
      <c r="E99" s="25"/>
      <c r="F99" s="25"/>
      <c r="G99" s="25"/>
      <c r="H99" s="10">
        <v>12720</v>
      </c>
      <c r="I99" s="8">
        <v>0</v>
      </c>
      <c r="J99" s="8">
        <v>0</v>
      </c>
      <c r="K99" s="8">
        <v>0</v>
      </c>
      <c r="L99" s="8">
        <v>0</v>
      </c>
      <c r="M99" s="8">
        <v>0</v>
      </c>
      <c r="N99" s="8">
        <v>0</v>
      </c>
      <c r="O99" s="8">
        <v>0</v>
      </c>
      <c r="P99" s="8">
        <v>0</v>
      </c>
      <c r="Q99" s="8">
        <v>0</v>
      </c>
      <c r="R99" s="8">
        <v>0</v>
      </c>
      <c r="S99" s="8">
        <v>12720</v>
      </c>
      <c r="T99" s="6" t="s">
        <v>1</v>
      </c>
      <c r="U99" s="10">
        <f t="shared" si="0"/>
        <v>0</v>
      </c>
      <c r="V99" s="8">
        <v>0</v>
      </c>
      <c r="W99" s="8">
        <v>0</v>
      </c>
      <c r="X99" s="8">
        <v>0</v>
      </c>
      <c r="Y99" s="8">
        <v>0</v>
      </c>
      <c r="Z99" s="8">
        <v>0</v>
      </c>
      <c r="AA99" s="8">
        <v>0</v>
      </c>
      <c r="AB99" s="8">
        <v>0</v>
      </c>
    </row>
    <row r="100" spans="1:28" ht="72" customHeight="1">
      <c r="A100" s="24">
        <v>48</v>
      </c>
      <c r="B100" s="24" t="s">
        <v>76</v>
      </c>
      <c r="C100" s="24" t="s">
        <v>1</v>
      </c>
      <c r="D100" s="24" t="s">
        <v>2</v>
      </c>
      <c r="E100" s="24" t="s">
        <v>2</v>
      </c>
      <c r="F100" s="24">
        <v>5.3</v>
      </c>
      <c r="G100" s="24" t="s">
        <v>44</v>
      </c>
      <c r="H100" s="10">
        <v>8745</v>
      </c>
      <c r="I100" s="8">
        <v>0</v>
      </c>
      <c r="J100" s="8">
        <v>0</v>
      </c>
      <c r="K100" s="8">
        <v>0</v>
      </c>
      <c r="L100" s="8">
        <v>0</v>
      </c>
      <c r="M100" s="8">
        <v>0</v>
      </c>
      <c r="N100" s="8">
        <v>0</v>
      </c>
      <c r="O100" s="8">
        <v>0</v>
      </c>
      <c r="P100" s="8">
        <v>0</v>
      </c>
      <c r="Q100" s="8">
        <v>0</v>
      </c>
      <c r="R100" s="8">
        <v>8745</v>
      </c>
      <c r="S100" s="8">
        <v>0</v>
      </c>
      <c r="T100" s="6" t="s">
        <v>12</v>
      </c>
      <c r="U100" s="10">
        <f t="shared" ref="U100" si="27">V100+W100+X100+Y100+Z100+AA100+AB100</f>
        <v>0</v>
      </c>
      <c r="V100" s="8">
        <v>0</v>
      </c>
      <c r="W100" s="8">
        <v>0</v>
      </c>
      <c r="X100" s="8">
        <v>0</v>
      </c>
      <c r="Y100" s="8">
        <v>0</v>
      </c>
      <c r="Z100" s="8">
        <v>0</v>
      </c>
      <c r="AA100" s="8">
        <v>0</v>
      </c>
      <c r="AB100" s="8">
        <v>0</v>
      </c>
    </row>
    <row r="101" spans="1:28">
      <c r="A101" s="25"/>
      <c r="B101" s="25"/>
      <c r="C101" s="25"/>
      <c r="D101" s="25"/>
      <c r="E101" s="25"/>
      <c r="F101" s="25"/>
      <c r="G101" s="25"/>
      <c r="H101" s="10">
        <v>37453.300000000003</v>
      </c>
      <c r="I101" s="8">
        <v>0</v>
      </c>
      <c r="J101" s="8">
        <v>0</v>
      </c>
      <c r="K101" s="8">
        <v>0</v>
      </c>
      <c r="L101" s="8">
        <v>0</v>
      </c>
      <c r="M101" s="8">
        <v>0</v>
      </c>
      <c r="N101" s="8">
        <v>0</v>
      </c>
      <c r="O101" s="8">
        <v>0</v>
      </c>
      <c r="P101" s="8">
        <v>0</v>
      </c>
      <c r="Q101" s="8">
        <v>0</v>
      </c>
      <c r="R101" s="8">
        <v>0</v>
      </c>
      <c r="S101" s="8">
        <v>37453.300000000003</v>
      </c>
      <c r="T101" s="6" t="s">
        <v>1</v>
      </c>
      <c r="U101" s="10">
        <f t="shared" si="0"/>
        <v>0</v>
      </c>
      <c r="V101" s="8">
        <v>0</v>
      </c>
      <c r="W101" s="8">
        <v>0</v>
      </c>
      <c r="X101" s="8">
        <v>0</v>
      </c>
      <c r="Y101" s="8">
        <v>0</v>
      </c>
      <c r="Z101" s="8">
        <v>0</v>
      </c>
      <c r="AA101" s="8">
        <v>0</v>
      </c>
      <c r="AB101" s="8">
        <v>0</v>
      </c>
    </row>
    <row r="102" spans="1:28" ht="96" customHeight="1">
      <c r="A102" s="24">
        <v>49</v>
      </c>
      <c r="B102" s="24" t="s">
        <v>77</v>
      </c>
      <c r="C102" s="24" t="s">
        <v>1</v>
      </c>
      <c r="D102" s="24" t="s">
        <v>2</v>
      </c>
      <c r="E102" s="24" t="s">
        <v>2</v>
      </c>
      <c r="F102" s="24">
        <v>4.3</v>
      </c>
      <c r="G102" s="24" t="s">
        <v>44</v>
      </c>
      <c r="H102" s="10">
        <v>7095</v>
      </c>
      <c r="I102" s="8">
        <v>0</v>
      </c>
      <c r="J102" s="8">
        <v>0</v>
      </c>
      <c r="K102" s="8">
        <v>0</v>
      </c>
      <c r="L102" s="8">
        <v>0</v>
      </c>
      <c r="M102" s="8">
        <v>0</v>
      </c>
      <c r="N102" s="8">
        <v>0</v>
      </c>
      <c r="O102" s="8">
        <v>0</v>
      </c>
      <c r="P102" s="8">
        <v>0</v>
      </c>
      <c r="Q102" s="8">
        <v>0</v>
      </c>
      <c r="R102" s="8">
        <v>7095</v>
      </c>
      <c r="S102" s="8">
        <v>0</v>
      </c>
      <c r="T102" s="6" t="s">
        <v>12</v>
      </c>
      <c r="U102" s="10">
        <f t="shared" ref="U102" si="28">V102+W102+X102+Y102+Z102+AA102+AB102</f>
        <v>0</v>
      </c>
      <c r="V102" s="8">
        <v>0</v>
      </c>
      <c r="W102" s="8">
        <v>0</v>
      </c>
      <c r="X102" s="8">
        <v>0</v>
      </c>
      <c r="Y102" s="8">
        <v>0</v>
      </c>
      <c r="Z102" s="8">
        <v>0</v>
      </c>
      <c r="AA102" s="8">
        <v>0</v>
      </c>
      <c r="AB102" s="8">
        <v>0</v>
      </c>
    </row>
    <row r="103" spans="1:28">
      <c r="A103" s="25"/>
      <c r="B103" s="25"/>
      <c r="C103" s="25"/>
      <c r="D103" s="25"/>
      <c r="E103" s="25"/>
      <c r="F103" s="25"/>
      <c r="G103" s="26"/>
      <c r="H103" s="10">
        <v>30386.7</v>
      </c>
      <c r="I103" s="8">
        <v>0</v>
      </c>
      <c r="J103" s="8">
        <v>0</v>
      </c>
      <c r="K103" s="8">
        <v>0</v>
      </c>
      <c r="L103" s="8">
        <v>0</v>
      </c>
      <c r="M103" s="8">
        <v>0</v>
      </c>
      <c r="N103" s="8">
        <v>0</v>
      </c>
      <c r="O103" s="8">
        <v>0</v>
      </c>
      <c r="P103" s="8">
        <v>0</v>
      </c>
      <c r="Q103" s="8">
        <v>0</v>
      </c>
      <c r="R103" s="8">
        <v>0</v>
      </c>
      <c r="S103" s="8">
        <v>30386.7</v>
      </c>
      <c r="T103" s="6" t="s">
        <v>1</v>
      </c>
      <c r="U103" s="10">
        <f t="shared" si="0"/>
        <v>0</v>
      </c>
      <c r="V103" s="8">
        <v>0</v>
      </c>
      <c r="W103" s="8">
        <v>0</v>
      </c>
      <c r="X103" s="8">
        <v>0</v>
      </c>
      <c r="Y103" s="8">
        <v>0</v>
      </c>
      <c r="Z103" s="8">
        <v>0</v>
      </c>
      <c r="AA103" s="8">
        <v>0</v>
      </c>
      <c r="AB103" s="8">
        <v>0</v>
      </c>
    </row>
    <row r="104" spans="1:28" ht="80.25" customHeight="1">
      <c r="A104" s="24">
        <v>50</v>
      </c>
      <c r="B104" s="24" t="s">
        <v>78</v>
      </c>
      <c r="C104" s="24" t="s">
        <v>1</v>
      </c>
      <c r="D104" s="24" t="s">
        <v>2</v>
      </c>
      <c r="E104" s="24" t="s">
        <v>2</v>
      </c>
      <c r="F104" s="24">
        <v>5.0999999999999996</v>
      </c>
      <c r="G104" s="24" t="s">
        <v>44</v>
      </c>
      <c r="H104" s="10">
        <v>8415</v>
      </c>
      <c r="I104" s="8">
        <v>0</v>
      </c>
      <c r="J104" s="8">
        <v>0</v>
      </c>
      <c r="K104" s="8">
        <v>0</v>
      </c>
      <c r="L104" s="8">
        <v>0</v>
      </c>
      <c r="M104" s="8">
        <v>0</v>
      </c>
      <c r="N104" s="8">
        <v>0</v>
      </c>
      <c r="O104" s="8">
        <v>0</v>
      </c>
      <c r="P104" s="8">
        <v>0</v>
      </c>
      <c r="Q104" s="8">
        <v>0</v>
      </c>
      <c r="R104" s="8">
        <v>8415</v>
      </c>
      <c r="S104" s="8">
        <v>0</v>
      </c>
      <c r="T104" s="6" t="s">
        <v>12</v>
      </c>
      <c r="U104" s="10">
        <f t="shared" ref="U104" si="29">V104+W104+X104+Y104+Z104+AA104+AB104</f>
        <v>0</v>
      </c>
      <c r="V104" s="8">
        <v>0</v>
      </c>
      <c r="W104" s="8">
        <v>0</v>
      </c>
      <c r="X104" s="8">
        <v>0</v>
      </c>
      <c r="Y104" s="8">
        <v>0</v>
      </c>
      <c r="Z104" s="8">
        <v>0</v>
      </c>
      <c r="AA104" s="8">
        <v>0</v>
      </c>
      <c r="AB104" s="8">
        <v>0</v>
      </c>
    </row>
    <row r="105" spans="1:28">
      <c r="A105" s="25"/>
      <c r="B105" s="25"/>
      <c r="C105" s="25"/>
      <c r="D105" s="25"/>
      <c r="E105" s="25"/>
      <c r="F105" s="25"/>
      <c r="G105" s="25"/>
      <c r="H105" s="10">
        <v>36040</v>
      </c>
      <c r="I105" s="8">
        <v>0</v>
      </c>
      <c r="J105" s="8">
        <v>0</v>
      </c>
      <c r="K105" s="8">
        <v>0</v>
      </c>
      <c r="L105" s="8">
        <v>0</v>
      </c>
      <c r="M105" s="8">
        <v>0</v>
      </c>
      <c r="N105" s="8">
        <v>0</v>
      </c>
      <c r="O105" s="8">
        <v>0</v>
      </c>
      <c r="P105" s="8">
        <v>0</v>
      </c>
      <c r="Q105" s="8">
        <v>0</v>
      </c>
      <c r="R105" s="8">
        <v>0</v>
      </c>
      <c r="S105" s="8">
        <v>36040</v>
      </c>
      <c r="T105" s="6" t="s">
        <v>1</v>
      </c>
      <c r="U105" s="10">
        <f t="shared" si="0"/>
        <v>0</v>
      </c>
      <c r="V105" s="8">
        <v>0</v>
      </c>
      <c r="W105" s="8">
        <v>0</v>
      </c>
      <c r="X105" s="8">
        <v>0</v>
      </c>
      <c r="Y105" s="8">
        <v>0</v>
      </c>
      <c r="Z105" s="8">
        <v>0</v>
      </c>
      <c r="AA105" s="8">
        <v>0</v>
      </c>
      <c r="AB105" s="8">
        <v>0</v>
      </c>
    </row>
    <row r="106" spans="1:28" ht="45">
      <c r="A106" s="24">
        <v>51</v>
      </c>
      <c r="B106" s="24" t="s">
        <v>79</v>
      </c>
      <c r="C106" s="24" t="s">
        <v>1</v>
      </c>
      <c r="D106" s="24" t="s">
        <v>2</v>
      </c>
      <c r="E106" s="24" t="s">
        <v>2</v>
      </c>
      <c r="F106" s="24">
        <v>5.84</v>
      </c>
      <c r="G106" s="24" t="s">
        <v>44</v>
      </c>
      <c r="H106" s="10">
        <v>9636</v>
      </c>
      <c r="I106" s="8">
        <v>0</v>
      </c>
      <c r="J106" s="8">
        <v>0</v>
      </c>
      <c r="K106" s="8">
        <v>0</v>
      </c>
      <c r="L106" s="8">
        <v>0</v>
      </c>
      <c r="M106" s="8">
        <v>0</v>
      </c>
      <c r="N106" s="8">
        <v>0</v>
      </c>
      <c r="O106" s="8">
        <v>0</v>
      </c>
      <c r="P106" s="8">
        <v>0</v>
      </c>
      <c r="Q106" s="8">
        <v>0</v>
      </c>
      <c r="R106" s="8">
        <v>9636</v>
      </c>
      <c r="S106" s="8">
        <v>0</v>
      </c>
      <c r="T106" s="6" t="s">
        <v>12</v>
      </c>
      <c r="U106" s="10">
        <f t="shared" ref="U106" si="30">V106+W106+X106+Y106+Z106+AA106+AB106</f>
        <v>0</v>
      </c>
      <c r="V106" s="8">
        <v>0</v>
      </c>
      <c r="W106" s="8">
        <v>0</v>
      </c>
      <c r="X106" s="8">
        <v>0</v>
      </c>
      <c r="Y106" s="8">
        <v>0</v>
      </c>
      <c r="Z106" s="8">
        <v>0</v>
      </c>
      <c r="AA106" s="8">
        <v>0</v>
      </c>
      <c r="AB106" s="8">
        <v>0</v>
      </c>
    </row>
    <row r="107" spans="1:28">
      <c r="A107" s="25"/>
      <c r="B107" s="25"/>
      <c r="C107" s="25"/>
      <c r="D107" s="25"/>
      <c r="E107" s="25"/>
      <c r="F107" s="25"/>
      <c r="G107" s="25"/>
      <c r="H107" s="10">
        <v>41269.300000000003</v>
      </c>
      <c r="I107" s="8">
        <v>0</v>
      </c>
      <c r="J107" s="8">
        <v>0</v>
      </c>
      <c r="K107" s="8">
        <v>0</v>
      </c>
      <c r="L107" s="8">
        <v>0</v>
      </c>
      <c r="M107" s="8">
        <v>0</v>
      </c>
      <c r="N107" s="8">
        <v>0</v>
      </c>
      <c r="O107" s="8">
        <v>0</v>
      </c>
      <c r="P107" s="8">
        <v>0</v>
      </c>
      <c r="Q107" s="8">
        <v>0</v>
      </c>
      <c r="R107" s="8">
        <v>0</v>
      </c>
      <c r="S107" s="8">
        <v>41269.300000000003</v>
      </c>
      <c r="T107" s="6" t="s">
        <v>1</v>
      </c>
      <c r="U107" s="10">
        <f t="shared" si="0"/>
        <v>0</v>
      </c>
      <c r="V107" s="8">
        <v>0</v>
      </c>
      <c r="W107" s="8">
        <v>0</v>
      </c>
      <c r="X107" s="8">
        <v>0</v>
      </c>
      <c r="Y107" s="8">
        <v>0</v>
      </c>
      <c r="Z107" s="8">
        <v>0</v>
      </c>
      <c r="AA107" s="8">
        <v>0</v>
      </c>
      <c r="AB107" s="8">
        <v>0</v>
      </c>
    </row>
    <row r="108" spans="1:28" ht="45">
      <c r="A108" s="24">
        <v>52</v>
      </c>
      <c r="B108" s="24" t="s">
        <v>80</v>
      </c>
      <c r="C108" s="24" t="s">
        <v>1</v>
      </c>
      <c r="D108" s="24" t="s">
        <v>2</v>
      </c>
      <c r="E108" s="24" t="s">
        <v>2</v>
      </c>
      <c r="F108" s="24">
        <v>2.68</v>
      </c>
      <c r="G108" s="24" t="s">
        <v>44</v>
      </c>
      <c r="H108" s="10">
        <v>4422</v>
      </c>
      <c r="I108" s="8">
        <v>0</v>
      </c>
      <c r="J108" s="8">
        <v>0</v>
      </c>
      <c r="K108" s="8">
        <v>0</v>
      </c>
      <c r="L108" s="8">
        <v>0</v>
      </c>
      <c r="M108" s="8">
        <v>0</v>
      </c>
      <c r="N108" s="8">
        <v>0</v>
      </c>
      <c r="O108" s="8">
        <v>0</v>
      </c>
      <c r="P108" s="8">
        <v>0</v>
      </c>
      <c r="Q108" s="8">
        <v>0</v>
      </c>
      <c r="R108" s="8">
        <v>4422</v>
      </c>
      <c r="S108" s="8">
        <v>0</v>
      </c>
      <c r="T108" s="6" t="s">
        <v>12</v>
      </c>
      <c r="U108" s="10">
        <f t="shared" ref="U108" si="31">V108+W108+X108+Y108+Z108+AA108+AB108</f>
        <v>0</v>
      </c>
      <c r="V108" s="8">
        <v>0</v>
      </c>
      <c r="W108" s="8">
        <v>0</v>
      </c>
      <c r="X108" s="8">
        <v>0</v>
      </c>
      <c r="Y108" s="8">
        <v>0</v>
      </c>
      <c r="Z108" s="8">
        <v>0</v>
      </c>
      <c r="AA108" s="8">
        <v>0</v>
      </c>
      <c r="AB108" s="8">
        <v>0</v>
      </c>
    </row>
    <row r="109" spans="1:28">
      <c r="A109" s="25"/>
      <c r="B109" s="25"/>
      <c r="C109" s="25"/>
      <c r="D109" s="25"/>
      <c r="E109" s="25"/>
      <c r="F109" s="25"/>
      <c r="G109" s="25"/>
      <c r="H109" s="10">
        <v>18938.7</v>
      </c>
      <c r="I109" s="8">
        <v>0</v>
      </c>
      <c r="J109" s="8">
        <v>0</v>
      </c>
      <c r="K109" s="8">
        <v>0</v>
      </c>
      <c r="L109" s="8">
        <v>0</v>
      </c>
      <c r="M109" s="8">
        <v>0</v>
      </c>
      <c r="N109" s="8">
        <v>0</v>
      </c>
      <c r="O109" s="8">
        <v>0</v>
      </c>
      <c r="P109" s="8">
        <v>0</v>
      </c>
      <c r="Q109" s="8">
        <v>0</v>
      </c>
      <c r="R109" s="8">
        <v>0</v>
      </c>
      <c r="S109" s="8">
        <v>18938.7</v>
      </c>
      <c r="T109" s="6" t="s">
        <v>1</v>
      </c>
      <c r="U109" s="10">
        <f t="shared" si="0"/>
        <v>0</v>
      </c>
      <c r="V109" s="8">
        <v>0</v>
      </c>
      <c r="W109" s="8">
        <v>0</v>
      </c>
      <c r="X109" s="8">
        <v>0</v>
      </c>
      <c r="Y109" s="8">
        <v>0</v>
      </c>
      <c r="Z109" s="8">
        <v>0</v>
      </c>
      <c r="AA109" s="8">
        <v>0</v>
      </c>
      <c r="AB109" s="8">
        <v>0</v>
      </c>
    </row>
    <row r="110" spans="1:28" ht="54.75" customHeight="1">
      <c r="A110" s="24">
        <v>53</v>
      </c>
      <c r="B110" s="24" t="s">
        <v>81</v>
      </c>
      <c r="C110" s="24" t="s">
        <v>1</v>
      </c>
      <c r="D110" s="24" t="s">
        <v>2</v>
      </c>
      <c r="E110" s="24" t="s">
        <v>2</v>
      </c>
      <c r="F110" s="24">
        <v>2.6</v>
      </c>
      <c r="G110" s="24" t="s">
        <v>44</v>
      </c>
      <c r="H110" s="10">
        <v>4290</v>
      </c>
      <c r="I110" s="8">
        <v>0</v>
      </c>
      <c r="J110" s="8">
        <v>0</v>
      </c>
      <c r="K110" s="8">
        <v>0</v>
      </c>
      <c r="L110" s="8">
        <v>0</v>
      </c>
      <c r="M110" s="8">
        <v>0</v>
      </c>
      <c r="N110" s="8">
        <v>0</v>
      </c>
      <c r="O110" s="8">
        <v>0</v>
      </c>
      <c r="P110" s="8">
        <v>0</v>
      </c>
      <c r="Q110" s="8">
        <v>0</v>
      </c>
      <c r="R110" s="8">
        <v>4290</v>
      </c>
      <c r="S110" s="8">
        <v>0</v>
      </c>
      <c r="T110" s="6" t="s">
        <v>12</v>
      </c>
      <c r="U110" s="10">
        <f t="shared" ref="U110" si="32">V110+W110+X110+Y110+Z110+AA110+AB110</f>
        <v>0</v>
      </c>
      <c r="V110" s="8">
        <v>0</v>
      </c>
      <c r="W110" s="8">
        <v>0</v>
      </c>
      <c r="X110" s="8">
        <v>0</v>
      </c>
      <c r="Y110" s="8">
        <v>0</v>
      </c>
      <c r="Z110" s="8">
        <v>0</v>
      </c>
      <c r="AA110" s="8">
        <v>0</v>
      </c>
      <c r="AB110" s="8">
        <v>0</v>
      </c>
    </row>
    <row r="111" spans="1:28" ht="36.75" customHeight="1">
      <c r="A111" s="25"/>
      <c r="B111" s="25"/>
      <c r="C111" s="25"/>
      <c r="D111" s="25"/>
      <c r="E111" s="25"/>
      <c r="F111" s="25"/>
      <c r="G111" s="25"/>
      <c r="H111" s="10">
        <v>18373.3</v>
      </c>
      <c r="I111" s="8">
        <v>0</v>
      </c>
      <c r="J111" s="8">
        <v>0</v>
      </c>
      <c r="K111" s="8">
        <v>0</v>
      </c>
      <c r="L111" s="8">
        <v>0</v>
      </c>
      <c r="M111" s="8">
        <v>0</v>
      </c>
      <c r="N111" s="8">
        <v>0</v>
      </c>
      <c r="O111" s="8">
        <v>0</v>
      </c>
      <c r="P111" s="8">
        <v>0</v>
      </c>
      <c r="Q111" s="8">
        <v>0</v>
      </c>
      <c r="R111" s="8">
        <v>0</v>
      </c>
      <c r="S111" s="8">
        <v>18373.3</v>
      </c>
      <c r="T111" s="6" t="s">
        <v>1</v>
      </c>
      <c r="U111" s="10">
        <f t="shared" si="0"/>
        <v>0</v>
      </c>
      <c r="V111" s="8">
        <v>0</v>
      </c>
      <c r="W111" s="8">
        <v>0</v>
      </c>
      <c r="X111" s="8">
        <v>0</v>
      </c>
      <c r="Y111" s="8">
        <v>0</v>
      </c>
      <c r="Z111" s="8">
        <v>0</v>
      </c>
      <c r="AA111" s="8">
        <v>0</v>
      </c>
      <c r="AB111" s="8">
        <v>0</v>
      </c>
    </row>
    <row r="112" spans="1:28" ht="75" customHeight="1">
      <c r="A112" s="24">
        <v>54</v>
      </c>
      <c r="B112" s="24" t="s">
        <v>82</v>
      </c>
      <c r="C112" s="24" t="s">
        <v>1</v>
      </c>
      <c r="D112" s="24" t="s">
        <v>2</v>
      </c>
      <c r="E112" s="24" t="s">
        <v>2</v>
      </c>
      <c r="F112" s="24">
        <v>2</v>
      </c>
      <c r="G112" s="24" t="s">
        <v>44</v>
      </c>
      <c r="H112" s="10">
        <v>3300</v>
      </c>
      <c r="I112" s="8">
        <v>0</v>
      </c>
      <c r="J112" s="8">
        <v>0</v>
      </c>
      <c r="K112" s="8">
        <v>0</v>
      </c>
      <c r="L112" s="8">
        <v>0</v>
      </c>
      <c r="M112" s="8">
        <v>0</v>
      </c>
      <c r="N112" s="8">
        <v>0</v>
      </c>
      <c r="O112" s="8">
        <v>0</v>
      </c>
      <c r="P112" s="8">
        <v>0</v>
      </c>
      <c r="Q112" s="8">
        <v>0</v>
      </c>
      <c r="R112" s="8">
        <v>3300</v>
      </c>
      <c r="S112" s="8">
        <v>0</v>
      </c>
      <c r="T112" s="6" t="s">
        <v>12</v>
      </c>
      <c r="U112" s="10">
        <f t="shared" ref="U112" si="33">V112+W112+X112+Y112+Z112+AA112+AB112</f>
        <v>0</v>
      </c>
      <c r="V112" s="8">
        <v>0</v>
      </c>
      <c r="W112" s="8">
        <v>0</v>
      </c>
      <c r="X112" s="8">
        <v>0</v>
      </c>
      <c r="Y112" s="8">
        <v>0</v>
      </c>
      <c r="Z112" s="8">
        <v>0</v>
      </c>
      <c r="AA112" s="8">
        <v>0</v>
      </c>
      <c r="AB112" s="8">
        <v>0</v>
      </c>
    </row>
    <row r="113" spans="1:28">
      <c r="A113" s="25"/>
      <c r="B113" s="25"/>
      <c r="C113" s="25"/>
      <c r="D113" s="25"/>
      <c r="E113" s="25"/>
      <c r="F113" s="25"/>
      <c r="G113" s="25"/>
      <c r="H113" s="10">
        <v>14133.3</v>
      </c>
      <c r="I113" s="8">
        <v>0</v>
      </c>
      <c r="J113" s="8">
        <v>0</v>
      </c>
      <c r="K113" s="8">
        <v>0</v>
      </c>
      <c r="L113" s="8">
        <v>0</v>
      </c>
      <c r="M113" s="8">
        <v>0</v>
      </c>
      <c r="N113" s="8">
        <v>0</v>
      </c>
      <c r="O113" s="8">
        <v>0</v>
      </c>
      <c r="P113" s="8">
        <v>0</v>
      </c>
      <c r="Q113" s="8">
        <v>0</v>
      </c>
      <c r="R113" s="8">
        <v>0</v>
      </c>
      <c r="S113" s="8">
        <v>14133.3</v>
      </c>
      <c r="T113" s="6" t="s">
        <v>1</v>
      </c>
      <c r="U113" s="10">
        <f t="shared" si="0"/>
        <v>0</v>
      </c>
      <c r="V113" s="8">
        <v>0</v>
      </c>
      <c r="W113" s="8">
        <v>0</v>
      </c>
      <c r="X113" s="8">
        <v>0</v>
      </c>
      <c r="Y113" s="8">
        <v>0</v>
      </c>
      <c r="Z113" s="8">
        <v>0</v>
      </c>
      <c r="AA113" s="8">
        <v>0</v>
      </c>
      <c r="AB113" s="8">
        <v>0</v>
      </c>
    </row>
    <row r="114" spans="1:28" ht="60.75" customHeight="1">
      <c r="A114" s="24">
        <v>55</v>
      </c>
      <c r="B114" s="24" t="s">
        <v>83</v>
      </c>
      <c r="C114" s="24" t="s">
        <v>1</v>
      </c>
      <c r="D114" s="24" t="s">
        <v>2</v>
      </c>
      <c r="E114" s="24" t="s">
        <v>2</v>
      </c>
      <c r="F114" s="24">
        <v>1.5</v>
      </c>
      <c r="G114" s="24" t="s">
        <v>44</v>
      </c>
      <c r="H114" s="10">
        <v>2475</v>
      </c>
      <c r="I114" s="8">
        <v>0</v>
      </c>
      <c r="J114" s="8">
        <v>0</v>
      </c>
      <c r="K114" s="8">
        <v>0</v>
      </c>
      <c r="L114" s="8">
        <v>0</v>
      </c>
      <c r="M114" s="8">
        <v>0</v>
      </c>
      <c r="N114" s="8">
        <v>0</v>
      </c>
      <c r="O114" s="8">
        <v>0</v>
      </c>
      <c r="P114" s="8">
        <v>0</v>
      </c>
      <c r="Q114" s="8">
        <v>0</v>
      </c>
      <c r="R114" s="8">
        <v>2475</v>
      </c>
      <c r="S114" s="8">
        <v>0</v>
      </c>
      <c r="T114" s="6" t="s">
        <v>12</v>
      </c>
      <c r="U114" s="10">
        <f t="shared" ref="U114" si="34">V114+W114+X114+Y114+Z114+AA114+AB114</f>
        <v>0</v>
      </c>
      <c r="V114" s="8">
        <v>0</v>
      </c>
      <c r="W114" s="8">
        <v>0</v>
      </c>
      <c r="X114" s="8">
        <v>0</v>
      </c>
      <c r="Y114" s="8">
        <v>0</v>
      </c>
      <c r="Z114" s="8">
        <v>0</v>
      </c>
      <c r="AA114" s="8">
        <v>0</v>
      </c>
      <c r="AB114" s="8">
        <v>0</v>
      </c>
    </row>
    <row r="115" spans="1:28">
      <c r="A115" s="25"/>
      <c r="B115" s="25"/>
      <c r="C115" s="25"/>
      <c r="D115" s="25"/>
      <c r="E115" s="25"/>
      <c r="F115" s="25"/>
      <c r="G115" s="25"/>
      <c r="H115" s="10">
        <v>10600</v>
      </c>
      <c r="I115" s="8">
        <v>0</v>
      </c>
      <c r="J115" s="8">
        <v>0</v>
      </c>
      <c r="K115" s="8">
        <v>0</v>
      </c>
      <c r="L115" s="8">
        <v>0</v>
      </c>
      <c r="M115" s="8">
        <v>0</v>
      </c>
      <c r="N115" s="8">
        <v>0</v>
      </c>
      <c r="O115" s="8">
        <v>0</v>
      </c>
      <c r="P115" s="8">
        <v>0</v>
      </c>
      <c r="Q115" s="8">
        <v>0</v>
      </c>
      <c r="R115" s="8">
        <v>0</v>
      </c>
      <c r="S115" s="8">
        <v>10600</v>
      </c>
      <c r="T115" s="6" t="s">
        <v>1</v>
      </c>
      <c r="U115" s="10">
        <f t="shared" si="0"/>
        <v>0</v>
      </c>
      <c r="V115" s="8">
        <v>0</v>
      </c>
      <c r="W115" s="8">
        <v>0</v>
      </c>
      <c r="X115" s="8">
        <v>0</v>
      </c>
      <c r="Y115" s="8">
        <v>0</v>
      </c>
      <c r="Z115" s="8">
        <v>0</v>
      </c>
      <c r="AA115" s="8">
        <v>0</v>
      </c>
      <c r="AB115" s="8">
        <v>0</v>
      </c>
    </row>
    <row r="116" spans="1:28" ht="45">
      <c r="A116" s="24">
        <v>56</v>
      </c>
      <c r="B116" s="24" t="s">
        <v>84</v>
      </c>
      <c r="C116" s="24" t="s">
        <v>1</v>
      </c>
      <c r="D116" s="24" t="s">
        <v>2</v>
      </c>
      <c r="E116" s="24" t="s">
        <v>2</v>
      </c>
      <c r="F116" s="24">
        <v>3</v>
      </c>
      <c r="G116" s="24" t="s">
        <v>44</v>
      </c>
      <c r="H116" s="10">
        <v>4950</v>
      </c>
      <c r="I116" s="8">
        <v>0</v>
      </c>
      <c r="J116" s="8">
        <v>0</v>
      </c>
      <c r="K116" s="8">
        <v>0</v>
      </c>
      <c r="L116" s="8">
        <v>0</v>
      </c>
      <c r="M116" s="8">
        <v>0</v>
      </c>
      <c r="N116" s="8">
        <v>0</v>
      </c>
      <c r="O116" s="8">
        <v>0</v>
      </c>
      <c r="P116" s="8">
        <v>0</v>
      </c>
      <c r="Q116" s="8">
        <v>0</v>
      </c>
      <c r="R116" s="8">
        <v>4950</v>
      </c>
      <c r="S116" s="8">
        <v>0</v>
      </c>
      <c r="T116" s="6" t="s">
        <v>12</v>
      </c>
      <c r="U116" s="10">
        <f t="shared" ref="U116" si="35">V116+W116+X116+Y116+Z116+AA116+AB116</f>
        <v>0</v>
      </c>
      <c r="V116" s="8">
        <v>0</v>
      </c>
      <c r="W116" s="8">
        <v>0</v>
      </c>
      <c r="X116" s="8">
        <v>0</v>
      </c>
      <c r="Y116" s="8">
        <v>0</v>
      </c>
      <c r="Z116" s="8">
        <v>0</v>
      </c>
      <c r="AA116" s="8">
        <v>0</v>
      </c>
      <c r="AB116" s="8">
        <v>0</v>
      </c>
    </row>
    <row r="117" spans="1:28">
      <c r="A117" s="25"/>
      <c r="B117" s="25"/>
      <c r="C117" s="25"/>
      <c r="D117" s="25"/>
      <c r="E117" s="25"/>
      <c r="F117" s="25"/>
      <c r="G117" s="25"/>
      <c r="H117" s="10">
        <v>21200</v>
      </c>
      <c r="I117" s="8">
        <v>0</v>
      </c>
      <c r="J117" s="8">
        <v>0</v>
      </c>
      <c r="K117" s="8">
        <v>0</v>
      </c>
      <c r="L117" s="8">
        <v>0</v>
      </c>
      <c r="M117" s="8">
        <v>0</v>
      </c>
      <c r="N117" s="8">
        <v>0</v>
      </c>
      <c r="O117" s="8">
        <v>0</v>
      </c>
      <c r="P117" s="8">
        <v>0</v>
      </c>
      <c r="Q117" s="8">
        <v>0</v>
      </c>
      <c r="R117" s="8">
        <v>0</v>
      </c>
      <c r="S117" s="8">
        <v>21200</v>
      </c>
      <c r="T117" s="6" t="s">
        <v>1</v>
      </c>
      <c r="U117" s="10">
        <f t="shared" si="0"/>
        <v>0</v>
      </c>
      <c r="V117" s="8">
        <v>0</v>
      </c>
      <c r="W117" s="8">
        <v>0</v>
      </c>
      <c r="X117" s="8">
        <v>0</v>
      </c>
      <c r="Y117" s="8">
        <v>0</v>
      </c>
      <c r="Z117" s="8">
        <v>0</v>
      </c>
      <c r="AA117" s="8">
        <v>0</v>
      </c>
      <c r="AB117" s="8">
        <v>0</v>
      </c>
    </row>
    <row r="118" spans="1:28" ht="45">
      <c r="A118" s="24">
        <v>57</v>
      </c>
      <c r="B118" s="24" t="s">
        <v>85</v>
      </c>
      <c r="C118" s="24" t="s">
        <v>1</v>
      </c>
      <c r="D118" s="24" t="s">
        <v>2</v>
      </c>
      <c r="E118" s="24" t="s">
        <v>2</v>
      </c>
      <c r="F118" s="24">
        <v>2.6</v>
      </c>
      <c r="G118" s="24" t="s">
        <v>44</v>
      </c>
      <c r="H118" s="10">
        <v>4290</v>
      </c>
      <c r="I118" s="8">
        <v>0</v>
      </c>
      <c r="J118" s="8">
        <v>0</v>
      </c>
      <c r="K118" s="8">
        <v>0</v>
      </c>
      <c r="L118" s="8">
        <v>0</v>
      </c>
      <c r="M118" s="8">
        <v>0</v>
      </c>
      <c r="N118" s="8">
        <v>0</v>
      </c>
      <c r="O118" s="8">
        <v>0</v>
      </c>
      <c r="P118" s="8">
        <v>0</v>
      </c>
      <c r="Q118" s="8">
        <v>0</v>
      </c>
      <c r="R118" s="8">
        <v>4290</v>
      </c>
      <c r="S118" s="8">
        <v>0</v>
      </c>
      <c r="T118" s="6" t="s">
        <v>12</v>
      </c>
      <c r="U118" s="10">
        <f t="shared" ref="U118" si="36">V118+W118+X118+Y118+Z118+AA118+AB118</f>
        <v>0</v>
      </c>
      <c r="V118" s="8">
        <v>0</v>
      </c>
      <c r="W118" s="8">
        <v>0</v>
      </c>
      <c r="X118" s="8">
        <v>0</v>
      </c>
      <c r="Y118" s="8">
        <v>0</v>
      </c>
      <c r="Z118" s="8">
        <v>0</v>
      </c>
      <c r="AA118" s="8">
        <v>0</v>
      </c>
      <c r="AB118" s="8">
        <v>0</v>
      </c>
    </row>
    <row r="119" spans="1:28">
      <c r="A119" s="25"/>
      <c r="B119" s="25"/>
      <c r="C119" s="25"/>
      <c r="D119" s="25"/>
      <c r="E119" s="25"/>
      <c r="F119" s="25"/>
      <c r="G119" s="25"/>
      <c r="H119" s="10">
        <v>18373.3</v>
      </c>
      <c r="I119" s="8">
        <v>0</v>
      </c>
      <c r="J119" s="8">
        <v>0</v>
      </c>
      <c r="K119" s="8">
        <v>0</v>
      </c>
      <c r="L119" s="8">
        <v>0</v>
      </c>
      <c r="M119" s="8">
        <v>0</v>
      </c>
      <c r="N119" s="8">
        <v>0</v>
      </c>
      <c r="O119" s="8">
        <v>0</v>
      </c>
      <c r="P119" s="8">
        <v>0</v>
      </c>
      <c r="Q119" s="8">
        <v>0</v>
      </c>
      <c r="R119" s="8">
        <v>0</v>
      </c>
      <c r="S119" s="8">
        <v>18373.3</v>
      </c>
      <c r="T119" s="6" t="s">
        <v>1</v>
      </c>
      <c r="U119" s="10">
        <f t="shared" si="0"/>
        <v>0</v>
      </c>
      <c r="V119" s="8">
        <v>0</v>
      </c>
      <c r="W119" s="8">
        <v>0</v>
      </c>
      <c r="X119" s="8">
        <v>0</v>
      </c>
      <c r="Y119" s="8">
        <v>0</v>
      </c>
      <c r="Z119" s="8">
        <v>0</v>
      </c>
      <c r="AA119" s="8">
        <v>0</v>
      </c>
      <c r="AB119" s="8">
        <v>0</v>
      </c>
    </row>
    <row r="120" spans="1:28" ht="45">
      <c r="A120" s="6">
        <v>58</v>
      </c>
      <c r="B120" s="6" t="s">
        <v>93</v>
      </c>
      <c r="C120" s="6" t="s">
        <v>1</v>
      </c>
      <c r="D120" s="6" t="s">
        <v>2</v>
      </c>
      <c r="E120" s="6" t="s">
        <v>2</v>
      </c>
      <c r="F120" s="6">
        <v>27.628</v>
      </c>
      <c r="G120" s="6"/>
      <c r="H120" s="14">
        <f>38982.8+78779.4</f>
        <v>117762.2</v>
      </c>
      <c r="I120" s="8">
        <v>0</v>
      </c>
      <c r="J120" s="8">
        <v>0</v>
      </c>
      <c r="K120" s="8">
        <v>0</v>
      </c>
      <c r="L120" s="8">
        <v>0</v>
      </c>
      <c r="M120" s="8">
        <v>78779.399999999994</v>
      </c>
      <c r="N120" s="8">
        <v>0</v>
      </c>
      <c r="O120" s="8">
        <v>0</v>
      </c>
      <c r="P120" s="8">
        <v>0</v>
      </c>
      <c r="Q120" s="8">
        <v>0</v>
      </c>
      <c r="R120" s="8">
        <v>0</v>
      </c>
      <c r="S120" s="8">
        <v>0</v>
      </c>
      <c r="T120" s="6" t="s">
        <v>1</v>
      </c>
      <c r="U120" s="10">
        <f t="shared" ref="U120" si="37">V120+W120+X120+Y120+Z120+AA120+AB120</f>
        <v>0</v>
      </c>
      <c r="V120" s="8">
        <v>0</v>
      </c>
      <c r="W120" s="8">
        <v>0</v>
      </c>
      <c r="X120" s="8">
        <v>0</v>
      </c>
      <c r="Y120" s="8">
        <v>0</v>
      </c>
      <c r="Z120" s="8">
        <v>0</v>
      </c>
      <c r="AA120" s="8">
        <v>0</v>
      </c>
      <c r="AB120" s="8">
        <v>0</v>
      </c>
    </row>
    <row r="121" spans="1:28" ht="45">
      <c r="A121" s="6">
        <v>59</v>
      </c>
      <c r="B121" s="6" t="s">
        <v>94</v>
      </c>
      <c r="C121" s="6" t="s">
        <v>1</v>
      </c>
      <c r="D121" s="6" t="s">
        <v>2</v>
      </c>
      <c r="E121" s="6" t="s">
        <v>2</v>
      </c>
      <c r="F121" s="6">
        <v>8.1940000000000008</v>
      </c>
      <c r="G121" s="6"/>
      <c r="H121" s="10">
        <f>14607.7+19918.9</f>
        <v>34526.600000000006</v>
      </c>
      <c r="I121" s="8">
        <v>0</v>
      </c>
      <c r="J121" s="8">
        <v>0</v>
      </c>
      <c r="K121" s="8">
        <v>0</v>
      </c>
      <c r="L121" s="8">
        <v>0</v>
      </c>
      <c r="M121" s="8">
        <v>19918.900000000001</v>
      </c>
      <c r="N121" s="8">
        <v>0</v>
      </c>
      <c r="O121" s="8">
        <v>0</v>
      </c>
      <c r="P121" s="8">
        <v>0</v>
      </c>
      <c r="Q121" s="8">
        <v>0</v>
      </c>
      <c r="R121" s="8">
        <v>0</v>
      </c>
      <c r="S121" s="8">
        <v>0</v>
      </c>
      <c r="T121" s="6" t="s">
        <v>1</v>
      </c>
      <c r="U121" s="10">
        <f t="shared" ref="U121" si="38">V121+W121+X121+Y121+Z121+AA121+AB121</f>
        <v>0</v>
      </c>
      <c r="V121" s="8">
        <v>0</v>
      </c>
      <c r="W121" s="8">
        <v>0</v>
      </c>
      <c r="X121" s="8">
        <v>0</v>
      </c>
      <c r="Y121" s="8">
        <v>0</v>
      </c>
      <c r="Z121" s="8">
        <v>0</v>
      </c>
      <c r="AA121" s="8">
        <v>0</v>
      </c>
      <c r="AB121" s="8">
        <v>0</v>
      </c>
    </row>
    <row r="122" spans="1:28" ht="17.25" customHeight="1">
      <c r="A122" s="50" t="s">
        <v>5</v>
      </c>
      <c r="B122" s="51"/>
      <c r="C122" s="51"/>
      <c r="D122" s="51"/>
      <c r="E122" s="51"/>
      <c r="F122" s="51"/>
      <c r="G122" s="52"/>
      <c r="H122" s="15">
        <f>SUM(H10:H121)</f>
        <v>3039697.8099999996</v>
      </c>
      <c r="I122" s="15">
        <f t="shared" ref="I122:S122" si="39">SUM(I10:I121)</f>
        <v>113885.19999999998</v>
      </c>
      <c r="J122" s="15">
        <f t="shared" si="39"/>
        <v>48251.9</v>
      </c>
      <c r="K122" s="15">
        <f t="shared" si="39"/>
        <v>13233.399999999998</v>
      </c>
      <c r="L122" s="15">
        <f t="shared" si="39"/>
        <v>27030.2</v>
      </c>
      <c r="M122" s="15">
        <f t="shared" si="39"/>
        <v>217803.79999999996</v>
      </c>
      <c r="N122" s="15">
        <f t="shared" si="39"/>
        <v>236821.2</v>
      </c>
      <c r="O122" s="15">
        <f t="shared" si="39"/>
        <v>84360.4</v>
      </c>
      <c r="P122" s="15">
        <f t="shared" si="39"/>
        <v>119306.79999999999</v>
      </c>
      <c r="Q122" s="15">
        <f t="shared" si="39"/>
        <v>673190.89999999991</v>
      </c>
      <c r="R122" s="15">
        <f t="shared" si="39"/>
        <v>811642.20000000007</v>
      </c>
      <c r="S122" s="15">
        <f t="shared" si="39"/>
        <v>537914.6</v>
      </c>
      <c r="T122" s="15"/>
      <c r="U122" s="15">
        <f>SUM(U9:U121)</f>
        <v>310350.8</v>
      </c>
      <c r="V122" s="15">
        <f>SUM(V10:V121)</f>
        <v>113885.19999999998</v>
      </c>
      <c r="W122" s="15">
        <f t="shared" ref="W122:AB122" si="40">SUM(W10:W121)</f>
        <v>50480.6</v>
      </c>
      <c r="X122" s="15">
        <f t="shared" si="40"/>
        <v>14079.399999999998</v>
      </c>
      <c r="Y122" s="15">
        <f t="shared" si="40"/>
        <v>27127.200000000001</v>
      </c>
      <c r="Z122" s="15">
        <f t="shared" si="40"/>
        <v>52524.800000000003</v>
      </c>
      <c r="AA122" s="15">
        <f t="shared" si="40"/>
        <v>52253.599999999999</v>
      </c>
      <c r="AB122" s="15">
        <f t="shared" si="40"/>
        <v>0</v>
      </c>
    </row>
    <row r="124" spans="1:28" s="17" customFormat="1">
      <c r="A124" s="16" t="s">
        <v>33</v>
      </c>
    </row>
    <row r="125" spans="1:28" s="17" customFormat="1">
      <c r="A125" s="16" t="s">
        <v>92</v>
      </c>
    </row>
    <row r="127" spans="1:28" ht="18.75" customHeight="1">
      <c r="A127" s="18"/>
      <c r="B127" s="18"/>
      <c r="C127" s="18"/>
      <c r="D127" s="18"/>
      <c r="E127" s="18"/>
      <c r="F127" s="18"/>
      <c r="G127" s="18"/>
      <c r="H127" s="18"/>
      <c r="T127" s="18"/>
      <c r="U127" s="18"/>
      <c r="V127" s="18"/>
      <c r="W127" s="18"/>
      <c r="X127" s="18"/>
      <c r="Y127" s="19"/>
      <c r="Z127" s="19"/>
      <c r="AA127" s="19"/>
      <c r="AB127" s="19"/>
    </row>
    <row r="128" spans="1:28" ht="18.75" customHeight="1">
      <c r="A128" s="18"/>
      <c r="B128" s="18"/>
      <c r="C128" s="18"/>
      <c r="D128" s="18"/>
      <c r="E128" s="18"/>
      <c r="F128" s="18"/>
      <c r="G128" s="18"/>
      <c r="H128" s="18"/>
      <c r="T128" s="18"/>
      <c r="U128" s="18"/>
      <c r="V128" s="18"/>
      <c r="W128" s="18"/>
      <c r="X128" s="18"/>
      <c r="Y128" s="19"/>
      <c r="Z128" s="19"/>
      <c r="AA128" s="19"/>
      <c r="AB128" s="19"/>
    </row>
    <row r="129" spans="1:28" ht="18.75" customHeight="1">
      <c r="A129" s="18"/>
      <c r="B129" s="18"/>
      <c r="C129" s="18"/>
      <c r="D129" s="18"/>
      <c r="E129" s="18"/>
      <c r="F129" s="18"/>
      <c r="G129" s="20"/>
      <c r="H129" s="18"/>
      <c r="T129" s="18"/>
      <c r="U129" s="18"/>
      <c r="V129" s="18"/>
      <c r="W129" s="18"/>
      <c r="X129" s="18"/>
      <c r="Y129" s="19"/>
      <c r="Z129" s="19"/>
      <c r="AA129" s="19"/>
      <c r="AB129" s="19"/>
    </row>
    <row r="130" spans="1:28" ht="18.75" customHeight="1">
      <c r="A130" s="18"/>
      <c r="B130" s="18"/>
      <c r="C130" s="18"/>
      <c r="D130" s="18"/>
      <c r="E130" s="18"/>
      <c r="F130" s="18"/>
      <c r="G130" s="20"/>
      <c r="H130" s="18"/>
      <c r="T130" s="18"/>
      <c r="U130" s="18"/>
      <c r="V130" s="18"/>
      <c r="W130" s="18"/>
      <c r="X130" s="18"/>
      <c r="Y130" s="19"/>
      <c r="Z130" s="19"/>
      <c r="AA130" s="19"/>
      <c r="AB130" s="19"/>
    </row>
    <row r="131" spans="1:28" ht="18.75" customHeight="1">
      <c r="A131" s="18"/>
      <c r="B131" s="18"/>
      <c r="C131" s="18"/>
      <c r="D131" s="18"/>
      <c r="E131" s="18"/>
      <c r="F131" s="18"/>
      <c r="G131" s="20"/>
      <c r="H131" s="18"/>
      <c r="T131" s="18"/>
      <c r="U131" s="18"/>
      <c r="V131" s="18"/>
      <c r="W131" s="18"/>
      <c r="X131" s="18"/>
      <c r="Y131" s="19"/>
      <c r="Z131" s="19"/>
      <c r="AA131" s="19"/>
      <c r="AB131" s="19"/>
    </row>
    <row r="132" spans="1:28" ht="18.75" customHeight="1">
      <c r="A132" s="18"/>
      <c r="B132" s="18"/>
      <c r="C132" s="18"/>
      <c r="D132" s="18"/>
      <c r="E132" s="18"/>
      <c r="F132" s="18"/>
      <c r="G132" s="20"/>
      <c r="H132" s="18"/>
      <c r="T132" s="18"/>
      <c r="U132" s="18"/>
      <c r="V132" s="18"/>
      <c r="W132" s="18"/>
      <c r="X132" s="18"/>
      <c r="Y132" s="19"/>
      <c r="Z132" s="19"/>
      <c r="AA132" s="19"/>
      <c r="AB132" s="19"/>
    </row>
    <row r="134" spans="1:28">
      <c r="H134" s="21"/>
      <c r="I134" s="21"/>
      <c r="J134" s="21"/>
      <c r="K134" s="21"/>
      <c r="L134" s="21"/>
      <c r="M134" s="21"/>
      <c r="N134" s="21"/>
      <c r="T134" s="21"/>
      <c r="U134" s="21"/>
      <c r="V134" s="21"/>
      <c r="W134" s="21"/>
      <c r="X134" s="21"/>
      <c r="Y134" s="21"/>
      <c r="Z134" s="21"/>
      <c r="AA134" s="21"/>
      <c r="AB134" s="21"/>
    </row>
    <row r="135" spans="1:28">
      <c r="H135" s="21"/>
      <c r="I135" s="21"/>
      <c r="J135" s="21"/>
      <c r="K135" s="21"/>
      <c r="L135" s="21"/>
      <c r="M135" s="21"/>
      <c r="N135" s="21"/>
      <c r="T135" s="21"/>
      <c r="U135" s="21"/>
      <c r="V135" s="21"/>
      <c r="W135" s="21"/>
      <c r="X135" s="21"/>
      <c r="Y135" s="21"/>
      <c r="Z135" s="21"/>
      <c r="AA135" s="21"/>
      <c r="AB135" s="21"/>
    </row>
    <row r="136" spans="1:28">
      <c r="H136" s="21"/>
      <c r="I136" s="21"/>
      <c r="J136" s="21"/>
      <c r="K136" s="21"/>
      <c r="L136" s="21"/>
      <c r="M136" s="21"/>
      <c r="N136" s="21"/>
      <c r="T136" s="21"/>
      <c r="U136" s="21"/>
      <c r="V136" s="21"/>
      <c r="W136" s="21"/>
      <c r="X136" s="21"/>
      <c r="Y136" s="21"/>
      <c r="Z136" s="21"/>
      <c r="AA136" s="21"/>
      <c r="AB136" s="21"/>
    </row>
    <row r="137" spans="1:28">
      <c r="H137" s="21"/>
      <c r="I137" s="21"/>
      <c r="J137" s="21"/>
      <c r="K137" s="21"/>
      <c r="L137" s="21"/>
      <c r="M137" s="21"/>
      <c r="N137" s="21"/>
      <c r="T137" s="21"/>
      <c r="U137" s="21"/>
      <c r="V137" s="21"/>
      <c r="W137" s="21"/>
      <c r="X137" s="21"/>
      <c r="Y137" s="21"/>
      <c r="Z137" s="21"/>
      <c r="AA137" s="21"/>
      <c r="AB137" s="21"/>
    </row>
  </sheetData>
  <mergeCells count="342">
    <mergeCell ref="C41:C42"/>
    <mergeCell ref="C50:C51"/>
    <mergeCell ref="C52:C53"/>
    <mergeCell ref="C54:C55"/>
    <mergeCell ref="C56:C57"/>
    <mergeCell ref="C58:C59"/>
    <mergeCell ref="C60:C61"/>
    <mergeCell ref="C62:C63"/>
    <mergeCell ref="C64:C65"/>
    <mergeCell ref="T9:U9"/>
    <mergeCell ref="C12:C15"/>
    <mergeCell ref="C17:C18"/>
    <mergeCell ref="C21:C23"/>
    <mergeCell ref="C24:C26"/>
    <mergeCell ref="C27:C28"/>
    <mergeCell ref="C29:C31"/>
    <mergeCell ref="C35:C36"/>
    <mergeCell ref="C38:C39"/>
    <mergeCell ref="H21:H23"/>
    <mergeCell ref="A21:A23"/>
    <mergeCell ref="A24:A26"/>
    <mergeCell ref="B24:B26"/>
    <mergeCell ref="D24:D26"/>
    <mergeCell ref="E24:E26"/>
    <mergeCell ref="B21:B23"/>
    <mergeCell ref="D21:D23"/>
    <mergeCell ref="E21:E23"/>
    <mergeCell ref="A16:A18"/>
    <mergeCell ref="A10:A11"/>
    <mergeCell ref="F10:F11"/>
    <mergeCell ref="A12:A15"/>
    <mergeCell ref="B12:B15"/>
    <mergeCell ref="B17:B18"/>
    <mergeCell ref="F16:F18"/>
    <mergeCell ref="D12:D15"/>
    <mergeCell ref="E12:E15"/>
    <mergeCell ref="F12:F15"/>
    <mergeCell ref="A1:X1"/>
    <mergeCell ref="H4:H8"/>
    <mergeCell ref="A3:X3"/>
    <mergeCell ref="C4:C8"/>
    <mergeCell ref="A2:AB2"/>
    <mergeCell ref="E4:E8"/>
    <mergeCell ref="G4:G8"/>
    <mergeCell ref="B4:B8"/>
    <mergeCell ref="A4:A8"/>
    <mergeCell ref="F4:F8"/>
    <mergeCell ref="D4:D8"/>
    <mergeCell ref="T4:U8"/>
    <mergeCell ref="I4:S7"/>
    <mergeCell ref="A122:G122"/>
    <mergeCell ref="A27:A28"/>
    <mergeCell ref="B27:B28"/>
    <mergeCell ref="F24:F26"/>
    <mergeCell ref="G24:G26"/>
    <mergeCell ref="D29:D31"/>
    <mergeCell ref="E29:E31"/>
    <mergeCell ref="A29:A31"/>
    <mergeCell ref="B29:B31"/>
    <mergeCell ref="F29:F31"/>
    <mergeCell ref="G29:G31"/>
    <mergeCell ref="B41:B42"/>
    <mergeCell ref="B38:B39"/>
    <mergeCell ref="A35:A36"/>
    <mergeCell ref="B35:B36"/>
    <mergeCell ref="G40:G42"/>
    <mergeCell ref="E35:E36"/>
    <mergeCell ref="D38:D39"/>
    <mergeCell ref="E38:E39"/>
    <mergeCell ref="D40:D42"/>
    <mergeCell ref="E40:E42"/>
    <mergeCell ref="A40:A42"/>
    <mergeCell ref="A37:A39"/>
    <mergeCell ref="D35:D36"/>
    <mergeCell ref="H24:H26"/>
    <mergeCell ref="F40:F42"/>
    <mergeCell ref="U29:U31"/>
    <mergeCell ref="U27:U28"/>
    <mergeCell ref="F27:F28"/>
    <mergeCell ref="H40:H42"/>
    <mergeCell ref="H29:H31"/>
    <mergeCell ref="F37:F39"/>
    <mergeCell ref="H37:H39"/>
    <mergeCell ref="U37:U39"/>
    <mergeCell ref="G35:G36"/>
    <mergeCell ref="H35:H36"/>
    <mergeCell ref="U35:U36"/>
    <mergeCell ref="F35:F36"/>
    <mergeCell ref="A50:A51"/>
    <mergeCell ref="B50:B51"/>
    <mergeCell ref="D50:D51"/>
    <mergeCell ref="E50:E51"/>
    <mergeCell ref="F50:F51"/>
    <mergeCell ref="G50:G51"/>
    <mergeCell ref="V4:AB7"/>
    <mergeCell ref="U12:U15"/>
    <mergeCell ref="G12:G15"/>
    <mergeCell ref="H12:H15"/>
    <mergeCell ref="G10:G11"/>
    <mergeCell ref="H10:H11"/>
    <mergeCell ref="F21:F22"/>
    <mergeCell ref="U16:U18"/>
    <mergeCell ref="U21:U23"/>
    <mergeCell ref="G21:G22"/>
    <mergeCell ref="G16:G18"/>
    <mergeCell ref="H16:H18"/>
    <mergeCell ref="U24:U26"/>
    <mergeCell ref="U40:U42"/>
    <mergeCell ref="G27:G28"/>
    <mergeCell ref="G37:G39"/>
    <mergeCell ref="H27:H28"/>
    <mergeCell ref="G52:G53"/>
    <mergeCell ref="A54:A55"/>
    <mergeCell ref="B54:B55"/>
    <mergeCell ref="D54:D55"/>
    <mergeCell ref="E54:E55"/>
    <mergeCell ref="F54:F55"/>
    <mergeCell ref="G54:G55"/>
    <mergeCell ref="A52:A53"/>
    <mergeCell ref="B52:B53"/>
    <mergeCell ref="D52:D53"/>
    <mergeCell ref="E52:E53"/>
    <mergeCell ref="F52:F53"/>
    <mergeCell ref="G56:G57"/>
    <mergeCell ref="A58:A59"/>
    <mergeCell ref="B58:B59"/>
    <mergeCell ref="D58:D59"/>
    <mergeCell ref="E58:E59"/>
    <mergeCell ref="F58:F59"/>
    <mergeCell ref="G58:G59"/>
    <mergeCell ref="A56:A57"/>
    <mergeCell ref="B56:B57"/>
    <mergeCell ref="D56:D57"/>
    <mergeCell ref="E56:E57"/>
    <mergeCell ref="F56:F57"/>
    <mergeCell ref="G60:G61"/>
    <mergeCell ref="A62:A63"/>
    <mergeCell ref="B62:B63"/>
    <mergeCell ref="D62:D63"/>
    <mergeCell ref="E62:E63"/>
    <mergeCell ref="F62:F63"/>
    <mergeCell ref="G62:G63"/>
    <mergeCell ref="A60:A61"/>
    <mergeCell ref="B60:B61"/>
    <mergeCell ref="D60:D61"/>
    <mergeCell ref="E60:E61"/>
    <mergeCell ref="F60:F61"/>
    <mergeCell ref="G64:G65"/>
    <mergeCell ref="A66:A67"/>
    <mergeCell ref="B66:B67"/>
    <mergeCell ref="D66:D67"/>
    <mergeCell ref="E66:E67"/>
    <mergeCell ref="F66:F67"/>
    <mergeCell ref="G66:G67"/>
    <mergeCell ref="A64:A65"/>
    <mergeCell ref="B64:B65"/>
    <mergeCell ref="D64:D65"/>
    <mergeCell ref="E64:E65"/>
    <mergeCell ref="F64:F65"/>
    <mergeCell ref="C66:C67"/>
    <mergeCell ref="G68:G69"/>
    <mergeCell ref="A70:A71"/>
    <mergeCell ref="B70:B71"/>
    <mergeCell ref="D70:D71"/>
    <mergeCell ref="E70:E71"/>
    <mergeCell ref="F70:F71"/>
    <mergeCell ref="G70:G71"/>
    <mergeCell ref="A68:A69"/>
    <mergeCell ref="B68:B69"/>
    <mergeCell ref="D68:D69"/>
    <mergeCell ref="E68:E69"/>
    <mergeCell ref="F68:F69"/>
    <mergeCell ref="C68:C69"/>
    <mergeCell ref="C70:C71"/>
    <mergeCell ref="G72:G73"/>
    <mergeCell ref="A74:A75"/>
    <mergeCell ref="B74:B75"/>
    <mergeCell ref="D74:D75"/>
    <mergeCell ref="E74:E75"/>
    <mergeCell ref="F74:F75"/>
    <mergeCell ref="G74:G75"/>
    <mergeCell ref="A72:A73"/>
    <mergeCell ref="B72:B73"/>
    <mergeCell ref="D72:D73"/>
    <mergeCell ref="E72:E73"/>
    <mergeCell ref="F72:F73"/>
    <mergeCell ref="C72:C73"/>
    <mergeCell ref="C74:C75"/>
    <mergeCell ref="G76:G77"/>
    <mergeCell ref="A78:A79"/>
    <mergeCell ref="B78:B79"/>
    <mergeCell ref="D78:D79"/>
    <mergeCell ref="E78:E79"/>
    <mergeCell ref="F78:F79"/>
    <mergeCell ref="G78:G79"/>
    <mergeCell ref="A76:A77"/>
    <mergeCell ref="B76:B77"/>
    <mergeCell ref="D76:D77"/>
    <mergeCell ref="E76:E77"/>
    <mergeCell ref="F76:F77"/>
    <mergeCell ref="C76:C77"/>
    <mergeCell ref="C78:C79"/>
    <mergeCell ref="G80:G81"/>
    <mergeCell ref="A82:A83"/>
    <mergeCell ref="B82:B83"/>
    <mergeCell ref="D82:D83"/>
    <mergeCell ref="E82:E83"/>
    <mergeCell ref="F82:F83"/>
    <mergeCell ref="G82:G83"/>
    <mergeCell ref="A80:A81"/>
    <mergeCell ref="B80:B81"/>
    <mergeCell ref="D80:D81"/>
    <mergeCell ref="E80:E81"/>
    <mergeCell ref="F80:F81"/>
    <mergeCell ref="C80:C81"/>
    <mergeCell ref="C82:C83"/>
    <mergeCell ref="G84:G85"/>
    <mergeCell ref="A86:A87"/>
    <mergeCell ref="B86:B87"/>
    <mergeCell ref="D86:D87"/>
    <mergeCell ref="E86:E87"/>
    <mergeCell ref="F86:F87"/>
    <mergeCell ref="G86:G87"/>
    <mergeCell ref="A84:A85"/>
    <mergeCell ref="B84:B85"/>
    <mergeCell ref="D84:D85"/>
    <mergeCell ref="E84:E85"/>
    <mergeCell ref="F84:F85"/>
    <mergeCell ref="C84:C85"/>
    <mergeCell ref="C86:C87"/>
    <mergeCell ref="G88:G89"/>
    <mergeCell ref="A90:A91"/>
    <mergeCell ref="B90:B91"/>
    <mergeCell ref="D90:D91"/>
    <mergeCell ref="E90:E91"/>
    <mergeCell ref="F90:F91"/>
    <mergeCell ref="G90:G91"/>
    <mergeCell ref="A88:A89"/>
    <mergeCell ref="B88:B89"/>
    <mergeCell ref="D88:D89"/>
    <mergeCell ref="E88:E89"/>
    <mergeCell ref="F88:F89"/>
    <mergeCell ref="C88:C89"/>
    <mergeCell ref="C90:C91"/>
    <mergeCell ref="G92:G93"/>
    <mergeCell ref="A94:A95"/>
    <mergeCell ref="B94:B95"/>
    <mergeCell ref="D94:D95"/>
    <mergeCell ref="E94:E95"/>
    <mergeCell ref="F94:F95"/>
    <mergeCell ref="G94:G95"/>
    <mergeCell ref="A92:A93"/>
    <mergeCell ref="B92:B93"/>
    <mergeCell ref="D92:D93"/>
    <mergeCell ref="E92:E93"/>
    <mergeCell ref="F92:F93"/>
    <mergeCell ref="C92:C93"/>
    <mergeCell ref="C94:C95"/>
    <mergeCell ref="G96:G97"/>
    <mergeCell ref="A98:A99"/>
    <mergeCell ref="B98:B99"/>
    <mergeCell ref="D98:D99"/>
    <mergeCell ref="E98:E99"/>
    <mergeCell ref="F98:F99"/>
    <mergeCell ref="G98:G99"/>
    <mergeCell ref="A96:A97"/>
    <mergeCell ref="B96:B97"/>
    <mergeCell ref="D96:D97"/>
    <mergeCell ref="E96:E97"/>
    <mergeCell ref="F96:F97"/>
    <mergeCell ref="C96:C97"/>
    <mergeCell ref="C98:C99"/>
    <mergeCell ref="A104:A105"/>
    <mergeCell ref="B104:B105"/>
    <mergeCell ref="D104:D105"/>
    <mergeCell ref="E104:E105"/>
    <mergeCell ref="F104:F105"/>
    <mergeCell ref="G104:G105"/>
    <mergeCell ref="G100:G101"/>
    <mergeCell ref="A102:A103"/>
    <mergeCell ref="B102:B103"/>
    <mergeCell ref="D102:D103"/>
    <mergeCell ref="E102:E103"/>
    <mergeCell ref="F102:F103"/>
    <mergeCell ref="G102:G103"/>
    <mergeCell ref="A100:A101"/>
    <mergeCell ref="B100:B101"/>
    <mergeCell ref="D100:D101"/>
    <mergeCell ref="E100:E101"/>
    <mergeCell ref="F100:F101"/>
    <mergeCell ref="C100:C101"/>
    <mergeCell ref="C102:C103"/>
    <mergeCell ref="C104:C105"/>
    <mergeCell ref="G106:G107"/>
    <mergeCell ref="A108:A109"/>
    <mergeCell ref="B108:B109"/>
    <mergeCell ref="D108:D109"/>
    <mergeCell ref="E108:E109"/>
    <mergeCell ref="F108:F109"/>
    <mergeCell ref="G108:G109"/>
    <mergeCell ref="A106:A107"/>
    <mergeCell ref="B106:B107"/>
    <mergeCell ref="D106:D107"/>
    <mergeCell ref="E106:E107"/>
    <mergeCell ref="F106:F107"/>
    <mergeCell ref="C106:C107"/>
    <mergeCell ref="C108:C109"/>
    <mergeCell ref="G110:G111"/>
    <mergeCell ref="A112:A113"/>
    <mergeCell ref="B112:B113"/>
    <mergeCell ref="D112:D113"/>
    <mergeCell ref="E112:E113"/>
    <mergeCell ref="F112:F113"/>
    <mergeCell ref="G112:G113"/>
    <mergeCell ref="A110:A111"/>
    <mergeCell ref="B110:B111"/>
    <mergeCell ref="D110:D111"/>
    <mergeCell ref="E110:E111"/>
    <mergeCell ref="F110:F111"/>
    <mergeCell ref="C110:C111"/>
    <mergeCell ref="C112:C113"/>
    <mergeCell ref="G118:G119"/>
    <mergeCell ref="A118:A119"/>
    <mergeCell ref="B118:B119"/>
    <mergeCell ref="D118:D119"/>
    <mergeCell ref="E118:E119"/>
    <mergeCell ref="F118:F119"/>
    <mergeCell ref="G114:G115"/>
    <mergeCell ref="A116:A117"/>
    <mergeCell ref="B116:B117"/>
    <mergeCell ref="D116:D117"/>
    <mergeCell ref="E116:E117"/>
    <mergeCell ref="F116:F117"/>
    <mergeCell ref="G116:G117"/>
    <mergeCell ref="A114:A115"/>
    <mergeCell ref="B114:B115"/>
    <mergeCell ref="D114:D115"/>
    <mergeCell ref="E114:E115"/>
    <mergeCell ref="F114:F115"/>
    <mergeCell ref="C114:C115"/>
    <mergeCell ref="C116:C117"/>
    <mergeCell ref="C118:C119"/>
  </mergeCells>
  <phoneticPr fontId="0" type="noConversion"/>
  <pageMargins left="0.19685039370078741" right="0.19685039370078741" top="0.19685039370078741" bottom="0.15748031496062992" header="0.19685039370078741" footer="0.19685039370078741"/>
  <pageSetup paperSize="9" scale="31" fitToHeight="53" orientation="landscape" r:id="rId1"/>
  <headerFooter alignWithMargins="0"/>
  <rowBreaks count="1" manualBreakCount="1">
    <brk id="20"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Лист3</vt:lpstr>
      <vt:lpstr>Лист3!Заголовки_для_печати</vt:lpstr>
      <vt:lpstr>Лист3!Область_печати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Zhilko</cp:lastModifiedBy>
  <cp:lastPrinted>2019-04-29T02:30:17Z</cp:lastPrinted>
  <dcterms:created xsi:type="dcterms:W3CDTF">1996-10-08T23:32:33Z</dcterms:created>
  <dcterms:modified xsi:type="dcterms:W3CDTF">2019-07-10T03:14:04Z</dcterms:modified>
</cp:coreProperties>
</file>