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2'!$A$1:$O$330</definedName>
  </definedNames>
  <calcPr fullCalcOnLoad="1" fullPrecision="0"/>
</workbook>
</file>

<file path=xl/sharedStrings.xml><?xml version="1.0" encoding="utf-8"?>
<sst xmlns="http://schemas.openxmlformats.org/spreadsheetml/2006/main" count="147" uniqueCount="96">
  <si>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</si>
  <si>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</si>
  <si>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</si>
  <si>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</si>
  <si>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</si>
  <si>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</si>
  <si>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</si>
  <si>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</si>
  <si>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</si>
  <si>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</si>
  <si>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</si>
  <si>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</si>
  <si>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</si>
  <si>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</si>
  <si>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</si>
  <si>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</si>
  <si>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</si>
  <si>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</si>
  <si>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</si>
  <si>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</si>
  <si>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</si>
  <si>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</si>
  <si>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</si>
  <si>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</si>
  <si>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</si>
  <si>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</si>
  <si>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</si>
  <si>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</si>
  <si>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</si>
  <si>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</si>
  <si>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</si>
  <si>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</si>
  <si>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</si>
  <si>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</si>
  <si>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</si>
  <si>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</si>
  <si>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</si>
  <si>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</si>
  <si>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</si>
  <si>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</si>
  <si>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</si>
  <si>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</si>
  <si>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</si>
  <si>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</si>
  <si>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</si>
  <si>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</si>
  <si>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</si>
  <si>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</si>
  <si>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</si>
  <si>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</si>
  <si>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</si>
  <si>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</si>
  <si>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</si>
  <si>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</si>
  <si>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</si>
  <si>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</si>
  <si>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</si>
  <si>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</si>
  <si>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</si>
  <si>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</si>
  <si>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</si>
  <si>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</si>
  <si>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</si>
  <si>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</si>
  <si>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</si>
  <si>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</si>
  <si>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</si>
  <si>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</si>
  <si>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</si>
  <si>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</si>
  <si>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</si>
  <si>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</si>
  <si>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</si>
  <si>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</si>
  <si>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</si>
  <si>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</si>
  <si>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</si>
  <si>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</si>
  <si>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</si>
  <si>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</si>
  <si>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</si>
  <si>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</si>
  <si>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</si>
  <si>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>1020120430
810</t>
  </si>
  <si>
    <t>Уплата налога на имущество организаций и земельного налога</t>
  </si>
  <si>
    <t>1020120430 244
1020140М60 244
10201S0M60 244 1020120430 810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</si>
  <si>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</si>
  <si>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</si>
  <si>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10 4 01 99990 851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</si>
  <si>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</si>
  <si>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</si>
  <si>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</si>
  <si>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</si>
  <si>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Ремонт и содержание искусственных сооружений (мостовых сооружений, путепроводов, надземных и подземных пешеходных переходов) мероприятие введено с 2018 года</t>
  </si>
  <si>
    <r>
      <t xml:space="preserve"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 </t>
    </r>
    <r>
      <rPr>
        <sz val="10"/>
        <color indexed="10"/>
        <rFont val="Times New Roman"/>
        <family val="1"/>
      </rPr>
      <t>(не реализуется с 2019 года)</t>
    </r>
  </si>
  <si>
    <t>Управление информационной политики и общественных связей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</si>
</sst>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</numFmts>
  <fonts count="3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color indexed="5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3" fillId="0" borderId="11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3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 wrapText="1"/>
    </xf>
    <xf numFmtId="195" fontId="3" fillId="0" borderId="0" xfId="0" applyNumberFormat="1" applyFont="1" applyFill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vertical="center" wrapText="1"/>
    </xf>
    <xf numFmtId="0" fontId="3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95" fontId="8" fillId="0" borderId="10" xfId="0" applyNumberFormat="1" applyFont="1" applyFill="1" applyBorder="1" applyAlignment="1">
      <alignment horizontal="center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tabSelected="1" zoomScale="70" zoomScaleNormal="70" zoomScaleSheetLayoutView="75" zoomScalePageLayoutView="0" workbookViewId="0" topLeftCell="A1">
      <pane ySplit="8" topLeftCell="BM324" activePane="bottomLeft" state="frozen"/>
      <selection pane="topLeft" activeCell="A1" sqref="A1"/>
      <selection pane="bottomLeft" activeCell="H347" sqref="H347"/>
    </sheetView>
  </sheetViews>
  <sheetFormatPr defaultColWidth="9.140625" defaultRowHeight="12.75"/>
  <cols>
    <col min="1" max="1" width="6.140625" style="5" customWidth="1"/>
    <col min="2" max="2" width="24.140625" style="5" customWidth="1"/>
    <col min="3" max="3" width="20.00390625" style="5" customWidth="1"/>
    <col min="4" max="4" width="10.140625" style="5" customWidth="1"/>
    <col min="5" max="5" width="18.57421875" style="5" customWidth="1"/>
    <col min="6" max="6" width="18.7109375" style="5" customWidth="1"/>
    <col min="7" max="7" width="18.8515625" style="5" customWidth="1"/>
    <col min="8" max="8" width="19.57421875" style="5" customWidth="1"/>
    <col min="9" max="9" width="15.28125" style="5" customWidth="1"/>
    <col min="10" max="10" width="17.421875" style="5" customWidth="1"/>
    <col min="11" max="11" width="11.7109375" style="5" customWidth="1"/>
    <col min="12" max="12" width="10.8515625" style="5" customWidth="1"/>
    <col min="13" max="13" width="10.57421875" style="5" customWidth="1"/>
    <col min="14" max="14" width="9.7109375" style="5" customWidth="1"/>
    <col min="15" max="15" width="26.7109375" style="5" customWidth="1"/>
    <col min="16" max="16384" width="9.140625" style="5" customWidth="1"/>
  </cols>
  <sheetData>
    <row r="1" spans="13:15" ht="11.25" customHeight="1">
      <c r="M1" s="9"/>
      <c r="N1" s="9"/>
      <c r="O1" s="9"/>
    </row>
    <row r="2" spans="13:15" ht="30" customHeight="1">
      <c r="M2" s="83" t="s">
        <v>74</v>
      </c>
      <c r="N2" s="83"/>
      <c r="O2" s="83"/>
    </row>
    <row r="3" spans="2:14" ht="20.25" customHeight="1">
      <c r="B3" s="84" t="s">
        <v>73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5" spans="1:15" ht="33.75" customHeight="1">
      <c r="A5" s="44" t="s">
        <v>0</v>
      </c>
      <c r="B5" s="44" t="s">
        <v>5</v>
      </c>
      <c r="C5" s="44" t="s">
        <v>54</v>
      </c>
      <c r="D5" s="44" t="s">
        <v>6</v>
      </c>
      <c r="E5" s="72" t="s">
        <v>7</v>
      </c>
      <c r="F5" s="73"/>
      <c r="G5" s="70" t="s">
        <v>14</v>
      </c>
      <c r="H5" s="70"/>
      <c r="I5" s="70"/>
      <c r="J5" s="70"/>
      <c r="K5" s="70"/>
      <c r="L5" s="70"/>
      <c r="M5" s="70"/>
      <c r="N5" s="70"/>
      <c r="O5" s="44" t="s">
        <v>15</v>
      </c>
    </row>
    <row r="6" spans="1:15" ht="39" customHeight="1">
      <c r="A6" s="45"/>
      <c r="B6" s="45"/>
      <c r="C6" s="45"/>
      <c r="D6" s="45"/>
      <c r="E6" s="74"/>
      <c r="F6" s="75"/>
      <c r="G6" s="69" t="s">
        <v>10</v>
      </c>
      <c r="H6" s="69"/>
      <c r="I6" s="69" t="s">
        <v>11</v>
      </c>
      <c r="J6" s="69"/>
      <c r="K6" s="69" t="s">
        <v>12</v>
      </c>
      <c r="L6" s="69"/>
      <c r="M6" s="69" t="s">
        <v>13</v>
      </c>
      <c r="N6" s="69"/>
      <c r="O6" s="45"/>
    </row>
    <row r="7" spans="1:15" ht="25.5">
      <c r="A7" s="68"/>
      <c r="B7" s="68"/>
      <c r="C7" s="68"/>
      <c r="D7" s="68"/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57</v>
      </c>
      <c r="O7" s="68"/>
    </row>
    <row r="8" spans="1:15" ht="12.75">
      <c r="A8" s="2">
        <v>1</v>
      </c>
      <c r="B8" s="2">
        <v>2</v>
      </c>
      <c r="C8" s="2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1:18" ht="12.75" customHeight="1">
      <c r="A9" s="76" t="s">
        <v>35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10"/>
      <c r="Q9" s="10"/>
      <c r="R9" s="11"/>
    </row>
    <row r="10" spans="1:18" ht="14.25" customHeight="1">
      <c r="A10" s="93" t="s">
        <v>59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10"/>
      <c r="Q10" s="10"/>
      <c r="R10" s="11"/>
    </row>
    <row r="11" spans="1:18" s="18" customFormat="1" ht="18" customHeight="1">
      <c r="A11" s="77"/>
      <c r="B11" s="96" t="s">
        <v>25</v>
      </c>
      <c r="C11" s="71"/>
      <c r="D11" s="15" t="s">
        <v>18</v>
      </c>
      <c r="E11" s="32">
        <f aca="true" t="shared" si="0" ref="E11:J11">SUM(E12:E22)</f>
        <v>9996225.46</v>
      </c>
      <c r="F11" s="32">
        <f t="shared" si="0"/>
        <v>4343559.3</v>
      </c>
      <c r="G11" s="32">
        <f>SUM(G12:G22)</f>
        <v>9122864.81</v>
      </c>
      <c r="H11" s="32">
        <f t="shared" si="0"/>
        <v>3900140.9</v>
      </c>
      <c r="I11" s="32">
        <f t="shared" si="0"/>
        <v>873360.65</v>
      </c>
      <c r="J11" s="32">
        <f t="shared" si="0"/>
        <v>443418.4</v>
      </c>
      <c r="K11" s="7"/>
      <c r="L11" s="7"/>
      <c r="M11" s="7"/>
      <c r="N11" s="7"/>
      <c r="O11" s="80"/>
      <c r="P11" s="16"/>
      <c r="Q11" s="16"/>
      <c r="R11" s="17"/>
    </row>
    <row r="12" spans="1:18" s="18" customFormat="1" ht="18" customHeight="1">
      <c r="A12" s="78"/>
      <c r="B12" s="96"/>
      <c r="C12" s="71"/>
      <c r="D12" s="13">
        <v>2015</v>
      </c>
      <c r="E12" s="19">
        <f aca="true" t="shared" si="1" ref="E12:J12">E325</f>
        <v>482291.3</v>
      </c>
      <c r="F12" s="19">
        <f t="shared" si="1"/>
        <v>394491.3</v>
      </c>
      <c r="G12" s="19">
        <f t="shared" si="1"/>
        <v>408623.1</v>
      </c>
      <c r="H12" s="19">
        <f t="shared" si="1"/>
        <v>320823.1</v>
      </c>
      <c r="I12" s="19">
        <f t="shared" si="1"/>
        <v>73668.2</v>
      </c>
      <c r="J12" s="19">
        <f t="shared" si="1"/>
        <v>73668.2</v>
      </c>
      <c r="K12" s="7"/>
      <c r="L12" s="7"/>
      <c r="M12" s="7"/>
      <c r="N12" s="7"/>
      <c r="O12" s="81"/>
      <c r="P12" s="16"/>
      <c r="Q12" s="16"/>
      <c r="R12" s="17"/>
    </row>
    <row r="13" spans="1:18" s="18" customFormat="1" ht="18" customHeight="1">
      <c r="A13" s="78"/>
      <c r="B13" s="96"/>
      <c r="C13" s="71"/>
      <c r="D13" s="13">
        <v>2016</v>
      </c>
      <c r="E13" s="19">
        <f aca="true" t="shared" si="2" ref="E13:J17">E326</f>
        <v>555977.8</v>
      </c>
      <c r="F13" s="19">
        <f t="shared" si="2"/>
        <v>461128.6</v>
      </c>
      <c r="G13" s="19">
        <f t="shared" si="2"/>
        <v>483143</v>
      </c>
      <c r="H13" s="19">
        <f t="shared" si="2"/>
        <v>388293.8</v>
      </c>
      <c r="I13" s="19">
        <f t="shared" si="2"/>
        <v>72834.8</v>
      </c>
      <c r="J13" s="19">
        <f t="shared" si="2"/>
        <v>72834.8</v>
      </c>
      <c r="K13" s="7"/>
      <c r="L13" s="7"/>
      <c r="M13" s="7"/>
      <c r="N13" s="7"/>
      <c r="O13" s="81"/>
      <c r="P13" s="16"/>
      <c r="Q13" s="16"/>
      <c r="R13" s="17"/>
    </row>
    <row r="14" spans="1:18" s="18" customFormat="1" ht="18" customHeight="1">
      <c r="A14" s="78"/>
      <c r="B14" s="96"/>
      <c r="C14" s="71"/>
      <c r="D14" s="13">
        <v>2017</v>
      </c>
      <c r="E14" s="31">
        <f t="shared" si="2"/>
        <v>636416.31</v>
      </c>
      <c r="F14" s="19">
        <f t="shared" si="2"/>
        <v>537303.3</v>
      </c>
      <c r="G14" s="31">
        <f t="shared" si="2"/>
        <v>587139.11</v>
      </c>
      <c r="H14" s="19">
        <f t="shared" si="2"/>
        <v>488026.1</v>
      </c>
      <c r="I14" s="19">
        <f t="shared" si="2"/>
        <v>49277.2</v>
      </c>
      <c r="J14" s="19">
        <f t="shared" si="2"/>
        <v>49277.2</v>
      </c>
      <c r="K14" s="7"/>
      <c r="L14" s="7"/>
      <c r="M14" s="7"/>
      <c r="N14" s="7"/>
      <c r="O14" s="81"/>
      <c r="P14" s="16"/>
      <c r="Q14" s="16"/>
      <c r="R14" s="17"/>
    </row>
    <row r="15" spans="1:18" s="18" customFormat="1" ht="18" customHeight="1">
      <c r="A15" s="78"/>
      <c r="B15" s="96"/>
      <c r="C15" s="71"/>
      <c r="D15" s="13">
        <v>2018</v>
      </c>
      <c r="E15" s="31">
        <f t="shared" si="2"/>
        <v>992541.85</v>
      </c>
      <c r="F15" s="19">
        <f>F328</f>
        <v>600505</v>
      </c>
      <c r="G15" s="19">
        <f t="shared" si="2"/>
        <v>913422.2</v>
      </c>
      <c r="H15" s="19">
        <f t="shared" si="2"/>
        <v>527670.2</v>
      </c>
      <c r="I15" s="31">
        <v>79119.65</v>
      </c>
      <c r="J15" s="19">
        <f t="shared" si="2"/>
        <v>72834.8</v>
      </c>
      <c r="K15" s="7"/>
      <c r="L15" s="7"/>
      <c r="M15" s="7"/>
      <c r="N15" s="7"/>
      <c r="O15" s="81"/>
      <c r="P15" s="16"/>
      <c r="Q15" s="16"/>
      <c r="R15" s="17"/>
    </row>
    <row r="16" spans="1:18" s="18" customFormat="1" ht="18" customHeight="1">
      <c r="A16" s="78"/>
      <c r="B16" s="96"/>
      <c r="C16" s="71"/>
      <c r="D16" s="13">
        <v>2019</v>
      </c>
      <c r="E16" s="119">
        <f t="shared" si="2"/>
        <v>968455.8</v>
      </c>
      <c r="F16" s="119">
        <f t="shared" si="2"/>
        <v>578343.9</v>
      </c>
      <c r="G16" s="119">
        <f t="shared" si="2"/>
        <v>895621</v>
      </c>
      <c r="H16" s="119">
        <f t="shared" si="2"/>
        <v>520076.1</v>
      </c>
      <c r="I16" s="119">
        <f>I329</f>
        <v>72834.8</v>
      </c>
      <c r="J16" s="119">
        <f t="shared" si="2"/>
        <v>58267.8</v>
      </c>
      <c r="K16" s="7"/>
      <c r="L16" s="7"/>
      <c r="M16" s="7"/>
      <c r="N16" s="7"/>
      <c r="O16" s="81"/>
      <c r="P16" s="16"/>
      <c r="Q16" s="16"/>
      <c r="R16" s="17"/>
    </row>
    <row r="17" spans="1:18" s="18" customFormat="1" ht="18" customHeight="1">
      <c r="A17" s="78"/>
      <c r="B17" s="96"/>
      <c r="C17" s="71"/>
      <c r="D17" s="13">
        <v>2020</v>
      </c>
      <c r="E17" s="119">
        <f t="shared" si="2"/>
        <v>863961.1</v>
      </c>
      <c r="F17" s="119">
        <f t="shared" si="2"/>
        <v>538643.6</v>
      </c>
      <c r="G17" s="119">
        <f t="shared" si="2"/>
        <v>787266.1</v>
      </c>
      <c r="H17" s="119">
        <f t="shared" si="2"/>
        <v>480375.8</v>
      </c>
      <c r="I17" s="119">
        <f t="shared" si="2"/>
        <v>76695</v>
      </c>
      <c r="J17" s="119">
        <f t="shared" si="2"/>
        <v>58267.8</v>
      </c>
      <c r="K17" s="7"/>
      <c r="L17" s="7"/>
      <c r="M17" s="7"/>
      <c r="N17" s="7"/>
      <c r="O17" s="81"/>
      <c r="P17" s="16"/>
      <c r="Q17" s="16"/>
      <c r="R17" s="17"/>
    </row>
    <row r="18" spans="1:18" s="18" customFormat="1" ht="18" customHeight="1">
      <c r="A18" s="78"/>
      <c r="B18" s="96"/>
      <c r="C18" s="71"/>
      <c r="D18" s="13">
        <v>2021</v>
      </c>
      <c r="E18" s="119">
        <f aca="true" t="shared" si="3" ref="E18:J18">E331</f>
        <v>906227.6</v>
      </c>
      <c r="F18" s="119">
        <f t="shared" si="3"/>
        <v>538643.6</v>
      </c>
      <c r="G18" s="119">
        <f t="shared" si="3"/>
        <v>825467.8</v>
      </c>
      <c r="H18" s="119">
        <f t="shared" si="3"/>
        <v>480375.8</v>
      </c>
      <c r="I18" s="119">
        <f t="shared" si="3"/>
        <v>80759.8</v>
      </c>
      <c r="J18" s="119">
        <f t="shared" si="3"/>
        <v>58267.8</v>
      </c>
      <c r="K18" s="7"/>
      <c r="L18" s="7"/>
      <c r="M18" s="7"/>
      <c r="N18" s="7"/>
      <c r="O18" s="81"/>
      <c r="P18" s="16"/>
      <c r="Q18" s="16"/>
      <c r="R18" s="17"/>
    </row>
    <row r="19" spans="1:18" s="18" customFormat="1" ht="18" customHeight="1">
      <c r="A19" s="78"/>
      <c r="B19" s="96"/>
      <c r="C19" s="71"/>
      <c r="D19" s="13">
        <v>2022</v>
      </c>
      <c r="E19" s="19">
        <f aca="true" t="shared" si="4" ref="E19:J19">E332</f>
        <v>1091622</v>
      </c>
      <c r="F19" s="19">
        <f t="shared" si="4"/>
        <v>694500</v>
      </c>
      <c r="G19" s="19">
        <f t="shared" si="4"/>
        <v>1006581.9</v>
      </c>
      <c r="H19" s="19">
        <f t="shared" si="4"/>
        <v>694500</v>
      </c>
      <c r="I19" s="19">
        <f t="shared" si="4"/>
        <v>85040.1</v>
      </c>
      <c r="J19" s="19">
        <f t="shared" si="4"/>
        <v>0</v>
      </c>
      <c r="K19" s="7"/>
      <c r="L19" s="7"/>
      <c r="M19" s="7"/>
      <c r="N19" s="7"/>
      <c r="O19" s="81"/>
      <c r="P19" s="16"/>
      <c r="Q19" s="16"/>
      <c r="R19" s="17"/>
    </row>
    <row r="20" spans="1:18" s="18" customFormat="1" ht="18" customHeight="1">
      <c r="A20" s="78"/>
      <c r="B20" s="96"/>
      <c r="C20" s="71"/>
      <c r="D20" s="13">
        <v>2023</v>
      </c>
      <c r="E20" s="19">
        <f aca="true" t="shared" si="5" ref="E20:J20">E333</f>
        <v>1155692.3</v>
      </c>
      <c r="F20" s="19">
        <f t="shared" si="5"/>
        <v>0</v>
      </c>
      <c r="G20" s="19">
        <f t="shared" si="5"/>
        <v>1066145.1</v>
      </c>
      <c r="H20" s="19">
        <f t="shared" si="5"/>
        <v>0</v>
      </c>
      <c r="I20" s="19">
        <f t="shared" si="5"/>
        <v>89547.2</v>
      </c>
      <c r="J20" s="19">
        <f t="shared" si="5"/>
        <v>0</v>
      </c>
      <c r="K20" s="7"/>
      <c r="L20" s="7"/>
      <c r="M20" s="7"/>
      <c r="N20" s="7"/>
      <c r="O20" s="81"/>
      <c r="P20" s="16"/>
      <c r="Q20" s="16"/>
      <c r="R20" s="17"/>
    </row>
    <row r="21" spans="1:18" s="18" customFormat="1" ht="18" customHeight="1">
      <c r="A21" s="78"/>
      <c r="B21" s="96"/>
      <c r="C21" s="71"/>
      <c r="D21" s="13">
        <v>2024</v>
      </c>
      <c r="E21" s="19">
        <f aca="true" t="shared" si="6" ref="E21:J21">E334</f>
        <v>1141353.3</v>
      </c>
      <c r="F21" s="19">
        <f t="shared" si="6"/>
        <v>0</v>
      </c>
      <c r="G21" s="19">
        <f t="shared" si="6"/>
        <v>1047060.1</v>
      </c>
      <c r="H21" s="19">
        <f t="shared" si="6"/>
        <v>0</v>
      </c>
      <c r="I21" s="19">
        <f t="shared" si="6"/>
        <v>94293.2</v>
      </c>
      <c r="J21" s="19">
        <f t="shared" si="6"/>
        <v>0</v>
      </c>
      <c r="K21" s="7"/>
      <c r="L21" s="7"/>
      <c r="M21" s="7"/>
      <c r="N21" s="7"/>
      <c r="O21" s="81"/>
      <c r="P21" s="16"/>
      <c r="Q21" s="16"/>
      <c r="R21" s="17"/>
    </row>
    <row r="22" spans="1:18" s="18" customFormat="1" ht="18" customHeight="1">
      <c r="A22" s="79"/>
      <c r="B22" s="96"/>
      <c r="C22" s="71"/>
      <c r="D22" s="13">
        <v>2025</v>
      </c>
      <c r="E22" s="19">
        <f aca="true" t="shared" si="7" ref="E22:J22">E335</f>
        <v>1201686.1</v>
      </c>
      <c r="F22" s="19">
        <f t="shared" si="7"/>
        <v>0</v>
      </c>
      <c r="G22" s="19">
        <f t="shared" si="7"/>
        <v>1102395.4</v>
      </c>
      <c r="H22" s="19">
        <f t="shared" si="7"/>
        <v>0</v>
      </c>
      <c r="I22" s="19">
        <f t="shared" si="7"/>
        <v>99290.7</v>
      </c>
      <c r="J22" s="19">
        <f t="shared" si="7"/>
        <v>0</v>
      </c>
      <c r="K22" s="7"/>
      <c r="L22" s="7"/>
      <c r="M22" s="7"/>
      <c r="N22" s="7"/>
      <c r="O22" s="82"/>
      <c r="P22" s="16"/>
      <c r="Q22" s="16"/>
      <c r="R22" s="17"/>
    </row>
    <row r="23" spans="1:15" ht="13.5">
      <c r="A23" s="2" t="s">
        <v>1</v>
      </c>
      <c r="B23" s="85" t="s">
        <v>39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  <row r="24" spans="1:15" ht="18.75" customHeight="1">
      <c r="A24" s="44" t="s">
        <v>2</v>
      </c>
      <c r="B24" s="39" t="s">
        <v>53</v>
      </c>
      <c r="C24" s="44" t="s">
        <v>85</v>
      </c>
      <c r="D24" s="3" t="s">
        <v>18</v>
      </c>
      <c r="E24" s="24">
        <f aca="true" t="shared" si="8" ref="E24:J24">SUM(E25:E35)</f>
        <v>8262392.1</v>
      </c>
      <c r="F24" s="24">
        <f t="shared" si="8"/>
        <v>4102322.1</v>
      </c>
      <c r="G24" s="24">
        <f t="shared" si="8"/>
        <v>7389031.4</v>
      </c>
      <c r="H24" s="24">
        <f t="shared" si="8"/>
        <v>3658903.7</v>
      </c>
      <c r="I24" s="24">
        <f t="shared" si="8"/>
        <v>873360.7</v>
      </c>
      <c r="J24" s="24">
        <f t="shared" si="8"/>
        <v>443418.4</v>
      </c>
      <c r="K24" s="20"/>
      <c r="L24" s="20"/>
      <c r="M24" s="20"/>
      <c r="N24" s="20"/>
      <c r="O24" s="97" t="s">
        <v>91</v>
      </c>
    </row>
    <row r="25" spans="1:15" ht="18.75" customHeight="1">
      <c r="A25" s="45"/>
      <c r="B25" s="58"/>
      <c r="C25" s="45"/>
      <c r="D25" s="2">
        <v>2015</v>
      </c>
      <c r="E25" s="23">
        <f aca="true" t="shared" si="9" ref="E25:F27">G25+I25</f>
        <v>394058.8</v>
      </c>
      <c r="F25" s="23">
        <f t="shared" si="9"/>
        <v>394058.8</v>
      </c>
      <c r="G25" s="23">
        <f>G37+G49+G61+G73+G85</f>
        <v>320390.6</v>
      </c>
      <c r="H25" s="23">
        <f>H37+H49+H61+H73+H85</f>
        <v>320390.6</v>
      </c>
      <c r="I25" s="23">
        <f>I37+I49+I61+I73+I85</f>
        <v>73668.2</v>
      </c>
      <c r="J25" s="23">
        <f>J37+J49+J61+J73+J85</f>
        <v>73668.2</v>
      </c>
      <c r="K25" s="20"/>
      <c r="L25" s="20"/>
      <c r="M25" s="20"/>
      <c r="N25" s="20"/>
      <c r="O25" s="98"/>
    </row>
    <row r="26" spans="1:15" ht="18.75" customHeight="1">
      <c r="A26" s="45"/>
      <c r="B26" s="58"/>
      <c r="C26" s="45"/>
      <c r="D26" s="2">
        <v>2016</v>
      </c>
      <c r="E26" s="23">
        <f t="shared" si="9"/>
        <v>461128.6</v>
      </c>
      <c r="F26" s="23">
        <f t="shared" si="9"/>
        <v>461128.6</v>
      </c>
      <c r="G26" s="23">
        <f aca="true" t="shared" si="10" ref="G26:J28">G38+G50+G62+G74+G86</f>
        <v>388293.8</v>
      </c>
      <c r="H26" s="23">
        <f t="shared" si="10"/>
        <v>388293.8</v>
      </c>
      <c r="I26" s="23">
        <f t="shared" si="10"/>
        <v>72834.8</v>
      </c>
      <c r="J26" s="23">
        <f t="shared" si="10"/>
        <v>72834.8</v>
      </c>
      <c r="K26" s="20"/>
      <c r="L26" s="20"/>
      <c r="M26" s="20"/>
      <c r="N26" s="20"/>
      <c r="O26" s="98"/>
    </row>
    <row r="27" spans="1:15" ht="18.75" customHeight="1">
      <c r="A27" s="45"/>
      <c r="B27" s="58"/>
      <c r="C27" s="45"/>
      <c r="D27" s="2">
        <v>2017</v>
      </c>
      <c r="E27" s="23">
        <f t="shared" si="9"/>
        <v>527753.3</v>
      </c>
      <c r="F27" s="23">
        <f t="shared" si="9"/>
        <v>527753.3</v>
      </c>
      <c r="G27" s="23">
        <f t="shared" si="10"/>
        <v>478476.1</v>
      </c>
      <c r="H27" s="23">
        <f t="shared" si="10"/>
        <v>478476.1</v>
      </c>
      <c r="I27" s="23">
        <f t="shared" si="10"/>
        <v>49277.2</v>
      </c>
      <c r="J27" s="23">
        <f t="shared" si="10"/>
        <v>49277.2</v>
      </c>
      <c r="K27" s="20"/>
      <c r="L27" s="20"/>
      <c r="M27" s="20"/>
      <c r="N27" s="20"/>
      <c r="O27" s="98"/>
    </row>
    <row r="28" spans="1:15" ht="18.75" customHeight="1">
      <c r="A28" s="45"/>
      <c r="B28" s="58"/>
      <c r="C28" s="45"/>
      <c r="D28" s="2">
        <v>2018</v>
      </c>
      <c r="E28" s="23">
        <f aca="true" t="shared" si="11" ref="E28:E35">G28+I28</f>
        <v>834440.4</v>
      </c>
      <c r="F28" s="23">
        <f>H28+J28</f>
        <v>554466.3</v>
      </c>
      <c r="G28" s="23">
        <f>G40+G52+G64+G76+G88+G97</f>
        <v>755320.7</v>
      </c>
      <c r="H28" s="23">
        <f>H40+H52+H64+H76+H88+H97</f>
        <v>481631.5</v>
      </c>
      <c r="I28" s="23">
        <f t="shared" si="10"/>
        <v>79119.7</v>
      </c>
      <c r="J28" s="23">
        <f t="shared" si="10"/>
        <v>72834.8</v>
      </c>
      <c r="K28" s="20"/>
      <c r="L28" s="20"/>
      <c r="M28" s="20"/>
      <c r="N28" s="20"/>
      <c r="O28" s="98"/>
    </row>
    <row r="29" spans="1:15" ht="18.75" customHeight="1">
      <c r="A29" s="45"/>
      <c r="B29" s="58"/>
      <c r="C29" s="45"/>
      <c r="D29" s="2">
        <v>2019</v>
      </c>
      <c r="E29" s="120">
        <f>G29+I29</f>
        <v>788395.7</v>
      </c>
      <c r="F29" s="120">
        <f>H29+J29</f>
        <v>516656.3</v>
      </c>
      <c r="G29" s="120">
        <f aca="true" t="shared" si="12" ref="G29:H31">G41+G53+G65+G77+G89+G98+G106+G114</f>
        <v>715560.9</v>
      </c>
      <c r="H29" s="120">
        <f t="shared" si="12"/>
        <v>458388.5</v>
      </c>
      <c r="I29" s="120">
        <f>I41+I53+I65+I77+I89+I98+I106</f>
        <v>72834.8</v>
      </c>
      <c r="J29" s="120">
        <f>J41+J53+J65+J77+J89+J98+J106</f>
        <v>58267.8</v>
      </c>
      <c r="K29" s="20"/>
      <c r="L29" s="20"/>
      <c r="M29" s="20"/>
      <c r="N29" s="20"/>
      <c r="O29" s="98"/>
    </row>
    <row r="30" spans="1:15" ht="18.75" customHeight="1">
      <c r="A30" s="45"/>
      <c r="B30" s="58"/>
      <c r="C30" s="45"/>
      <c r="D30" s="2">
        <v>2020</v>
      </c>
      <c r="E30" s="120">
        <f t="shared" si="11"/>
        <v>678267.1</v>
      </c>
      <c r="F30" s="120">
        <f>H30+J30</f>
        <v>476879.4</v>
      </c>
      <c r="G30" s="120">
        <f t="shared" si="12"/>
        <v>601572.1</v>
      </c>
      <c r="H30" s="120">
        <f>H42+H54+H66+H78+H90+H99+H107+H115</f>
        <v>418611.6</v>
      </c>
      <c r="I30" s="120">
        <f aca="true" t="shared" si="13" ref="G30:J35">I42+I54+I66+I78+I90+I99+I107</f>
        <v>76695</v>
      </c>
      <c r="J30" s="120">
        <f t="shared" si="13"/>
        <v>58267.8</v>
      </c>
      <c r="K30" s="20"/>
      <c r="L30" s="20"/>
      <c r="M30" s="20"/>
      <c r="N30" s="20"/>
      <c r="O30" s="98"/>
    </row>
    <row r="31" spans="1:15" ht="18.75" customHeight="1">
      <c r="A31" s="88"/>
      <c r="B31" s="109"/>
      <c r="C31" s="113"/>
      <c r="D31" s="4">
        <v>2021</v>
      </c>
      <c r="E31" s="120">
        <f>G31+I31</f>
        <v>714124.5</v>
      </c>
      <c r="F31" s="120">
        <f>H31+J31</f>
        <v>476879.4</v>
      </c>
      <c r="G31" s="120">
        <f t="shared" si="12"/>
        <v>633364.7</v>
      </c>
      <c r="H31" s="120">
        <f t="shared" si="12"/>
        <v>418611.6</v>
      </c>
      <c r="I31" s="120">
        <f t="shared" si="13"/>
        <v>80759.8</v>
      </c>
      <c r="J31" s="120">
        <f t="shared" si="13"/>
        <v>58267.8</v>
      </c>
      <c r="K31" s="20"/>
      <c r="L31" s="20"/>
      <c r="M31" s="20"/>
      <c r="N31" s="20"/>
      <c r="O31" s="110"/>
    </row>
    <row r="32" spans="1:15" ht="18.75" customHeight="1">
      <c r="A32" s="88"/>
      <c r="B32" s="109"/>
      <c r="C32" s="113"/>
      <c r="D32" s="4">
        <v>2022</v>
      </c>
      <c r="E32" s="23">
        <f t="shared" si="11"/>
        <v>892557.2</v>
      </c>
      <c r="F32" s="23">
        <f>F44+F56+F68+F80+F92</f>
        <v>694500</v>
      </c>
      <c r="G32" s="23">
        <f t="shared" si="13"/>
        <v>807517.1</v>
      </c>
      <c r="H32" s="23">
        <f>H44+H56+H68+H80+H92+H101+H109</f>
        <v>694500</v>
      </c>
      <c r="I32" s="23">
        <f t="shared" si="13"/>
        <v>85040.1</v>
      </c>
      <c r="J32" s="23">
        <f t="shared" si="13"/>
        <v>0</v>
      </c>
      <c r="K32" s="20"/>
      <c r="L32" s="20"/>
      <c r="M32" s="20"/>
      <c r="N32" s="20"/>
      <c r="O32" s="110"/>
    </row>
    <row r="33" spans="1:15" ht="18.75" customHeight="1">
      <c r="A33" s="88"/>
      <c r="B33" s="109"/>
      <c r="C33" s="113"/>
      <c r="D33" s="4">
        <v>2023</v>
      </c>
      <c r="E33" s="23">
        <f t="shared" si="11"/>
        <v>939862.8</v>
      </c>
      <c r="F33" s="23">
        <f>F45+F57+F69+F81+F93</f>
        <v>0</v>
      </c>
      <c r="G33" s="23">
        <f t="shared" si="13"/>
        <v>850315.6</v>
      </c>
      <c r="H33" s="23">
        <f t="shared" si="13"/>
        <v>0</v>
      </c>
      <c r="I33" s="23">
        <f t="shared" si="13"/>
        <v>89547.2</v>
      </c>
      <c r="J33" s="23">
        <f t="shared" si="13"/>
        <v>0</v>
      </c>
      <c r="K33" s="20"/>
      <c r="L33" s="20"/>
      <c r="M33" s="20"/>
      <c r="N33" s="20"/>
      <c r="O33" s="110"/>
    </row>
    <row r="34" spans="1:15" ht="18.75" customHeight="1">
      <c r="A34" s="88"/>
      <c r="B34" s="109"/>
      <c r="C34" s="113"/>
      <c r="D34" s="4">
        <v>2024</v>
      </c>
      <c r="E34" s="23">
        <f t="shared" si="11"/>
        <v>989675.5</v>
      </c>
      <c r="F34" s="23">
        <f>F46+F58+F70+F82+F94</f>
        <v>0</v>
      </c>
      <c r="G34" s="23">
        <f t="shared" si="13"/>
        <v>895382.3</v>
      </c>
      <c r="H34" s="23">
        <f t="shared" si="13"/>
        <v>0</v>
      </c>
      <c r="I34" s="23">
        <f t="shared" si="13"/>
        <v>94293.2</v>
      </c>
      <c r="J34" s="23">
        <f t="shared" si="13"/>
        <v>0</v>
      </c>
      <c r="K34" s="20"/>
      <c r="L34" s="20"/>
      <c r="M34" s="20"/>
      <c r="N34" s="20"/>
      <c r="O34" s="110"/>
    </row>
    <row r="35" spans="1:15" ht="18.75" customHeight="1">
      <c r="A35" s="89"/>
      <c r="B35" s="111"/>
      <c r="C35" s="115"/>
      <c r="D35" s="4">
        <v>2025</v>
      </c>
      <c r="E35" s="23">
        <f t="shared" si="11"/>
        <v>1042128.2</v>
      </c>
      <c r="F35" s="23">
        <f>F47+F59+F71+F83+F95</f>
        <v>0</v>
      </c>
      <c r="G35" s="23">
        <f t="shared" si="13"/>
        <v>942837.5</v>
      </c>
      <c r="H35" s="23">
        <f t="shared" si="13"/>
        <v>0</v>
      </c>
      <c r="I35" s="23">
        <f t="shared" si="13"/>
        <v>99290.7</v>
      </c>
      <c r="J35" s="23">
        <f t="shared" si="13"/>
        <v>0</v>
      </c>
      <c r="K35" s="20"/>
      <c r="L35" s="20"/>
      <c r="M35" s="20"/>
      <c r="N35" s="20"/>
      <c r="O35" s="112"/>
    </row>
    <row r="36" spans="1:15" ht="18" customHeight="1">
      <c r="A36" s="44" t="s">
        <v>48</v>
      </c>
      <c r="B36" s="44" t="s">
        <v>66</v>
      </c>
      <c r="C36" s="50" t="s">
        <v>55</v>
      </c>
      <c r="D36" s="3" t="s">
        <v>18</v>
      </c>
      <c r="E36" s="24">
        <f aca="true" t="shared" si="14" ref="E36:J36">SUM(E37:E47)</f>
        <v>399527.5</v>
      </c>
      <c r="F36" s="24">
        <f t="shared" si="14"/>
        <v>212186.7</v>
      </c>
      <c r="G36" s="24">
        <f t="shared" si="14"/>
        <v>399527.5</v>
      </c>
      <c r="H36" s="24">
        <f t="shared" si="14"/>
        <v>212186.7</v>
      </c>
      <c r="I36" s="24">
        <f t="shared" si="14"/>
        <v>0</v>
      </c>
      <c r="J36" s="24">
        <f t="shared" si="14"/>
        <v>0</v>
      </c>
      <c r="K36" s="20"/>
      <c r="L36" s="20"/>
      <c r="M36" s="20"/>
      <c r="N36" s="20"/>
      <c r="O36" s="101"/>
    </row>
    <row r="37" spans="1:15" ht="18" customHeight="1">
      <c r="A37" s="45"/>
      <c r="B37" s="45"/>
      <c r="C37" s="45"/>
      <c r="D37" s="2">
        <v>2015</v>
      </c>
      <c r="E37" s="23">
        <v>0</v>
      </c>
      <c r="F37" s="23">
        <v>0</v>
      </c>
      <c r="G37" s="23">
        <v>0</v>
      </c>
      <c r="H37" s="23">
        <v>0</v>
      </c>
      <c r="I37" s="23"/>
      <c r="J37" s="23"/>
      <c r="K37" s="20"/>
      <c r="L37" s="20"/>
      <c r="M37" s="20"/>
      <c r="N37" s="20"/>
      <c r="O37" s="102"/>
    </row>
    <row r="38" spans="1:15" ht="18" customHeight="1">
      <c r="A38" s="45"/>
      <c r="B38" s="45"/>
      <c r="C38" s="45"/>
      <c r="D38" s="2">
        <v>2016</v>
      </c>
      <c r="E38" s="23">
        <f>G38+I38</f>
        <v>31458.5</v>
      </c>
      <c r="F38" s="23">
        <f>H38+J38</f>
        <v>31458.5</v>
      </c>
      <c r="G38" s="23">
        <v>31458.5</v>
      </c>
      <c r="H38" s="23">
        <v>31458.5</v>
      </c>
      <c r="I38" s="23"/>
      <c r="J38" s="23"/>
      <c r="K38" s="20"/>
      <c r="L38" s="20"/>
      <c r="M38" s="20"/>
      <c r="N38" s="20"/>
      <c r="O38" s="102"/>
    </row>
    <row r="39" spans="1:15" ht="18" customHeight="1">
      <c r="A39" s="45"/>
      <c r="B39" s="45"/>
      <c r="C39" s="45"/>
      <c r="D39" s="2">
        <v>2017</v>
      </c>
      <c r="E39" s="23">
        <f aca="true" t="shared" si="15" ref="E39:E47">G39+I39</f>
        <v>30795.3</v>
      </c>
      <c r="F39" s="23">
        <f>H39</f>
        <v>30795.3</v>
      </c>
      <c r="G39" s="23">
        <f>H39</f>
        <v>30795.3</v>
      </c>
      <c r="H39" s="23">
        <f>36114.4-5319.1</f>
        <v>30795.3</v>
      </c>
      <c r="I39" s="23"/>
      <c r="J39" s="23"/>
      <c r="K39" s="20"/>
      <c r="L39" s="20"/>
      <c r="M39" s="20"/>
      <c r="N39" s="20"/>
      <c r="O39" s="102"/>
    </row>
    <row r="40" spans="1:15" ht="18" customHeight="1">
      <c r="A40" s="45"/>
      <c r="B40" s="45"/>
      <c r="C40" s="45"/>
      <c r="D40" s="2">
        <v>2018</v>
      </c>
      <c r="E40" s="23">
        <v>37637.5</v>
      </c>
      <c r="F40" s="23">
        <v>37020.4</v>
      </c>
      <c r="G40" s="23">
        <v>37637.5</v>
      </c>
      <c r="H40" s="23">
        <v>37020.4</v>
      </c>
      <c r="I40" s="23"/>
      <c r="J40" s="23"/>
      <c r="K40" s="20"/>
      <c r="L40" s="20"/>
      <c r="M40" s="20"/>
      <c r="N40" s="20"/>
      <c r="O40" s="102"/>
    </row>
    <row r="41" spans="1:15" ht="18" customHeight="1">
      <c r="A41" s="45"/>
      <c r="B41" s="45"/>
      <c r="C41" s="45"/>
      <c r="D41" s="2">
        <v>2019</v>
      </c>
      <c r="E41" s="120">
        <v>38153.4</v>
      </c>
      <c r="F41" s="120">
        <v>37637.5</v>
      </c>
      <c r="G41" s="120">
        <v>38153.4</v>
      </c>
      <c r="H41" s="120">
        <v>37637.5</v>
      </c>
      <c r="I41" s="23"/>
      <c r="J41" s="23"/>
      <c r="K41" s="20"/>
      <c r="L41" s="20"/>
      <c r="M41" s="20"/>
      <c r="N41" s="20"/>
      <c r="O41" s="102"/>
    </row>
    <row r="42" spans="1:15" ht="18" customHeight="1">
      <c r="A42" s="45"/>
      <c r="B42" s="45"/>
      <c r="C42" s="45"/>
      <c r="D42" s="2">
        <v>2020</v>
      </c>
      <c r="E42" s="120">
        <v>38153.4</v>
      </c>
      <c r="F42" s="120">
        <v>37637.5</v>
      </c>
      <c r="G42" s="120">
        <v>38153.4</v>
      </c>
      <c r="H42" s="120">
        <v>37637.5</v>
      </c>
      <c r="I42" s="23"/>
      <c r="J42" s="23"/>
      <c r="K42" s="20"/>
      <c r="L42" s="20"/>
      <c r="M42" s="20"/>
      <c r="N42" s="20"/>
      <c r="O42" s="102"/>
    </row>
    <row r="43" spans="1:15" ht="18" customHeight="1">
      <c r="A43" s="88"/>
      <c r="B43" s="113"/>
      <c r="C43" s="113"/>
      <c r="D43" s="4">
        <v>2021</v>
      </c>
      <c r="E43" s="120">
        <f t="shared" si="15"/>
        <v>40175.5</v>
      </c>
      <c r="F43" s="120">
        <v>37637.5</v>
      </c>
      <c r="G43" s="120">
        <f>G42*1.053</f>
        <v>40175.5</v>
      </c>
      <c r="H43" s="120">
        <v>37637.5</v>
      </c>
      <c r="I43" s="23"/>
      <c r="J43" s="23"/>
      <c r="K43" s="20"/>
      <c r="L43" s="20"/>
      <c r="M43" s="20"/>
      <c r="N43" s="20"/>
      <c r="O43" s="114"/>
    </row>
    <row r="44" spans="1:15" ht="18" customHeight="1">
      <c r="A44" s="88"/>
      <c r="B44" s="113"/>
      <c r="C44" s="113"/>
      <c r="D44" s="4">
        <v>2022</v>
      </c>
      <c r="E44" s="23">
        <f t="shared" si="15"/>
        <v>42304.8</v>
      </c>
      <c r="F44" s="23"/>
      <c r="G44" s="23">
        <f>G43*1.053</f>
        <v>42304.8</v>
      </c>
      <c r="H44" s="23"/>
      <c r="I44" s="23"/>
      <c r="J44" s="23"/>
      <c r="K44" s="20"/>
      <c r="L44" s="20"/>
      <c r="M44" s="20"/>
      <c r="N44" s="20"/>
      <c r="O44" s="114"/>
    </row>
    <row r="45" spans="1:15" ht="18" customHeight="1">
      <c r="A45" s="88"/>
      <c r="B45" s="113"/>
      <c r="C45" s="113"/>
      <c r="D45" s="4">
        <v>2023</v>
      </c>
      <c r="E45" s="23">
        <f>G45+I45</f>
        <v>44547</v>
      </c>
      <c r="F45" s="23"/>
      <c r="G45" s="23">
        <f>G44*1.053</f>
        <v>44547</v>
      </c>
      <c r="H45" s="23"/>
      <c r="I45" s="23"/>
      <c r="J45" s="23"/>
      <c r="K45" s="20"/>
      <c r="L45" s="20"/>
      <c r="M45" s="20"/>
      <c r="N45" s="20"/>
      <c r="O45" s="114"/>
    </row>
    <row r="46" spans="1:15" ht="18" customHeight="1">
      <c r="A46" s="88"/>
      <c r="B46" s="113"/>
      <c r="C46" s="113"/>
      <c r="D46" s="4">
        <v>2024</v>
      </c>
      <c r="E46" s="23">
        <f t="shared" si="15"/>
        <v>46908</v>
      </c>
      <c r="F46" s="23"/>
      <c r="G46" s="23">
        <f>G45*1.053</f>
        <v>46908</v>
      </c>
      <c r="H46" s="23"/>
      <c r="I46" s="23"/>
      <c r="J46" s="23"/>
      <c r="K46" s="20"/>
      <c r="L46" s="20"/>
      <c r="M46" s="20"/>
      <c r="N46" s="20"/>
      <c r="O46" s="114"/>
    </row>
    <row r="47" spans="1:15" ht="18" customHeight="1">
      <c r="A47" s="89"/>
      <c r="B47" s="115"/>
      <c r="C47" s="115"/>
      <c r="D47" s="4">
        <v>2025</v>
      </c>
      <c r="E47" s="23">
        <f t="shared" si="15"/>
        <v>49394.1</v>
      </c>
      <c r="F47" s="23"/>
      <c r="G47" s="23">
        <f>G46*1.053</f>
        <v>49394.1</v>
      </c>
      <c r="H47" s="23"/>
      <c r="I47" s="23"/>
      <c r="J47" s="23"/>
      <c r="K47" s="20"/>
      <c r="L47" s="20"/>
      <c r="M47" s="20"/>
      <c r="N47" s="20"/>
      <c r="O47" s="116"/>
    </row>
    <row r="48" spans="1:15" ht="18" customHeight="1">
      <c r="A48" s="44" t="s">
        <v>49</v>
      </c>
      <c r="B48" s="44" t="s">
        <v>67</v>
      </c>
      <c r="C48" s="50" t="s">
        <v>55</v>
      </c>
      <c r="D48" s="3" t="s">
        <v>18</v>
      </c>
      <c r="E48" s="24">
        <f aca="true" t="shared" si="16" ref="E48:J48">SUM(E49:E59)</f>
        <v>222447.8</v>
      </c>
      <c r="F48" s="24">
        <f t="shared" si="16"/>
        <v>114645.4</v>
      </c>
      <c r="G48" s="24">
        <f t="shared" si="16"/>
        <v>222447.8</v>
      </c>
      <c r="H48" s="24">
        <f t="shared" si="16"/>
        <v>114645.4</v>
      </c>
      <c r="I48" s="24">
        <f t="shared" si="16"/>
        <v>0</v>
      </c>
      <c r="J48" s="24">
        <f t="shared" si="16"/>
        <v>0</v>
      </c>
      <c r="K48" s="20"/>
      <c r="L48" s="20"/>
      <c r="M48" s="20"/>
      <c r="N48" s="20"/>
      <c r="O48" s="101"/>
    </row>
    <row r="49" spans="1:15" ht="18" customHeight="1">
      <c r="A49" s="45"/>
      <c r="B49" s="45"/>
      <c r="C49" s="45"/>
      <c r="D49" s="2">
        <v>2015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0"/>
      <c r="L49" s="20"/>
      <c r="M49" s="20"/>
      <c r="N49" s="20"/>
      <c r="O49" s="102"/>
    </row>
    <row r="50" spans="1:15" ht="18" customHeight="1">
      <c r="A50" s="45"/>
      <c r="B50" s="45"/>
      <c r="C50" s="45"/>
      <c r="D50" s="2">
        <v>2016</v>
      </c>
      <c r="E50" s="23">
        <f>G50+I50</f>
        <v>15331.9</v>
      </c>
      <c r="F50" s="23">
        <f>H50+J50</f>
        <v>15331.9</v>
      </c>
      <c r="G50" s="23">
        <v>15331.9</v>
      </c>
      <c r="H50" s="23">
        <v>15331.9</v>
      </c>
      <c r="I50" s="23"/>
      <c r="J50" s="23"/>
      <c r="K50" s="20"/>
      <c r="L50" s="20"/>
      <c r="M50" s="20"/>
      <c r="N50" s="20"/>
      <c r="O50" s="102"/>
    </row>
    <row r="51" spans="1:15" ht="18" customHeight="1">
      <c r="A51" s="45"/>
      <c r="B51" s="45"/>
      <c r="C51" s="45"/>
      <c r="D51" s="2">
        <v>2017</v>
      </c>
      <c r="E51" s="23">
        <f aca="true" t="shared" si="17" ref="E51:E59">G51+I51</f>
        <v>18130.8</v>
      </c>
      <c r="F51" s="23">
        <f>H51</f>
        <v>18130.8</v>
      </c>
      <c r="G51" s="23">
        <f>H51</f>
        <v>18130.8</v>
      </c>
      <c r="H51" s="23">
        <f>24904.5-2350.1+761-5184.6</f>
        <v>18130.8</v>
      </c>
      <c r="I51" s="23"/>
      <c r="J51" s="23"/>
      <c r="K51" s="20"/>
      <c r="L51" s="20"/>
      <c r="M51" s="20"/>
      <c r="N51" s="20"/>
      <c r="O51" s="102"/>
    </row>
    <row r="52" spans="1:15" ht="18" customHeight="1">
      <c r="A52" s="45"/>
      <c r="B52" s="45"/>
      <c r="C52" s="45"/>
      <c r="D52" s="2">
        <v>2018</v>
      </c>
      <c r="E52" s="23">
        <f>G52+I52</f>
        <v>20504.7</v>
      </c>
      <c r="F52" s="23">
        <f>H52</f>
        <v>19668.6</v>
      </c>
      <c r="G52" s="23">
        <v>20504.7</v>
      </c>
      <c r="H52" s="23">
        <v>19668.6</v>
      </c>
      <c r="I52" s="23"/>
      <c r="J52" s="23"/>
      <c r="K52" s="20"/>
      <c r="L52" s="20"/>
      <c r="M52" s="20"/>
      <c r="N52" s="20"/>
      <c r="O52" s="102"/>
    </row>
    <row r="53" spans="1:15" ht="18" customHeight="1">
      <c r="A53" s="45"/>
      <c r="B53" s="45"/>
      <c r="C53" s="45"/>
      <c r="D53" s="2">
        <v>2019</v>
      </c>
      <c r="E53" s="120">
        <f>G53+I53</f>
        <v>20504.7</v>
      </c>
      <c r="F53" s="120">
        <f>H53</f>
        <v>20504.7</v>
      </c>
      <c r="G53" s="120">
        <v>20504.7</v>
      </c>
      <c r="H53" s="120">
        <f>16504.6+4000.1</f>
        <v>20504.7</v>
      </c>
      <c r="I53" s="23"/>
      <c r="J53" s="23"/>
      <c r="K53" s="20"/>
      <c r="L53" s="20"/>
      <c r="M53" s="20"/>
      <c r="N53" s="20"/>
      <c r="O53" s="102"/>
    </row>
    <row r="54" spans="1:15" ht="18" customHeight="1">
      <c r="A54" s="45"/>
      <c r="B54" s="45"/>
      <c r="C54" s="45"/>
      <c r="D54" s="2">
        <v>2020</v>
      </c>
      <c r="E54" s="120">
        <f>G54+I54</f>
        <v>21591.4</v>
      </c>
      <c r="F54" s="120">
        <f>H54</f>
        <v>20504.7</v>
      </c>
      <c r="G54" s="120">
        <f aca="true" t="shared" si="18" ref="G54:G59">G53*1.053</f>
        <v>21591.4</v>
      </c>
      <c r="H54" s="120">
        <f>16504.6+4000.1</f>
        <v>20504.7</v>
      </c>
      <c r="I54" s="23"/>
      <c r="J54" s="23"/>
      <c r="K54" s="20"/>
      <c r="L54" s="20"/>
      <c r="M54" s="20"/>
      <c r="N54" s="20"/>
      <c r="O54" s="102"/>
    </row>
    <row r="55" spans="1:15" ht="18" customHeight="1">
      <c r="A55" s="88"/>
      <c r="B55" s="113"/>
      <c r="C55" s="113"/>
      <c r="D55" s="4">
        <v>2021</v>
      </c>
      <c r="E55" s="120">
        <f t="shared" si="17"/>
        <v>22735.7</v>
      </c>
      <c r="F55" s="120">
        <f>H55</f>
        <v>20504.7</v>
      </c>
      <c r="G55" s="120">
        <f t="shared" si="18"/>
        <v>22735.7</v>
      </c>
      <c r="H55" s="120">
        <f>16504.6+4000.1</f>
        <v>20504.7</v>
      </c>
      <c r="I55" s="23"/>
      <c r="J55" s="23"/>
      <c r="K55" s="20"/>
      <c r="L55" s="20"/>
      <c r="M55" s="20"/>
      <c r="N55" s="20"/>
      <c r="O55" s="114"/>
    </row>
    <row r="56" spans="1:15" ht="18" customHeight="1">
      <c r="A56" s="88"/>
      <c r="B56" s="113"/>
      <c r="C56" s="113"/>
      <c r="D56" s="4">
        <v>2022</v>
      </c>
      <c r="E56" s="23">
        <f t="shared" si="17"/>
        <v>23940.7</v>
      </c>
      <c r="F56" s="23"/>
      <c r="G56" s="23">
        <f t="shared" si="18"/>
        <v>23940.7</v>
      </c>
      <c r="H56" s="23"/>
      <c r="I56" s="23"/>
      <c r="J56" s="23"/>
      <c r="K56" s="20"/>
      <c r="L56" s="20"/>
      <c r="M56" s="20"/>
      <c r="N56" s="20"/>
      <c r="O56" s="114"/>
    </row>
    <row r="57" spans="1:15" ht="18" customHeight="1">
      <c r="A57" s="88"/>
      <c r="B57" s="113"/>
      <c r="C57" s="113"/>
      <c r="D57" s="4">
        <v>2023</v>
      </c>
      <c r="E57" s="23">
        <f t="shared" si="17"/>
        <v>25209.6</v>
      </c>
      <c r="F57" s="23"/>
      <c r="G57" s="23">
        <f t="shared" si="18"/>
        <v>25209.6</v>
      </c>
      <c r="H57" s="23"/>
      <c r="I57" s="23"/>
      <c r="J57" s="23"/>
      <c r="K57" s="20"/>
      <c r="L57" s="20"/>
      <c r="M57" s="20"/>
      <c r="N57" s="20"/>
      <c r="O57" s="114"/>
    </row>
    <row r="58" spans="1:15" ht="18" customHeight="1">
      <c r="A58" s="88"/>
      <c r="B58" s="113"/>
      <c r="C58" s="113"/>
      <c r="D58" s="4">
        <v>2024</v>
      </c>
      <c r="E58" s="23">
        <f t="shared" si="17"/>
        <v>26545.7</v>
      </c>
      <c r="F58" s="23"/>
      <c r="G58" s="23">
        <f t="shared" si="18"/>
        <v>26545.7</v>
      </c>
      <c r="H58" s="23"/>
      <c r="I58" s="23"/>
      <c r="J58" s="23"/>
      <c r="K58" s="20"/>
      <c r="L58" s="20"/>
      <c r="M58" s="20"/>
      <c r="N58" s="20"/>
      <c r="O58" s="114"/>
    </row>
    <row r="59" spans="1:15" ht="18" customHeight="1">
      <c r="A59" s="89"/>
      <c r="B59" s="115"/>
      <c r="C59" s="115"/>
      <c r="D59" s="4">
        <v>2025</v>
      </c>
      <c r="E59" s="23">
        <f t="shared" si="17"/>
        <v>27952.6</v>
      </c>
      <c r="F59" s="23"/>
      <c r="G59" s="23">
        <f t="shared" si="18"/>
        <v>27952.6</v>
      </c>
      <c r="H59" s="23"/>
      <c r="I59" s="23"/>
      <c r="J59" s="23"/>
      <c r="K59" s="20"/>
      <c r="L59" s="20"/>
      <c r="M59" s="20"/>
      <c r="N59" s="20"/>
      <c r="O59" s="116"/>
    </row>
    <row r="60" spans="1:15" ht="18" customHeight="1">
      <c r="A60" s="44" t="s">
        <v>50</v>
      </c>
      <c r="B60" s="44" t="s">
        <v>68</v>
      </c>
      <c r="C60" s="44" t="s">
        <v>55</v>
      </c>
      <c r="D60" s="3" t="s">
        <v>18</v>
      </c>
      <c r="E60" s="24">
        <f aca="true" t="shared" si="19" ref="E60:J60">SUM(E61:E71)</f>
        <v>261898.9</v>
      </c>
      <c r="F60" s="24">
        <f t="shared" si="19"/>
        <v>139067</v>
      </c>
      <c r="G60" s="24">
        <f t="shared" si="19"/>
        <v>261898.9</v>
      </c>
      <c r="H60" s="24">
        <f t="shared" si="19"/>
        <v>139067</v>
      </c>
      <c r="I60" s="24">
        <f t="shared" si="19"/>
        <v>0</v>
      </c>
      <c r="J60" s="24">
        <f t="shared" si="19"/>
        <v>0</v>
      </c>
      <c r="K60" s="20"/>
      <c r="L60" s="20"/>
      <c r="M60" s="20"/>
      <c r="N60" s="20"/>
      <c r="O60" s="101"/>
    </row>
    <row r="61" spans="1:15" ht="18" customHeight="1">
      <c r="A61" s="45"/>
      <c r="B61" s="45"/>
      <c r="C61" s="45"/>
      <c r="D61" s="2">
        <v>2015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0"/>
      <c r="L61" s="20"/>
      <c r="M61" s="20"/>
      <c r="N61" s="20"/>
      <c r="O61" s="102"/>
    </row>
    <row r="62" spans="1:15" ht="18" customHeight="1">
      <c r="A62" s="45"/>
      <c r="B62" s="45"/>
      <c r="C62" s="45"/>
      <c r="D62" s="2">
        <v>2016</v>
      </c>
      <c r="E62" s="23">
        <f>G62+I62</f>
        <v>21173.4</v>
      </c>
      <c r="F62" s="23">
        <f>H62+J62</f>
        <v>21173.4</v>
      </c>
      <c r="G62" s="23">
        <v>21173.4</v>
      </c>
      <c r="H62" s="23">
        <v>21173.4</v>
      </c>
      <c r="I62" s="23"/>
      <c r="J62" s="23"/>
      <c r="K62" s="20"/>
      <c r="L62" s="20"/>
      <c r="M62" s="20"/>
      <c r="N62" s="20"/>
      <c r="O62" s="102"/>
    </row>
    <row r="63" spans="1:15" ht="18" customHeight="1">
      <c r="A63" s="45"/>
      <c r="B63" s="45"/>
      <c r="C63" s="45"/>
      <c r="D63" s="2">
        <v>2017</v>
      </c>
      <c r="E63" s="23">
        <f aca="true" t="shared" si="20" ref="E63:E71">G63+I63</f>
        <v>21327.3</v>
      </c>
      <c r="F63" s="23">
        <f>H63</f>
        <v>21327.3</v>
      </c>
      <c r="G63" s="23">
        <f>H63</f>
        <v>21327.3</v>
      </c>
      <c r="H63" s="23">
        <f>22428.1-1100.8</f>
        <v>21327.3</v>
      </c>
      <c r="I63" s="23"/>
      <c r="J63" s="23"/>
      <c r="K63" s="20"/>
      <c r="L63" s="20"/>
      <c r="M63" s="20"/>
      <c r="N63" s="20"/>
      <c r="O63" s="102"/>
    </row>
    <row r="64" spans="1:15" ht="18" customHeight="1">
      <c r="A64" s="45"/>
      <c r="B64" s="45"/>
      <c r="C64" s="45"/>
      <c r="D64" s="2">
        <v>2018</v>
      </c>
      <c r="E64" s="23">
        <f>G64+I64</f>
        <v>29115.4</v>
      </c>
      <c r="F64" s="23">
        <v>23878.7</v>
      </c>
      <c r="G64" s="23">
        <v>29115.4</v>
      </c>
      <c r="H64" s="23">
        <v>23878.7</v>
      </c>
      <c r="I64" s="23"/>
      <c r="J64" s="23"/>
      <c r="K64" s="20"/>
      <c r="L64" s="20"/>
      <c r="M64" s="20"/>
      <c r="N64" s="20"/>
      <c r="O64" s="102"/>
    </row>
    <row r="65" spans="1:15" ht="18" customHeight="1">
      <c r="A65" s="45"/>
      <c r="B65" s="45"/>
      <c r="C65" s="45"/>
      <c r="D65" s="2">
        <v>2019</v>
      </c>
      <c r="E65" s="120">
        <v>24229.2</v>
      </c>
      <c r="F65" s="120">
        <f>H65</f>
        <v>24229.2</v>
      </c>
      <c r="G65" s="120">
        <v>24229.2</v>
      </c>
      <c r="H65" s="120">
        <f>17000+7229.2</f>
        <v>24229.2</v>
      </c>
      <c r="I65" s="23"/>
      <c r="J65" s="23"/>
      <c r="K65" s="20"/>
      <c r="L65" s="20"/>
      <c r="M65" s="20"/>
      <c r="N65" s="20"/>
      <c r="O65" s="102"/>
    </row>
    <row r="66" spans="1:15" ht="18" customHeight="1">
      <c r="A66" s="45"/>
      <c r="B66" s="45"/>
      <c r="C66" s="45"/>
      <c r="D66" s="2">
        <v>2020</v>
      </c>
      <c r="E66" s="120">
        <f>G66+I66</f>
        <v>24229.2</v>
      </c>
      <c r="F66" s="120">
        <f>H66</f>
        <v>24229.2</v>
      </c>
      <c r="G66" s="120">
        <v>24229.2</v>
      </c>
      <c r="H66" s="120">
        <f>17000+7229.2</f>
        <v>24229.2</v>
      </c>
      <c r="I66" s="23"/>
      <c r="J66" s="23"/>
      <c r="K66" s="20"/>
      <c r="L66" s="20"/>
      <c r="M66" s="20"/>
      <c r="N66" s="20"/>
      <c r="O66" s="102"/>
    </row>
    <row r="67" spans="1:15" ht="18" customHeight="1">
      <c r="A67" s="88"/>
      <c r="B67" s="113"/>
      <c r="C67" s="113"/>
      <c r="D67" s="4">
        <v>2021</v>
      </c>
      <c r="E67" s="120">
        <f t="shared" si="20"/>
        <v>25513.3</v>
      </c>
      <c r="F67" s="120">
        <f>17000+7229.2</f>
        <v>24229.2</v>
      </c>
      <c r="G67" s="120">
        <f>G66*1.053</f>
        <v>25513.3</v>
      </c>
      <c r="H67" s="120">
        <f>17000+7229.2</f>
        <v>24229.2</v>
      </c>
      <c r="I67" s="23"/>
      <c r="J67" s="23"/>
      <c r="K67" s="20"/>
      <c r="L67" s="20"/>
      <c r="M67" s="20"/>
      <c r="N67" s="20"/>
      <c r="O67" s="114"/>
    </row>
    <row r="68" spans="1:15" ht="18" customHeight="1">
      <c r="A68" s="88"/>
      <c r="B68" s="113"/>
      <c r="C68" s="113"/>
      <c r="D68" s="4">
        <v>2022</v>
      </c>
      <c r="E68" s="23">
        <f t="shared" si="20"/>
        <v>26865.5</v>
      </c>
      <c r="F68" s="23"/>
      <c r="G68" s="23">
        <f>G67*1.053</f>
        <v>26865.5</v>
      </c>
      <c r="H68" s="23"/>
      <c r="I68" s="23"/>
      <c r="J68" s="23"/>
      <c r="K68" s="20"/>
      <c r="L68" s="20"/>
      <c r="M68" s="20"/>
      <c r="N68" s="20"/>
      <c r="O68" s="114"/>
    </row>
    <row r="69" spans="1:15" ht="18" customHeight="1">
      <c r="A69" s="88"/>
      <c r="B69" s="113"/>
      <c r="C69" s="113"/>
      <c r="D69" s="4">
        <v>2023</v>
      </c>
      <c r="E69" s="23">
        <f t="shared" si="20"/>
        <v>28289.4</v>
      </c>
      <c r="F69" s="23"/>
      <c r="G69" s="23">
        <f>G68*1.053</f>
        <v>28289.4</v>
      </c>
      <c r="H69" s="23"/>
      <c r="I69" s="23"/>
      <c r="J69" s="23"/>
      <c r="K69" s="20"/>
      <c r="L69" s="20"/>
      <c r="M69" s="20"/>
      <c r="N69" s="20"/>
      <c r="O69" s="114"/>
    </row>
    <row r="70" spans="1:15" ht="18" customHeight="1">
      <c r="A70" s="88"/>
      <c r="B70" s="113"/>
      <c r="C70" s="113"/>
      <c r="D70" s="4">
        <v>2024</v>
      </c>
      <c r="E70" s="23">
        <f t="shared" si="20"/>
        <v>29788.7</v>
      </c>
      <c r="F70" s="23"/>
      <c r="G70" s="23">
        <f>G69*1.053</f>
        <v>29788.7</v>
      </c>
      <c r="H70" s="23"/>
      <c r="I70" s="23"/>
      <c r="J70" s="23"/>
      <c r="K70" s="20"/>
      <c r="L70" s="20"/>
      <c r="M70" s="20"/>
      <c r="N70" s="20"/>
      <c r="O70" s="114"/>
    </row>
    <row r="71" spans="1:15" ht="18" customHeight="1">
      <c r="A71" s="89"/>
      <c r="B71" s="115"/>
      <c r="C71" s="115"/>
      <c r="D71" s="4">
        <v>2025</v>
      </c>
      <c r="E71" s="23">
        <f t="shared" si="20"/>
        <v>31367.5</v>
      </c>
      <c r="F71" s="23"/>
      <c r="G71" s="23">
        <f>G70*1.053</f>
        <v>31367.5</v>
      </c>
      <c r="H71" s="23"/>
      <c r="I71" s="23"/>
      <c r="J71" s="23"/>
      <c r="K71" s="20"/>
      <c r="L71" s="20"/>
      <c r="M71" s="20"/>
      <c r="N71" s="20"/>
      <c r="O71" s="116"/>
    </row>
    <row r="72" spans="1:15" ht="18" customHeight="1">
      <c r="A72" s="44" t="s">
        <v>51</v>
      </c>
      <c r="B72" s="44" t="s">
        <v>69</v>
      </c>
      <c r="C72" s="44" t="s">
        <v>55</v>
      </c>
      <c r="D72" s="3" t="s">
        <v>18</v>
      </c>
      <c r="E72" s="24">
        <f aca="true" t="shared" si="21" ref="E72:J72">SUM(E73:E83)</f>
        <v>171765</v>
      </c>
      <c r="F72" s="24">
        <f t="shared" si="21"/>
        <v>46617.7</v>
      </c>
      <c r="G72" s="24">
        <f t="shared" si="21"/>
        <v>171765</v>
      </c>
      <c r="H72" s="24">
        <f t="shared" si="21"/>
        <v>46617.7</v>
      </c>
      <c r="I72" s="24">
        <f t="shared" si="21"/>
        <v>0</v>
      </c>
      <c r="J72" s="24">
        <f t="shared" si="21"/>
        <v>0</v>
      </c>
      <c r="K72" s="20"/>
      <c r="L72" s="20"/>
      <c r="M72" s="20"/>
      <c r="N72" s="20"/>
      <c r="O72" s="101"/>
    </row>
    <row r="73" spans="1:15" ht="18" customHeight="1">
      <c r="A73" s="45"/>
      <c r="B73" s="45"/>
      <c r="C73" s="45"/>
      <c r="D73" s="2">
        <v>2015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0"/>
      <c r="L73" s="20"/>
      <c r="M73" s="20"/>
      <c r="N73" s="20"/>
      <c r="O73" s="102"/>
    </row>
    <row r="74" spans="1:15" ht="18" customHeight="1">
      <c r="A74" s="45"/>
      <c r="B74" s="45"/>
      <c r="C74" s="45"/>
      <c r="D74" s="2">
        <v>2016</v>
      </c>
      <c r="E74" s="23">
        <f>G74+I74</f>
        <v>6330</v>
      </c>
      <c r="F74" s="23">
        <f>H74+J74</f>
        <v>6330</v>
      </c>
      <c r="G74" s="23">
        <v>6330</v>
      </c>
      <c r="H74" s="23">
        <v>6330</v>
      </c>
      <c r="I74" s="23"/>
      <c r="J74" s="23"/>
      <c r="K74" s="20"/>
      <c r="L74" s="20"/>
      <c r="M74" s="20"/>
      <c r="N74" s="20"/>
      <c r="O74" s="102"/>
    </row>
    <row r="75" spans="1:15" ht="18" customHeight="1">
      <c r="A75" s="45"/>
      <c r="B75" s="45"/>
      <c r="C75" s="45"/>
      <c r="D75" s="2">
        <v>2017</v>
      </c>
      <c r="E75" s="23">
        <f>G75+I75</f>
        <v>8872.2</v>
      </c>
      <c r="F75" s="23">
        <f>H75</f>
        <v>8872.2</v>
      </c>
      <c r="G75" s="23">
        <f>H75</f>
        <v>8872.2</v>
      </c>
      <c r="H75" s="23">
        <f>9214.3-342.1</f>
        <v>8872.2</v>
      </c>
      <c r="I75" s="23"/>
      <c r="J75" s="23"/>
      <c r="K75" s="20"/>
      <c r="L75" s="20"/>
      <c r="M75" s="20"/>
      <c r="N75" s="20"/>
      <c r="O75" s="102"/>
    </row>
    <row r="76" spans="1:15" ht="18" customHeight="1">
      <c r="A76" s="45"/>
      <c r="B76" s="45"/>
      <c r="C76" s="45"/>
      <c r="D76" s="2">
        <v>2018</v>
      </c>
      <c r="E76" s="23">
        <f>G76+I76</f>
        <v>16475.8</v>
      </c>
      <c r="F76" s="23">
        <v>4326.1</v>
      </c>
      <c r="G76" s="23">
        <v>16475.8</v>
      </c>
      <c r="H76" s="23">
        <v>4326.1</v>
      </c>
      <c r="I76" s="23"/>
      <c r="J76" s="23"/>
      <c r="K76" s="20"/>
      <c r="L76" s="20"/>
      <c r="M76" s="20"/>
      <c r="N76" s="20"/>
      <c r="O76" s="102"/>
    </row>
    <row r="77" spans="1:15" ht="18" customHeight="1">
      <c r="A77" s="45"/>
      <c r="B77" s="45"/>
      <c r="C77" s="45"/>
      <c r="D77" s="2">
        <v>2019</v>
      </c>
      <c r="E77" s="120">
        <v>17049.1</v>
      </c>
      <c r="F77" s="120">
        <v>9029.8</v>
      </c>
      <c r="G77" s="120">
        <v>17049.1</v>
      </c>
      <c r="H77" s="120">
        <v>9029.8</v>
      </c>
      <c r="I77" s="23"/>
      <c r="J77" s="23"/>
      <c r="K77" s="20"/>
      <c r="L77" s="20"/>
      <c r="M77" s="20"/>
      <c r="N77" s="20"/>
      <c r="O77" s="102"/>
    </row>
    <row r="78" spans="1:15" ht="18" customHeight="1">
      <c r="A78" s="45"/>
      <c r="B78" s="45"/>
      <c r="C78" s="45"/>
      <c r="D78" s="2">
        <v>2020</v>
      </c>
      <c r="E78" s="120">
        <f aca="true" t="shared" si="22" ref="E78:E83">G78</f>
        <v>17952.7</v>
      </c>
      <c r="F78" s="120">
        <v>9029.8</v>
      </c>
      <c r="G78" s="120">
        <f aca="true" t="shared" si="23" ref="G78:G83">G77*1.053</f>
        <v>17952.7</v>
      </c>
      <c r="H78" s="120">
        <v>9029.8</v>
      </c>
      <c r="I78" s="23"/>
      <c r="J78" s="23"/>
      <c r="K78" s="20"/>
      <c r="L78" s="20"/>
      <c r="M78" s="20"/>
      <c r="N78" s="20"/>
      <c r="O78" s="102"/>
    </row>
    <row r="79" spans="1:15" ht="18" customHeight="1">
      <c r="A79" s="88"/>
      <c r="B79" s="113"/>
      <c r="C79" s="113"/>
      <c r="D79" s="4">
        <v>2021</v>
      </c>
      <c r="E79" s="120">
        <f t="shared" si="22"/>
        <v>18904.2</v>
      </c>
      <c r="F79" s="120">
        <v>9029.8</v>
      </c>
      <c r="G79" s="120">
        <f t="shared" si="23"/>
        <v>18904.2</v>
      </c>
      <c r="H79" s="120">
        <v>9029.8</v>
      </c>
      <c r="I79" s="23"/>
      <c r="J79" s="23"/>
      <c r="K79" s="20"/>
      <c r="L79" s="20"/>
      <c r="M79" s="20"/>
      <c r="N79" s="20"/>
      <c r="O79" s="114"/>
    </row>
    <row r="80" spans="1:15" ht="18" customHeight="1">
      <c r="A80" s="88"/>
      <c r="B80" s="113"/>
      <c r="C80" s="113"/>
      <c r="D80" s="4">
        <v>2022</v>
      </c>
      <c r="E80" s="23">
        <f t="shared" si="22"/>
        <v>19906.1</v>
      </c>
      <c r="F80" s="23"/>
      <c r="G80" s="23">
        <f t="shared" si="23"/>
        <v>19906.1</v>
      </c>
      <c r="H80" s="23"/>
      <c r="I80" s="23"/>
      <c r="J80" s="23"/>
      <c r="K80" s="20"/>
      <c r="L80" s="20"/>
      <c r="M80" s="20"/>
      <c r="N80" s="20"/>
      <c r="O80" s="114"/>
    </row>
    <row r="81" spans="1:15" ht="18" customHeight="1">
      <c r="A81" s="88"/>
      <c r="B81" s="113"/>
      <c r="C81" s="113"/>
      <c r="D81" s="4">
        <v>2023</v>
      </c>
      <c r="E81" s="23">
        <f t="shared" si="22"/>
        <v>20961.1</v>
      </c>
      <c r="F81" s="23"/>
      <c r="G81" s="23">
        <f t="shared" si="23"/>
        <v>20961.1</v>
      </c>
      <c r="H81" s="23"/>
      <c r="I81" s="23"/>
      <c r="J81" s="23"/>
      <c r="K81" s="20"/>
      <c r="L81" s="20"/>
      <c r="M81" s="20"/>
      <c r="N81" s="20"/>
      <c r="O81" s="114"/>
    </row>
    <row r="82" spans="1:15" ht="18" customHeight="1">
      <c r="A82" s="88"/>
      <c r="B82" s="113"/>
      <c r="C82" s="113"/>
      <c r="D82" s="4">
        <v>2024</v>
      </c>
      <c r="E82" s="23">
        <f t="shared" si="22"/>
        <v>22072</v>
      </c>
      <c r="F82" s="23"/>
      <c r="G82" s="23">
        <f t="shared" si="23"/>
        <v>22072</v>
      </c>
      <c r="H82" s="23"/>
      <c r="I82" s="23"/>
      <c r="J82" s="23"/>
      <c r="K82" s="20"/>
      <c r="L82" s="20"/>
      <c r="M82" s="20"/>
      <c r="N82" s="20"/>
      <c r="O82" s="114"/>
    </row>
    <row r="83" spans="1:15" ht="18" customHeight="1">
      <c r="A83" s="89"/>
      <c r="B83" s="115"/>
      <c r="C83" s="115"/>
      <c r="D83" s="4">
        <v>2025</v>
      </c>
      <c r="E83" s="23">
        <f t="shared" si="22"/>
        <v>23241.8</v>
      </c>
      <c r="F83" s="23"/>
      <c r="G83" s="23">
        <f t="shared" si="23"/>
        <v>23241.8</v>
      </c>
      <c r="H83" s="23"/>
      <c r="I83" s="23"/>
      <c r="J83" s="23"/>
      <c r="K83" s="20"/>
      <c r="L83" s="20"/>
      <c r="M83" s="20"/>
      <c r="N83" s="20"/>
      <c r="O83" s="116"/>
    </row>
    <row r="84" spans="1:15" ht="18" customHeight="1">
      <c r="A84" s="44" t="s">
        <v>52</v>
      </c>
      <c r="B84" s="44" t="s">
        <v>70</v>
      </c>
      <c r="C84" s="44" t="s">
        <v>58</v>
      </c>
      <c r="D84" s="3" t="s">
        <v>18</v>
      </c>
      <c r="E84" s="24">
        <f aca="true" t="shared" si="24" ref="E84:J84">SUM(E85:E95)</f>
        <v>7014542.8</v>
      </c>
      <c r="F84" s="24">
        <f>SUM(F85:F95)</f>
        <v>3397595.2</v>
      </c>
      <c r="G84" s="24">
        <f t="shared" si="24"/>
        <v>6141182.1</v>
      </c>
      <c r="H84" s="24">
        <f t="shared" si="24"/>
        <v>2954176.8</v>
      </c>
      <c r="I84" s="24">
        <f t="shared" si="24"/>
        <v>873360.7</v>
      </c>
      <c r="J84" s="24">
        <f t="shared" si="24"/>
        <v>443418.4</v>
      </c>
      <c r="K84" s="20"/>
      <c r="L84" s="20"/>
      <c r="M84" s="20"/>
      <c r="N84" s="20"/>
      <c r="O84" s="101"/>
    </row>
    <row r="85" spans="1:15" ht="18" customHeight="1">
      <c r="A85" s="45"/>
      <c r="B85" s="45"/>
      <c r="C85" s="45"/>
      <c r="D85" s="2">
        <v>2015</v>
      </c>
      <c r="E85" s="23">
        <f>G85+I85</f>
        <v>394058.8</v>
      </c>
      <c r="F85" s="23">
        <f>H85+J85</f>
        <v>394058.8</v>
      </c>
      <c r="G85" s="23">
        <v>320390.6</v>
      </c>
      <c r="H85" s="23">
        <v>320390.6</v>
      </c>
      <c r="I85" s="23">
        <v>73668.2</v>
      </c>
      <c r="J85" s="23">
        <v>73668.2</v>
      </c>
      <c r="K85" s="20"/>
      <c r="L85" s="20"/>
      <c r="M85" s="20"/>
      <c r="N85" s="20"/>
      <c r="O85" s="114"/>
    </row>
    <row r="86" spans="1:15" ht="18" customHeight="1">
      <c r="A86" s="45"/>
      <c r="B86" s="45"/>
      <c r="C86" s="45"/>
      <c r="D86" s="2">
        <v>2016</v>
      </c>
      <c r="E86" s="23">
        <f aca="true" t="shared" si="25" ref="E86:E95">G86+I86</f>
        <v>386834.8</v>
      </c>
      <c r="F86" s="23">
        <f>H86+J86</f>
        <v>386834.8</v>
      </c>
      <c r="G86" s="23">
        <f>299000+15000</f>
        <v>314000</v>
      </c>
      <c r="H86" s="23">
        <f>299000+15000</f>
        <v>314000</v>
      </c>
      <c r="I86" s="25">
        <v>72834.8</v>
      </c>
      <c r="J86" s="25">
        <v>72834.8</v>
      </c>
      <c r="K86" s="20"/>
      <c r="L86" s="20"/>
      <c r="M86" s="20"/>
      <c r="N86" s="20"/>
      <c r="O86" s="114"/>
    </row>
    <row r="87" spans="1:15" ht="18" customHeight="1">
      <c r="A87" s="45"/>
      <c r="B87" s="45"/>
      <c r="C87" s="45"/>
      <c r="D87" s="2">
        <v>2017</v>
      </c>
      <c r="E87" s="23">
        <f t="shared" si="25"/>
        <v>448627.7</v>
      </c>
      <c r="F87" s="23">
        <f>H87+J87</f>
        <v>448627.7</v>
      </c>
      <c r="G87" s="23">
        <f>H87</f>
        <v>399350.5</v>
      </c>
      <c r="H87" s="23">
        <f>274380+63554.6+23557.6+38591.2-732.9</f>
        <v>399350.5</v>
      </c>
      <c r="I87" s="23">
        <f>J87</f>
        <v>49277.2</v>
      </c>
      <c r="J87" s="25">
        <f>72834.8-23557.6</f>
        <v>49277.2</v>
      </c>
      <c r="K87" s="20"/>
      <c r="L87" s="20"/>
      <c r="M87" s="20"/>
      <c r="N87" s="20"/>
      <c r="O87" s="114"/>
    </row>
    <row r="88" spans="1:15" ht="18" customHeight="1">
      <c r="A88" s="45"/>
      <c r="B88" s="45"/>
      <c r="C88" s="45"/>
      <c r="D88" s="2">
        <v>2018</v>
      </c>
      <c r="E88" s="23">
        <f t="shared" si="25"/>
        <v>684664.7</v>
      </c>
      <c r="F88" s="23">
        <f>H88+J88</f>
        <v>423530.2</v>
      </c>
      <c r="G88" s="23">
        <v>605545</v>
      </c>
      <c r="H88" s="23">
        <v>350695.4</v>
      </c>
      <c r="I88" s="23">
        <v>79119.7</v>
      </c>
      <c r="J88" s="25">
        <v>72834.8</v>
      </c>
      <c r="K88" s="20"/>
      <c r="L88" s="20"/>
      <c r="M88" s="20"/>
      <c r="N88" s="20"/>
      <c r="O88" s="114"/>
    </row>
    <row r="89" spans="1:15" ht="18" customHeight="1">
      <c r="A89" s="45"/>
      <c r="B89" s="45"/>
      <c r="C89" s="45"/>
      <c r="D89" s="2">
        <v>2019</v>
      </c>
      <c r="E89" s="120">
        <f>G89+I89</f>
        <v>545709.1</v>
      </c>
      <c r="F89" s="120">
        <f>H89+J89</f>
        <v>282504.9</v>
      </c>
      <c r="G89" s="120">
        <v>472874.3</v>
      </c>
      <c r="H89" s="120">
        <v>224237.1</v>
      </c>
      <c r="I89" s="121">
        <v>72834.8</v>
      </c>
      <c r="J89" s="121">
        <v>58267.8</v>
      </c>
      <c r="K89" s="20"/>
      <c r="L89" s="20"/>
      <c r="M89" s="20"/>
      <c r="N89" s="20"/>
      <c r="O89" s="114"/>
    </row>
    <row r="90" spans="1:15" ht="18" customHeight="1">
      <c r="A90" s="45"/>
      <c r="B90" s="45"/>
      <c r="C90" s="45"/>
      <c r="D90" s="2">
        <v>2020</v>
      </c>
      <c r="E90" s="120">
        <f t="shared" si="25"/>
        <v>574631.6</v>
      </c>
      <c r="F90" s="120">
        <f aca="true" t="shared" si="26" ref="F90:F95">H90+J90</f>
        <v>383769.4</v>
      </c>
      <c r="G90" s="120">
        <f aca="true" t="shared" si="27" ref="G90:G95">G89*1.053</f>
        <v>497936.6</v>
      </c>
      <c r="H90" s="120">
        <v>325501.6</v>
      </c>
      <c r="I90" s="120">
        <f aca="true" t="shared" si="28" ref="I90:I95">I89*1.053</f>
        <v>76695</v>
      </c>
      <c r="J90" s="121">
        <v>58267.8</v>
      </c>
      <c r="K90" s="20"/>
      <c r="L90" s="20"/>
      <c r="M90" s="20"/>
      <c r="N90" s="20"/>
      <c r="O90" s="114"/>
    </row>
    <row r="91" spans="1:15" ht="18" customHeight="1">
      <c r="A91" s="88"/>
      <c r="B91" s="113"/>
      <c r="C91" s="113"/>
      <c r="D91" s="4">
        <v>2021</v>
      </c>
      <c r="E91" s="120">
        <f t="shared" si="25"/>
        <v>605087</v>
      </c>
      <c r="F91" s="120">
        <f t="shared" si="26"/>
        <v>383769.4</v>
      </c>
      <c r="G91" s="120">
        <f t="shared" si="27"/>
        <v>524327.2</v>
      </c>
      <c r="H91" s="120">
        <v>325501.6</v>
      </c>
      <c r="I91" s="120">
        <f t="shared" si="28"/>
        <v>80759.8</v>
      </c>
      <c r="J91" s="121">
        <v>58267.8</v>
      </c>
      <c r="K91" s="20"/>
      <c r="L91" s="20"/>
      <c r="M91" s="20"/>
      <c r="N91" s="20"/>
      <c r="O91" s="114"/>
    </row>
    <row r="92" spans="1:15" ht="18" customHeight="1">
      <c r="A92" s="88"/>
      <c r="B92" s="113"/>
      <c r="C92" s="113"/>
      <c r="D92" s="4">
        <v>2022</v>
      </c>
      <c r="E92" s="23">
        <f t="shared" si="25"/>
        <v>779540.1</v>
      </c>
      <c r="F92" s="23">
        <f t="shared" si="26"/>
        <v>694500</v>
      </c>
      <c r="G92" s="23">
        <v>694500</v>
      </c>
      <c r="H92" s="23">
        <v>694500</v>
      </c>
      <c r="I92" s="23">
        <f t="shared" si="28"/>
        <v>85040.1</v>
      </c>
      <c r="J92" s="25"/>
      <c r="K92" s="20"/>
      <c r="L92" s="20"/>
      <c r="M92" s="20"/>
      <c r="N92" s="20"/>
      <c r="O92" s="114"/>
    </row>
    <row r="93" spans="1:15" ht="18" customHeight="1">
      <c r="A93" s="88"/>
      <c r="B93" s="113"/>
      <c r="C93" s="113"/>
      <c r="D93" s="4">
        <v>2023</v>
      </c>
      <c r="E93" s="23">
        <f t="shared" si="25"/>
        <v>820855.7</v>
      </c>
      <c r="F93" s="23">
        <f t="shared" si="26"/>
        <v>0</v>
      </c>
      <c r="G93" s="23">
        <f>G92*1.053</f>
        <v>731308.5</v>
      </c>
      <c r="H93" s="23"/>
      <c r="I93" s="23">
        <f t="shared" si="28"/>
        <v>89547.2</v>
      </c>
      <c r="J93" s="25"/>
      <c r="K93" s="20"/>
      <c r="L93" s="20"/>
      <c r="M93" s="20"/>
      <c r="N93" s="20"/>
      <c r="O93" s="114"/>
    </row>
    <row r="94" spans="1:15" ht="18" customHeight="1">
      <c r="A94" s="88"/>
      <c r="B94" s="113"/>
      <c r="C94" s="113"/>
      <c r="D94" s="4">
        <v>2024</v>
      </c>
      <c r="E94" s="23">
        <f t="shared" si="25"/>
        <v>864361.1</v>
      </c>
      <c r="F94" s="23">
        <f t="shared" si="26"/>
        <v>0</v>
      </c>
      <c r="G94" s="23">
        <f t="shared" si="27"/>
        <v>770067.9</v>
      </c>
      <c r="H94" s="23"/>
      <c r="I94" s="23">
        <f t="shared" si="28"/>
        <v>94293.2</v>
      </c>
      <c r="J94" s="25"/>
      <c r="K94" s="20"/>
      <c r="L94" s="20"/>
      <c r="M94" s="20"/>
      <c r="N94" s="20"/>
      <c r="O94" s="114"/>
    </row>
    <row r="95" spans="1:15" ht="18" customHeight="1">
      <c r="A95" s="88"/>
      <c r="B95" s="115"/>
      <c r="C95" s="115"/>
      <c r="D95" s="4">
        <v>2025</v>
      </c>
      <c r="E95" s="23">
        <f t="shared" si="25"/>
        <v>910172.2</v>
      </c>
      <c r="F95" s="23">
        <f t="shared" si="26"/>
        <v>0</v>
      </c>
      <c r="G95" s="23">
        <f t="shared" si="27"/>
        <v>810881.5</v>
      </c>
      <c r="H95" s="23"/>
      <c r="I95" s="23">
        <f t="shared" si="28"/>
        <v>99290.7</v>
      </c>
      <c r="J95" s="25"/>
      <c r="K95" s="20"/>
      <c r="L95" s="20"/>
      <c r="M95" s="20"/>
      <c r="N95" s="20"/>
      <c r="O95" s="114"/>
    </row>
    <row r="96" spans="1:15" ht="23.25" customHeight="1">
      <c r="A96" s="88"/>
      <c r="B96" s="91" t="s">
        <v>82</v>
      </c>
      <c r="C96" s="39" t="s">
        <v>83</v>
      </c>
      <c r="D96" s="3" t="s">
        <v>18</v>
      </c>
      <c r="E96" s="24">
        <f>E97+E98+E99+E100+E101+E102+E103+E104</f>
        <v>46042.3</v>
      </c>
      <c r="F96" s="24">
        <f>F97+F98+F99+F100+F101+F102+F103+F104</f>
        <v>46042.3</v>
      </c>
      <c r="G96" s="24">
        <f>G97+G98+G99+G100+G101+G102+G103+G104</f>
        <v>46042.3</v>
      </c>
      <c r="H96" s="24">
        <f>H97+H98+H99+H100+H101+H102+H103+H104</f>
        <v>46042.3</v>
      </c>
      <c r="I96" s="23"/>
      <c r="J96" s="25"/>
      <c r="K96" s="20"/>
      <c r="L96" s="20"/>
      <c r="M96" s="20"/>
      <c r="N96" s="20"/>
      <c r="O96" s="114"/>
    </row>
    <row r="97" spans="1:15" ht="23.25" customHeight="1">
      <c r="A97" s="88"/>
      <c r="B97" s="109"/>
      <c r="C97" s="117"/>
      <c r="D97" s="2">
        <v>2018</v>
      </c>
      <c r="E97" s="23">
        <v>46042.3</v>
      </c>
      <c r="F97" s="23">
        <v>46042.3</v>
      </c>
      <c r="G97" s="23">
        <v>46042.3</v>
      </c>
      <c r="H97" s="23">
        <v>46042.3</v>
      </c>
      <c r="I97" s="23"/>
      <c r="J97" s="25"/>
      <c r="K97" s="20"/>
      <c r="L97" s="20"/>
      <c r="M97" s="20"/>
      <c r="N97" s="20"/>
      <c r="O97" s="114"/>
    </row>
    <row r="98" spans="1:15" ht="23.25" customHeight="1">
      <c r="A98" s="88"/>
      <c r="B98" s="109"/>
      <c r="C98" s="117"/>
      <c r="D98" s="2">
        <v>2019</v>
      </c>
      <c r="E98" s="23"/>
      <c r="F98" s="23"/>
      <c r="G98" s="23"/>
      <c r="H98" s="23"/>
      <c r="I98" s="23"/>
      <c r="J98" s="25"/>
      <c r="K98" s="20"/>
      <c r="L98" s="20"/>
      <c r="M98" s="20"/>
      <c r="N98" s="20"/>
      <c r="O98" s="114"/>
    </row>
    <row r="99" spans="1:15" ht="23.25" customHeight="1">
      <c r="A99" s="88"/>
      <c r="B99" s="109"/>
      <c r="C99" s="117"/>
      <c r="D99" s="2">
        <v>2020</v>
      </c>
      <c r="E99" s="23"/>
      <c r="F99" s="23"/>
      <c r="G99" s="23"/>
      <c r="H99" s="23"/>
      <c r="I99" s="23"/>
      <c r="J99" s="25"/>
      <c r="K99" s="20"/>
      <c r="L99" s="20"/>
      <c r="M99" s="20"/>
      <c r="N99" s="20"/>
      <c r="O99" s="114"/>
    </row>
    <row r="100" spans="1:15" ht="23.25" customHeight="1">
      <c r="A100" s="88"/>
      <c r="B100" s="109"/>
      <c r="C100" s="117"/>
      <c r="D100" s="4">
        <v>2021</v>
      </c>
      <c r="E100" s="23"/>
      <c r="F100" s="23"/>
      <c r="G100" s="23"/>
      <c r="H100" s="23"/>
      <c r="I100" s="23"/>
      <c r="J100" s="25"/>
      <c r="K100" s="20"/>
      <c r="L100" s="20"/>
      <c r="M100" s="20"/>
      <c r="N100" s="20"/>
      <c r="O100" s="114"/>
    </row>
    <row r="101" spans="1:15" ht="23.25" customHeight="1">
      <c r="A101" s="88"/>
      <c r="B101" s="109"/>
      <c r="C101" s="117"/>
      <c r="D101" s="4">
        <v>2022</v>
      </c>
      <c r="E101" s="23"/>
      <c r="F101" s="23"/>
      <c r="G101" s="23"/>
      <c r="H101" s="23"/>
      <c r="I101" s="23"/>
      <c r="J101" s="25"/>
      <c r="K101" s="20"/>
      <c r="L101" s="20"/>
      <c r="M101" s="20"/>
      <c r="N101" s="20"/>
      <c r="O101" s="114"/>
    </row>
    <row r="102" spans="1:15" ht="23.25" customHeight="1">
      <c r="A102" s="88"/>
      <c r="B102" s="109"/>
      <c r="C102" s="117"/>
      <c r="D102" s="4">
        <v>2023</v>
      </c>
      <c r="E102" s="23"/>
      <c r="F102" s="23"/>
      <c r="G102" s="23"/>
      <c r="H102" s="23"/>
      <c r="I102" s="23"/>
      <c r="J102" s="25"/>
      <c r="K102" s="20"/>
      <c r="L102" s="20"/>
      <c r="M102" s="20"/>
      <c r="N102" s="20"/>
      <c r="O102" s="114"/>
    </row>
    <row r="103" spans="1:15" ht="23.25" customHeight="1">
      <c r="A103" s="88"/>
      <c r="B103" s="109"/>
      <c r="C103" s="117"/>
      <c r="D103" s="4">
        <v>2024</v>
      </c>
      <c r="E103" s="23"/>
      <c r="F103" s="23"/>
      <c r="G103" s="23"/>
      <c r="H103" s="23"/>
      <c r="I103" s="23"/>
      <c r="J103" s="25"/>
      <c r="K103" s="20"/>
      <c r="L103" s="20"/>
      <c r="M103" s="20"/>
      <c r="N103" s="20"/>
      <c r="O103" s="114"/>
    </row>
    <row r="104" spans="1:15" ht="36" customHeight="1">
      <c r="A104" s="88"/>
      <c r="B104" s="111"/>
      <c r="C104" s="118"/>
      <c r="D104" s="4">
        <v>2025</v>
      </c>
      <c r="E104" s="23"/>
      <c r="F104" s="23"/>
      <c r="G104" s="23"/>
      <c r="H104" s="23"/>
      <c r="I104" s="23"/>
      <c r="J104" s="25"/>
      <c r="K104" s="20"/>
      <c r="L104" s="20"/>
      <c r="M104" s="20"/>
      <c r="N104" s="20"/>
      <c r="O104" s="114"/>
    </row>
    <row r="105" spans="1:15" ht="23.25" customHeight="1">
      <c r="A105" s="46"/>
      <c r="B105" s="91" t="s">
        <v>84</v>
      </c>
      <c r="C105" s="122" t="s">
        <v>88</v>
      </c>
      <c r="D105" s="3" t="s">
        <v>18</v>
      </c>
      <c r="E105" s="24">
        <f>E106+E107+E108+E109+E110+E111+E112</f>
        <v>5126.4</v>
      </c>
      <c r="F105" s="24">
        <f>F106+F107+F108+F109+F110+F111+F112</f>
        <v>5126.4</v>
      </c>
      <c r="G105" s="24">
        <f>G106+G107+G108+G109+G110+G111+G112</f>
        <v>5126.4</v>
      </c>
      <c r="H105" s="24">
        <f>H106+H107+H108+H109+H110+H111+H112</f>
        <v>5126.4</v>
      </c>
      <c r="I105" s="23"/>
      <c r="J105" s="25"/>
      <c r="K105" s="20"/>
      <c r="L105" s="20"/>
      <c r="M105" s="20"/>
      <c r="N105" s="20"/>
      <c r="O105" s="114"/>
    </row>
    <row r="106" spans="1:15" ht="23.25" customHeight="1">
      <c r="A106" s="46"/>
      <c r="B106" s="109"/>
      <c r="C106" s="117"/>
      <c r="D106" s="2">
        <v>2019</v>
      </c>
      <c r="E106" s="120">
        <v>1708.8</v>
      </c>
      <c r="F106" s="120">
        <v>1708.8</v>
      </c>
      <c r="G106" s="120">
        <v>1708.8</v>
      </c>
      <c r="H106" s="120">
        <v>1708.8</v>
      </c>
      <c r="I106" s="23"/>
      <c r="J106" s="25"/>
      <c r="K106" s="20"/>
      <c r="L106" s="20"/>
      <c r="M106" s="20"/>
      <c r="N106" s="20"/>
      <c r="O106" s="114"/>
    </row>
    <row r="107" spans="1:15" ht="23.25" customHeight="1">
      <c r="A107" s="46"/>
      <c r="B107" s="109"/>
      <c r="C107" s="117"/>
      <c r="D107" s="2">
        <v>2020</v>
      </c>
      <c r="E107" s="120">
        <v>1708.8</v>
      </c>
      <c r="F107" s="120">
        <v>1708.8</v>
      </c>
      <c r="G107" s="120">
        <v>1708.8</v>
      </c>
      <c r="H107" s="120">
        <v>1708.8</v>
      </c>
      <c r="I107" s="23"/>
      <c r="J107" s="25"/>
      <c r="K107" s="20"/>
      <c r="L107" s="20"/>
      <c r="M107" s="20"/>
      <c r="N107" s="20"/>
      <c r="O107" s="114"/>
    </row>
    <row r="108" spans="1:15" ht="23.25" customHeight="1">
      <c r="A108" s="46"/>
      <c r="B108" s="109"/>
      <c r="C108" s="117"/>
      <c r="D108" s="4">
        <v>2021</v>
      </c>
      <c r="E108" s="120">
        <v>1708.8</v>
      </c>
      <c r="F108" s="120">
        <v>1708.8</v>
      </c>
      <c r="G108" s="120">
        <v>1708.8</v>
      </c>
      <c r="H108" s="120">
        <v>1708.8</v>
      </c>
      <c r="I108" s="23"/>
      <c r="J108" s="25"/>
      <c r="K108" s="20"/>
      <c r="L108" s="20"/>
      <c r="M108" s="20"/>
      <c r="N108" s="20"/>
      <c r="O108" s="114"/>
    </row>
    <row r="109" spans="1:15" ht="23.25" customHeight="1">
      <c r="A109" s="46"/>
      <c r="B109" s="109"/>
      <c r="C109" s="117"/>
      <c r="D109" s="4">
        <v>2022</v>
      </c>
      <c r="E109" s="23"/>
      <c r="F109" s="23"/>
      <c r="G109" s="23"/>
      <c r="H109" s="23"/>
      <c r="I109" s="23"/>
      <c r="J109" s="25"/>
      <c r="K109" s="20"/>
      <c r="L109" s="20"/>
      <c r="M109" s="20"/>
      <c r="N109" s="20"/>
      <c r="O109" s="114"/>
    </row>
    <row r="110" spans="1:15" ht="23.25" customHeight="1">
      <c r="A110" s="46"/>
      <c r="B110" s="109"/>
      <c r="C110" s="117"/>
      <c r="D110" s="4">
        <v>2023</v>
      </c>
      <c r="E110" s="23"/>
      <c r="F110" s="23"/>
      <c r="G110" s="23"/>
      <c r="H110" s="23"/>
      <c r="I110" s="23"/>
      <c r="J110" s="25"/>
      <c r="K110" s="20"/>
      <c r="L110" s="20"/>
      <c r="M110" s="20"/>
      <c r="N110" s="20"/>
      <c r="O110" s="114"/>
    </row>
    <row r="111" spans="1:15" ht="23.25" customHeight="1">
      <c r="A111" s="46"/>
      <c r="B111" s="109"/>
      <c r="C111" s="117"/>
      <c r="D111" s="4">
        <v>2024</v>
      </c>
      <c r="E111" s="23"/>
      <c r="F111" s="23"/>
      <c r="G111" s="23"/>
      <c r="H111" s="23"/>
      <c r="I111" s="23"/>
      <c r="J111" s="25"/>
      <c r="K111" s="20"/>
      <c r="L111" s="20"/>
      <c r="M111" s="20"/>
      <c r="N111" s="20"/>
      <c r="O111" s="114"/>
    </row>
    <row r="112" spans="1:15" ht="23.25" customHeight="1">
      <c r="A112" s="35"/>
      <c r="B112" s="111"/>
      <c r="C112" s="118"/>
      <c r="D112" s="4">
        <v>2025</v>
      </c>
      <c r="E112" s="23"/>
      <c r="F112" s="23"/>
      <c r="G112" s="23"/>
      <c r="H112" s="23"/>
      <c r="I112" s="23"/>
      <c r="J112" s="25"/>
      <c r="K112" s="20"/>
      <c r="L112" s="20"/>
      <c r="M112" s="20"/>
      <c r="N112" s="20"/>
      <c r="O112" s="116"/>
    </row>
    <row r="113" spans="1:15" ht="23.25" customHeight="1">
      <c r="A113" s="103" t="s">
        <v>86</v>
      </c>
      <c r="B113" s="91" t="s">
        <v>87</v>
      </c>
      <c r="C113" s="123">
        <v>1020100580611</v>
      </c>
      <c r="D113" s="3" t="s">
        <v>18</v>
      </c>
      <c r="E113" s="24">
        <f>SUM(E114:E120)</f>
        <v>141041.4</v>
      </c>
      <c r="F113" s="24">
        <f>SUM(F114:F120)</f>
        <v>141041.4</v>
      </c>
      <c r="G113" s="24">
        <f>SUM(G114:G120)</f>
        <v>141041.4</v>
      </c>
      <c r="H113" s="24">
        <f>SUM(H114:H120)</f>
        <v>141041.4</v>
      </c>
      <c r="I113" s="23"/>
      <c r="J113" s="25"/>
      <c r="K113" s="20"/>
      <c r="L113" s="20"/>
      <c r="M113" s="20"/>
      <c r="N113" s="20"/>
      <c r="O113" s="124" t="s">
        <v>92</v>
      </c>
    </row>
    <row r="114" spans="1:15" ht="23.25" customHeight="1">
      <c r="A114" s="46"/>
      <c r="B114" s="109"/>
      <c r="C114" s="117"/>
      <c r="D114" s="2">
        <v>2019</v>
      </c>
      <c r="E114" s="120">
        <v>141041.4</v>
      </c>
      <c r="F114" s="120">
        <v>141041.4</v>
      </c>
      <c r="G114" s="120">
        <v>141041.4</v>
      </c>
      <c r="H114" s="120">
        <v>141041.4</v>
      </c>
      <c r="I114" s="23"/>
      <c r="J114" s="25"/>
      <c r="K114" s="20"/>
      <c r="L114" s="20"/>
      <c r="M114" s="20"/>
      <c r="N114" s="20"/>
      <c r="O114" s="113"/>
    </row>
    <row r="115" spans="1:15" ht="23.25" customHeight="1">
      <c r="A115" s="46"/>
      <c r="B115" s="109"/>
      <c r="C115" s="117"/>
      <c r="D115" s="2">
        <v>2020</v>
      </c>
      <c r="E115" s="23"/>
      <c r="F115" s="23"/>
      <c r="G115" s="23"/>
      <c r="H115" s="23"/>
      <c r="I115" s="23"/>
      <c r="J115" s="25"/>
      <c r="K115" s="20"/>
      <c r="L115" s="20"/>
      <c r="M115" s="20"/>
      <c r="N115" s="20"/>
      <c r="O115" s="113"/>
    </row>
    <row r="116" spans="1:15" ht="23.25" customHeight="1">
      <c r="A116" s="46"/>
      <c r="B116" s="109"/>
      <c r="C116" s="117"/>
      <c r="D116" s="4">
        <v>2021</v>
      </c>
      <c r="E116" s="23"/>
      <c r="F116" s="23"/>
      <c r="G116" s="23"/>
      <c r="H116" s="23"/>
      <c r="I116" s="23"/>
      <c r="J116" s="25"/>
      <c r="K116" s="20"/>
      <c r="L116" s="20"/>
      <c r="M116" s="20"/>
      <c r="N116" s="20"/>
      <c r="O116" s="113"/>
    </row>
    <row r="117" spans="1:15" ht="23.25" customHeight="1">
      <c r="A117" s="46"/>
      <c r="B117" s="109"/>
      <c r="C117" s="117"/>
      <c r="D117" s="4">
        <v>2022</v>
      </c>
      <c r="E117" s="23"/>
      <c r="F117" s="23"/>
      <c r="G117" s="23"/>
      <c r="H117" s="23"/>
      <c r="I117" s="23"/>
      <c r="J117" s="25"/>
      <c r="K117" s="20"/>
      <c r="L117" s="20"/>
      <c r="M117" s="20"/>
      <c r="N117" s="20"/>
      <c r="O117" s="113"/>
    </row>
    <row r="118" spans="1:15" ht="23.25" customHeight="1">
      <c r="A118" s="46"/>
      <c r="B118" s="109"/>
      <c r="C118" s="117"/>
      <c r="D118" s="4">
        <v>2023</v>
      </c>
      <c r="E118" s="23"/>
      <c r="F118" s="23"/>
      <c r="G118" s="23"/>
      <c r="H118" s="23"/>
      <c r="I118" s="23"/>
      <c r="J118" s="25"/>
      <c r="K118" s="20"/>
      <c r="L118" s="20"/>
      <c r="M118" s="20"/>
      <c r="N118" s="20"/>
      <c r="O118" s="113"/>
    </row>
    <row r="119" spans="1:15" ht="23.25" customHeight="1">
      <c r="A119" s="46"/>
      <c r="B119" s="109"/>
      <c r="C119" s="117"/>
      <c r="D119" s="4">
        <v>2024</v>
      </c>
      <c r="E119" s="23"/>
      <c r="F119" s="23"/>
      <c r="G119" s="23"/>
      <c r="H119" s="23"/>
      <c r="I119" s="23"/>
      <c r="J119" s="25"/>
      <c r="K119" s="20"/>
      <c r="L119" s="20"/>
      <c r="M119" s="20"/>
      <c r="N119" s="20"/>
      <c r="O119" s="113"/>
    </row>
    <row r="120" spans="1:15" ht="23.25" customHeight="1">
      <c r="A120" s="35"/>
      <c r="B120" s="111"/>
      <c r="C120" s="118"/>
      <c r="D120" s="4">
        <v>2025</v>
      </c>
      <c r="E120" s="23"/>
      <c r="F120" s="23"/>
      <c r="G120" s="23"/>
      <c r="H120" s="23"/>
      <c r="I120" s="23"/>
      <c r="J120" s="25"/>
      <c r="K120" s="20"/>
      <c r="L120" s="20"/>
      <c r="M120" s="20"/>
      <c r="N120" s="20"/>
      <c r="O120" s="115"/>
    </row>
    <row r="121" spans="1:15" ht="18.75" customHeight="1">
      <c r="A121" s="44" t="s">
        <v>19</v>
      </c>
      <c r="B121" s="39" t="s">
        <v>37</v>
      </c>
      <c r="C121" s="44" t="s">
        <v>56</v>
      </c>
      <c r="D121" s="3" t="s">
        <v>18</v>
      </c>
      <c r="E121" s="24">
        <f>SUM(E122:E132)</f>
        <v>40725.8</v>
      </c>
      <c r="F121" s="24">
        <f>SUM(F122:F132)</f>
        <v>432.5</v>
      </c>
      <c r="G121" s="24">
        <f>SUM(G122:G132)</f>
        <v>40725.8</v>
      </c>
      <c r="H121" s="24">
        <f>SUM(H122:H132)</f>
        <v>432.5</v>
      </c>
      <c r="I121" s="23"/>
      <c r="J121" s="23"/>
      <c r="K121" s="20"/>
      <c r="L121" s="20"/>
      <c r="M121" s="20"/>
      <c r="N121" s="20"/>
      <c r="O121" s="44" t="s">
        <v>70</v>
      </c>
    </row>
    <row r="122" spans="1:15" ht="15.75">
      <c r="A122" s="45"/>
      <c r="B122" s="58"/>
      <c r="C122" s="45"/>
      <c r="D122" s="2">
        <v>2015</v>
      </c>
      <c r="E122" s="23">
        <f aca="true" t="shared" si="29" ref="E122:E127">G122</f>
        <v>432.5</v>
      </c>
      <c r="F122" s="23">
        <v>432.5</v>
      </c>
      <c r="G122" s="23">
        <v>432.5</v>
      </c>
      <c r="H122" s="23">
        <v>432.5</v>
      </c>
      <c r="I122" s="23"/>
      <c r="J122" s="23"/>
      <c r="K122" s="20"/>
      <c r="L122" s="20"/>
      <c r="M122" s="20"/>
      <c r="N122" s="20"/>
      <c r="O122" s="45"/>
    </row>
    <row r="123" spans="1:15" ht="15.75">
      <c r="A123" s="45"/>
      <c r="B123" s="58"/>
      <c r="C123" s="45"/>
      <c r="D123" s="2">
        <v>2016</v>
      </c>
      <c r="E123" s="23">
        <f t="shared" si="29"/>
        <v>3159</v>
      </c>
      <c r="F123" s="23">
        <v>0</v>
      </c>
      <c r="G123" s="23">
        <v>3159</v>
      </c>
      <c r="H123" s="23">
        <v>0</v>
      </c>
      <c r="I123" s="23"/>
      <c r="J123" s="23"/>
      <c r="K123" s="20"/>
      <c r="L123" s="20"/>
      <c r="M123" s="20"/>
      <c r="N123" s="20"/>
      <c r="O123" s="45"/>
    </row>
    <row r="124" spans="1:15" ht="14.25" customHeight="1">
      <c r="A124" s="45"/>
      <c r="B124" s="58"/>
      <c r="C124" s="45"/>
      <c r="D124" s="2">
        <v>2017</v>
      </c>
      <c r="E124" s="23">
        <f t="shared" si="29"/>
        <v>3326.4</v>
      </c>
      <c r="F124" s="23">
        <v>0</v>
      </c>
      <c r="G124" s="23">
        <v>3326.4</v>
      </c>
      <c r="H124" s="23">
        <v>0</v>
      </c>
      <c r="I124" s="23"/>
      <c r="J124" s="23"/>
      <c r="K124" s="20"/>
      <c r="L124" s="20"/>
      <c r="M124" s="20"/>
      <c r="N124" s="20"/>
      <c r="O124" s="45"/>
    </row>
    <row r="125" spans="1:15" ht="14.25" customHeight="1">
      <c r="A125" s="45"/>
      <c r="B125" s="58"/>
      <c r="C125" s="45"/>
      <c r="D125" s="2">
        <v>2018</v>
      </c>
      <c r="E125" s="23">
        <f t="shared" si="29"/>
        <v>3502.7</v>
      </c>
      <c r="F125" s="23"/>
      <c r="G125" s="23">
        <v>3502.7</v>
      </c>
      <c r="H125" s="23"/>
      <c r="I125" s="23"/>
      <c r="J125" s="23"/>
      <c r="K125" s="20"/>
      <c r="L125" s="20"/>
      <c r="M125" s="20"/>
      <c r="N125" s="20"/>
      <c r="O125" s="45"/>
    </row>
    <row r="126" spans="1:15" ht="14.25" customHeight="1">
      <c r="A126" s="45"/>
      <c r="B126" s="58"/>
      <c r="C126" s="45"/>
      <c r="D126" s="2">
        <v>2019</v>
      </c>
      <c r="E126" s="23">
        <f t="shared" si="29"/>
        <v>3688.3</v>
      </c>
      <c r="F126" s="23"/>
      <c r="G126" s="23">
        <f>G125*1.053</f>
        <v>3688.3</v>
      </c>
      <c r="H126" s="23"/>
      <c r="I126" s="23"/>
      <c r="J126" s="23"/>
      <c r="K126" s="20"/>
      <c r="L126" s="20"/>
      <c r="M126" s="20"/>
      <c r="N126" s="20"/>
      <c r="O126" s="45"/>
    </row>
    <row r="127" spans="1:15" ht="14.25" customHeight="1">
      <c r="A127" s="45"/>
      <c r="B127" s="58"/>
      <c r="C127" s="45"/>
      <c r="D127" s="2">
        <v>2020</v>
      </c>
      <c r="E127" s="23">
        <f t="shared" si="29"/>
        <v>3883.8</v>
      </c>
      <c r="F127" s="23"/>
      <c r="G127" s="23">
        <f aca="true" t="shared" si="30" ref="G127:G132">G126*1.053</f>
        <v>3883.8</v>
      </c>
      <c r="H127" s="23"/>
      <c r="I127" s="23"/>
      <c r="J127" s="23"/>
      <c r="K127" s="20"/>
      <c r="L127" s="20"/>
      <c r="M127" s="20"/>
      <c r="N127" s="20"/>
      <c r="O127" s="45"/>
    </row>
    <row r="128" spans="1:15" ht="14.25" customHeight="1">
      <c r="A128" s="47"/>
      <c r="B128" s="117"/>
      <c r="C128" s="113"/>
      <c r="D128" s="4">
        <v>2021</v>
      </c>
      <c r="E128" s="23">
        <f>G128</f>
        <v>4089.6</v>
      </c>
      <c r="F128" s="23"/>
      <c r="G128" s="23">
        <f t="shared" si="30"/>
        <v>4089.6</v>
      </c>
      <c r="H128" s="23"/>
      <c r="I128" s="23"/>
      <c r="J128" s="23"/>
      <c r="K128" s="20"/>
      <c r="L128" s="20"/>
      <c r="M128" s="20"/>
      <c r="N128" s="20"/>
      <c r="O128" s="117"/>
    </row>
    <row r="129" spans="1:15" ht="14.25" customHeight="1">
      <c r="A129" s="47"/>
      <c r="B129" s="117"/>
      <c r="C129" s="113"/>
      <c r="D129" s="4">
        <v>2022</v>
      </c>
      <c r="E129" s="23">
        <f>G129</f>
        <v>4306.3</v>
      </c>
      <c r="F129" s="23"/>
      <c r="G129" s="23">
        <f t="shared" si="30"/>
        <v>4306.3</v>
      </c>
      <c r="H129" s="23"/>
      <c r="I129" s="23"/>
      <c r="J129" s="23"/>
      <c r="K129" s="20"/>
      <c r="L129" s="20"/>
      <c r="M129" s="20"/>
      <c r="N129" s="20"/>
      <c r="O129" s="117"/>
    </row>
    <row r="130" spans="1:15" ht="14.25" customHeight="1">
      <c r="A130" s="47"/>
      <c r="B130" s="117"/>
      <c r="C130" s="113"/>
      <c r="D130" s="4">
        <v>2023</v>
      </c>
      <c r="E130" s="23">
        <f>G130</f>
        <v>4534.5</v>
      </c>
      <c r="F130" s="23"/>
      <c r="G130" s="23">
        <f t="shared" si="30"/>
        <v>4534.5</v>
      </c>
      <c r="H130" s="23"/>
      <c r="I130" s="23"/>
      <c r="J130" s="23"/>
      <c r="K130" s="20"/>
      <c r="L130" s="20"/>
      <c r="M130" s="20"/>
      <c r="N130" s="20"/>
      <c r="O130" s="117"/>
    </row>
    <row r="131" spans="1:15" ht="14.25" customHeight="1">
      <c r="A131" s="47"/>
      <c r="B131" s="117"/>
      <c r="C131" s="113"/>
      <c r="D131" s="4">
        <v>2024</v>
      </c>
      <c r="E131" s="23">
        <f>G131</f>
        <v>4774.8</v>
      </c>
      <c r="F131" s="23"/>
      <c r="G131" s="23">
        <f t="shared" si="30"/>
        <v>4774.8</v>
      </c>
      <c r="H131" s="23"/>
      <c r="I131" s="23"/>
      <c r="J131" s="23"/>
      <c r="K131" s="20"/>
      <c r="L131" s="20"/>
      <c r="M131" s="20"/>
      <c r="N131" s="20"/>
      <c r="O131" s="117"/>
    </row>
    <row r="132" spans="1:15" ht="14.25" customHeight="1">
      <c r="A132" s="57"/>
      <c r="B132" s="118"/>
      <c r="C132" s="115"/>
      <c r="D132" s="4">
        <v>2025</v>
      </c>
      <c r="E132" s="23">
        <f>G132</f>
        <v>5027.9</v>
      </c>
      <c r="F132" s="23"/>
      <c r="G132" s="23">
        <f t="shared" si="30"/>
        <v>5027.9</v>
      </c>
      <c r="H132" s="23"/>
      <c r="I132" s="23"/>
      <c r="J132" s="23"/>
      <c r="K132" s="20"/>
      <c r="L132" s="20"/>
      <c r="M132" s="20"/>
      <c r="N132" s="20"/>
      <c r="O132" s="118"/>
    </row>
    <row r="133" spans="1:15" ht="18" customHeight="1">
      <c r="A133" s="44" t="s">
        <v>27</v>
      </c>
      <c r="B133" s="39" t="s">
        <v>40</v>
      </c>
      <c r="C133" s="44"/>
      <c r="D133" s="3" t="s">
        <v>18</v>
      </c>
      <c r="E133" s="24">
        <f>SUM(E134:E144)</f>
        <v>34635</v>
      </c>
      <c r="F133" s="24">
        <f>SUM(F134:F144)</f>
        <v>0</v>
      </c>
      <c r="G133" s="24">
        <f>SUM(G134:G144)</f>
        <v>34635</v>
      </c>
      <c r="H133" s="24">
        <f>SUM(H134:H144)</f>
        <v>0</v>
      </c>
      <c r="I133" s="24">
        <f>I134+I135+I136+I137+I138+I139</f>
        <v>0</v>
      </c>
      <c r="J133" s="24">
        <f>J134+J135+J136+J137+J138+J139</f>
        <v>0</v>
      </c>
      <c r="K133" s="20"/>
      <c r="L133" s="20"/>
      <c r="M133" s="20"/>
      <c r="N133" s="20"/>
      <c r="O133" s="44" t="s">
        <v>70</v>
      </c>
    </row>
    <row r="134" spans="1:15" ht="15.75">
      <c r="A134" s="45"/>
      <c r="B134" s="58"/>
      <c r="C134" s="45"/>
      <c r="D134" s="2">
        <v>2015</v>
      </c>
      <c r="E134" s="23">
        <v>2400</v>
      </c>
      <c r="F134" s="23">
        <v>0</v>
      </c>
      <c r="G134" s="23">
        <v>2400</v>
      </c>
      <c r="H134" s="23">
        <v>0</v>
      </c>
      <c r="I134" s="23"/>
      <c r="J134" s="23"/>
      <c r="K134" s="20"/>
      <c r="L134" s="20"/>
      <c r="M134" s="20"/>
      <c r="N134" s="20"/>
      <c r="O134" s="45"/>
    </row>
    <row r="135" spans="1:15" ht="15.75">
      <c r="A135" s="45"/>
      <c r="B135" s="58"/>
      <c r="C135" s="45"/>
      <c r="D135" s="2">
        <v>2016</v>
      </c>
      <c r="E135" s="23">
        <f aca="true" t="shared" si="31" ref="E135:E143">E134*1.053</f>
        <v>2527.2</v>
      </c>
      <c r="F135" s="23">
        <v>0</v>
      </c>
      <c r="G135" s="23">
        <f>G134*1.053</f>
        <v>2527.2</v>
      </c>
      <c r="H135" s="23">
        <v>0</v>
      </c>
      <c r="I135" s="23"/>
      <c r="J135" s="23"/>
      <c r="K135" s="20"/>
      <c r="L135" s="20"/>
      <c r="M135" s="20"/>
      <c r="N135" s="20"/>
      <c r="O135" s="45"/>
    </row>
    <row r="136" spans="1:15" ht="14.25" customHeight="1">
      <c r="A136" s="45"/>
      <c r="B136" s="58"/>
      <c r="C136" s="45"/>
      <c r="D136" s="2">
        <v>2017</v>
      </c>
      <c r="E136" s="23">
        <f t="shared" si="31"/>
        <v>2661.1</v>
      </c>
      <c r="F136" s="23">
        <v>0</v>
      </c>
      <c r="G136" s="23">
        <f>G135*1.053</f>
        <v>2661.1</v>
      </c>
      <c r="H136" s="23">
        <v>0</v>
      </c>
      <c r="I136" s="23"/>
      <c r="J136" s="23"/>
      <c r="K136" s="20"/>
      <c r="L136" s="20"/>
      <c r="M136" s="20"/>
      <c r="N136" s="20"/>
      <c r="O136" s="45"/>
    </row>
    <row r="137" spans="1:15" ht="14.25" customHeight="1">
      <c r="A137" s="45"/>
      <c r="B137" s="58"/>
      <c r="C137" s="45"/>
      <c r="D137" s="2">
        <v>2018</v>
      </c>
      <c r="E137" s="23">
        <f>E136*1.053</f>
        <v>2802.1</v>
      </c>
      <c r="F137" s="23"/>
      <c r="G137" s="23">
        <f>G136*1.053</f>
        <v>2802.1</v>
      </c>
      <c r="H137" s="23"/>
      <c r="I137" s="23"/>
      <c r="J137" s="23"/>
      <c r="K137" s="20"/>
      <c r="L137" s="20"/>
      <c r="M137" s="20"/>
      <c r="N137" s="20"/>
      <c r="O137" s="45"/>
    </row>
    <row r="138" spans="1:15" ht="14.25" customHeight="1">
      <c r="A138" s="45"/>
      <c r="B138" s="58"/>
      <c r="C138" s="45"/>
      <c r="D138" s="2">
        <v>2019</v>
      </c>
      <c r="E138" s="23">
        <f>E137*1.053</f>
        <v>2950.6</v>
      </c>
      <c r="F138" s="23"/>
      <c r="G138" s="23">
        <f>G137*1.053</f>
        <v>2950.6</v>
      </c>
      <c r="H138" s="23"/>
      <c r="I138" s="23"/>
      <c r="J138" s="23"/>
      <c r="K138" s="20"/>
      <c r="L138" s="20"/>
      <c r="M138" s="20"/>
      <c r="N138" s="20"/>
      <c r="O138" s="45"/>
    </row>
    <row r="139" spans="1:15" ht="14.25" customHeight="1">
      <c r="A139" s="45"/>
      <c r="B139" s="58"/>
      <c r="C139" s="45"/>
      <c r="D139" s="2">
        <v>2020</v>
      </c>
      <c r="E139" s="23">
        <f>E138*1.053</f>
        <v>3107</v>
      </c>
      <c r="F139" s="23"/>
      <c r="G139" s="23">
        <f aca="true" t="shared" si="32" ref="G139:G144">G138*1.053</f>
        <v>3107</v>
      </c>
      <c r="H139" s="23"/>
      <c r="I139" s="23"/>
      <c r="J139" s="23"/>
      <c r="K139" s="20"/>
      <c r="L139" s="20"/>
      <c r="M139" s="20"/>
      <c r="N139" s="20"/>
      <c r="O139" s="45"/>
    </row>
    <row r="140" spans="1:15" ht="14.25" customHeight="1">
      <c r="A140" s="47"/>
      <c r="B140" s="117"/>
      <c r="C140" s="113"/>
      <c r="D140" s="4">
        <v>2021</v>
      </c>
      <c r="E140" s="23">
        <f t="shared" si="31"/>
        <v>3271.7</v>
      </c>
      <c r="F140" s="23"/>
      <c r="G140" s="23">
        <f t="shared" si="32"/>
        <v>3271.7</v>
      </c>
      <c r="H140" s="23"/>
      <c r="I140" s="23"/>
      <c r="J140" s="23"/>
      <c r="K140" s="20"/>
      <c r="L140" s="20"/>
      <c r="M140" s="20"/>
      <c r="N140" s="20"/>
      <c r="O140" s="117"/>
    </row>
    <row r="141" spans="1:15" ht="14.25" customHeight="1">
      <c r="A141" s="47"/>
      <c r="B141" s="117"/>
      <c r="C141" s="113"/>
      <c r="D141" s="4">
        <v>2022</v>
      </c>
      <c r="E141" s="23">
        <f t="shared" si="31"/>
        <v>3445.1</v>
      </c>
      <c r="F141" s="23"/>
      <c r="G141" s="23">
        <f t="shared" si="32"/>
        <v>3445.1</v>
      </c>
      <c r="H141" s="23"/>
      <c r="I141" s="23"/>
      <c r="J141" s="23"/>
      <c r="K141" s="20"/>
      <c r="L141" s="20"/>
      <c r="M141" s="20"/>
      <c r="N141" s="20"/>
      <c r="O141" s="117"/>
    </row>
    <row r="142" spans="1:15" ht="14.25" customHeight="1">
      <c r="A142" s="47"/>
      <c r="B142" s="117"/>
      <c r="C142" s="113"/>
      <c r="D142" s="4">
        <v>2023</v>
      </c>
      <c r="E142" s="23">
        <f>E141*1.053</f>
        <v>3627.7</v>
      </c>
      <c r="F142" s="23"/>
      <c r="G142" s="23">
        <f t="shared" si="32"/>
        <v>3627.7</v>
      </c>
      <c r="H142" s="23"/>
      <c r="I142" s="23"/>
      <c r="J142" s="23"/>
      <c r="K142" s="20"/>
      <c r="L142" s="20"/>
      <c r="M142" s="20"/>
      <c r="N142" s="20"/>
      <c r="O142" s="117"/>
    </row>
    <row r="143" spans="1:15" ht="14.25" customHeight="1">
      <c r="A143" s="47"/>
      <c r="B143" s="117"/>
      <c r="C143" s="113"/>
      <c r="D143" s="4">
        <v>2024</v>
      </c>
      <c r="E143" s="23">
        <f t="shared" si="31"/>
        <v>3820</v>
      </c>
      <c r="F143" s="23"/>
      <c r="G143" s="23">
        <f t="shared" si="32"/>
        <v>3820</v>
      </c>
      <c r="H143" s="23"/>
      <c r="I143" s="23"/>
      <c r="J143" s="23"/>
      <c r="K143" s="20"/>
      <c r="L143" s="20"/>
      <c r="M143" s="20"/>
      <c r="N143" s="20"/>
      <c r="O143" s="117"/>
    </row>
    <row r="144" spans="1:15" ht="14.25" customHeight="1">
      <c r="A144" s="57"/>
      <c r="B144" s="118"/>
      <c r="C144" s="115"/>
      <c r="D144" s="4">
        <v>2025</v>
      </c>
      <c r="E144" s="23">
        <f>E143*1.053</f>
        <v>4022.5</v>
      </c>
      <c r="F144" s="23"/>
      <c r="G144" s="23">
        <f t="shared" si="32"/>
        <v>4022.5</v>
      </c>
      <c r="H144" s="23"/>
      <c r="I144" s="23"/>
      <c r="J144" s="23"/>
      <c r="K144" s="20"/>
      <c r="L144" s="20"/>
      <c r="M144" s="20"/>
      <c r="N144" s="20"/>
      <c r="O144" s="118"/>
    </row>
    <row r="145" spans="1:15" ht="17.25" customHeight="1">
      <c r="A145" s="44" t="s">
        <v>28</v>
      </c>
      <c r="B145" s="39" t="s">
        <v>44</v>
      </c>
      <c r="C145" s="44"/>
      <c r="D145" s="3" t="s">
        <v>18</v>
      </c>
      <c r="E145" s="24">
        <f>SUM(E146:E156)</f>
        <v>606121.5</v>
      </c>
      <c r="F145" s="24">
        <f>SUM(F146:F156)</f>
        <v>0</v>
      </c>
      <c r="G145" s="24">
        <f>SUM(G146:G156)</f>
        <v>606121.5</v>
      </c>
      <c r="H145" s="24">
        <f>SUM(H146:H156)</f>
        <v>0</v>
      </c>
      <c r="I145" s="24">
        <f>I146+I147+I148+I149+I150+I151</f>
        <v>0</v>
      </c>
      <c r="J145" s="24">
        <f>J146+J147+J148+J149+J150+J151</f>
        <v>0</v>
      </c>
      <c r="K145" s="20"/>
      <c r="L145" s="20"/>
      <c r="M145" s="20"/>
      <c r="N145" s="20"/>
      <c r="O145" s="44" t="s">
        <v>70</v>
      </c>
    </row>
    <row r="146" spans="1:15" ht="17.25" customHeight="1">
      <c r="A146" s="45"/>
      <c r="B146" s="58"/>
      <c r="C146" s="45"/>
      <c r="D146" s="2">
        <v>2015</v>
      </c>
      <c r="E146" s="23">
        <v>42000</v>
      </c>
      <c r="F146" s="23">
        <v>0</v>
      </c>
      <c r="G146" s="23">
        <v>42000</v>
      </c>
      <c r="H146" s="23">
        <v>0</v>
      </c>
      <c r="I146" s="23"/>
      <c r="J146" s="23"/>
      <c r="K146" s="20"/>
      <c r="L146" s="20"/>
      <c r="M146" s="20"/>
      <c r="N146" s="20"/>
      <c r="O146" s="45"/>
    </row>
    <row r="147" spans="1:15" ht="17.25" customHeight="1">
      <c r="A147" s="45"/>
      <c r="B147" s="58"/>
      <c r="C147" s="45"/>
      <c r="D147" s="2">
        <v>2016</v>
      </c>
      <c r="E147" s="23">
        <f aca="true" t="shared" si="33" ref="E147:E156">E146*1.053</f>
        <v>44226</v>
      </c>
      <c r="F147" s="23">
        <v>0</v>
      </c>
      <c r="G147" s="23">
        <f>G146*1.053</f>
        <v>44226</v>
      </c>
      <c r="H147" s="23">
        <v>0</v>
      </c>
      <c r="I147" s="23"/>
      <c r="J147" s="23"/>
      <c r="K147" s="20"/>
      <c r="L147" s="20"/>
      <c r="M147" s="20"/>
      <c r="N147" s="20"/>
      <c r="O147" s="45"/>
    </row>
    <row r="148" spans="1:15" ht="17.25" customHeight="1">
      <c r="A148" s="45"/>
      <c r="B148" s="58"/>
      <c r="C148" s="45"/>
      <c r="D148" s="2">
        <v>2017</v>
      </c>
      <c r="E148" s="23">
        <f t="shared" si="33"/>
        <v>46570</v>
      </c>
      <c r="F148" s="23">
        <v>0</v>
      </c>
      <c r="G148" s="23">
        <f>G147*1.053</f>
        <v>46570</v>
      </c>
      <c r="H148" s="23">
        <v>0</v>
      </c>
      <c r="I148" s="23"/>
      <c r="J148" s="23"/>
      <c r="K148" s="20"/>
      <c r="L148" s="20"/>
      <c r="M148" s="20"/>
      <c r="N148" s="20"/>
      <c r="O148" s="45"/>
    </row>
    <row r="149" spans="1:15" ht="17.25" customHeight="1">
      <c r="A149" s="45"/>
      <c r="B149" s="58"/>
      <c r="C149" s="45"/>
      <c r="D149" s="2">
        <v>2018</v>
      </c>
      <c r="E149" s="23">
        <f>E148*1.053</f>
        <v>49038.2</v>
      </c>
      <c r="F149" s="23"/>
      <c r="G149" s="23">
        <f>G148*1.053</f>
        <v>49038.2</v>
      </c>
      <c r="H149" s="23"/>
      <c r="I149" s="23"/>
      <c r="J149" s="23"/>
      <c r="K149" s="20"/>
      <c r="L149" s="20"/>
      <c r="M149" s="20"/>
      <c r="N149" s="20"/>
      <c r="O149" s="45"/>
    </row>
    <row r="150" spans="1:15" ht="17.25" customHeight="1">
      <c r="A150" s="45"/>
      <c r="B150" s="58"/>
      <c r="C150" s="45"/>
      <c r="D150" s="2">
        <v>2019</v>
      </c>
      <c r="E150" s="23">
        <f>E149*1.053</f>
        <v>51637.2</v>
      </c>
      <c r="F150" s="23"/>
      <c r="G150" s="23">
        <f>G149*1.053</f>
        <v>51637.2</v>
      </c>
      <c r="H150" s="23"/>
      <c r="I150" s="23"/>
      <c r="J150" s="23"/>
      <c r="K150" s="20"/>
      <c r="L150" s="20"/>
      <c r="M150" s="20"/>
      <c r="N150" s="20"/>
      <c r="O150" s="45"/>
    </row>
    <row r="151" spans="1:15" ht="17.25" customHeight="1">
      <c r="A151" s="45"/>
      <c r="B151" s="58"/>
      <c r="C151" s="45"/>
      <c r="D151" s="2">
        <v>2020</v>
      </c>
      <c r="E151" s="23">
        <f>E150*1.053</f>
        <v>54374</v>
      </c>
      <c r="F151" s="23"/>
      <c r="G151" s="23">
        <f aca="true" t="shared" si="34" ref="G151:G156">G150*1.053</f>
        <v>54374</v>
      </c>
      <c r="H151" s="23"/>
      <c r="I151" s="23"/>
      <c r="J151" s="23"/>
      <c r="K151" s="20"/>
      <c r="L151" s="20"/>
      <c r="M151" s="20"/>
      <c r="N151" s="20"/>
      <c r="O151" s="45"/>
    </row>
    <row r="152" spans="1:15" ht="17.25" customHeight="1">
      <c r="A152" s="47"/>
      <c r="B152" s="117"/>
      <c r="C152" s="113"/>
      <c r="D152" s="4">
        <v>2021</v>
      </c>
      <c r="E152" s="23">
        <f t="shared" si="33"/>
        <v>57255.8</v>
      </c>
      <c r="F152" s="23"/>
      <c r="G152" s="23">
        <f t="shared" si="34"/>
        <v>57255.8</v>
      </c>
      <c r="H152" s="23"/>
      <c r="I152" s="23"/>
      <c r="J152" s="23"/>
      <c r="K152" s="20"/>
      <c r="L152" s="20"/>
      <c r="M152" s="20"/>
      <c r="N152" s="20"/>
      <c r="O152" s="117"/>
    </row>
    <row r="153" spans="1:15" ht="17.25" customHeight="1">
      <c r="A153" s="47"/>
      <c r="B153" s="117"/>
      <c r="C153" s="113"/>
      <c r="D153" s="4">
        <v>2022</v>
      </c>
      <c r="E153" s="23">
        <f t="shared" si="33"/>
        <v>60290.4</v>
      </c>
      <c r="F153" s="23"/>
      <c r="G153" s="23">
        <f t="shared" si="34"/>
        <v>60290.4</v>
      </c>
      <c r="H153" s="23"/>
      <c r="I153" s="23"/>
      <c r="J153" s="23"/>
      <c r="K153" s="20"/>
      <c r="L153" s="20"/>
      <c r="M153" s="20"/>
      <c r="N153" s="20"/>
      <c r="O153" s="117"/>
    </row>
    <row r="154" spans="1:15" ht="17.25" customHeight="1">
      <c r="A154" s="47"/>
      <c r="B154" s="117"/>
      <c r="C154" s="113"/>
      <c r="D154" s="4">
        <v>2023</v>
      </c>
      <c r="E154" s="23">
        <f t="shared" si="33"/>
        <v>63485.8</v>
      </c>
      <c r="F154" s="23"/>
      <c r="G154" s="23">
        <f>G153*1.053</f>
        <v>63485.8</v>
      </c>
      <c r="H154" s="23"/>
      <c r="I154" s="23"/>
      <c r="J154" s="23"/>
      <c r="K154" s="20"/>
      <c r="L154" s="20"/>
      <c r="M154" s="20"/>
      <c r="N154" s="20"/>
      <c r="O154" s="117"/>
    </row>
    <row r="155" spans="1:15" ht="17.25" customHeight="1">
      <c r="A155" s="47"/>
      <c r="B155" s="117"/>
      <c r="C155" s="113"/>
      <c r="D155" s="4">
        <v>2024</v>
      </c>
      <c r="E155" s="23">
        <f t="shared" si="33"/>
        <v>66850.5</v>
      </c>
      <c r="F155" s="23"/>
      <c r="G155" s="23">
        <f t="shared" si="34"/>
        <v>66850.5</v>
      </c>
      <c r="H155" s="23"/>
      <c r="I155" s="23"/>
      <c r="J155" s="23"/>
      <c r="K155" s="20"/>
      <c r="L155" s="20"/>
      <c r="M155" s="20"/>
      <c r="N155" s="20"/>
      <c r="O155" s="117"/>
    </row>
    <row r="156" spans="1:15" ht="17.25" customHeight="1">
      <c r="A156" s="57"/>
      <c r="B156" s="118"/>
      <c r="C156" s="115"/>
      <c r="D156" s="4">
        <v>2025</v>
      </c>
      <c r="E156" s="23">
        <f t="shared" si="33"/>
        <v>70393.6</v>
      </c>
      <c r="F156" s="23"/>
      <c r="G156" s="23">
        <f t="shared" si="34"/>
        <v>70393.6</v>
      </c>
      <c r="H156" s="23"/>
      <c r="I156" s="23"/>
      <c r="J156" s="23"/>
      <c r="K156" s="20"/>
      <c r="L156" s="20"/>
      <c r="M156" s="20"/>
      <c r="N156" s="20"/>
      <c r="O156" s="118"/>
    </row>
    <row r="157" spans="1:15" ht="18" customHeight="1">
      <c r="A157" s="44" t="s">
        <v>29</v>
      </c>
      <c r="B157" s="39" t="s">
        <v>46</v>
      </c>
      <c r="C157" s="44"/>
      <c r="D157" s="3" t="s">
        <v>18</v>
      </c>
      <c r="E157" s="24">
        <f aca="true" t="shared" si="35" ref="E157:J157">SUM(E158:E168)</f>
        <v>14432.2</v>
      </c>
      <c r="F157" s="24">
        <f t="shared" si="35"/>
        <v>0</v>
      </c>
      <c r="G157" s="24">
        <f t="shared" si="35"/>
        <v>14432.2</v>
      </c>
      <c r="H157" s="24">
        <f t="shared" si="35"/>
        <v>0</v>
      </c>
      <c r="I157" s="24">
        <f t="shared" si="35"/>
        <v>0</v>
      </c>
      <c r="J157" s="24">
        <f t="shared" si="35"/>
        <v>0</v>
      </c>
      <c r="K157" s="20"/>
      <c r="L157" s="20"/>
      <c r="M157" s="20"/>
      <c r="N157" s="20"/>
      <c r="O157" s="44" t="s">
        <v>70</v>
      </c>
    </row>
    <row r="158" spans="1:15" ht="18" customHeight="1">
      <c r="A158" s="45"/>
      <c r="B158" s="58"/>
      <c r="C158" s="45"/>
      <c r="D158" s="2">
        <v>2015</v>
      </c>
      <c r="E158" s="23">
        <v>1000</v>
      </c>
      <c r="F158" s="23">
        <v>0</v>
      </c>
      <c r="G158" s="23">
        <v>1000</v>
      </c>
      <c r="H158" s="23">
        <v>0</v>
      </c>
      <c r="I158" s="23"/>
      <c r="J158" s="23"/>
      <c r="K158" s="20"/>
      <c r="L158" s="20"/>
      <c r="M158" s="20"/>
      <c r="N158" s="20"/>
      <c r="O158" s="45"/>
    </row>
    <row r="159" spans="1:15" ht="18" customHeight="1">
      <c r="A159" s="45"/>
      <c r="B159" s="58"/>
      <c r="C159" s="45"/>
      <c r="D159" s="2">
        <v>2016</v>
      </c>
      <c r="E159" s="23">
        <f aca="true" t="shared" si="36" ref="E159:E168">E158*1.053</f>
        <v>1053</v>
      </c>
      <c r="F159" s="23">
        <v>0</v>
      </c>
      <c r="G159" s="23">
        <f>G158*1.053</f>
        <v>1053</v>
      </c>
      <c r="H159" s="23">
        <v>0</v>
      </c>
      <c r="I159" s="23"/>
      <c r="J159" s="23"/>
      <c r="K159" s="20"/>
      <c r="L159" s="20"/>
      <c r="M159" s="20"/>
      <c r="N159" s="20"/>
      <c r="O159" s="45"/>
    </row>
    <row r="160" spans="1:15" ht="18" customHeight="1">
      <c r="A160" s="45"/>
      <c r="B160" s="58"/>
      <c r="C160" s="45"/>
      <c r="D160" s="2">
        <v>2017</v>
      </c>
      <c r="E160" s="23">
        <f t="shared" si="36"/>
        <v>1108.8</v>
      </c>
      <c r="F160" s="23">
        <v>0</v>
      </c>
      <c r="G160" s="23">
        <f>G159*1.053</f>
        <v>1108.8</v>
      </c>
      <c r="H160" s="23">
        <v>0</v>
      </c>
      <c r="I160" s="23"/>
      <c r="J160" s="23"/>
      <c r="K160" s="20"/>
      <c r="L160" s="20"/>
      <c r="M160" s="20"/>
      <c r="N160" s="20"/>
      <c r="O160" s="45"/>
    </row>
    <row r="161" spans="1:15" ht="18" customHeight="1">
      <c r="A161" s="45"/>
      <c r="B161" s="58"/>
      <c r="C161" s="45"/>
      <c r="D161" s="2">
        <v>2018</v>
      </c>
      <c r="E161" s="23">
        <f>E160*1.053</f>
        <v>1167.6</v>
      </c>
      <c r="F161" s="23"/>
      <c r="G161" s="23">
        <f>G160*1.053</f>
        <v>1167.6</v>
      </c>
      <c r="H161" s="23"/>
      <c r="I161" s="23"/>
      <c r="J161" s="23"/>
      <c r="K161" s="20"/>
      <c r="L161" s="20"/>
      <c r="M161" s="20"/>
      <c r="N161" s="20"/>
      <c r="O161" s="45"/>
    </row>
    <row r="162" spans="1:15" ht="18" customHeight="1">
      <c r="A162" s="45"/>
      <c r="B162" s="58"/>
      <c r="C162" s="45"/>
      <c r="D162" s="2">
        <v>2019</v>
      </c>
      <c r="E162" s="23">
        <f>E161*1.053</f>
        <v>1229.5</v>
      </c>
      <c r="F162" s="23"/>
      <c r="G162" s="23">
        <f>G161*1.053</f>
        <v>1229.5</v>
      </c>
      <c r="H162" s="23"/>
      <c r="I162" s="23"/>
      <c r="J162" s="23"/>
      <c r="K162" s="20"/>
      <c r="L162" s="20"/>
      <c r="M162" s="20"/>
      <c r="N162" s="20"/>
      <c r="O162" s="45"/>
    </row>
    <row r="163" spans="1:15" ht="18" customHeight="1">
      <c r="A163" s="45"/>
      <c r="B163" s="58"/>
      <c r="C163" s="45"/>
      <c r="D163" s="2">
        <v>2020</v>
      </c>
      <c r="E163" s="23">
        <f>E162*1.053</f>
        <v>1294.7</v>
      </c>
      <c r="F163" s="23"/>
      <c r="G163" s="23">
        <f aca="true" t="shared" si="37" ref="G163:G168">G162*1.053</f>
        <v>1294.7</v>
      </c>
      <c r="H163" s="23"/>
      <c r="I163" s="23"/>
      <c r="J163" s="23"/>
      <c r="K163" s="20"/>
      <c r="L163" s="20"/>
      <c r="M163" s="20"/>
      <c r="N163" s="20"/>
      <c r="O163" s="45"/>
    </row>
    <row r="164" spans="1:15" ht="18" customHeight="1">
      <c r="A164" s="47"/>
      <c r="B164" s="117"/>
      <c r="C164" s="117"/>
      <c r="D164" s="4">
        <v>2021</v>
      </c>
      <c r="E164" s="23">
        <f t="shared" si="36"/>
        <v>1363.3</v>
      </c>
      <c r="F164" s="23"/>
      <c r="G164" s="23">
        <f t="shared" si="37"/>
        <v>1363.3</v>
      </c>
      <c r="H164" s="23"/>
      <c r="I164" s="23"/>
      <c r="J164" s="23"/>
      <c r="K164" s="20"/>
      <c r="L164" s="20"/>
      <c r="M164" s="20"/>
      <c r="N164" s="20"/>
      <c r="O164" s="117"/>
    </row>
    <row r="165" spans="1:15" ht="18" customHeight="1">
      <c r="A165" s="47"/>
      <c r="B165" s="117"/>
      <c r="C165" s="117"/>
      <c r="D165" s="4">
        <v>2022</v>
      </c>
      <c r="E165" s="23">
        <f t="shared" si="36"/>
        <v>1435.6</v>
      </c>
      <c r="F165" s="23"/>
      <c r="G165" s="23">
        <f t="shared" si="37"/>
        <v>1435.6</v>
      </c>
      <c r="H165" s="23"/>
      <c r="I165" s="23"/>
      <c r="J165" s="23"/>
      <c r="K165" s="20"/>
      <c r="L165" s="20"/>
      <c r="M165" s="20"/>
      <c r="N165" s="20"/>
      <c r="O165" s="117"/>
    </row>
    <row r="166" spans="1:15" ht="18" customHeight="1">
      <c r="A166" s="47"/>
      <c r="B166" s="117"/>
      <c r="C166" s="117"/>
      <c r="D166" s="4">
        <v>2023</v>
      </c>
      <c r="E166" s="23">
        <f t="shared" si="36"/>
        <v>1511.7</v>
      </c>
      <c r="F166" s="23"/>
      <c r="G166" s="23">
        <f t="shared" si="37"/>
        <v>1511.7</v>
      </c>
      <c r="H166" s="23"/>
      <c r="I166" s="23"/>
      <c r="J166" s="23"/>
      <c r="K166" s="20"/>
      <c r="L166" s="20"/>
      <c r="M166" s="20"/>
      <c r="N166" s="20"/>
      <c r="O166" s="117"/>
    </row>
    <row r="167" spans="1:15" ht="18" customHeight="1">
      <c r="A167" s="47"/>
      <c r="B167" s="117"/>
      <c r="C167" s="117"/>
      <c r="D167" s="4">
        <v>2024</v>
      </c>
      <c r="E167" s="23">
        <f t="shared" si="36"/>
        <v>1591.8</v>
      </c>
      <c r="F167" s="23"/>
      <c r="G167" s="23">
        <f t="shared" si="37"/>
        <v>1591.8</v>
      </c>
      <c r="H167" s="23"/>
      <c r="I167" s="23"/>
      <c r="J167" s="23"/>
      <c r="K167" s="20"/>
      <c r="L167" s="20"/>
      <c r="M167" s="20"/>
      <c r="N167" s="20"/>
      <c r="O167" s="117"/>
    </row>
    <row r="168" spans="1:15" ht="18" customHeight="1">
      <c r="A168" s="57"/>
      <c r="B168" s="118"/>
      <c r="C168" s="118"/>
      <c r="D168" s="4">
        <v>2025</v>
      </c>
      <c r="E168" s="23">
        <f t="shared" si="36"/>
        <v>1676.2</v>
      </c>
      <c r="F168" s="23"/>
      <c r="G168" s="23">
        <f t="shared" si="37"/>
        <v>1676.2</v>
      </c>
      <c r="H168" s="23"/>
      <c r="I168" s="23"/>
      <c r="J168" s="23"/>
      <c r="K168" s="20"/>
      <c r="L168" s="20"/>
      <c r="M168" s="20"/>
      <c r="N168" s="20"/>
      <c r="O168" s="118"/>
    </row>
    <row r="169" spans="1:15" ht="18.75" customHeight="1">
      <c r="A169" s="44" t="s">
        <v>34</v>
      </c>
      <c r="B169" s="39" t="s">
        <v>36</v>
      </c>
      <c r="C169" s="44"/>
      <c r="D169" s="3" t="s">
        <v>18</v>
      </c>
      <c r="E169" s="24">
        <f aca="true" t="shared" si="38" ref="E169:J169">SUM(E170:E180)</f>
        <v>404081.6</v>
      </c>
      <c r="F169" s="24">
        <f t="shared" si="38"/>
        <v>0</v>
      </c>
      <c r="G169" s="24">
        <f t="shared" si="38"/>
        <v>404081.6</v>
      </c>
      <c r="H169" s="24">
        <f t="shared" si="38"/>
        <v>0</v>
      </c>
      <c r="I169" s="24">
        <f t="shared" si="38"/>
        <v>0</v>
      </c>
      <c r="J169" s="24">
        <f t="shared" si="38"/>
        <v>0</v>
      </c>
      <c r="K169" s="20"/>
      <c r="L169" s="20"/>
      <c r="M169" s="20"/>
      <c r="N169" s="20"/>
      <c r="O169" s="44" t="s">
        <v>70</v>
      </c>
    </row>
    <row r="170" spans="1:15" ht="15.75">
      <c r="A170" s="45"/>
      <c r="B170" s="58"/>
      <c r="C170" s="45"/>
      <c r="D170" s="2">
        <v>2015</v>
      </c>
      <c r="E170" s="23">
        <v>28000</v>
      </c>
      <c r="F170" s="23">
        <v>0</v>
      </c>
      <c r="G170" s="23">
        <v>28000</v>
      </c>
      <c r="H170" s="23">
        <v>0</v>
      </c>
      <c r="I170" s="23"/>
      <c r="J170" s="23"/>
      <c r="K170" s="20"/>
      <c r="L170" s="20"/>
      <c r="M170" s="20"/>
      <c r="N170" s="20"/>
      <c r="O170" s="45"/>
    </row>
    <row r="171" spans="1:15" ht="15.75">
      <c r="A171" s="45"/>
      <c r="B171" s="58"/>
      <c r="C171" s="45"/>
      <c r="D171" s="2">
        <v>2016</v>
      </c>
      <c r="E171" s="23">
        <f aca="true" t="shared" si="39" ref="E171:E180">E170*1.053</f>
        <v>29484</v>
      </c>
      <c r="F171" s="23">
        <v>0</v>
      </c>
      <c r="G171" s="23">
        <f>G170*1.053</f>
        <v>29484</v>
      </c>
      <c r="H171" s="23">
        <v>0</v>
      </c>
      <c r="I171" s="23"/>
      <c r="J171" s="23"/>
      <c r="K171" s="20"/>
      <c r="L171" s="20"/>
      <c r="M171" s="20"/>
      <c r="N171" s="20"/>
      <c r="O171" s="45"/>
    </row>
    <row r="172" spans="1:15" ht="16.5" customHeight="1">
      <c r="A172" s="45"/>
      <c r="B172" s="58"/>
      <c r="C172" s="45"/>
      <c r="D172" s="2">
        <v>2017</v>
      </c>
      <c r="E172" s="23">
        <f t="shared" si="39"/>
        <v>31046.7</v>
      </c>
      <c r="F172" s="23">
        <v>0</v>
      </c>
      <c r="G172" s="23">
        <f>G171*1.053</f>
        <v>31046.7</v>
      </c>
      <c r="H172" s="23">
        <v>0</v>
      </c>
      <c r="I172" s="23"/>
      <c r="J172" s="23"/>
      <c r="K172" s="20"/>
      <c r="L172" s="20"/>
      <c r="M172" s="20"/>
      <c r="N172" s="20"/>
      <c r="O172" s="45"/>
    </row>
    <row r="173" spans="1:15" ht="16.5" customHeight="1">
      <c r="A173" s="45"/>
      <c r="B173" s="58"/>
      <c r="C173" s="45"/>
      <c r="D173" s="2">
        <v>2018</v>
      </c>
      <c r="E173" s="23">
        <f>E172*1.053</f>
        <v>32692.2</v>
      </c>
      <c r="F173" s="23"/>
      <c r="G173" s="23">
        <f>G172*1.053</f>
        <v>32692.2</v>
      </c>
      <c r="H173" s="23"/>
      <c r="I173" s="23"/>
      <c r="J173" s="23"/>
      <c r="K173" s="20"/>
      <c r="L173" s="20"/>
      <c r="M173" s="20"/>
      <c r="N173" s="20"/>
      <c r="O173" s="45"/>
    </row>
    <row r="174" spans="1:15" ht="16.5" customHeight="1">
      <c r="A174" s="45"/>
      <c r="B174" s="58"/>
      <c r="C174" s="45"/>
      <c r="D174" s="2">
        <v>2019</v>
      </c>
      <c r="E174" s="23">
        <f>E173*1.053</f>
        <v>34424.9</v>
      </c>
      <c r="F174" s="23"/>
      <c r="G174" s="23">
        <f>G173*1.053</f>
        <v>34424.9</v>
      </c>
      <c r="H174" s="23"/>
      <c r="I174" s="23"/>
      <c r="J174" s="23"/>
      <c r="K174" s="20"/>
      <c r="L174" s="20"/>
      <c r="M174" s="20"/>
      <c r="N174" s="20"/>
      <c r="O174" s="45"/>
    </row>
    <row r="175" spans="1:15" ht="16.5" customHeight="1">
      <c r="A175" s="45"/>
      <c r="B175" s="58"/>
      <c r="C175" s="45"/>
      <c r="D175" s="2">
        <v>2020</v>
      </c>
      <c r="E175" s="23">
        <f>E174*1.053</f>
        <v>36249.4</v>
      </c>
      <c r="F175" s="23"/>
      <c r="G175" s="23">
        <f aca="true" t="shared" si="40" ref="G175:G180">G174*1.053</f>
        <v>36249.4</v>
      </c>
      <c r="H175" s="23"/>
      <c r="I175" s="23"/>
      <c r="J175" s="23"/>
      <c r="K175" s="20"/>
      <c r="L175" s="20"/>
      <c r="M175" s="20"/>
      <c r="N175" s="20"/>
      <c r="O175" s="45"/>
    </row>
    <row r="176" spans="1:15" ht="16.5" customHeight="1">
      <c r="A176" s="47"/>
      <c r="B176" s="47"/>
      <c r="C176" s="88"/>
      <c r="D176" s="4">
        <v>2021</v>
      </c>
      <c r="E176" s="23">
        <f t="shared" si="39"/>
        <v>38170.6</v>
      </c>
      <c r="F176" s="23"/>
      <c r="G176" s="23">
        <f t="shared" si="40"/>
        <v>38170.6</v>
      </c>
      <c r="H176" s="23"/>
      <c r="I176" s="26"/>
      <c r="J176" s="26"/>
      <c r="K176" s="21"/>
      <c r="L176" s="21"/>
      <c r="M176" s="21"/>
      <c r="N176" s="21"/>
      <c r="O176" s="47"/>
    </row>
    <row r="177" spans="1:15" ht="16.5" customHeight="1">
      <c r="A177" s="47"/>
      <c r="B177" s="47"/>
      <c r="C177" s="88"/>
      <c r="D177" s="4">
        <v>2022</v>
      </c>
      <c r="E177" s="23">
        <f t="shared" si="39"/>
        <v>40193.6</v>
      </c>
      <c r="F177" s="23"/>
      <c r="G177" s="23">
        <f t="shared" si="40"/>
        <v>40193.6</v>
      </c>
      <c r="H177" s="23"/>
      <c r="I177" s="26"/>
      <c r="J177" s="26"/>
      <c r="K177" s="21"/>
      <c r="L177" s="21"/>
      <c r="M177" s="21"/>
      <c r="N177" s="21"/>
      <c r="O177" s="47"/>
    </row>
    <row r="178" spans="1:15" ht="16.5" customHeight="1">
      <c r="A178" s="47"/>
      <c r="B178" s="47"/>
      <c r="C178" s="88"/>
      <c r="D178" s="4">
        <v>2023</v>
      </c>
      <c r="E178" s="23">
        <f t="shared" si="39"/>
        <v>42323.9</v>
      </c>
      <c r="F178" s="23"/>
      <c r="G178" s="23">
        <f t="shared" si="40"/>
        <v>42323.9</v>
      </c>
      <c r="H178" s="23"/>
      <c r="I178" s="26"/>
      <c r="J178" s="26"/>
      <c r="K178" s="21"/>
      <c r="L178" s="21"/>
      <c r="M178" s="21"/>
      <c r="N178" s="21"/>
      <c r="O178" s="47"/>
    </row>
    <row r="179" spans="1:15" ht="16.5" customHeight="1">
      <c r="A179" s="47"/>
      <c r="B179" s="47"/>
      <c r="C179" s="88"/>
      <c r="D179" s="4">
        <v>2024</v>
      </c>
      <c r="E179" s="23">
        <f t="shared" si="39"/>
        <v>44567.1</v>
      </c>
      <c r="F179" s="23"/>
      <c r="G179" s="23">
        <f t="shared" si="40"/>
        <v>44567.1</v>
      </c>
      <c r="H179" s="23"/>
      <c r="I179" s="26"/>
      <c r="J179" s="26"/>
      <c r="K179" s="21"/>
      <c r="L179" s="21"/>
      <c r="M179" s="21"/>
      <c r="N179" s="21"/>
      <c r="O179" s="47"/>
    </row>
    <row r="180" spans="1:15" ht="16.5" customHeight="1">
      <c r="A180" s="57"/>
      <c r="B180" s="57"/>
      <c r="C180" s="89"/>
      <c r="D180" s="4">
        <v>2025</v>
      </c>
      <c r="E180" s="23">
        <f t="shared" si="39"/>
        <v>46929.2</v>
      </c>
      <c r="F180" s="23"/>
      <c r="G180" s="23">
        <f t="shared" si="40"/>
        <v>46929.2</v>
      </c>
      <c r="H180" s="23"/>
      <c r="I180" s="26"/>
      <c r="J180" s="26"/>
      <c r="K180" s="21"/>
      <c r="L180" s="21"/>
      <c r="M180" s="21"/>
      <c r="N180" s="21"/>
      <c r="O180" s="57"/>
    </row>
    <row r="181" spans="1:15" ht="16.5" customHeight="1">
      <c r="A181" s="44" t="s">
        <v>47</v>
      </c>
      <c r="B181" s="39" t="s">
        <v>60</v>
      </c>
      <c r="C181" s="36">
        <v>1020120430244</v>
      </c>
      <c r="D181" s="3" t="s">
        <v>18</v>
      </c>
      <c r="E181" s="27">
        <f>SUM(E182:E192)</f>
        <v>374946.1</v>
      </c>
      <c r="F181" s="27">
        <f>SUM(F182:F192)</f>
        <v>240804.7</v>
      </c>
      <c r="G181" s="27">
        <f>SUM(G182:G192)</f>
        <v>374946.1</v>
      </c>
      <c r="H181" s="27">
        <f>SUM(H182:H192)</f>
        <v>240804.7</v>
      </c>
      <c r="I181" s="27">
        <f>I182+I183+I184+I185+I186+I187</f>
        <v>0</v>
      </c>
      <c r="J181" s="27">
        <f>J182+J183+J184+J185+J186+J187</f>
        <v>0</v>
      </c>
      <c r="K181" s="22"/>
      <c r="L181" s="22"/>
      <c r="M181" s="22"/>
      <c r="N181" s="22"/>
      <c r="O181" s="44" t="s">
        <v>70</v>
      </c>
    </row>
    <row r="182" spans="1:15" ht="16.5" customHeight="1">
      <c r="A182" s="45"/>
      <c r="B182" s="58"/>
      <c r="C182" s="47"/>
      <c r="D182" s="2">
        <v>2015</v>
      </c>
      <c r="E182" s="26">
        <v>0</v>
      </c>
      <c r="F182" s="26">
        <v>0</v>
      </c>
      <c r="G182" s="26">
        <v>0</v>
      </c>
      <c r="H182" s="26">
        <v>0</v>
      </c>
      <c r="I182" s="28"/>
      <c r="J182" s="28"/>
      <c r="K182" s="22"/>
      <c r="L182" s="22"/>
      <c r="M182" s="22"/>
      <c r="N182" s="22"/>
      <c r="O182" s="45"/>
    </row>
    <row r="183" spans="1:15" ht="16.5" customHeight="1">
      <c r="A183" s="45"/>
      <c r="B183" s="58"/>
      <c r="C183" s="47"/>
      <c r="D183" s="2">
        <v>2016</v>
      </c>
      <c r="E183" s="26">
        <v>0</v>
      </c>
      <c r="F183" s="26">
        <v>0</v>
      </c>
      <c r="G183" s="26">
        <v>0</v>
      </c>
      <c r="H183" s="26">
        <v>0</v>
      </c>
      <c r="I183" s="28"/>
      <c r="J183" s="28"/>
      <c r="K183" s="22"/>
      <c r="L183" s="22"/>
      <c r="M183" s="22"/>
      <c r="N183" s="22"/>
      <c r="O183" s="45"/>
    </row>
    <row r="184" spans="1:15" ht="16.5" customHeight="1">
      <c r="A184" s="45"/>
      <c r="B184" s="58"/>
      <c r="C184" s="47"/>
      <c r="D184" s="2">
        <v>2017</v>
      </c>
      <c r="E184" s="26">
        <f>F184</f>
        <v>9550</v>
      </c>
      <c r="F184" s="26">
        <f>H184</f>
        <v>9550</v>
      </c>
      <c r="G184" s="26">
        <f>H184</f>
        <v>9550</v>
      </c>
      <c r="H184" s="26">
        <f>8895+1200-545</f>
        <v>9550</v>
      </c>
      <c r="I184" s="28"/>
      <c r="J184" s="28"/>
      <c r="K184" s="22"/>
      <c r="L184" s="22"/>
      <c r="M184" s="22"/>
      <c r="N184" s="22"/>
      <c r="O184" s="45"/>
    </row>
    <row r="185" spans="1:15" ht="16.5" customHeight="1">
      <c r="A185" s="45"/>
      <c r="B185" s="58"/>
      <c r="C185" s="47"/>
      <c r="D185" s="2">
        <v>2018</v>
      </c>
      <c r="E185" s="26">
        <v>46038.7</v>
      </c>
      <c r="F185" s="26">
        <v>46038.7</v>
      </c>
      <c r="G185" s="26">
        <v>46038.7</v>
      </c>
      <c r="H185" s="26">
        <v>46038.7</v>
      </c>
      <c r="I185" s="28"/>
      <c r="J185" s="28"/>
      <c r="K185" s="22"/>
      <c r="L185" s="22"/>
      <c r="M185" s="22"/>
      <c r="N185" s="22"/>
      <c r="O185" s="45"/>
    </row>
    <row r="186" spans="1:15" ht="16.5" customHeight="1">
      <c r="A186" s="45"/>
      <c r="B186" s="58"/>
      <c r="C186" s="48"/>
      <c r="D186" s="2">
        <v>2019</v>
      </c>
      <c r="E186" s="125">
        <v>62217</v>
      </c>
      <c r="F186" s="125">
        <v>61687.6</v>
      </c>
      <c r="G186" s="125">
        <f aca="true" t="shared" si="41" ref="G186:G192">E186</f>
        <v>62217</v>
      </c>
      <c r="H186" s="125">
        <v>61687.6</v>
      </c>
      <c r="I186" s="28"/>
      <c r="J186" s="28"/>
      <c r="K186" s="22"/>
      <c r="L186" s="22"/>
      <c r="M186" s="22"/>
      <c r="N186" s="22"/>
      <c r="O186" s="45"/>
    </row>
    <row r="187" spans="1:15" ht="16.5" customHeight="1">
      <c r="A187" s="45"/>
      <c r="B187" s="58"/>
      <c r="C187" s="48"/>
      <c r="D187" s="2">
        <v>2020</v>
      </c>
      <c r="E187" s="125">
        <v>61764.2</v>
      </c>
      <c r="F187" s="125">
        <v>61764.2</v>
      </c>
      <c r="G187" s="125">
        <f t="shared" si="41"/>
        <v>61764.2</v>
      </c>
      <c r="H187" s="125">
        <v>61764.2</v>
      </c>
      <c r="I187" s="28"/>
      <c r="J187" s="28"/>
      <c r="K187" s="22"/>
      <c r="L187" s="22"/>
      <c r="M187" s="22"/>
      <c r="N187" s="22"/>
      <c r="O187" s="45"/>
    </row>
    <row r="188" spans="1:15" ht="16.5" customHeight="1">
      <c r="A188" s="47"/>
      <c r="B188" s="47"/>
      <c r="C188" s="48"/>
      <c r="D188" s="4">
        <v>2021</v>
      </c>
      <c r="E188" s="125">
        <v>61764.2</v>
      </c>
      <c r="F188" s="125">
        <v>61764.2</v>
      </c>
      <c r="G188" s="125">
        <f t="shared" si="41"/>
        <v>61764.2</v>
      </c>
      <c r="H188" s="125">
        <v>61764.2</v>
      </c>
      <c r="I188" s="28"/>
      <c r="J188" s="28"/>
      <c r="K188" s="22"/>
      <c r="L188" s="22"/>
      <c r="M188" s="22"/>
      <c r="N188" s="22"/>
      <c r="O188" s="47"/>
    </row>
    <row r="189" spans="1:15" ht="16.5" customHeight="1">
      <c r="A189" s="47"/>
      <c r="B189" s="47"/>
      <c r="C189" s="48"/>
      <c r="D189" s="4">
        <v>2022</v>
      </c>
      <c r="E189" s="26">
        <v>61977</v>
      </c>
      <c r="F189" s="26"/>
      <c r="G189" s="26">
        <f t="shared" si="41"/>
        <v>61977</v>
      </c>
      <c r="H189" s="26"/>
      <c r="I189" s="28"/>
      <c r="J189" s="28"/>
      <c r="K189" s="22"/>
      <c r="L189" s="22"/>
      <c r="M189" s="22"/>
      <c r="N189" s="22"/>
      <c r="O189" s="47"/>
    </row>
    <row r="190" spans="1:15" ht="16.5" customHeight="1">
      <c r="A190" s="47"/>
      <c r="B190" s="47"/>
      <c r="C190" s="48"/>
      <c r="D190" s="4">
        <v>2023</v>
      </c>
      <c r="E190" s="26">
        <v>71635</v>
      </c>
      <c r="F190" s="26"/>
      <c r="G190" s="26">
        <f t="shared" si="41"/>
        <v>71635</v>
      </c>
      <c r="H190" s="26"/>
      <c r="I190" s="28"/>
      <c r="J190" s="28"/>
      <c r="K190" s="22"/>
      <c r="L190" s="22"/>
      <c r="M190" s="22"/>
      <c r="N190" s="22"/>
      <c r="O190" s="47"/>
    </row>
    <row r="191" spans="1:15" ht="16.5" customHeight="1">
      <c r="A191" s="47"/>
      <c r="B191" s="47"/>
      <c r="C191" s="48"/>
      <c r="D191" s="4">
        <v>2024</v>
      </c>
      <c r="E191" s="26">
        <v>0</v>
      </c>
      <c r="F191" s="26"/>
      <c r="G191" s="26">
        <f t="shared" si="41"/>
        <v>0</v>
      </c>
      <c r="H191" s="26"/>
      <c r="I191" s="28"/>
      <c r="J191" s="28"/>
      <c r="K191" s="22"/>
      <c r="L191" s="22"/>
      <c r="M191" s="22"/>
      <c r="N191" s="22"/>
      <c r="O191" s="47"/>
    </row>
    <row r="192" spans="1:15" ht="16.5" customHeight="1">
      <c r="A192" s="57"/>
      <c r="B192" s="57"/>
      <c r="C192" s="49"/>
      <c r="D192" s="4">
        <v>2025</v>
      </c>
      <c r="E192" s="26">
        <v>0</v>
      </c>
      <c r="F192" s="26"/>
      <c r="G192" s="26">
        <f t="shared" si="41"/>
        <v>0</v>
      </c>
      <c r="H192" s="26"/>
      <c r="I192" s="28"/>
      <c r="J192" s="28"/>
      <c r="K192" s="22"/>
      <c r="L192" s="22"/>
      <c r="M192" s="22"/>
      <c r="N192" s="22"/>
      <c r="O192" s="57"/>
    </row>
    <row r="193" spans="1:15" ht="17.25" customHeight="1">
      <c r="A193" s="44" t="s">
        <v>72</v>
      </c>
      <c r="B193" s="39" t="s">
        <v>93</v>
      </c>
      <c r="C193" s="39"/>
      <c r="D193" s="3" t="s">
        <v>18</v>
      </c>
      <c r="E193" s="27">
        <f>SUM(E194:E201)</f>
        <v>81657.5</v>
      </c>
      <c r="F193" s="27">
        <f>SUM(F194:F201)</f>
        <v>0</v>
      </c>
      <c r="G193" s="27">
        <f>SUM(G194:G201)</f>
        <v>81657.5</v>
      </c>
      <c r="H193" s="27">
        <f>SUM(H194:H201)</f>
        <v>0</v>
      </c>
      <c r="I193" s="28"/>
      <c r="J193" s="28"/>
      <c r="K193" s="22"/>
      <c r="L193" s="22"/>
      <c r="M193" s="22"/>
      <c r="N193" s="22"/>
      <c r="O193" s="44" t="s">
        <v>70</v>
      </c>
    </row>
    <row r="194" spans="1:15" ht="17.25" customHeight="1">
      <c r="A194" s="45"/>
      <c r="B194" s="58"/>
      <c r="C194" s="58"/>
      <c r="D194" s="2">
        <v>2018</v>
      </c>
      <c r="E194" s="23">
        <v>8460</v>
      </c>
      <c r="F194" s="23"/>
      <c r="G194" s="23">
        <v>8460</v>
      </c>
      <c r="H194" s="26"/>
      <c r="I194" s="28"/>
      <c r="J194" s="28"/>
      <c r="K194" s="22"/>
      <c r="L194" s="22"/>
      <c r="M194" s="22"/>
      <c r="N194" s="22"/>
      <c r="O194" s="45"/>
    </row>
    <row r="195" spans="1:15" ht="17.25" customHeight="1">
      <c r="A195" s="45"/>
      <c r="B195" s="58"/>
      <c r="C195" s="58"/>
      <c r="D195" s="2">
        <v>2019</v>
      </c>
      <c r="E195" s="23">
        <f>G195</f>
        <v>8908.4</v>
      </c>
      <c r="F195" s="23"/>
      <c r="G195" s="23">
        <f>G194*1.053</f>
        <v>8908.4</v>
      </c>
      <c r="H195" s="26"/>
      <c r="I195" s="28"/>
      <c r="J195" s="28"/>
      <c r="K195" s="22"/>
      <c r="L195" s="22"/>
      <c r="M195" s="22"/>
      <c r="N195" s="22"/>
      <c r="O195" s="45"/>
    </row>
    <row r="196" spans="1:15" ht="17.25" customHeight="1">
      <c r="A196" s="45"/>
      <c r="B196" s="58"/>
      <c r="C196" s="58"/>
      <c r="D196" s="2">
        <v>2020</v>
      </c>
      <c r="E196" s="23">
        <f aca="true" t="shared" si="42" ref="E196:E201">G196</f>
        <v>9380.5</v>
      </c>
      <c r="F196" s="23"/>
      <c r="G196" s="23">
        <f aca="true" t="shared" si="43" ref="G196:G201">G195*1.053</f>
        <v>9380.5</v>
      </c>
      <c r="H196" s="26"/>
      <c r="I196" s="28"/>
      <c r="J196" s="28"/>
      <c r="K196" s="22"/>
      <c r="L196" s="22"/>
      <c r="M196" s="22"/>
      <c r="N196" s="22"/>
      <c r="O196" s="45"/>
    </row>
    <row r="197" spans="1:15" ht="17.25" customHeight="1">
      <c r="A197" s="47"/>
      <c r="B197" s="47"/>
      <c r="C197" s="47"/>
      <c r="D197" s="4">
        <v>2021</v>
      </c>
      <c r="E197" s="23">
        <f t="shared" si="42"/>
        <v>9877.7</v>
      </c>
      <c r="F197" s="23"/>
      <c r="G197" s="23">
        <f t="shared" si="43"/>
        <v>9877.7</v>
      </c>
      <c r="H197" s="26"/>
      <c r="I197" s="28"/>
      <c r="J197" s="28"/>
      <c r="K197" s="22"/>
      <c r="L197" s="22"/>
      <c r="M197" s="22"/>
      <c r="N197" s="22"/>
      <c r="O197" s="47"/>
    </row>
    <row r="198" spans="1:15" ht="17.25" customHeight="1">
      <c r="A198" s="47"/>
      <c r="B198" s="47"/>
      <c r="C198" s="47"/>
      <c r="D198" s="4">
        <v>2022</v>
      </c>
      <c r="E198" s="23">
        <f t="shared" si="42"/>
        <v>10401.2</v>
      </c>
      <c r="F198" s="23"/>
      <c r="G198" s="23">
        <f t="shared" si="43"/>
        <v>10401.2</v>
      </c>
      <c r="H198" s="26"/>
      <c r="I198" s="28"/>
      <c r="J198" s="28"/>
      <c r="K198" s="22"/>
      <c r="L198" s="22"/>
      <c r="M198" s="22"/>
      <c r="N198" s="22"/>
      <c r="O198" s="47"/>
    </row>
    <row r="199" spans="1:15" ht="17.25" customHeight="1">
      <c r="A199" s="47"/>
      <c r="B199" s="47"/>
      <c r="C199" s="47"/>
      <c r="D199" s="4">
        <v>2023</v>
      </c>
      <c r="E199" s="23">
        <f t="shared" si="42"/>
        <v>10952.5</v>
      </c>
      <c r="F199" s="23"/>
      <c r="G199" s="23">
        <f t="shared" si="43"/>
        <v>10952.5</v>
      </c>
      <c r="H199" s="26"/>
      <c r="I199" s="28"/>
      <c r="J199" s="28"/>
      <c r="K199" s="22"/>
      <c r="L199" s="22"/>
      <c r="M199" s="22"/>
      <c r="N199" s="22"/>
      <c r="O199" s="47"/>
    </row>
    <row r="200" spans="1:15" ht="17.25" customHeight="1">
      <c r="A200" s="47"/>
      <c r="B200" s="47"/>
      <c r="C200" s="47"/>
      <c r="D200" s="4">
        <v>2024</v>
      </c>
      <c r="E200" s="23">
        <f t="shared" si="42"/>
        <v>11533</v>
      </c>
      <c r="F200" s="23"/>
      <c r="G200" s="23">
        <f t="shared" si="43"/>
        <v>11533</v>
      </c>
      <c r="H200" s="26"/>
      <c r="I200" s="28"/>
      <c r="J200" s="28"/>
      <c r="K200" s="22"/>
      <c r="L200" s="22"/>
      <c r="M200" s="22"/>
      <c r="N200" s="22"/>
      <c r="O200" s="47"/>
    </row>
    <row r="201" spans="1:15" ht="17.25" customHeight="1">
      <c r="A201" s="57"/>
      <c r="B201" s="57"/>
      <c r="C201" s="57"/>
      <c r="D201" s="4">
        <v>2025</v>
      </c>
      <c r="E201" s="23">
        <f t="shared" si="42"/>
        <v>12144.2</v>
      </c>
      <c r="F201" s="23"/>
      <c r="G201" s="23">
        <f t="shared" si="43"/>
        <v>12144.2</v>
      </c>
      <c r="H201" s="26"/>
      <c r="I201" s="28"/>
      <c r="J201" s="28"/>
      <c r="K201" s="22"/>
      <c r="L201" s="22"/>
      <c r="M201" s="22"/>
      <c r="N201" s="22"/>
      <c r="O201" s="57"/>
    </row>
    <row r="202" spans="1:15" ht="16.5" customHeight="1">
      <c r="A202" s="44"/>
      <c r="B202" s="99" t="s">
        <v>21</v>
      </c>
      <c r="C202" s="39"/>
      <c r="D202" s="3" t="s">
        <v>18</v>
      </c>
      <c r="E202" s="24">
        <f>G202+I202</f>
        <v>9818991.8</v>
      </c>
      <c r="F202" s="24">
        <f aca="true" t="shared" si="44" ref="E202:F208">H202+J202</f>
        <v>4343559.3</v>
      </c>
      <c r="G202" s="24">
        <f>G24+G121+G133+G145+G157+G169+G181+G193</f>
        <v>8945631.1</v>
      </c>
      <c r="H202" s="24">
        <f>H24+H121+H133+H145+H157+H169+H181+H193</f>
        <v>3900140.9</v>
      </c>
      <c r="I202" s="24">
        <f>I24+I121+I133+I145+I157+I169+I181+I193</f>
        <v>873360.7</v>
      </c>
      <c r="J202" s="24">
        <f>J24+J121+J133+J145+J157+J169+J181+J193</f>
        <v>443418.4</v>
      </c>
      <c r="K202" s="1"/>
      <c r="L202" s="1"/>
      <c r="M202" s="1"/>
      <c r="N202" s="1"/>
      <c r="O202" s="105"/>
    </row>
    <row r="203" spans="1:15" ht="16.5" customHeight="1">
      <c r="A203" s="45"/>
      <c r="B203" s="99"/>
      <c r="C203" s="60"/>
      <c r="D203" s="2">
        <v>2015</v>
      </c>
      <c r="E203" s="23">
        <f t="shared" si="44"/>
        <v>467891.3</v>
      </c>
      <c r="F203" s="23">
        <f t="shared" si="44"/>
        <v>394491.3</v>
      </c>
      <c r="G203" s="23">
        <f>G25+G122+G134+G146+G158+G170+G182</f>
        <v>394223.1</v>
      </c>
      <c r="H203" s="23">
        <f>H25+H122+H134+H146+H158+H170+H182+H194</f>
        <v>320823.1</v>
      </c>
      <c r="I203" s="23">
        <f>I25+I122+I134+I146+I158+I170+I182</f>
        <v>73668.2</v>
      </c>
      <c r="J203" s="23">
        <f>J25+J122+J134+J146+J158+J170+J182+J194</f>
        <v>73668.2</v>
      </c>
      <c r="K203" s="1"/>
      <c r="L203" s="1"/>
      <c r="M203" s="14"/>
      <c r="N203" s="1"/>
      <c r="O203" s="106"/>
    </row>
    <row r="204" spans="1:15" ht="16.5" customHeight="1">
      <c r="A204" s="45"/>
      <c r="B204" s="99"/>
      <c r="C204" s="60"/>
      <c r="D204" s="2">
        <v>2016</v>
      </c>
      <c r="E204" s="23">
        <f>G204+I204</f>
        <v>541577.8</v>
      </c>
      <c r="F204" s="23">
        <f t="shared" si="44"/>
        <v>461128.6</v>
      </c>
      <c r="G204" s="23">
        <f>G26+G123+G135+G147+G159+G171+G183</f>
        <v>468743</v>
      </c>
      <c r="H204" s="23">
        <f>H26+H123+H135+H147+H159+H171+H183+H195</f>
        <v>388293.8</v>
      </c>
      <c r="I204" s="23">
        <f>I26+I123+I135+I147+I159+I171+I183</f>
        <v>72834.8</v>
      </c>
      <c r="J204" s="23">
        <f>J26+J123+J135+J147+J159+J171+J183+J195</f>
        <v>72834.8</v>
      </c>
      <c r="K204" s="1"/>
      <c r="L204" s="1"/>
      <c r="M204" s="1"/>
      <c r="N204" s="1"/>
      <c r="O204" s="106"/>
    </row>
    <row r="205" spans="1:15" ht="15.75">
      <c r="A205" s="45"/>
      <c r="B205" s="99"/>
      <c r="C205" s="60"/>
      <c r="D205" s="2">
        <v>2017</v>
      </c>
      <c r="E205" s="30">
        <f t="shared" si="44"/>
        <v>622016.31</v>
      </c>
      <c r="F205" s="23">
        <f t="shared" si="44"/>
        <v>537303.3</v>
      </c>
      <c r="G205" s="30">
        <v>572739.11</v>
      </c>
      <c r="H205" s="23">
        <f>H27+H124+H136+H148+H160+H172+H184+H196</f>
        <v>488026.1</v>
      </c>
      <c r="I205" s="23">
        <f>I27+I124+I136+I148+I160+I172+I184</f>
        <v>49277.2</v>
      </c>
      <c r="J205" s="23">
        <f>J27+J124+J136+J148+J160+J172+J184+J196</f>
        <v>49277.2</v>
      </c>
      <c r="K205" s="1"/>
      <c r="L205" s="1"/>
      <c r="M205" s="1"/>
      <c r="N205" s="1"/>
      <c r="O205" s="106"/>
    </row>
    <row r="206" spans="1:15" ht="15.75">
      <c r="A206" s="45"/>
      <c r="B206" s="99"/>
      <c r="C206" s="60"/>
      <c r="D206" s="2">
        <v>2018</v>
      </c>
      <c r="E206" s="30">
        <f>G206+I206</f>
        <v>978141.85</v>
      </c>
      <c r="F206" s="23">
        <f>H206+J206</f>
        <v>600505</v>
      </c>
      <c r="G206" s="23">
        <f>G28+G125+G137+G149+G161+G173+G185+G194</f>
        <v>899022.2</v>
      </c>
      <c r="H206" s="23">
        <f>H28+H125+H137+H149+H161+H173+H185+H194</f>
        <v>527670.2</v>
      </c>
      <c r="I206" s="30">
        <v>79119.65</v>
      </c>
      <c r="J206" s="23">
        <f aca="true" t="shared" si="45" ref="J206:J213">J28+J125+J137+J149+J161+J173+J185+J194</f>
        <v>72834.8</v>
      </c>
      <c r="K206" s="1"/>
      <c r="L206" s="1"/>
      <c r="M206" s="1"/>
      <c r="N206" s="1"/>
      <c r="O206" s="106"/>
    </row>
    <row r="207" spans="1:15" ht="15.75">
      <c r="A207" s="45"/>
      <c r="B207" s="99"/>
      <c r="C207" s="60"/>
      <c r="D207" s="2">
        <v>2019</v>
      </c>
      <c r="E207" s="23">
        <f t="shared" si="44"/>
        <v>953451.6</v>
      </c>
      <c r="F207" s="23">
        <f t="shared" si="44"/>
        <v>578343.9</v>
      </c>
      <c r="G207" s="23">
        <f>G29+G126+G138+G150+G162+G174+G186+G195</f>
        <v>880616.8</v>
      </c>
      <c r="H207" s="23">
        <f aca="true" t="shared" si="46" ref="G207:H213">H29+H126+H138+H150+H162+H174+H186+H195</f>
        <v>520076.1</v>
      </c>
      <c r="I207" s="23">
        <f aca="true" t="shared" si="47" ref="I207:I213">I29+I126+I138+I150+I162+I174+I186+I195</f>
        <v>72834.8</v>
      </c>
      <c r="J207" s="23">
        <f t="shared" si="45"/>
        <v>58267.8</v>
      </c>
      <c r="K207" s="1"/>
      <c r="L207" s="1"/>
      <c r="M207" s="1"/>
      <c r="N207" s="1"/>
      <c r="O207" s="106"/>
    </row>
    <row r="208" spans="1:15" ht="15.75">
      <c r="A208" s="45"/>
      <c r="B208" s="99"/>
      <c r="C208" s="60"/>
      <c r="D208" s="2">
        <v>2020</v>
      </c>
      <c r="E208" s="23">
        <f t="shared" si="44"/>
        <v>848320.7</v>
      </c>
      <c r="F208" s="23">
        <f t="shared" si="44"/>
        <v>538643.6</v>
      </c>
      <c r="G208" s="23">
        <f>G30+G127+G139+G151+G163+G175+G187+G196</f>
        <v>771625.7</v>
      </c>
      <c r="H208" s="23">
        <f t="shared" si="46"/>
        <v>480375.8</v>
      </c>
      <c r="I208" s="23">
        <f t="shared" si="47"/>
        <v>76695</v>
      </c>
      <c r="J208" s="23">
        <f t="shared" si="45"/>
        <v>58267.8</v>
      </c>
      <c r="K208" s="1"/>
      <c r="L208" s="1"/>
      <c r="M208" s="1"/>
      <c r="N208" s="1"/>
      <c r="O208" s="106"/>
    </row>
    <row r="209" spans="1:15" ht="15.75">
      <c r="A209" s="60"/>
      <c r="B209" s="104"/>
      <c r="C209" s="60"/>
      <c r="D209" s="4">
        <v>2021</v>
      </c>
      <c r="E209" s="23">
        <f aca="true" t="shared" si="48" ref="E209:F213">G209+I209</f>
        <v>889917.4</v>
      </c>
      <c r="F209" s="23">
        <f t="shared" si="48"/>
        <v>538643.6</v>
      </c>
      <c r="G209" s="23">
        <f t="shared" si="46"/>
        <v>809157.6</v>
      </c>
      <c r="H209" s="23">
        <f t="shared" si="46"/>
        <v>480375.8</v>
      </c>
      <c r="I209" s="23">
        <f t="shared" si="47"/>
        <v>80759.8</v>
      </c>
      <c r="J209" s="23">
        <f t="shared" si="45"/>
        <v>58267.8</v>
      </c>
      <c r="K209" s="1"/>
      <c r="L209" s="1"/>
      <c r="M209" s="1"/>
      <c r="N209" s="1"/>
      <c r="O209" s="107"/>
    </row>
    <row r="210" spans="1:15" ht="15.75">
      <c r="A210" s="60"/>
      <c r="B210" s="104"/>
      <c r="C210" s="60"/>
      <c r="D210" s="4">
        <v>2022</v>
      </c>
      <c r="E210" s="23">
        <f t="shared" si="48"/>
        <v>1074606.4</v>
      </c>
      <c r="F210" s="23">
        <f t="shared" si="48"/>
        <v>694500</v>
      </c>
      <c r="G210" s="23">
        <f>G32+G129+G141+G153+G165+G177+G189+G198</f>
        <v>989566.3</v>
      </c>
      <c r="H210" s="23">
        <f t="shared" si="46"/>
        <v>694500</v>
      </c>
      <c r="I210" s="23">
        <f t="shared" si="47"/>
        <v>85040.1</v>
      </c>
      <c r="J210" s="23">
        <f t="shared" si="45"/>
        <v>0</v>
      </c>
      <c r="K210" s="1"/>
      <c r="L210" s="1"/>
      <c r="M210" s="1"/>
      <c r="N210" s="1"/>
      <c r="O210" s="107"/>
    </row>
    <row r="211" spans="1:15" ht="15.75">
      <c r="A211" s="60"/>
      <c r="B211" s="104"/>
      <c r="C211" s="60"/>
      <c r="D211" s="4">
        <v>2023</v>
      </c>
      <c r="E211" s="23">
        <f t="shared" si="48"/>
        <v>1137933.9</v>
      </c>
      <c r="F211" s="23">
        <f t="shared" si="48"/>
        <v>0</v>
      </c>
      <c r="G211" s="23">
        <f t="shared" si="46"/>
        <v>1048386.7</v>
      </c>
      <c r="H211" s="23">
        <f t="shared" si="46"/>
        <v>0</v>
      </c>
      <c r="I211" s="23">
        <f t="shared" si="47"/>
        <v>89547.2</v>
      </c>
      <c r="J211" s="23">
        <f t="shared" si="45"/>
        <v>0</v>
      </c>
      <c r="K211" s="1"/>
      <c r="L211" s="1"/>
      <c r="M211" s="1"/>
      <c r="N211" s="1"/>
      <c r="O211" s="107"/>
    </row>
    <row r="212" spans="1:15" ht="15.75">
      <c r="A212" s="60"/>
      <c r="B212" s="104"/>
      <c r="C212" s="60"/>
      <c r="D212" s="4">
        <v>2024</v>
      </c>
      <c r="E212" s="23">
        <f t="shared" si="48"/>
        <v>1122812.7</v>
      </c>
      <c r="F212" s="23">
        <f t="shared" si="48"/>
        <v>0</v>
      </c>
      <c r="G212" s="23">
        <f t="shared" si="46"/>
        <v>1028519.5</v>
      </c>
      <c r="H212" s="23">
        <f t="shared" si="46"/>
        <v>0</v>
      </c>
      <c r="I212" s="23">
        <f t="shared" si="47"/>
        <v>94293.2</v>
      </c>
      <c r="J212" s="23">
        <f t="shared" si="45"/>
        <v>0</v>
      </c>
      <c r="K212" s="1"/>
      <c r="L212" s="1"/>
      <c r="M212" s="1"/>
      <c r="N212" s="1"/>
      <c r="O212" s="107"/>
    </row>
    <row r="213" spans="1:15" ht="15.75">
      <c r="A213" s="61"/>
      <c r="B213" s="104"/>
      <c r="C213" s="61"/>
      <c r="D213" s="4">
        <v>2025</v>
      </c>
      <c r="E213" s="23">
        <f t="shared" si="48"/>
        <v>1182321.8</v>
      </c>
      <c r="F213" s="23">
        <f t="shared" si="48"/>
        <v>0</v>
      </c>
      <c r="G213" s="23">
        <f t="shared" si="46"/>
        <v>1083031.1</v>
      </c>
      <c r="H213" s="23">
        <f t="shared" si="46"/>
        <v>0</v>
      </c>
      <c r="I213" s="23">
        <f t="shared" si="47"/>
        <v>99290.7</v>
      </c>
      <c r="J213" s="23">
        <f t="shared" si="45"/>
        <v>0</v>
      </c>
      <c r="K213" s="1"/>
      <c r="L213" s="1"/>
      <c r="M213" s="1"/>
      <c r="N213" s="1"/>
      <c r="O213" s="108"/>
    </row>
    <row r="214" spans="1:15" ht="14.25" customHeight="1">
      <c r="A214" s="29" t="s">
        <v>16</v>
      </c>
      <c r="B214" s="86" t="s">
        <v>43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7"/>
    </row>
    <row r="215" spans="1:15" ht="18" customHeight="1">
      <c r="A215" s="44" t="s">
        <v>3</v>
      </c>
      <c r="B215" s="39" t="s">
        <v>38</v>
      </c>
      <c r="C215" s="39"/>
      <c r="D215" s="3" t="s">
        <v>18</v>
      </c>
      <c r="E215" s="24">
        <f>SUM(E216:E226)</f>
        <v>33000</v>
      </c>
      <c r="F215" s="24">
        <f>SUM(F216:F226)</f>
        <v>0</v>
      </c>
      <c r="G215" s="24">
        <f>SUM(G216:G226)</f>
        <v>33000</v>
      </c>
      <c r="H215" s="24">
        <f>SUM(H216:H226)</f>
        <v>0</v>
      </c>
      <c r="I215" s="1"/>
      <c r="J215" s="1"/>
      <c r="K215" s="1"/>
      <c r="L215" s="1"/>
      <c r="M215" s="1"/>
      <c r="N215" s="1"/>
      <c r="O215" s="44" t="s">
        <v>71</v>
      </c>
    </row>
    <row r="216" spans="1:15" ht="15.75">
      <c r="A216" s="45"/>
      <c r="B216" s="58"/>
      <c r="C216" s="47"/>
      <c r="D216" s="2">
        <v>2015</v>
      </c>
      <c r="E216" s="23">
        <v>3000</v>
      </c>
      <c r="F216" s="23">
        <v>0</v>
      </c>
      <c r="G216" s="23">
        <v>3000</v>
      </c>
      <c r="H216" s="23">
        <v>0</v>
      </c>
      <c r="I216" s="1"/>
      <c r="J216" s="1"/>
      <c r="K216" s="1"/>
      <c r="L216" s="1"/>
      <c r="M216" s="1"/>
      <c r="N216" s="1"/>
      <c r="O216" s="45"/>
    </row>
    <row r="217" spans="1:15" ht="15.75">
      <c r="A217" s="45"/>
      <c r="B217" s="58"/>
      <c r="C217" s="47"/>
      <c r="D217" s="2">
        <v>2016</v>
      </c>
      <c r="E217" s="23">
        <v>3000</v>
      </c>
      <c r="F217" s="23">
        <v>0</v>
      </c>
      <c r="G217" s="23">
        <v>3000</v>
      </c>
      <c r="H217" s="23">
        <v>0</v>
      </c>
      <c r="I217" s="1"/>
      <c r="J217" s="1"/>
      <c r="K217" s="1"/>
      <c r="L217" s="1"/>
      <c r="M217" s="1"/>
      <c r="N217" s="1"/>
      <c r="O217" s="45"/>
    </row>
    <row r="218" spans="1:15" ht="15.75" customHeight="1">
      <c r="A218" s="45"/>
      <c r="B218" s="58"/>
      <c r="C218" s="47"/>
      <c r="D218" s="2">
        <v>2017</v>
      </c>
      <c r="E218" s="23">
        <v>3000</v>
      </c>
      <c r="F218" s="23">
        <v>0</v>
      </c>
      <c r="G218" s="23">
        <v>3000</v>
      </c>
      <c r="H218" s="23">
        <v>0</v>
      </c>
      <c r="I218" s="1"/>
      <c r="J218" s="1"/>
      <c r="K218" s="1"/>
      <c r="L218" s="1"/>
      <c r="M218" s="1"/>
      <c r="N218" s="1"/>
      <c r="O218" s="45"/>
    </row>
    <row r="219" spans="1:15" ht="15.75" customHeight="1">
      <c r="A219" s="45"/>
      <c r="B219" s="58"/>
      <c r="C219" s="47"/>
      <c r="D219" s="2">
        <v>2018</v>
      </c>
      <c r="E219" s="23">
        <v>3000</v>
      </c>
      <c r="F219" s="23">
        <v>0</v>
      </c>
      <c r="G219" s="23">
        <v>3000</v>
      </c>
      <c r="H219" s="23">
        <v>0</v>
      </c>
      <c r="I219" s="1"/>
      <c r="J219" s="1"/>
      <c r="K219" s="1"/>
      <c r="L219" s="1"/>
      <c r="M219" s="1"/>
      <c r="N219" s="1"/>
      <c r="O219" s="45"/>
    </row>
    <row r="220" spans="1:15" ht="15.75" customHeight="1">
      <c r="A220" s="45"/>
      <c r="B220" s="58"/>
      <c r="C220" s="47"/>
      <c r="D220" s="2">
        <v>2019</v>
      </c>
      <c r="E220" s="23">
        <v>3000</v>
      </c>
      <c r="F220" s="23">
        <v>0</v>
      </c>
      <c r="G220" s="23">
        <v>3000</v>
      </c>
      <c r="H220" s="23">
        <v>0</v>
      </c>
      <c r="I220" s="1"/>
      <c r="J220" s="1"/>
      <c r="K220" s="1"/>
      <c r="L220" s="1"/>
      <c r="M220" s="1"/>
      <c r="N220" s="1"/>
      <c r="O220" s="45"/>
    </row>
    <row r="221" spans="1:15" ht="15.75" customHeight="1">
      <c r="A221" s="45"/>
      <c r="B221" s="58"/>
      <c r="C221" s="47"/>
      <c r="D221" s="2">
        <v>2020</v>
      </c>
      <c r="E221" s="23">
        <v>3000</v>
      </c>
      <c r="F221" s="23">
        <v>0</v>
      </c>
      <c r="G221" s="23">
        <v>3000</v>
      </c>
      <c r="H221" s="23">
        <v>0</v>
      </c>
      <c r="I221" s="1"/>
      <c r="J221" s="1"/>
      <c r="K221" s="1"/>
      <c r="L221" s="1"/>
      <c r="M221" s="1"/>
      <c r="N221" s="1"/>
      <c r="O221" s="45"/>
    </row>
    <row r="222" spans="1:15" ht="15.75" customHeight="1">
      <c r="A222" s="47"/>
      <c r="B222" s="47"/>
      <c r="C222" s="47"/>
      <c r="D222" s="4">
        <v>2021</v>
      </c>
      <c r="E222" s="23">
        <v>3000</v>
      </c>
      <c r="F222" s="23"/>
      <c r="G222" s="23">
        <v>3000</v>
      </c>
      <c r="H222" s="23"/>
      <c r="I222" s="1"/>
      <c r="J222" s="1"/>
      <c r="K222" s="1"/>
      <c r="L222" s="1"/>
      <c r="M222" s="1"/>
      <c r="N222" s="1"/>
      <c r="O222" s="47"/>
    </row>
    <row r="223" spans="1:15" ht="15.75" customHeight="1">
      <c r="A223" s="47"/>
      <c r="B223" s="47"/>
      <c r="C223" s="47"/>
      <c r="D223" s="4">
        <v>2022</v>
      </c>
      <c r="E223" s="23">
        <v>3000</v>
      </c>
      <c r="F223" s="23"/>
      <c r="G223" s="23">
        <v>3000</v>
      </c>
      <c r="H223" s="23"/>
      <c r="I223" s="1"/>
      <c r="J223" s="1"/>
      <c r="K223" s="1"/>
      <c r="L223" s="1"/>
      <c r="M223" s="1"/>
      <c r="N223" s="1"/>
      <c r="O223" s="47"/>
    </row>
    <row r="224" spans="1:15" ht="15.75" customHeight="1">
      <c r="A224" s="47"/>
      <c r="B224" s="47"/>
      <c r="C224" s="47"/>
      <c r="D224" s="4">
        <v>2023</v>
      </c>
      <c r="E224" s="23">
        <v>3000</v>
      </c>
      <c r="F224" s="23"/>
      <c r="G224" s="23">
        <v>3000</v>
      </c>
      <c r="H224" s="23"/>
      <c r="I224" s="1"/>
      <c r="J224" s="1"/>
      <c r="K224" s="1"/>
      <c r="L224" s="1"/>
      <c r="M224" s="1"/>
      <c r="N224" s="1"/>
      <c r="O224" s="47"/>
    </row>
    <row r="225" spans="1:15" ht="15.75" customHeight="1">
      <c r="A225" s="47"/>
      <c r="B225" s="47"/>
      <c r="C225" s="47"/>
      <c r="D225" s="4">
        <v>2024</v>
      </c>
      <c r="E225" s="23">
        <v>3000</v>
      </c>
      <c r="F225" s="23"/>
      <c r="G225" s="23">
        <v>3000</v>
      </c>
      <c r="H225" s="23"/>
      <c r="I225" s="1"/>
      <c r="J225" s="1"/>
      <c r="K225" s="1"/>
      <c r="L225" s="1"/>
      <c r="M225" s="1"/>
      <c r="N225" s="1"/>
      <c r="O225" s="47"/>
    </row>
    <row r="226" spans="1:15" ht="15.75" customHeight="1">
      <c r="A226" s="57"/>
      <c r="B226" s="57"/>
      <c r="C226" s="57"/>
      <c r="D226" s="4">
        <v>2025</v>
      </c>
      <c r="E226" s="23">
        <v>3000</v>
      </c>
      <c r="F226" s="23"/>
      <c r="G226" s="23">
        <v>3000</v>
      </c>
      <c r="H226" s="23"/>
      <c r="I226" s="1"/>
      <c r="J226" s="1"/>
      <c r="K226" s="1"/>
      <c r="L226" s="1"/>
      <c r="M226" s="1"/>
      <c r="N226" s="1"/>
      <c r="O226" s="57"/>
    </row>
    <row r="227" spans="1:15" ht="15.75">
      <c r="A227" s="69"/>
      <c r="B227" s="99" t="s">
        <v>22</v>
      </c>
      <c r="C227" s="39"/>
      <c r="D227" s="3" t="s">
        <v>18</v>
      </c>
      <c r="E227" s="24">
        <f>SUM(E228:E238)</f>
        <v>33000</v>
      </c>
      <c r="F227" s="24">
        <f>SUM(F228:F238)</f>
        <v>0</v>
      </c>
      <c r="G227" s="24">
        <f>SUM(G228:G238)</f>
        <v>33000</v>
      </c>
      <c r="H227" s="24">
        <f>SUM(H228:H238)</f>
        <v>0</v>
      </c>
      <c r="I227" s="1"/>
      <c r="J227" s="1"/>
      <c r="K227" s="1"/>
      <c r="L227" s="1"/>
      <c r="M227" s="1"/>
      <c r="N227" s="1"/>
      <c r="O227" s="69"/>
    </row>
    <row r="228" spans="1:15" ht="15.75">
      <c r="A228" s="69"/>
      <c r="B228" s="99"/>
      <c r="C228" s="47"/>
      <c r="D228" s="2">
        <v>2015</v>
      </c>
      <c r="E228" s="23">
        <f aca="true" t="shared" si="49" ref="E228:H238">E216</f>
        <v>3000</v>
      </c>
      <c r="F228" s="23">
        <f t="shared" si="49"/>
        <v>0</v>
      </c>
      <c r="G228" s="23">
        <f t="shared" si="49"/>
        <v>3000</v>
      </c>
      <c r="H228" s="23">
        <f t="shared" si="49"/>
        <v>0</v>
      </c>
      <c r="I228" s="1"/>
      <c r="J228" s="1"/>
      <c r="K228" s="1"/>
      <c r="L228" s="1"/>
      <c r="M228" s="1"/>
      <c r="N228" s="1"/>
      <c r="O228" s="69"/>
    </row>
    <row r="229" spans="1:15" ht="15.75">
      <c r="A229" s="69"/>
      <c r="B229" s="99"/>
      <c r="C229" s="47"/>
      <c r="D229" s="2">
        <v>2016</v>
      </c>
      <c r="E229" s="23">
        <f t="shared" si="49"/>
        <v>3000</v>
      </c>
      <c r="F229" s="23">
        <f t="shared" si="49"/>
        <v>0</v>
      </c>
      <c r="G229" s="23">
        <f t="shared" si="49"/>
        <v>3000</v>
      </c>
      <c r="H229" s="23">
        <f t="shared" si="49"/>
        <v>0</v>
      </c>
      <c r="I229" s="1"/>
      <c r="J229" s="1"/>
      <c r="K229" s="1"/>
      <c r="L229" s="1"/>
      <c r="M229" s="1"/>
      <c r="N229" s="1"/>
      <c r="O229" s="69"/>
    </row>
    <row r="230" spans="1:15" ht="15.75">
      <c r="A230" s="69"/>
      <c r="B230" s="99"/>
      <c r="C230" s="47"/>
      <c r="D230" s="2">
        <v>2017</v>
      </c>
      <c r="E230" s="23">
        <f t="shared" si="49"/>
        <v>3000</v>
      </c>
      <c r="F230" s="23">
        <f t="shared" si="49"/>
        <v>0</v>
      </c>
      <c r="G230" s="23">
        <f t="shared" si="49"/>
        <v>3000</v>
      </c>
      <c r="H230" s="23">
        <f t="shared" si="49"/>
        <v>0</v>
      </c>
      <c r="I230" s="1"/>
      <c r="J230" s="1"/>
      <c r="K230" s="1"/>
      <c r="L230" s="1"/>
      <c r="M230" s="1"/>
      <c r="N230" s="1"/>
      <c r="O230" s="69"/>
    </row>
    <row r="231" spans="1:15" ht="15.75">
      <c r="A231" s="69"/>
      <c r="B231" s="99"/>
      <c r="C231" s="47"/>
      <c r="D231" s="2">
        <v>2018</v>
      </c>
      <c r="E231" s="23">
        <f t="shared" si="49"/>
        <v>3000</v>
      </c>
      <c r="F231" s="23">
        <f t="shared" si="49"/>
        <v>0</v>
      </c>
      <c r="G231" s="23">
        <f t="shared" si="49"/>
        <v>3000</v>
      </c>
      <c r="H231" s="23">
        <f t="shared" si="49"/>
        <v>0</v>
      </c>
      <c r="I231" s="1"/>
      <c r="J231" s="1"/>
      <c r="K231" s="1"/>
      <c r="L231" s="1"/>
      <c r="M231" s="1"/>
      <c r="N231" s="1"/>
      <c r="O231" s="69"/>
    </row>
    <row r="232" spans="1:15" ht="15.75">
      <c r="A232" s="69"/>
      <c r="B232" s="99"/>
      <c r="C232" s="47"/>
      <c r="D232" s="2">
        <v>2019</v>
      </c>
      <c r="E232" s="23">
        <f t="shared" si="49"/>
        <v>3000</v>
      </c>
      <c r="F232" s="23">
        <f t="shared" si="49"/>
        <v>0</v>
      </c>
      <c r="G232" s="23">
        <f t="shared" si="49"/>
        <v>3000</v>
      </c>
      <c r="H232" s="23">
        <f t="shared" si="49"/>
        <v>0</v>
      </c>
      <c r="I232" s="1"/>
      <c r="J232" s="1"/>
      <c r="K232" s="1"/>
      <c r="L232" s="1"/>
      <c r="M232" s="1"/>
      <c r="N232" s="1"/>
      <c r="O232" s="69"/>
    </row>
    <row r="233" spans="1:15" ht="15.75">
      <c r="A233" s="69"/>
      <c r="B233" s="99"/>
      <c r="C233" s="47"/>
      <c r="D233" s="2">
        <v>2020</v>
      </c>
      <c r="E233" s="23">
        <f t="shared" si="49"/>
        <v>3000</v>
      </c>
      <c r="F233" s="23">
        <f t="shared" si="49"/>
        <v>0</v>
      </c>
      <c r="G233" s="23">
        <f t="shared" si="49"/>
        <v>3000</v>
      </c>
      <c r="H233" s="23">
        <f t="shared" si="49"/>
        <v>0</v>
      </c>
      <c r="I233" s="1"/>
      <c r="J233" s="1"/>
      <c r="K233" s="1"/>
      <c r="L233" s="1"/>
      <c r="M233" s="1"/>
      <c r="N233" s="1"/>
      <c r="O233" s="69"/>
    </row>
    <row r="234" spans="1:15" ht="15.75">
      <c r="A234" s="90"/>
      <c r="B234" s="100"/>
      <c r="C234" s="47"/>
      <c r="D234" s="4">
        <v>2021</v>
      </c>
      <c r="E234" s="23">
        <f t="shared" si="49"/>
        <v>3000</v>
      </c>
      <c r="F234" s="23">
        <f t="shared" si="49"/>
        <v>0</v>
      </c>
      <c r="G234" s="23">
        <f t="shared" si="49"/>
        <v>3000</v>
      </c>
      <c r="H234" s="23">
        <f t="shared" si="49"/>
        <v>0</v>
      </c>
      <c r="I234" s="1"/>
      <c r="J234" s="1"/>
      <c r="K234" s="1"/>
      <c r="L234" s="1"/>
      <c r="M234" s="1"/>
      <c r="N234" s="1"/>
      <c r="O234" s="90"/>
    </row>
    <row r="235" spans="1:15" ht="15.75">
      <c r="A235" s="90"/>
      <c r="B235" s="100"/>
      <c r="C235" s="47"/>
      <c r="D235" s="4">
        <v>2022</v>
      </c>
      <c r="E235" s="23">
        <f t="shared" si="49"/>
        <v>3000</v>
      </c>
      <c r="F235" s="23">
        <f t="shared" si="49"/>
        <v>0</v>
      </c>
      <c r="G235" s="23">
        <f t="shared" si="49"/>
        <v>3000</v>
      </c>
      <c r="H235" s="23">
        <f t="shared" si="49"/>
        <v>0</v>
      </c>
      <c r="I235" s="1"/>
      <c r="J235" s="1"/>
      <c r="K235" s="1"/>
      <c r="L235" s="1"/>
      <c r="M235" s="1"/>
      <c r="N235" s="1"/>
      <c r="O235" s="90"/>
    </row>
    <row r="236" spans="1:15" ht="15.75">
      <c r="A236" s="90"/>
      <c r="B236" s="100"/>
      <c r="C236" s="47"/>
      <c r="D236" s="4">
        <v>2023</v>
      </c>
      <c r="E236" s="23">
        <f t="shared" si="49"/>
        <v>3000</v>
      </c>
      <c r="F236" s="23">
        <f t="shared" si="49"/>
        <v>0</v>
      </c>
      <c r="G236" s="23">
        <f t="shared" si="49"/>
        <v>3000</v>
      </c>
      <c r="H236" s="23">
        <f t="shared" si="49"/>
        <v>0</v>
      </c>
      <c r="I236" s="1"/>
      <c r="J236" s="1"/>
      <c r="K236" s="1"/>
      <c r="L236" s="1"/>
      <c r="M236" s="1"/>
      <c r="N236" s="1"/>
      <c r="O236" s="90"/>
    </row>
    <row r="237" spans="1:15" ht="15.75">
      <c r="A237" s="90"/>
      <c r="B237" s="100"/>
      <c r="C237" s="47"/>
      <c r="D237" s="4">
        <v>2024</v>
      </c>
      <c r="E237" s="23">
        <f t="shared" si="49"/>
        <v>3000</v>
      </c>
      <c r="F237" s="23">
        <f t="shared" si="49"/>
        <v>0</v>
      </c>
      <c r="G237" s="23">
        <f t="shared" si="49"/>
        <v>3000</v>
      </c>
      <c r="H237" s="23">
        <f t="shared" si="49"/>
        <v>0</v>
      </c>
      <c r="I237" s="1"/>
      <c r="J237" s="1"/>
      <c r="K237" s="1"/>
      <c r="L237" s="1"/>
      <c r="M237" s="1"/>
      <c r="N237" s="1"/>
      <c r="O237" s="90"/>
    </row>
    <row r="238" spans="1:15" ht="15.75">
      <c r="A238" s="90"/>
      <c r="B238" s="100"/>
      <c r="C238" s="57"/>
      <c r="D238" s="4">
        <v>2025</v>
      </c>
      <c r="E238" s="23">
        <f t="shared" si="49"/>
        <v>3000</v>
      </c>
      <c r="F238" s="23">
        <f t="shared" si="49"/>
        <v>0</v>
      </c>
      <c r="G238" s="23">
        <f t="shared" si="49"/>
        <v>3000</v>
      </c>
      <c r="H238" s="23">
        <f t="shared" si="49"/>
        <v>0</v>
      </c>
      <c r="I238" s="1"/>
      <c r="J238" s="1"/>
      <c r="K238" s="1"/>
      <c r="L238" s="1"/>
      <c r="M238" s="1"/>
      <c r="N238" s="1"/>
      <c r="O238" s="90"/>
    </row>
    <row r="239" spans="1:15" ht="12.75" customHeight="1">
      <c r="A239" s="29" t="s">
        <v>17</v>
      </c>
      <c r="B239" s="92" t="s">
        <v>42</v>
      </c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0"/>
    </row>
    <row r="240" spans="1:15" ht="18.75" customHeight="1">
      <c r="A240" s="44" t="s">
        <v>4</v>
      </c>
      <c r="B240" s="39" t="s">
        <v>41</v>
      </c>
      <c r="C240" s="39"/>
      <c r="D240" s="3" t="s">
        <v>18</v>
      </c>
      <c r="E240" s="24">
        <f>SUM(E241:E251)</f>
        <v>18977.7</v>
      </c>
      <c r="F240" s="24">
        <f>SUM(F241:F251)</f>
        <v>0</v>
      </c>
      <c r="G240" s="24">
        <f>SUM(G241:G251)</f>
        <v>18977.7</v>
      </c>
      <c r="H240" s="24">
        <f>SUM(H241:H251)</f>
        <v>0</v>
      </c>
      <c r="I240" s="23"/>
      <c r="J240" s="23"/>
      <c r="K240" s="1"/>
      <c r="L240" s="1"/>
      <c r="M240" s="1"/>
      <c r="N240" s="1"/>
      <c r="O240" s="44" t="s">
        <v>70</v>
      </c>
    </row>
    <row r="241" spans="1:15" ht="15.75">
      <c r="A241" s="45"/>
      <c r="B241" s="58"/>
      <c r="C241" s="47"/>
      <c r="D241" s="2">
        <v>2015</v>
      </c>
      <c r="E241" s="23">
        <v>1500</v>
      </c>
      <c r="F241" s="23">
        <v>0</v>
      </c>
      <c r="G241" s="23">
        <v>1500</v>
      </c>
      <c r="H241" s="23">
        <v>0</v>
      </c>
      <c r="I241" s="23"/>
      <c r="J241" s="23"/>
      <c r="K241" s="1"/>
      <c r="L241" s="1"/>
      <c r="M241" s="1"/>
      <c r="N241" s="1"/>
      <c r="O241" s="45"/>
    </row>
    <row r="242" spans="1:15" ht="15.75">
      <c r="A242" s="45"/>
      <c r="B242" s="58"/>
      <c r="C242" s="47"/>
      <c r="D242" s="2">
        <v>2016</v>
      </c>
      <c r="E242" s="23">
        <v>1500</v>
      </c>
      <c r="F242" s="23">
        <v>0</v>
      </c>
      <c r="G242" s="23">
        <v>1500</v>
      </c>
      <c r="H242" s="23">
        <v>0</v>
      </c>
      <c r="I242" s="23"/>
      <c r="J242" s="23"/>
      <c r="K242" s="1"/>
      <c r="L242" s="1"/>
      <c r="M242" s="1"/>
      <c r="N242" s="1"/>
      <c r="O242" s="45"/>
    </row>
    <row r="243" spans="1:15" ht="15" customHeight="1">
      <c r="A243" s="45"/>
      <c r="B243" s="58"/>
      <c r="C243" s="47"/>
      <c r="D243" s="2">
        <v>2017</v>
      </c>
      <c r="E243" s="23">
        <v>1500</v>
      </c>
      <c r="F243" s="23">
        <v>0</v>
      </c>
      <c r="G243" s="23">
        <v>1500</v>
      </c>
      <c r="H243" s="23">
        <v>0</v>
      </c>
      <c r="I243" s="23"/>
      <c r="J243" s="23"/>
      <c r="K243" s="1"/>
      <c r="L243" s="1"/>
      <c r="M243" s="1"/>
      <c r="N243" s="1"/>
      <c r="O243" s="45"/>
    </row>
    <row r="244" spans="1:15" ht="15" customHeight="1">
      <c r="A244" s="45"/>
      <c r="B244" s="58"/>
      <c r="C244" s="47"/>
      <c r="D244" s="2">
        <v>2018</v>
      </c>
      <c r="E244" s="23">
        <v>1500</v>
      </c>
      <c r="F244" s="23">
        <v>0</v>
      </c>
      <c r="G244" s="23">
        <v>1500</v>
      </c>
      <c r="H244" s="23">
        <v>0</v>
      </c>
      <c r="I244" s="23"/>
      <c r="J244" s="23"/>
      <c r="K244" s="1"/>
      <c r="L244" s="1"/>
      <c r="M244" s="1"/>
      <c r="N244" s="1"/>
      <c r="O244" s="45"/>
    </row>
    <row r="245" spans="1:15" ht="15" customHeight="1">
      <c r="A245" s="45"/>
      <c r="B245" s="58"/>
      <c r="C245" s="47"/>
      <c r="D245" s="2">
        <v>2019</v>
      </c>
      <c r="E245" s="23">
        <f>G245</f>
        <v>1579.5</v>
      </c>
      <c r="F245" s="23">
        <v>0</v>
      </c>
      <c r="G245" s="23">
        <f>G244*1.053</f>
        <v>1579.5</v>
      </c>
      <c r="H245" s="23">
        <v>0</v>
      </c>
      <c r="I245" s="23"/>
      <c r="J245" s="23"/>
      <c r="K245" s="1"/>
      <c r="L245" s="1"/>
      <c r="M245" s="1"/>
      <c r="N245" s="1"/>
      <c r="O245" s="45"/>
    </row>
    <row r="246" spans="1:15" ht="15" customHeight="1">
      <c r="A246" s="45"/>
      <c r="B246" s="58"/>
      <c r="C246" s="47"/>
      <c r="D246" s="2">
        <v>2020</v>
      </c>
      <c r="E246" s="23">
        <f aca="true" t="shared" si="50" ref="E246:E251">G246</f>
        <v>1663.2</v>
      </c>
      <c r="F246" s="23">
        <v>0</v>
      </c>
      <c r="G246" s="23">
        <f aca="true" t="shared" si="51" ref="G246:G251">G245*1.053</f>
        <v>1663.2</v>
      </c>
      <c r="H246" s="23">
        <v>0</v>
      </c>
      <c r="I246" s="23"/>
      <c r="J246" s="23"/>
      <c r="K246" s="1"/>
      <c r="L246" s="1"/>
      <c r="M246" s="1"/>
      <c r="N246" s="1"/>
      <c r="O246" s="45"/>
    </row>
    <row r="247" spans="1:15" ht="15" customHeight="1">
      <c r="A247" s="47"/>
      <c r="B247" s="47"/>
      <c r="C247" s="47"/>
      <c r="D247" s="4">
        <v>2021</v>
      </c>
      <c r="E247" s="23">
        <f t="shared" si="50"/>
        <v>1751.3</v>
      </c>
      <c r="F247" s="23"/>
      <c r="G247" s="23">
        <f t="shared" si="51"/>
        <v>1751.3</v>
      </c>
      <c r="H247" s="23"/>
      <c r="I247" s="23"/>
      <c r="J247" s="23"/>
      <c r="K247" s="1"/>
      <c r="L247" s="1"/>
      <c r="M247" s="1"/>
      <c r="N247" s="1"/>
      <c r="O247" s="47"/>
    </row>
    <row r="248" spans="1:15" ht="15" customHeight="1">
      <c r="A248" s="47"/>
      <c r="B248" s="47"/>
      <c r="C248" s="47"/>
      <c r="D248" s="4">
        <v>2022</v>
      </c>
      <c r="E248" s="23">
        <f t="shared" si="50"/>
        <v>1844.1</v>
      </c>
      <c r="F248" s="23"/>
      <c r="G248" s="23">
        <f t="shared" si="51"/>
        <v>1844.1</v>
      </c>
      <c r="H248" s="23"/>
      <c r="I248" s="23"/>
      <c r="J248" s="23"/>
      <c r="K248" s="1"/>
      <c r="L248" s="1"/>
      <c r="M248" s="1"/>
      <c r="N248" s="1"/>
      <c r="O248" s="47"/>
    </row>
    <row r="249" spans="1:15" ht="15" customHeight="1">
      <c r="A249" s="47"/>
      <c r="B249" s="47"/>
      <c r="C249" s="47"/>
      <c r="D249" s="4">
        <v>2023</v>
      </c>
      <c r="E249" s="23">
        <f t="shared" si="50"/>
        <v>1941.8</v>
      </c>
      <c r="F249" s="23"/>
      <c r="G249" s="23">
        <f t="shared" si="51"/>
        <v>1941.8</v>
      </c>
      <c r="H249" s="23"/>
      <c r="I249" s="23"/>
      <c r="J249" s="23"/>
      <c r="K249" s="1"/>
      <c r="L249" s="1"/>
      <c r="M249" s="1"/>
      <c r="N249" s="1"/>
      <c r="O249" s="47"/>
    </row>
    <row r="250" spans="1:15" ht="15" customHeight="1">
      <c r="A250" s="47"/>
      <c r="B250" s="47"/>
      <c r="C250" s="47"/>
      <c r="D250" s="4">
        <v>2024</v>
      </c>
      <c r="E250" s="23">
        <f t="shared" si="50"/>
        <v>2044.7</v>
      </c>
      <c r="F250" s="23"/>
      <c r="G250" s="23">
        <f t="shared" si="51"/>
        <v>2044.7</v>
      </c>
      <c r="H250" s="23"/>
      <c r="I250" s="23"/>
      <c r="J250" s="23"/>
      <c r="K250" s="1"/>
      <c r="L250" s="1"/>
      <c r="M250" s="1"/>
      <c r="N250" s="1"/>
      <c r="O250" s="47"/>
    </row>
    <row r="251" spans="1:15" ht="15" customHeight="1">
      <c r="A251" s="57"/>
      <c r="B251" s="57"/>
      <c r="C251" s="57"/>
      <c r="D251" s="4">
        <v>2025</v>
      </c>
      <c r="E251" s="23">
        <f t="shared" si="50"/>
        <v>2153.1</v>
      </c>
      <c r="F251" s="23"/>
      <c r="G251" s="23">
        <f t="shared" si="51"/>
        <v>2153.1</v>
      </c>
      <c r="H251" s="23"/>
      <c r="I251" s="23"/>
      <c r="J251" s="23"/>
      <c r="K251" s="1"/>
      <c r="L251" s="1"/>
      <c r="M251" s="1"/>
      <c r="N251" s="1"/>
      <c r="O251" s="57"/>
    </row>
    <row r="252" spans="1:15" ht="18.75" customHeight="1">
      <c r="A252" s="44" t="s">
        <v>20</v>
      </c>
      <c r="B252" s="39" t="s">
        <v>75</v>
      </c>
      <c r="C252" s="39"/>
      <c r="D252" s="3" t="s">
        <v>18</v>
      </c>
      <c r="E252" s="24">
        <f>SUM(E253:E263)</f>
        <v>18977.7</v>
      </c>
      <c r="F252" s="24">
        <f>SUM(F253:F263)</f>
        <v>0</v>
      </c>
      <c r="G252" s="24">
        <f>SUM(G253:G263)</f>
        <v>18977.7</v>
      </c>
      <c r="H252" s="24">
        <f>SUM(H253:H263)</f>
        <v>0</v>
      </c>
      <c r="I252" s="23"/>
      <c r="J252" s="23"/>
      <c r="K252" s="1"/>
      <c r="L252" s="1"/>
      <c r="M252" s="1"/>
      <c r="N252" s="1"/>
      <c r="O252" s="44" t="s">
        <v>70</v>
      </c>
    </row>
    <row r="253" spans="1:15" ht="18.75" customHeight="1">
      <c r="A253" s="45"/>
      <c r="B253" s="58"/>
      <c r="C253" s="47"/>
      <c r="D253" s="2">
        <v>2015</v>
      </c>
      <c r="E253" s="23">
        <v>1500</v>
      </c>
      <c r="F253" s="23">
        <v>0</v>
      </c>
      <c r="G253" s="23">
        <v>1500</v>
      </c>
      <c r="H253" s="23">
        <v>0</v>
      </c>
      <c r="I253" s="23"/>
      <c r="J253" s="23"/>
      <c r="K253" s="1"/>
      <c r="L253" s="1"/>
      <c r="M253" s="1"/>
      <c r="N253" s="1"/>
      <c r="O253" s="45"/>
    </row>
    <row r="254" spans="1:15" ht="18.75" customHeight="1">
      <c r="A254" s="45"/>
      <c r="B254" s="58"/>
      <c r="C254" s="47"/>
      <c r="D254" s="2">
        <v>2016</v>
      </c>
      <c r="E254" s="23">
        <v>1500</v>
      </c>
      <c r="F254" s="23">
        <v>0</v>
      </c>
      <c r="G254" s="23">
        <v>1500</v>
      </c>
      <c r="H254" s="23">
        <v>0</v>
      </c>
      <c r="I254" s="23"/>
      <c r="J254" s="23"/>
      <c r="K254" s="1"/>
      <c r="L254" s="1"/>
      <c r="M254" s="1"/>
      <c r="N254" s="1"/>
      <c r="O254" s="45"/>
    </row>
    <row r="255" spans="1:15" ht="18.75" customHeight="1">
      <c r="A255" s="45"/>
      <c r="B255" s="58"/>
      <c r="C255" s="47"/>
      <c r="D255" s="2">
        <v>2017</v>
      </c>
      <c r="E255" s="23">
        <v>1500</v>
      </c>
      <c r="F255" s="23">
        <v>0</v>
      </c>
      <c r="G255" s="23">
        <v>1500</v>
      </c>
      <c r="H255" s="23">
        <v>0</v>
      </c>
      <c r="I255" s="23"/>
      <c r="J255" s="23"/>
      <c r="K255" s="1"/>
      <c r="L255" s="1"/>
      <c r="M255" s="1"/>
      <c r="N255" s="1"/>
      <c r="O255" s="45"/>
    </row>
    <row r="256" spans="1:15" ht="18.75" customHeight="1">
      <c r="A256" s="45"/>
      <c r="B256" s="58"/>
      <c r="C256" s="47"/>
      <c r="D256" s="2">
        <v>2018</v>
      </c>
      <c r="E256" s="23">
        <v>1500</v>
      </c>
      <c r="F256" s="23">
        <v>0</v>
      </c>
      <c r="G256" s="23">
        <v>1500</v>
      </c>
      <c r="H256" s="23">
        <v>0</v>
      </c>
      <c r="I256" s="23"/>
      <c r="J256" s="23"/>
      <c r="K256" s="1"/>
      <c r="L256" s="1"/>
      <c r="M256" s="1"/>
      <c r="N256" s="1"/>
      <c r="O256" s="45"/>
    </row>
    <row r="257" spans="1:15" ht="18.75" customHeight="1">
      <c r="A257" s="45"/>
      <c r="B257" s="58"/>
      <c r="C257" s="47"/>
      <c r="D257" s="2">
        <v>2019</v>
      </c>
      <c r="E257" s="23">
        <f>G257</f>
        <v>1579.5</v>
      </c>
      <c r="F257" s="23">
        <v>0</v>
      </c>
      <c r="G257" s="23">
        <f>G256*1.053</f>
        <v>1579.5</v>
      </c>
      <c r="H257" s="23">
        <v>0</v>
      </c>
      <c r="I257" s="23"/>
      <c r="J257" s="23"/>
      <c r="K257" s="1"/>
      <c r="L257" s="1"/>
      <c r="M257" s="1"/>
      <c r="N257" s="1"/>
      <c r="O257" s="45"/>
    </row>
    <row r="258" spans="1:15" ht="18.75" customHeight="1">
      <c r="A258" s="45"/>
      <c r="B258" s="58"/>
      <c r="C258" s="47"/>
      <c r="D258" s="2">
        <v>2020</v>
      </c>
      <c r="E258" s="23">
        <f aca="true" t="shared" si="52" ref="E258:E263">G258</f>
        <v>1663.2</v>
      </c>
      <c r="F258" s="23">
        <v>0</v>
      </c>
      <c r="G258" s="23">
        <f aca="true" t="shared" si="53" ref="G258:G263">G257*1.053</f>
        <v>1663.2</v>
      </c>
      <c r="H258" s="23">
        <v>0</v>
      </c>
      <c r="I258" s="23"/>
      <c r="J258" s="23"/>
      <c r="K258" s="1"/>
      <c r="L258" s="1"/>
      <c r="M258" s="1"/>
      <c r="N258" s="1"/>
      <c r="O258" s="45"/>
    </row>
    <row r="259" spans="1:15" ht="18.75" customHeight="1">
      <c r="A259" s="47"/>
      <c r="B259" s="47"/>
      <c r="C259" s="47"/>
      <c r="D259" s="2">
        <v>2021</v>
      </c>
      <c r="E259" s="23">
        <f t="shared" si="52"/>
        <v>1751.3</v>
      </c>
      <c r="F259" s="23"/>
      <c r="G259" s="23">
        <f t="shared" si="53"/>
        <v>1751.3</v>
      </c>
      <c r="H259" s="23"/>
      <c r="I259" s="23"/>
      <c r="J259" s="23"/>
      <c r="K259" s="1"/>
      <c r="L259" s="1"/>
      <c r="M259" s="1"/>
      <c r="N259" s="1"/>
      <c r="O259" s="47"/>
    </row>
    <row r="260" spans="1:15" ht="18.75" customHeight="1">
      <c r="A260" s="47"/>
      <c r="B260" s="47"/>
      <c r="C260" s="47"/>
      <c r="D260" s="2">
        <v>2022</v>
      </c>
      <c r="E260" s="23">
        <f t="shared" si="52"/>
        <v>1844.1</v>
      </c>
      <c r="F260" s="23"/>
      <c r="G260" s="23">
        <f t="shared" si="53"/>
        <v>1844.1</v>
      </c>
      <c r="H260" s="23"/>
      <c r="I260" s="23"/>
      <c r="J260" s="23"/>
      <c r="K260" s="1"/>
      <c r="L260" s="1"/>
      <c r="M260" s="1"/>
      <c r="N260" s="1"/>
      <c r="O260" s="47"/>
    </row>
    <row r="261" spans="1:15" ht="18.75" customHeight="1">
      <c r="A261" s="47"/>
      <c r="B261" s="47"/>
      <c r="C261" s="47"/>
      <c r="D261" s="2">
        <v>2023</v>
      </c>
      <c r="E261" s="23">
        <f t="shared" si="52"/>
        <v>1941.8</v>
      </c>
      <c r="F261" s="23"/>
      <c r="G261" s="23">
        <f t="shared" si="53"/>
        <v>1941.8</v>
      </c>
      <c r="H261" s="23"/>
      <c r="I261" s="23"/>
      <c r="J261" s="23"/>
      <c r="K261" s="1"/>
      <c r="L261" s="1"/>
      <c r="M261" s="1"/>
      <c r="N261" s="1"/>
      <c r="O261" s="47"/>
    </row>
    <row r="262" spans="1:15" ht="18.75" customHeight="1">
      <c r="A262" s="47"/>
      <c r="B262" s="47"/>
      <c r="C262" s="47"/>
      <c r="D262" s="2">
        <v>2024</v>
      </c>
      <c r="E262" s="23">
        <f t="shared" si="52"/>
        <v>2044.7</v>
      </c>
      <c r="F262" s="23"/>
      <c r="G262" s="23">
        <f t="shared" si="53"/>
        <v>2044.7</v>
      </c>
      <c r="H262" s="23"/>
      <c r="I262" s="23"/>
      <c r="J262" s="23"/>
      <c r="K262" s="1"/>
      <c r="L262" s="1"/>
      <c r="M262" s="1"/>
      <c r="N262" s="1"/>
      <c r="O262" s="47"/>
    </row>
    <row r="263" spans="1:15" ht="18.75" customHeight="1">
      <c r="A263" s="57"/>
      <c r="B263" s="57"/>
      <c r="C263" s="57"/>
      <c r="D263" s="2">
        <v>2025</v>
      </c>
      <c r="E263" s="23">
        <f t="shared" si="52"/>
        <v>2153.1</v>
      </c>
      <c r="F263" s="23"/>
      <c r="G263" s="23">
        <f t="shared" si="53"/>
        <v>2153.1</v>
      </c>
      <c r="H263" s="23"/>
      <c r="I263" s="23"/>
      <c r="J263" s="23"/>
      <c r="K263" s="1"/>
      <c r="L263" s="1"/>
      <c r="M263" s="1"/>
      <c r="N263" s="1"/>
      <c r="O263" s="57"/>
    </row>
    <row r="264" spans="1:15" ht="27" customHeight="1">
      <c r="A264" s="44" t="s">
        <v>30</v>
      </c>
      <c r="B264" s="39" t="s">
        <v>45</v>
      </c>
      <c r="C264" s="39"/>
      <c r="D264" s="3" t="s">
        <v>18</v>
      </c>
      <c r="E264" s="24">
        <f>SUM(E265:E275)</f>
        <v>106278.3</v>
      </c>
      <c r="F264" s="24">
        <f>SUM(F265:F275)</f>
        <v>0</v>
      </c>
      <c r="G264" s="24">
        <f>SUM(G265:G275)</f>
        <v>106278.3</v>
      </c>
      <c r="H264" s="24">
        <f>SUM(H265:H275)</f>
        <v>0</v>
      </c>
      <c r="I264" s="23"/>
      <c r="J264" s="23"/>
      <c r="K264" s="1"/>
      <c r="L264" s="1"/>
      <c r="M264" s="1"/>
      <c r="N264" s="1"/>
      <c r="O264" s="44" t="s">
        <v>70</v>
      </c>
    </row>
    <row r="265" spans="1:15" ht="15.75">
      <c r="A265" s="45"/>
      <c r="B265" s="58"/>
      <c r="C265" s="47"/>
      <c r="D265" s="2">
        <v>2015</v>
      </c>
      <c r="E265" s="23">
        <v>8400</v>
      </c>
      <c r="F265" s="23">
        <v>0</v>
      </c>
      <c r="G265" s="23">
        <v>8400</v>
      </c>
      <c r="H265" s="23">
        <v>0</v>
      </c>
      <c r="I265" s="23"/>
      <c r="J265" s="23"/>
      <c r="K265" s="1"/>
      <c r="L265" s="1"/>
      <c r="M265" s="1"/>
      <c r="N265" s="1"/>
      <c r="O265" s="45"/>
    </row>
    <row r="266" spans="1:15" ht="15.75">
      <c r="A266" s="45"/>
      <c r="B266" s="58"/>
      <c r="C266" s="47"/>
      <c r="D266" s="2">
        <v>2016</v>
      </c>
      <c r="E266" s="23">
        <v>8400</v>
      </c>
      <c r="F266" s="23">
        <v>0</v>
      </c>
      <c r="G266" s="23">
        <v>8400</v>
      </c>
      <c r="H266" s="23">
        <v>0</v>
      </c>
      <c r="I266" s="23"/>
      <c r="J266" s="23"/>
      <c r="K266" s="1"/>
      <c r="L266" s="1"/>
      <c r="M266" s="1"/>
      <c r="N266" s="1"/>
      <c r="O266" s="45"/>
    </row>
    <row r="267" spans="1:15" ht="15" customHeight="1">
      <c r="A267" s="45"/>
      <c r="B267" s="58"/>
      <c r="C267" s="47"/>
      <c r="D267" s="2">
        <v>2017</v>
      </c>
      <c r="E267" s="23">
        <v>8400</v>
      </c>
      <c r="F267" s="23">
        <v>0</v>
      </c>
      <c r="G267" s="23">
        <v>8400</v>
      </c>
      <c r="H267" s="23">
        <v>0</v>
      </c>
      <c r="I267" s="23"/>
      <c r="J267" s="23"/>
      <c r="K267" s="1"/>
      <c r="L267" s="1"/>
      <c r="M267" s="1"/>
      <c r="N267" s="1"/>
      <c r="O267" s="45"/>
    </row>
    <row r="268" spans="1:15" ht="15" customHeight="1">
      <c r="A268" s="45"/>
      <c r="B268" s="58"/>
      <c r="C268" s="47"/>
      <c r="D268" s="2">
        <v>2018</v>
      </c>
      <c r="E268" s="23">
        <v>8400</v>
      </c>
      <c r="F268" s="23">
        <v>0</v>
      </c>
      <c r="G268" s="23">
        <v>8400</v>
      </c>
      <c r="H268" s="23">
        <v>0</v>
      </c>
      <c r="I268" s="23"/>
      <c r="J268" s="23"/>
      <c r="K268" s="1"/>
      <c r="L268" s="1"/>
      <c r="M268" s="1"/>
      <c r="N268" s="1"/>
      <c r="O268" s="45"/>
    </row>
    <row r="269" spans="1:15" ht="15" customHeight="1">
      <c r="A269" s="45"/>
      <c r="B269" s="58"/>
      <c r="C269" s="47"/>
      <c r="D269" s="2">
        <v>2019</v>
      </c>
      <c r="E269" s="23">
        <f>G269</f>
        <v>8845.2</v>
      </c>
      <c r="F269" s="23">
        <v>0</v>
      </c>
      <c r="G269" s="23">
        <f>G268*1.053</f>
        <v>8845.2</v>
      </c>
      <c r="H269" s="23">
        <v>0</v>
      </c>
      <c r="I269" s="23"/>
      <c r="J269" s="23"/>
      <c r="K269" s="1"/>
      <c r="L269" s="1"/>
      <c r="M269" s="1"/>
      <c r="N269" s="1"/>
      <c r="O269" s="45"/>
    </row>
    <row r="270" spans="1:15" ht="15" customHeight="1">
      <c r="A270" s="45"/>
      <c r="B270" s="58"/>
      <c r="C270" s="47"/>
      <c r="D270" s="2">
        <v>2020</v>
      </c>
      <c r="E270" s="23">
        <f aca="true" t="shared" si="54" ref="E270:E275">G270</f>
        <v>9314</v>
      </c>
      <c r="F270" s="23">
        <v>0</v>
      </c>
      <c r="G270" s="23">
        <f aca="true" t="shared" si="55" ref="G270:G275">G269*1.053</f>
        <v>9314</v>
      </c>
      <c r="H270" s="23">
        <v>0</v>
      </c>
      <c r="I270" s="23"/>
      <c r="J270" s="23"/>
      <c r="K270" s="1"/>
      <c r="L270" s="1"/>
      <c r="M270" s="1"/>
      <c r="N270" s="1"/>
      <c r="O270" s="45"/>
    </row>
    <row r="271" spans="1:15" ht="15" customHeight="1">
      <c r="A271" s="47"/>
      <c r="B271" s="47"/>
      <c r="C271" s="47"/>
      <c r="D271" s="4">
        <v>2021</v>
      </c>
      <c r="E271" s="23">
        <f t="shared" si="54"/>
        <v>9807.6</v>
      </c>
      <c r="F271" s="23"/>
      <c r="G271" s="23">
        <f t="shared" si="55"/>
        <v>9807.6</v>
      </c>
      <c r="H271" s="23"/>
      <c r="I271" s="23"/>
      <c r="J271" s="23"/>
      <c r="K271" s="1"/>
      <c r="L271" s="1"/>
      <c r="M271" s="1"/>
      <c r="N271" s="1"/>
      <c r="O271" s="47"/>
    </row>
    <row r="272" spans="1:15" ht="15" customHeight="1">
      <c r="A272" s="47"/>
      <c r="B272" s="47"/>
      <c r="C272" s="47"/>
      <c r="D272" s="4">
        <v>2022</v>
      </c>
      <c r="E272" s="23">
        <f t="shared" si="54"/>
        <v>10327.4</v>
      </c>
      <c r="F272" s="23"/>
      <c r="G272" s="23">
        <f t="shared" si="55"/>
        <v>10327.4</v>
      </c>
      <c r="H272" s="23"/>
      <c r="I272" s="23"/>
      <c r="J272" s="23"/>
      <c r="K272" s="1"/>
      <c r="L272" s="1"/>
      <c r="M272" s="1"/>
      <c r="N272" s="1"/>
      <c r="O272" s="47"/>
    </row>
    <row r="273" spans="1:15" ht="15" customHeight="1">
      <c r="A273" s="47"/>
      <c r="B273" s="47"/>
      <c r="C273" s="47"/>
      <c r="D273" s="4">
        <v>2023</v>
      </c>
      <c r="E273" s="23">
        <f t="shared" si="54"/>
        <v>10874.8</v>
      </c>
      <c r="F273" s="23"/>
      <c r="G273" s="23">
        <f t="shared" si="55"/>
        <v>10874.8</v>
      </c>
      <c r="H273" s="23"/>
      <c r="I273" s="23"/>
      <c r="J273" s="23"/>
      <c r="K273" s="1"/>
      <c r="L273" s="1"/>
      <c r="M273" s="1"/>
      <c r="N273" s="1"/>
      <c r="O273" s="47"/>
    </row>
    <row r="274" spans="1:15" ht="15" customHeight="1">
      <c r="A274" s="47"/>
      <c r="B274" s="47"/>
      <c r="C274" s="47"/>
      <c r="D274" s="4">
        <v>2024</v>
      </c>
      <c r="E274" s="23">
        <f t="shared" si="54"/>
        <v>11451.2</v>
      </c>
      <c r="F274" s="23"/>
      <c r="G274" s="23">
        <f t="shared" si="55"/>
        <v>11451.2</v>
      </c>
      <c r="H274" s="23"/>
      <c r="I274" s="23"/>
      <c r="J274" s="23"/>
      <c r="K274" s="1"/>
      <c r="L274" s="1"/>
      <c r="M274" s="1"/>
      <c r="N274" s="1"/>
      <c r="O274" s="47"/>
    </row>
    <row r="275" spans="1:15" ht="15" customHeight="1">
      <c r="A275" s="57"/>
      <c r="B275" s="57"/>
      <c r="C275" s="57"/>
      <c r="D275" s="4">
        <v>2025</v>
      </c>
      <c r="E275" s="23">
        <f t="shared" si="54"/>
        <v>12058.1</v>
      </c>
      <c r="F275" s="23"/>
      <c r="G275" s="23">
        <f t="shared" si="55"/>
        <v>12058.1</v>
      </c>
      <c r="H275" s="23"/>
      <c r="I275" s="23"/>
      <c r="J275" s="23"/>
      <c r="K275" s="1"/>
      <c r="L275" s="1"/>
      <c r="M275" s="1"/>
      <c r="N275" s="1"/>
      <c r="O275" s="57"/>
    </row>
    <row r="276" spans="1:15" ht="17.25" customHeight="1">
      <c r="A276" s="44" t="s">
        <v>31</v>
      </c>
      <c r="B276" s="39" t="s">
        <v>24</v>
      </c>
      <c r="C276" s="39"/>
      <c r="D276" s="3" t="s">
        <v>18</v>
      </c>
      <c r="E276" s="24">
        <f>SUM(E277:E287)</f>
        <v>0</v>
      </c>
      <c r="F276" s="24">
        <f>SUM(F277:F287)</f>
        <v>0</v>
      </c>
      <c r="G276" s="24">
        <f>SUM(G277:G287)</f>
        <v>0</v>
      </c>
      <c r="H276" s="24">
        <f>SUM(H277:H287)</f>
        <v>0</v>
      </c>
      <c r="I276" s="23"/>
      <c r="J276" s="23"/>
      <c r="K276" s="1"/>
      <c r="L276" s="1"/>
      <c r="M276" s="1"/>
      <c r="N276" s="1"/>
      <c r="O276" s="44" t="s">
        <v>95</v>
      </c>
    </row>
    <row r="277" spans="1:15" ht="17.25" customHeight="1">
      <c r="A277" s="45"/>
      <c r="B277" s="58"/>
      <c r="C277" s="42"/>
      <c r="D277" s="2">
        <v>2015</v>
      </c>
      <c r="E277" s="23">
        <v>0</v>
      </c>
      <c r="F277" s="23">
        <v>0</v>
      </c>
      <c r="G277" s="23">
        <v>0</v>
      </c>
      <c r="H277" s="23">
        <v>0</v>
      </c>
      <c r="I277" s="23"/>
      <c r="J277" s="23"/>
      <c r="K277" s="1"/>
      <c r="L277" s="1"/>
      <c r="M277" s="1"/>
      <c r="N277" s="1"/>
      <c r="O277" s="40"/>
    </row>
    <row r="278" spans="1:15" ht="17.25" customHeight="1">
      <c r="A278" s="45"/>
      <c r="B278" s="58"/>
      <c r="C278" s="42"/>
      <c r="D278" s="2">
        <v>2016</v>
      </c>
      <c r="E278" s="23">
        <v>0</v>
      </c>
      <c r="F278" s="23">
        <v>0</v>
      </c>
      <c r="G278" s="23">
        <v>0</v>
      </c>
      <c r="H278" s="23">
        <v>0</v>
      </c>
      <c r="I278" s="23"/>
      <c r="J278" s="23"/>
      <c r="K278" s="1"/>
      <c r="L278" s="1"/>
      <c r="M278" s="1"/>
      <c r="N278" s="1"/>
      <c r="O278" s="40"/>
    </row>
    <row r="279" spans="1:15" ht="17.25" customHeight="1">
      <c r="A279" s="45"/>
      <c r="B279" s="58"/>
      <c r="C279" s="42"/>
      <c r="D279" s="2">
        <v>2017</v>
      </c>
      <c r="E279" s="23">
        <v>0</v>
      </c>
      <c r="F279" s="23">
        <v>0</v>
      </c>
      <c r="G279" s="23">
        <v>0</v>
      </c>
      <c r="H279" s="23">
        <v>0</v>
      </c>
      <c r="I279" s="23"/>
      <c r="J279" s="23"/>
      <c r="K279" s="1"/>
      <c r="L279" s="1"/>
      <c r="M279" s="1"/>
      <c r="N279" s="1"/>
      <c r="O279" s="40"/>
    </row>
    <row r="280" spans="1:15" ht="17.25" customHeight="1">
      <c r="A280" s="45"/>
      <c r="B280" s="58"/>
      <c r="C280" s="42"/>
      <c r="D280" s="2">
        <v>2018</v>
      </c>
      <c r="E280" s="23">
        <v>0</v>
      </c>
      <c r="F280" s="23">
        <v>0</v>
      </c>
      <c r="G280" s="23">
        <v>0</v>
      </c>
      <c r="H280" s="23">
        <v>0</v>
      </c>
      <c r="I280" s="23"/>
      <c r="J280" s="23"/>
      <c r="K280" s="1"/>
      <c r="L280" s="1"/>
      <c r="M280" s="1"/>
      <c r="N280" s="1"/>
      <c r="O280" s="40"/>
    </row>
    <row r="281" spans="1:15" ht="17.25" customHeight="1">
      <c r="A281" s="45"/>
      <c r="B281" s="58"/>
      <c r="C281" s="42"/>
      <c r="D281" s="2">
        <v>2019</v>
      </c>
      <c r="E281" s="23">
        <v>0</v>
      </c>
      <c r="F281" s="23">
        <v>0</v>
      </c>
      <c r="G281" s="23">
        <v>0</v>
      </c>
      <c r="H281" s="23">
        <v>0</v>
      </c>
      <c r="I281" s="23"/>
      <c r="J281" s="23"/>
      <c r="K281" s="1"/>
      <c r="L281" s="1"/>
      <c r="M281" s="1"/>
      <c r="N281" s="1"/>
      <c r="O281" s="40"/>
    </row>
    <row r="282" spans="1:15" ht="17.25" customHeight="1">
      <c r="A282" s="45"/>
      <c r="B282" s="58"/>
      <c r="C282" s="42"/>
      <c r="D282" s="2">
        <v>2020</v>
      </c>
      <c r="E282" s="23">
        <v>0</v>
      </c>
      <c r="F282" s="23">
        <v>0</v>
      </c>
      <c r="G282" s="23">
        <v>0</v>
      </c>
      <c r="H282" s="23">
        <v>0</v>
      </c>
      <c r="I282" s="23"/>
      <c r="J282" s="23"/>
      <c r="K282" s="1"/>
      <c r="L282" s="1"/>
      <c r="M282" s="1"/>
      <c r="N282" s="1"/>
      <c r="O282" s="40"/>
    </row>
    <row r="283" spans="1:15" ht="17.25" customHeight="1">
      <c r="A283" s="88"/>
      <c r="B283" s="42"/>
      <c r="C283" s="42"/>
      <c r="D283" s="4">
        <v>2021</v>
      </c>
      <c r="E283" s="23">
        <v>0</v>
      </c>
      <c r="F283" s="23">
        <v>0</v>
      </c>
      <c r="G283" s="23">
        <v>0</v>
      </c>
      <c r="H283" s="23">
        <v>0</v>
      </c>
      <c r="I283" s="23"/>
      <c r="J283" s="23"/>
      <c r="K283" s="1"/>
      <c r="L283" s="1"/>
      <c r="M283" s="1"/>
      <c r="N283" s="1"/>
      <c r="O283" s="40"/>
    </row>
    <row r="284" spans="1:15" ht="17.25" customHeight="1">
      <c r="A284" s="88"/>
      <c r="B284" s="42"/>
      <c r="C284" s="42"/>
      <c r="D284" s="4">
        <v>2022</v>
      </c>
      <c r="E284" s="23">
        <v>0</v>
      </c>
      <c r="F284" s="23">
        <v>0</v>
      </c>
      <c r="G284" s="23">
        <v>0</v>
      </c>
      <c r="H284" s="23">
        <v>0</v>
      </c>
      <c r="I284" s="23"/>
      <c r="J284" s="23"/>
      <c r="K284" s="1"/>
      <c r="L284" s="1"/>
      <c r="M284" s="1"/>
      <c r="N284" s="1"/>
      <c r="O284" s="40"/>
    </row>
    <row r="285" spans="1:15" ht="17.25" customHeight="1">
      <c r="A285" s="88"/>
      <c r="B285" s="42"/>
      <c r="C285" s="42"/>
      <c r="D285" s="4">
        <v>2023</v>
      </c>
      <c r="E285" s="23">
        <v>0</v>
      </c>
      <c r="F285" s="23">
        <v>0</v>
      </c>
      <c r="G285" s="23">
        <v>0</v>
      </c>
      <c r="H285" s="23">
        <v>0</v>
      </c>
      <c r="I285" s="23"/>
      <c r="J285" s="23"/>
      <c r="K285" s="1"/>
      <c r="L285" s="1"/>
      <c r="M285" s="1"/>
      <c r="N285" s="1"/>
      <c r="O285" s="40"/>
    </row>
    <row r="286" spans="1:15" ht="17.25" customHeight="1">
      <c r="A286" s="88"/>
      <c r="B286" s="42"/>
      <c r="C286" s="42"/>
      <c r="D286" s="4">
        <v>2024</v>
      </c>
      <c r="E286" s="23">
        <v>0</v>
      </c>
      <c r="F286" s="23">
        <v>0</v>
      </c>
      <c r="G286" s="23">
        <v>0</v>
      </c>
      <c r="H286" s="23">
        <v>0</v>
      </c>
      <c r="I286" s="23"/>
      <c r="J286" s="23"/>
      <c r="K286" s="1"/>
      <c r="L286" s="1"/>
      <c r="M286" s="1"/>
      <c r="N286" s="1"/>
      <c r="O286" s="40"/>
    </row>
    <row r="287" spans="1:15" ht="17.25" customHeight="1">
      <c r="A287" s="89"/>
      <c r="B287" s="43"/>
      <c r="C287" s="43"/>
      <c r="D287" s="4">
        <v>2025</v>
      </c>
      <c r="E287" s="23">
        <v>0</v>
      </c>
      <c r="F287" s="23">
        <v>0</v>
      </c>
      <c r="G287" s="23">
        <v>0</v>
      </c>
      <c r="H287" s="23">
        <v>0</v>
      </c>
      <c r="I287" s="23"/>
      <c r="J287" s="23"/>
      <c r="K287" s="1"/>
      <c r="L287" s="1"/>
      <c r="M287" s="1"/>
      <c r="N287" s="1"/>
      <c r="O287" s="41"/>
    </row>
    <row r="288" spans="1:15" ht="15.75" customHeight="1">
      <c r="A288" s="44" t="s">
        <v>32</v>
      </c>
      <c r="B288" s="39" t="s">
        <v>94</v>
      </c>
      <c r="C288" s="39"/>
      <c r="D288" s="3" t="s">
        <v>18</v>
      </c>
      <c r="E288" s="24">
        <f>SUM(E289:E299)</f>
        <v>0</v>
      </c>
      <c r="F288" s="24">
        <f>SUM(F289:F299)</f>
        <v>0</v>
      </c>
      <c r="G288" s="24">
        <f>SUM(G289:G299)</f>
        <v>0</v>
      </c>
      <c r="H288" s="24">
        <f>SUM(H289:H299)</f>
        <v>0</v>
      </c>
      <c r="I288" s="23"/>
      <c r="J288" s="23"/>
      <c r="K288" s="1"/>
      <c r="L288" s="1"/>
      <c r="M288" s="1"/>
      <c r="N288" s="1"/>
      <c r="O288" s="44" t="s">
        <v>95</v>
      </c>
    </row>
    <row r="289" spans="1:15" ht="15.75" customHeight="1">
      <c r="A289" s="40"/>
      <c r="B289" s="40"/>
      <c r="C289" s="42"/>
      <c r="D289" s="2">
        <v>2015</v>
      </c>
      <c r="E289" s="23">
        <v>0</v>
      </c>
      <c r="F289" s="23">
        <v>0</v>
      </c>
      <c r="G289" s="23">
        <v>0</v>
      </c>
      <c r="H289" s="23">
        <v>0</v>
      </c>
      <c r="I289" s="23"/>
      <c r="J289" s="23"/>
      <c r="K289" s="1"/>
      <c r="L289" s="1"/>
      <c r="M289" s="1"/>
      <c r="N289" s="1"/>
      <c r="O289" s="40"/>
    </row>
    <row r="290" spans="1:15" ht="15.75" customHeight="1">
      <c r="A290" s="40"/>
      <c r="B290" s="40"/>
      <c r="C290" s="42"/>
      <c r="D290" s="2">
        <v>2016</v>
      </c>
      <c r="E290" s="23">
        <v>0</v>
      </c>
      <c r="F290" s="23">
        <v>0</v>
      </c>
      <c r="G290" s="23">
        <v>0</v>
      </c>
      <c r="H290" s="23">
        <v>0</v>
      </c>
      <c r="I290" s="23"/>
      <c r="J290" s="23"/>
      <c r="K290" s="1"/>
      <c r="L290" s="1"/>
      <c r="M290" s="1"/>
      <c r="N290" s="1"/>
      <c r="O290" s="40"/>
    </row>
    <row r="291" spans="1:15" ht="15.75" customHeight="1">
      <c r="A291" s="40"/>
      <c r="B291" s="40"/>
      <c r="C291" s="42"/>
      <c r="D291" s="2">
        <v>2017</v>
      </c>
      <c r="E291" s="23">
        <v>0</v>
      </c>
      <c r="F291" s="23">
        <v>0</v>
      </c>
      <c r="G291" s="23">
        <v>0</v>
      </c>
      <c r="H291" s="23">
        <v>0</v>
      </c>
      <c r="I291" s="23"/>
      <c r="J291" s="23"/>
      <c r="K291" s="1"/>
      <c r="L291" s="1"/>
      <c r="M291" s="1"/>
      <c r="N291" s="1"/>
      <c r="O291" s="40"/>
    </row>
    <row r="292" spans="1:15" ht="15.75" customHeight="1">
      <c r="A292" s="40"/>
      <c r="B292" s="40"/>
      <c r="C292" s="42"/>
      <c r="D292" s="2">
        <v>2018</v>
      </c>
      <c r="E292" s="23">
        <v>0</v>
      </c>
      <c r="F292" s="23">
        <v>0</v>
      </c>
      <c r="G292" s="23">
        <v>0</v>
      </c>
      <c r="H292" s="23">
        <v>0</v>
      </c>
      <c r="I292" s="23"/>
      <c r="J292" s="23"/>
      <c r="K292" s="1"/>
      <c r="L292" s="1"/>
      <c r="M292" s="1"/>
      <c r="N292" s="1"/>
      <c r="O292" s="40"/>
    </row>
    <row r="293" spans="1:15" ht="15.75" customHeight="1">
      <c r="A293" s="40"/>
      <c r="B293" s="40"/>
      <c r="C293" s="42"/>
      <c r="D293" s="2">
        <v>2019</v>
      </c>
      <c r="E293" s="23">
        <v>0</v>
      </c>
      <c r="F293" s="23">
        <v>0</v>
      </c>
      <c r="G293" s="23">
        <v>0</v>
      </c>
      <c r="H293" s="23">
        <v>0</v>
      </c>
      <c r="I293" s="23"/>
      <c r="J293" s="23"/>
      <c r="K293" s="1"/>
      <c r="L293" s="1"/>
      <c r="M293" s="1"/>
      <c r="N293" s="1"/>
      <c r="O293" s="40"/>
    </row>
    <row r="294" spans="1:15" ht="15.75" customHeight="1">
      <c r="A294" s="40"/>
      <c r="B294" s="40"/>
      <c r="C294" s="42"/>
      <c r="D294" s="2">
        <v>2020</v>
      </c>
      <c r="E294" s="23">
        <v>0</v>
      </c>
      <c r="F294" s="23">
        <v>0</v>
      </c>
      <c r="G294" s="23">
        <v>0</v>
      </c>
      <c r="H294" s="23">
        <v>0</v>
      </c>
      <c r="I294" s="23"/>
      <c r="J294" s="23"/>
      <c r="K294" s="1"/>
      <c r="L294" s="1"/>
      <c r="M294" s="1"/>
      <c r="N294" s="1"/>
      <c r="O294" s="40"/>
    </row>
    <row r="295" spans="1:15" ht="15.75" customHeight="1">
      <c r="A295" s="40"/>
      <c r="B295" s="40"/>
      <c r="C295" s="42"/>
      <c r="D295" s="4">
        <v>2021</v>
      </c>
      <c r="E295" s="23">
        <v>0</v>
      </c>
      <c r="F295" s="23">
        <v>0</v>
      </c>
      <c r="G295" s="23">
        <v>0</v>
      </c>
      <c r="H295" s="23">
        <v>0</v>
      </c>
      <c r="I295" s="23"/>
      <c r="J295" s="23"/>
      <c r="K295" s="1"/>
      <c r="L295" s="1"/>
      <c r="M295" s="1"/>
      <c r="N295" s="1"/>
      <c r="O295" s="40"/>
    </row>
    <row r="296" spans="1:15" ht="15.75" customHeight="1">
      <c r="A296" s="40"/>
      <c r="B296" s="40"/>
      <c r="C296" s="42"/>
      <c r="D296" s="4">
        <v>2022</v>
      </c>
      <c r="E296" s="23">
        <v>0</v>
      </c>
      <c r="F296" s="23">
        <v>0</v>
      </c>
      <c r="G296" s="23">
        <v>0</v>
      </c>
      <c r="H296" s="23">
        <v>0</v>
      </c>
      <c r="I296" s="23"/>
      <c r="J296" s="23"/>
      <c r="K296" s="1"/>
      <c r="L296" s="1"/>
      <c r="M296" s="1"/>
      <c r="N296" s="1"/>
      <c r="O296" s="40"/>
    </row>
    <row r="297" spans="1:15" ht="15.75" customHeight="1">
      <c r="A297" s="40"/>
      <c r="B297" s="40"/>
      <c r="C297" s="42"/>
      <c r="D297" s="4">
        <v>2023</v>
      </c>
      <c r="E297" s="23">
        <v>0</v>
      </c>
      <c r="F297" s="23">
        <v>0</v>
      </c>
      <c r="G297" s="23">
        <v>0</v>
      </c>
      <c r="H297" s="23">
        <v>0</v>
      </c>
      <c r="I297" s="23"/>
      <c r="J297" s="23"/>
      <c r="K297" s="1"/>
      <c r="L297" s="1"/>
      <c r="M297" s="1"/>
      <c r="N297" s="1"/>
      <c r="O297" s="40"/>
    </row>
    <row r="298" spans="1:15" ht="15.75" customHeight="1">
      <c r="A298" s="40"/>
      <c r="B298" s="40"/>
      <c r="C298" s="42"/>
      <c r="D298" s="4">
        <v>2024</v>
      </c>
      <c r="E298" s="23">
        <v>0</v>
      </c>
      <c r="F298" s="23">
        <v>0</v>
      </c>
      <c r="G298" s="23">
        <v>0</v>
      </c>
      <c r="H298" s="23">
        <v>0</v>
      </c>
      <c r="I298" s="23"/>
      <c r="J298" s="23"/>
      <c r="K298" s="1"/>
      <c r="L298" s="1"/>
      <c r="M298" s="1"/>
      <c r="N298" s="1"/>
      <c r="O298" s="40"/>
    </row>
    <row r="299" spans="1:15" ht="15.75" customHeight="1">
      <c r="A299" s="41"/>
      <c r="B299" s="41"/>
      <c r="C299" s="43"/>
      <c r="D299" s="4">
        <v>2025</v>
      </c>
      <c r="E299" s="23">
        <v>0</v>
      </c>
      <c r="F299" s="23">
        <v>0</v>
      </c>
      <c r="G299" s="23">
        <v>0</v>
      </c>
      <c r="H299" s="23">
        <v>0</v>
      </c>
      <c r="I299" s="23"/>
      <c r="J299" s="23"/>
      <c r="K299" s="1"/>
      <c r="L299" s="1"/>
      <c r="M299" s="1"/>
      <c r="N299" s="1"/>
      <c r="O299" s="41"/>
    </row>
    <row r="300" spans="1:15" ht="12.75" customHeight="1">
      <c r="A300" s="44" t="s">
        <v>33</v>
      </c>
      <c r="B300" s="39" t="s">
        <v>26</v>
      </c>
      <c r="C300" s="39"/>
      <c r="D300" s="3" t="s">
        <v>18</v>
      </c>
      <c r="E300" s="24">
        <f>SUM(E301:E311)</f>
        <v>0</v>
      </c>
      <c r="F300" s="24">
        <f>SUM(F301:F311)</f>
        <v>0</v>
      </c>
      <c r="G300" s="24">
        <f>SUM(G301:G311)</f>
        <v>0</v>
      </c>
      <c r="H300" s="24">
        <f>SUM(H301:H311)</f>
        <v>0</v>
      </c>
      <c r="I300" s="23"/>
      <c r="J300" s="23"/>
      <c r="K300" s="1"/>
      <c r="L300" s="1"/>
      <c r="M300" s="1"/>
      <c r="N300" s="1"/>
      <c r="O300" s="44" t="s">
        <v>95</v>
      </c>
    </row>
    <row r="301" spans="1:15" ht="15.75">
      <c r="A301" s="45"/>
      <c r="B301" s="58"/>
      <c r="C301" s="47"/>
      <c r="D301" s="2">
        <v>2015</v>
      </c>
      <c r="E301" s="23">
        <v>0</v>
      </c>
      <c r="F301" s="23">
        <v>0</v>
      </c>
      <c r="G301" s="23">
        <v>0</v>
      </c>
      <c r="H301" s="23">
        <v>0</v>
      </c>
      <c r="I301" s="23"/>
      <c r="J301" s="23"/>
      <c r="K301" s="1"/>
      <c r="L301" s="1"/>
      <c r="M301" s="1"/>
      <c r="N301" s="1"/>
      <c r="O301" s="40"/>
    </row>
    <row r="302" spans="1:15" ht="15.75">
      <c r="A302" s="45"/>
      <c r="B302" s="58"/>
      <c r="C302" s="47"/>
      <c r="D302" s="2">
        <v>2016</v>
      </c>
      <c r="E302" s="23">
        <v>0</v>
      </c>
      <c r="F302" s="23">
        <v>0</v>
      </c>
      <c r="G302" s="23">
        <v>0</v>
      </c>
      <c r="H302" s="23">
        <v>0</v>
      </c>
      <c r="I302" s="23"/>
      <c r="J302" s="23"/>
      <c r="K302" s="1"/>
      <c r="L302" s="1"/>
      <c r="M302" s="1"/>
      <c r="N302" s="1"/>
      <c r="O302" s="40"/>
    </row>
    <row r="303" spans="1:15" ht="15.75">
      <c r="A303" s="45"/>
      <c r="B303" s="58"/>
      <c r="C303" s="47"/>
      <c r="D303" s="2">
        <v>2017</v>
      </c>
      <c r="E303" s="23">
        <v>0</v>
      </c>
      <c r="F303" s="23">
        <v>0</v>
      </c>
      <c r="G303" s="23">
        <v>0</v>
      </c>
      <c r="H303" s="23">
        <v>0</v>
      </c>
      <c r="I303" s="23"/>
      <c r="J303" s="23"/>
      <c r="K303" s="1"/>
      <c r="L303" s="1"/>
      <c r="M303" s="1"/>
      <c r="N303" s="1"/>
      <c r="O303" s="40"/>
    </row>
    <row r="304" spans="1:15" ht="15.75">
      <c r="A304" s="45"/>
      <c r="B304" s="58"/>
      <c r="C304" s="47"/>
      <c r="D304" s="2">
        <v>2018</v>
      </c>
      <c r="E304" s="23">
        <v>0</v>
      </c>
      <c r="F304" s="23">
        <v>0</v>
      </c>
      <c r="G304" s="23">
        <v>0</v>
      </c>
      <c r="H304" s="23">
        <v>0</v>
      </c>
      <c r="I304" s="23"/>
      <c r="J304" s="23"/>
      <c r="K304" s="1"/>
      <c r="L304" s="1"/>
      <c r="M304" s="1"/>
      <c r="N304" s="1"/>
      <c r="O304" s="40"/>
    </row>
    <row r="305" spans="1:15" ht="15.75">
      <c r="A305" s="45"/>
      <c r="B305" s="58"/>
      <c r="C305" s="47"/>
      <c r="D305" s="2">
        <v>2019</v>
      </c>
      <c r="E305" s="23">
        <v>0</v>
      </c>
      <c r="F305" s="23">
        <v>0</v>
      </c>
      <c r="G305" s="23">
        <v>0</v>
      </c>
      <c r="H305" s="23">
        <v>0</v>
      </c>
      <c r="I305" s="23"/>
      <c r="J305" s="23"/>
      <c r="K305" s="1"/>
      <c r="L305" s="1"/>
      <c r="M305" s="1"/>
      <c r="N305" s="1"/>
      <c r="O305" s="40"/>
    </row>
    <row r="306" spans="1:15" ht="15.75">
      <c r="A306" s="45"/>
      <c r="B306" s="58"/>
      <c r="C306" s="47"/>
      <c r="D306" s="2">
        <v>2020</v>
      </c>
      <c r="E306" s="23">
        <v>0</v>
      </c>
      <c r="F306" s="23">
        <v>0</v>
      </c>
      <c r="G306" s="23">
        <v>0</v>
      </c>
      <c r="H306" s="23">
        <v>0</v>
      </c>
      <c r="I306" s="23"/>
      <c r="J306" s="23"/>
      <c r="K306" s="1"/>
      <c r="L306" s="1"/>
      <c r="M306" s="1"/>
      <c r="N306" s="1"/>
      <c r="O306" s="40"/>
    </row>
    <row r="307" spans="1:15" ht="15.75">
      <c r="A307" s="47"/>
      <c r="B307" s="47"/>
      <c r="C307" s="47"/>
      <c r="D307" s="4">
        <v>2021</v>
      </c>
      <c r="E307" s="23">
        <v>0</v>
      </c>
      <c r="F307" s="23">
        <v>0</v>
      </c>
      <c r="G307" s="23">
        <v>0</v>
      </c>
      <c r="H307" s="23">
        <v>0</v>
      </c>
      <c r="I307" s="23"/>
      <c r="J307" s="23"/>
      <c r="K307" s="1"/>
      <c r="L307" s="1"/>
      <c r="M307" s="1"/>
      <c r="N307" s="1"/>
      <c r="O307" s="40"/>
    </row>
    <row r="308" spans="1:15" ht="15.75">
      <c r="A308" s="47"/>
      <c r="B308" s="47"/>
      <c r="C308" s="47"/>
      <c r="D308" s="4">
        <v>2022</v>
      </c>
      <c r="E308" s="23">
        <v>0</v>
      </c>
      <c r="F308" s="23">
        <v>0</v>
      </c>
      <c r="G308" s="23">
        <v>0</v>
      </c>
      <c r="H308" s="23">
        <v>0</v>
      </c>
      <c r="I308" s="23"/>
      <c r="J308" s="23"/>
      <c r="K308" s="1"/>
      <c r="L308" s="1"/>
      <c r="M308" s="1"/>
      <c r="N308" s="1"/>
      <c r="O308" s="40"/>
    </row>
    <row r="309" spans="1:15" ht="15.75">
      <c r="A309" s="47"/>
      <c r="B309" s="47"/>
      <c r="C309" s="47"/>
      <c r="D309" s="4">
        <v>2023</v>
      </c>
      <c r="E309" s="23">
        <v>0</v>
      </c>
      <c r="F309" s="23">
        <v>0</v>
      </c>
      <c r="G309" s="23">
        <v>0</v>
      </c>
      <c r="H309" s="23">
        <v>0</v>
      </c>
      <c r="I309" s="23"/>
      <c r="J309" s="23"/>
      <c r="K309" s="1"/>
      <c r="L309" s="1"/>
      <c r="M309" s="1"/>
      <c r="N309" s="1"/>
      <c r="O309" s="40"/>
    </row>
    <row r="310" spans="1:15" ht="15.75">
      <c r="A310" s="47"/>
      <c r="B310" s="47"/>
      <c r="C310" s="47"/>
      <c r="D310" s="4">
        <v>2024</v>
      </c>
      <c r="E310" s="23">
        <v>0</v>
      </c>
      <c r="F310" s="23">
        <v>0</v>
      </c>
      <c r="G310" s="23">
        <v>0</v>
      </c>
      <c r="H310" s="23">
        <v>0</v>
      </c>
      <c r="I310" s="23"/>
      <c r="J310" s="23"/>
      <c r="K310" s="1"/>
      <c r="L310" s="1"/>
      <c r="M310" s="1"/>
      <c r="N310" s="1"/>
      <c r="O310" s="40"/>
    </row>
    <row r="311" spans="1:15" ht="15.75">
      <c r="A311" s="57"/>
      <c r="B311" s="57"/>
      <c r="C311" s="57"/>
      <c r="D311" s="4">
        <v>2025</v>
      </c>
      <c r="E311" s="23">
        <v>0</v>
      </c>
      <c r="F311" s="23">
        <v>0</v>
      </c>
      <c r="G311" s="23">
        <v>0</v>
      </c>
      <c r="H311" s="23">
        <v>0</v>
      </c>
      <c r="I311" s="23"/>
      <c r="J311" s="23"/>
      <c r="K311" s="1"/>
      <c r="L311" s="1"/>
      <c r="M311" s="1"/>
      <c r="N311" s="1"/>
      <c r="O311" s="41"/>
    </row>
    <row r="312" spans="1:15" ht="15.75">
      <c r="A312" s="44"/>
      <c r="B312" s="62" t="s">
        <v>23</v>
      </c>
      <c r="C312" s="39"/>
      <c r="D312" s="3" t="s">
        <v>18</v>
      </c>
      <c r="E312" s="24">
        <f>SUM(E313:E323)</f>
        <v>144233.7</v>
      </c>
      <c r="F312" s="24">
        <f>F240+F252+F264</f>
        <v>0</v>
      </c>
      <c r="G312" s="24">
        <f>G240+G252+G264</f>
        <v>144233.7</v>
      </c>
      <c r="H312" s="24">
        <f>H240+H252+H264</f>
        <v>0</v>
      </c>
      <c r="I312" s="24">
        <f>I240+I252+I264</f>
        <v>0</v>
      </c>
      <c r="J312" s="24">
        <f>J240+J252+J264</f>
        <v>0</v>
      </c>
      <c r="K312" s="1"/>
      <c r="L312" s="1"/>
      <c r="M312" s="1"/>
      <c r="N312" s="1"/>
      <c r="O312" s="66"/>
    </row>
    <row r="313" spans="1:15" ht="15.75">
      <c r="A313" s="45"/>
      <c r="B313" s="63"/>
      <c r="C313" s="60"/>
      <c r="D313" s="2">
        <v>2015</v>
      </c>
      <c r="E313" s="23">
        <f>E241+E253+E265</f>
        <v>11400</v>
      </c>
      <c r="F313" s="23">
        <v>0</v>
      </c>
      <c r="G313" s="23">
        <f aca="true" t="shared" si="56" ref="G313:G323">G241+G253+G265</f>
        <v>11400</v>
      </c>
      <c r="H313" s="23">
        <v>0</v>
      </c>
      <c r="I313" s="23">
        <f aca="true" t="shared" si="57" ref="I313:J318">I241+I253+I265</f>
        <v>0</v>
      </c>
      <c r="J313" s="23">
        <f t="shared" si="57"/>
        <v>0</v>
      </c>
      <c r="K313" s="1"/>
      <c r="L313" s="1"/>
      <c r="M313" s="1"/>
      <c r="N313" s="1"/>
      <c r="O313" s="67"/>
    </row>
    <row r="314" spans="1:15" ht="15.75">
      <c r="A314" s="45"/>
      <c r="B314" s="63"/>
      <c r="C314" s="60"/>
      <c r="D314" s="2">
        <v>2016</v>
      </c>
      <c r="E314" s="23">
        <f aca="true" t="shared" si="58" ref="E314:E323">E242+E254+E266</f>
        <v>11400</v>
      </c>
      <c r="F314" s="23">
        <v>0</v>
      </c>
      <c r="G314" s="23">
        <f t="shared" si="56"/>
        <v>11400</v>
      </c>
      <c r="H314" s="23">
        <v>0</v>
      </c>
      <c r="I314" s="23">
        <f t="shared" si="57"/>
        <v>0</v>
      </c>
      <c r="J314" s="23">
        <f t="shared" si="57"/>
        <v>0</v>
      </c>
      <c r="K314" s="1"/>
      <c r="L314" s="1"/>
      <c r="M314" s="1"/>
      <c r="N314" s="1"/>
      <c r="O314" s="67"/>
    </row>
    <row r="315" spans="1:15" ht="15.75">
      <c r="A315" s="45"/>
      <c r="B315" s="63"/>
      <c r="C315" s="60"/>
      <c r="D315" s="2">
        <v>2017</v>
      </c>
      <c r="E315" s="23">
        <f t="shared" si="58"/>
        <v>11400</v>
      </c>
      <c r="F315" s="23">
        <v>0</v>
      </c>
      <c r="G315" s="23">
        <f t="shared" si="56"/>
        <v>11400</v>
      </c>
      <c r="H315" s="23">
        <v>0</v>
      </c>
      <c r="I315" s="23">
        <f t="shared" si="57"/>
        <v>0</v>
      </c>
      <c r="J315" s="23">
        <f t="shared" si="57"/>
        <v>0</v>
      </c>
      <c r="K315" s="1"/>
      <c r="L315" s="1"/>
      <c r="M315" s="1"/>
      <c r="N315" s="1"/>
      <c r="O315" s="67"/>
    </row>
    <row r="316" spans="1:15" ht="15.75">
      <c r="A316" s="45"/>
      <c r="B316" s="63"/>
      <c r="C316" s="60"/>
      <c r="D316" s="2">
        <v>2018</v>
      </c>
      <c r="E316" s="23">
        <f t="shared" si="58"/>
        <v>11400</v>
      </c>
      <c r="F316" s="23">
        <v>0</v>
      </c>
      <c r="G316" s="23">
        <f t="shared" si="56"/>
        <v>11400</v>
      </c>
      <c r="H316" s="23">
        <v>0</v>
      </c>
      <c r="I316" s="23">
        <f t="shared" si="57"/>
        <v>0</v>
      </c>
      <c r="J316" s="23">
        <f t="shared" si="57"/>
        <v>0</v>
      </c>
      <c r="K316" s="1"/>
      <c r="L316" s="1"/>
      <c r="M316" s="1"/>
      <c r="N316" s="1"/>
      <c r="O316" s="67"/>
    </row>
    <row r="317" spans="1:15" ht="15.75">
      <c r="A317" s="45"/>
      <c r="B317" s="63"/>
      <c r="C317" s="60"/>
      <c r="D317" s="2">
        <v>2019</v>
      </c>
      <c r="E317" s="23">
        <f t="shared" si="58"/>
        <v>12004.2</v>
      </c>
      <c r="F317" s="23">
        <v>0</v>
      </c>
      <c r="G317" s="23">
        <f t="shared" si="56"/>
        <v>12004.2</v>
      </c>
      <c r="H317" s="23">
        <v>0</v>
      </c>
      <c r="I317" s="23">
        <f t="shared" si="57"/>
        <v>0</v>
      </c>
      <c r="J317" s="23">
        <f t="shared" si="57"/>
        <v>0</v>
      </c>
      <c r="K317" s="1"/>
      <c r="L317" s="1"/>
      <c r="M317" s="1"/>
      <c r="N317" s="1"/>
      <c r="O317" s="67"/>
    </row>
    <row r="318" spans="1:15" ht="15.75">
      <c r="A318" s="45"/>
      <c r="B318" s="63"/>
      <c r="C318" s="60"/>
      <c r="D318" s="2">
        <v>2020</v>
      </c>
      <c r="E318" s="23">
        <f t="shared" si="58"/>
        <v>12640.4</v>
      </c>
      <c r="F318" s="23">
        <v>0</v>
      </c>
      <c r="G318" s="23">
        <f t="shared" si="56"/>
        <v>12640.4</v>
      </c>
      <c r="H318" s="23">
        <v>0</v>
      </c>
      <c r="I318" s="23">
        <f t="shared" si="57"/>
        <v>0</v>
      </c>
      <c r="J318" s="23">
        <f t="shared" si="57"/>
        <v>0</v>
      </c>
      <c r="K318" s="1"/>
      <c r="L318" s="1"/>
      <c r="M318" s="1"/>
      <c r="N318" s="1"/>
      <c r="O318" s="67"/>
    </row>
    <row r="319" spans="1:15" ht="15.75">
      <c r="A319" s="60"/>
      <c r="B319" s="64"/>
      <c r="C319" s="60"/>
      <c r="D319" s="4">
        <v>2021</v>
      </c>
      <c r="E319" s="23">
        <f t="shared" si="58"/>
        <v>13310.2</v>
      </c>
      <c r="F319" s="23">
        <v>0</v>
      </c>
      <c r="G319" s="23">
        <f t="shared" si="56"/>
        <v>13310.2</v>
      </c>
      <c r="H319" s="23">
        <v>0</v>
      </c>
      <c r="I319" s="23"/>
      <c r="J319" s="23"/>
      <c r="K319" s="1"/>
      <c r="L319" s="1"/>
      <c r="M319" s="1"/>
      <c r="N319" s="1"/>
      <c r="O319" s="60"/>
    </row>
    <row r="320" spans="1:15" ht="15.75">
      <c r="A320" s="60"/>
      <c r="B320" s="64"/>
      <c r="C320" s="60"/>
      <c r="D320" s="4">
        <v>2022</v>
      </c>
      <c r="E320" s="23">
        <f t="shared" si="58"/>
        <v>14015.6</v>
      </c>
      <c r="F320" s="23">
        <v>0</v>
      </c>
      <c r="G320" s="23">
        <f t="shared" si="56"/>
        <v>14015.6</v>
      </c>
      <c r="H320" s="23">
        <v>0</v>
      </c>
      <c r="I320" s="23"/>
      <c r="J320" s="23"/>
      <c r="K320" s="1"/>
      <c r="L320" s="1"/>
      <c r="M320" s="1"/>
      <c r="N320" s="1"/>
      <c r="O320" s="60"/>
    </row>
    <row r="321" spans="1:15" ht="15.75">
      <c r="A321" s="60"/>
      <c r="B321" s="64"/>
      <c r="C321" s="60"/>
      <c r="D321" s="4">
        <v>2023</v>
      </c>
      <c r="E321" s="23">
        <f t="shared" si="58"/>
        <v>14758.4</v>
      </c>
      <c r="F321" s="23">
        <v>0</v>
      </c>
      <c r="G321" s="23">
        <f t="shared" si="56"/>
        <v>14758.4</v>
      </c>
      <c r="H321" s="23">
        <v>0</v>
      </c>
      <c r="I321" s="23"/>
      <c r="J321" s="23"/>
      <c r="K321" s="1"/>
      <c r="L321" s="1"/>
      <c r="M321" s="1"/>
      <c r="N321" s="1"/>
      <c r="O321" s="60"/>
    </row>
    <row r="322" spans="1:15" ht="15.75">
      <c r="A322" s="60"/>
      <c r="B322" s="64"/>
      <c r="C322" s="60"/>
      <c r="D322" s="4">
        <v>2024</v>
      </c>
      <c r="E322" s="23">
        <f t="shared" si="58"/>
        <v>15540.6</v>
      </c>
      <c r="F322" s="23">
        <v>0</v>
      </c>
      <c r="G322" s="23">
        <f t="shared" si="56"/>
        <v>15540.6</v>
      </c>
      <c r="H322" s="23">
        <v>0</v>
      </c>
      <c r="I322" s="23"/>
      <c r="J322" s="23"/>
      <c r="K322" s="1"/>
      <c r="L322" s="1"/>
      <c r="M322" s="1"/>
      <c r="N322" s="1"/>
      <c r="O322" s="60"/>
    </row>
    <row r="323" spans="1:15" ht="15.75">
      <c r="A323" s="61"/>
      <c r="B323" s="65"/>
      <c r="C323" s="61"/>
      <c r="D323" s="4">
        <v>2025</v>
      </c>
      <c r="E323" s="23">
        <f t="shared" si="58"/>
        <v>16364.3</v>
      </c>
      <c r="F323" s="23">
        <v>0</v>
      </c>
      <c r="G323" s="23">
        <f t="shared" si="56"/>
        <v>16364.3</v>
      </c>
      <c r="H323" s="23">
        <v>0</v>
      </c>
      <c r="I323" s="23"/>
      <c r="J323" s="23"/>
      <c r="K323" s="1"/>
      <c r="L323" s="1"/>
      <c r="M323" s="1"/>
      <c r="N323" s="1"/>
      <c r="O323" s="61"/>
    </row>
    <row r="324" spans="1:15" ht="15.75">
      <c r="A324" s="52">
        <v>4</v>
      </c>
      <c r="B324" s="54" t="s">
        <v>25</v>
      </c>
      <c r="C324" s="56"/>
      <c r="D324" s="12" t="s">
        <v>18</v>
      </c>
      <c r="E324" s="24">
        <f aca="true" t="shared" si="59" ref="E324:J324">SUM(E325:E335)</f>
        <v>9996225.5</v>
      </c>
      <c r="F324" s="24">
        <f t="shared" si="59"/>
        <v>4343559.3</v>
      </c>
      <c r="G324" s="24">
        <f t="shared" si="59"/>
        <v>9122864.8</v>
      </c>
      <c r="H324" s="24">
        <f t="shared" si="59"/>
        <v>3900140.9</v>
      </c>
      <c r="I324" s="24">
        <f t="shared" si="59"/>
        <v>873360.7</v>
      </c>
      <c r="J324" s="24">
        <f t="shared" si="59"/>
        <v>443418.4</v>
      </c>
      <c r="K324" s="7"/>
      <c r="L324" s="7"/>
      <c r="M324" s="7"/>
      <c r="N324" s="7"/>
      <c r="O324" s="59"/>
    </row>
    <row r="325" spans="1:15" ht="15.75">
      <c r="A325" s="52"/>
      <c r="B325" s="54"/>
      <c r="C325" s="53"/>
      <c r="D325" s="6">
        <v>2015</v>
      </c>
      <c r="E325" s="23">
        <f>G325+I325</f>
        <v>482291.3</v>
      </c>
      <c r="F325" s="23">
        <f>H325+J325</f>
        <v>394491.3</v>
      </c>
      <c r="G325" s="23">
        <f>G203+G228+G313</f>
        <v>408623.1</v>
      </c>
      <c r="H325" s="23">
        <f aca="true" t="shared" si="60" ref="G325:N330">H203+H228+H313</f>
        <v>320823.1</v>
      </c>
      <c r="I325" s="23">
        <f t="shared" si="60"/>
        <v>73668.2</v>
      </c>
      <c r="J325" s="23">
        <f t="shared" si="60"/>
        <v>73668.2</v>
      </c>
      <c r="K325" s="8">
        <f t="shared" si="60"/>
        <v>0</v>
      </c>
      <c r="L325" s="8">
        <f t="shared" si="60"/>
        <v>0</v>
      </c>
      <c r="M325" s="8">
        <f t="shared" si="60"/>
        <v>0</v>
      </c>
      <c r="N325" s="8">
        <f t="shared" si="60"/>
        <v>0</v>
      </c>
      <c r="O325" s="59"/>
    </row>
    <row r="326" spans="1:15" ht="15.75">
      <c r="A326" s="52"/>
      <c r="B326" s="54"/>
      <c r="C326" s="53"/>
      <c r="D326" s="6">
        <v>2016</v>
      </c>
      <c r="E326" s="23">
        <f aca="true" t="shared" si="61" ref="E326:E335">G326+I326</f>
        <v>555977.8</v>
      </c>
      <c r="F326" s="23">
        <f aca="true" t="shared" si="62" ref="F326:F335">H326+J326</f>
        <v>461128.6</v>
      </c>
      <c r="G326" s="23">
        <f t="shared" si="60"/>
        <v>483143</v>
      </c>
      <c r="H326" s="23">
        <f t="shared" si="60"/>
        <v>388293.8</v>
      </c>
      <c r="I326" s="23">
        <f t="shared" si="60"/>
        <v>72834.8</v>
      </c>
      <c r="J326" s="23">
        <f t="shared" si="60"/>
        <v>72834.8</v>
      </c>
      <c r="K326" s="8">
        <f t="shared" si="60"/>
        <v>0</v>
      </c>
      <c r="L326" s="8">
        <f t="shared" si="60"/>
        <v>0</v>
      </c>
      <c r="M326" s="8">
        <f t="shared" si="60"/>
        <v>0</v>
      </c>
      <c r="N326" s="8">
        <f t="shared" si="60"/>
        <v>0</v>
      </c>
      <c r="O326" s="59"/>
    </row>
    <row r="327" spans="1:15" ht="15.75">
      <c r="A327" s="52"/>
      <c r="B327" s="54"/>
      <c r="C327" s="53"/>
      <c r="D327" s="6">
        <v>2017</v>
      </c>
      <c r="E327" s="30">
        <f>G327+I327</f>
        <v>636416.31</v>
      </c>
      <c r="F327" s="30">
        <f t="shared" si="62"/>
        <v>537303.3</v>
      </c>
      <c r="G327" s="30">
        <v>587139.11</v>
      </c>
      <c r="H327" s="23">
        <f t="shared" si="60"/>
        <v>488026.1</v>
      </c>
      <c r="I327" s="23">
        <f t="shared" si="60"/>
        <v>49277.2</v>
      </c>
      <c r="J327" s="23">
        <f t="shared" si="60"/>
        <v>49277.2</v>
      </c>
      <c r="K327" s="8">
        <f t="shared" si="60"/>
        <v>0</v>
      </c>
      <c r="L327" s="8">
        <f t="shared" si="60"/>
        <v>0</v>
      </c>
      <c r="M327" s="8">
        <f t="shared" si="60"/>
        <v>0</v>
      </c>
      <c r="N327" s="8">
        <f t="shared" si="60"/>
        <v>0</v>
      </c>
      <c r="O327" s="59"/>
    </row>
    <row r="328" spans="1:15" ht="15.75">
      <c r="A328" s="52"/>
      <c r="B328" s="54"/>
      <c r="C328" s="53"/>
      <c r="D328" s="6">
        <v>2018</v>
      </c>
      <c r="E328" s="30">
        <f>G328+I328</f>
        <v>992541.85</v>
      </c>
      <c r="F328" s="30">
        <f>H328+J328</f>
        <v>600505</v>
      </c>
      <c r="G328" s="30">
        <f>G206+G231+G316</f>
        <v>913422.2</v>
      </c>
      <c r="H328" s="30">
        <f>H206+H231+H316</f>
        <v>527670.2</v>
      </c>
      <c r="I328" s="30">
        <v>79119.65</v>
      </c>
      <c r="J328" s="23">
        <f t="shared" si="60"/>
        <v>72834.8</v>
      </c>
      <c r="K328" s="8">
        <f t="shared" si="60"/>
        <v>0</v>
      </c>
      <c r="L328" s="8">
        <f t="shared" si="60"/>
        <v>0</v>
      </c>
      <c r="M328" s="8">
        <f t="shared" si="60"/>
        <v>0</v>
      </c>
      <c r="N328" s="8">
        <f t="shared" si="60"/>
        <v>0</v>
      </c>
      <c r="O328" s="59"/>
    </row>
    <row r="329" spans="1:15" ht="15.75">
      <c r="A329" s="52"/>
      <c r="B329" s="54"/>
      <c r="C329" s="53"/>
      <c r="D329" s="6">
        <v>2019</v>
      </c>
      <c r="E329" s="120">
        <f>G329+I329</f>
        <v>968455.8</v>
      </c>
      <c r="F329" s="120">
        <f t="shared" si="62"/>
        <v>578343.9</v>
      </c>
      <c r="G329" s="120">
        <f>G207+G232+G317</f>
        <v>895621</v>
      </c>
      <c r="H329" s="120">
        <f t="shared" si="60"/>
        <v>520076.1</v>
      </c>
      <c r="I329" s="120">
        <f t="shared" si="60"/>
        <v>72834.8</v>
      </c>
      <c r="J329" s="120">
        <f t="shared" si="60"/>
        <v>58267.8</v>
      </c>
      <c r="K329" s="8">
        <f t="shared" si="60"/>
        <v>0</v>
      </c>
      <c r="L329" s="8">
        <f t="shared" si="60"/>
        <v>0</v>
      </c>
      <c r="M329" s="8">
        <f t="shared" si="60"/>
        <v>0</v>
      </c>
      <c r="N329" s="8">
        <f t="shared" si="60"/>
        <v>0</v>
      </c>
      <c r="O329" s="59"/>
    </row>
    <row r="330" spans="1:15" ht="15.75">
      <c r="A330" s="52"/>
      <c r="B330" s="54"/>
      <c r="C330" s="53"/>
      <c r="D330" s="6">
        <v>2020</v>
      </c>
      <c r="E330" s="120">
        <f t="shared" si="61"/>
        <v>863961.1</v>
      </c>
      <c r="F330" s="120">
        <f t="shared" si="62"/>
        <v>538643.6</v>
      </c>
      <c r="G330" s="120">
        <f t="shared" si="60"/>
        <v>787266.1</v>
      </c>
      <c r="H330" s="120">
        <f t="shared" si="60"/>
        <v>480375.8</v>
      </c>
      <c r="I330" s="120">
        <f t="shared" si="60"/>
        <v>76695</v>
      </c>
      <c r="J330" s="120">
        <f t="shared" si="60"/>
        <v>58267.8</v>
      </c>
      <c r="K330" s="8">
        <f t="shared" si="60"/>
        <v>0</v>
      </c>
      <c r="L330" s="8">
        <f t="shared" si="60"/>
        <v>0</v>
      </c>
      <c r="M330" s="8">
        <f t="shared" si="60"/>
        <v>0</v>
      </c>
      <c r="N330" s="8">
        <f t="shared" si="60"/>
        <v>0</v>
      </c>
      <c r="O330" s="59"/>
    </row>
    <row r="331" spans="1:15" ht="15.75">
      <c r="A331" s="53"/>
      <c r="B331" s="55"/>
      <c r="C331" s="53"/>
      <c r="D331" s="13">
        <v>2021</v>
      </c>
      <c r="E331" s="120">
        <f t="shared" si="61"/>
        <v>906227.6</v>
      </c>
      <c r="F331" s="120">
        <f t="shared" si="62"/>
        <v>538643.6</v>
      </c>
      <c r="G331" s="120">
        <f aca="true" t="shared" si="63" ref="G331:J335">G209+G234+G319</f>
        <v>825467.8</v>
      </c>
      <c r="H331" s="120">
        <f t="shared" si="63"/>
        <v>480375.8</v>
      </c>
      <c r="I331" s="120">
        <f t="shared" si="63"/>
        <v>80759.8</v>
      </c>
      <c r="J331" s="120">
        <f t="shared" si="63"/>
        <v>58267.8</v>
      </c>
      <c r="K331" s="8"/>
      <c r="L331" s="8"/>
      <c r="M331" s="8"/>
      <c r="N331" s="8"/>
      <c r="O331" s="53"/>
    </row>
    <row r="332" spans="1:15" ht="15.75">
      <c r="A332" s="53"/>
      <c r="B332" s="55"/>
      <c r="C332" s="53"/>
      <c r="D332" s="13">
        <v>2022</v>
      </c>
      <c r="E332" s="23">
        <f t="shared" si="61"/>
        <v>1091622</v>
      </c>
      <c r="F332" s="23">
        <f t="shared" si="62"/>
        <v>694500</v>
      </c>
      <c r="G332" s="23">
        <f t="shared" si="63"/>
        <v>1006581.9</v>
      </c>
      <c r="H332" s="23">
        <f t="shared" si="63"/>
        <v>694500</v>
      </c>
      <c r="I332" s="23">
        <f t="shared" si="63"/>
        <v>85040.1</v>
      </c>
      <c r="J332" s="23">
        <f t="shared" si="63"/>
        <v>0</v>
      </c>
      <c r="K332" s="8"/>
      <c r="L332" s="8"/>
      <c r="M332" s="8"/>
      <c r="N332" s="8"/>
      <c r="O332" s="53"/>
    </row>
    <row r="333" spans="1:15" ht="15.75">
      <c r="A333" s="53"/>
      <c r="B333" s="55"/>
      <c r="C333" s="53"/>
      <c r="D333" s="13">
        <v>2023</v>
      </c>
      <c r="E333" s="23">
        <f t="shared" si="61"/>
        <v>1155692.3</v>
      </c>
      <c r="F333" s="23">
        <f t="shared" si="62"/>
        <v>0</v>
      </c>
      <c r="G333" s="23">
        <f t="shared" si="63"/>
        <v>1066145.1</v>
      </c>
      <c r="H333" s="23">
        <f t="shared" si="63"/>
        <v>0</v>
      </c>
      <c r="I333" s="23">
        <f t="shared" si="63"/>
        <v>89547.2</v>
      </c>
      <c r="J333" s="23">
        <f t="shared" si="63"/>
        <v>0</v>
      </c>
      <c r="K333" s="8"/>
      <c r="L333" s="8"/>
      <c r="M333" s="8"/>
      <c r="N333" s="8"/>
      <c r="O333" s="53"/>
    </row>
    <row r="334" spans="1:15" ht="15.75">
      <c r="A334" s="53"/>
      <c r="B334" s="55"/>
      <c r="C334" s="53"/>
      <c r="D334" s="13">
        <v>2024</v>
      </c>
      <c r="E334" s="23">
        <f t="shared" si="61"/>
        <v>1141353.3</v>
      </c>
      <c r="F334" s="23">
        <f t="shared" si="62"/>
        <v>0</v>
      </c>
      <c r="G334" s="23">
        <f t="shared" si="63"/>
        <v>1047060.1</v>
      </c>
      <c r="H334" s="23">
        <f t="shared" si="63"/>
        <v>0</v>
      </c>
      <c r="I334" s="23">
        <f t="shared" si="63"/>
        <v>94293.2</v>
      </c>
      <c r="J334" s="23">
        <f t="shared" si="63"/>
        <v>0</v>
      </c>
      <c r="K334" s="8"/>
      <c r="L334" s="8"/>
      <c r="M334" s="8"/>
      <c r="N334" s="8"/>
      <c r="O334" s="53"/>
    </row>
    <row r="335" spans="1:15" ht="15.75">
      <c r="A335" s="53"/>
      <c r="B335" s="55"/>
      <c r="C335" s="53"/>
      <c r="D335" s="13">
        <v>2025</v>
      </c>
      <c r="E335" s="23">
        <f t="shared" si="61"/>
        <v>1201686.1</v>
      </c>
      <c r="F335" s="23">
        <f t="shared" si="62"/>
        <v>0</v>
      </c>
      <c r="G335" s="23">
        <f t="shared" si="63"/>
        <v>1102395.4</v>
      </c>
      <c r="H335" s="23">
        <f t="shared" si="63"/>
        <v>0</v>
      </c>
      <c r="I335" s="23">
        <f t="shared" si="63"/>
        <v>99290.7</v>
      </c>
      <c r="J335" s="23">
        <f t="shared" si="63"/>
        <v>0</v>
      </c>
      <c r="K335" s="8"/>
      <c r="L335" s="8"/>
      <c r="M335" s="8"/>
      <c r="N335" s="8"/>
      <c r="O335" s="53"/>
    </row>
    <row r="337" spans="2:8" ht="12.75" customHeight="1">
      <c r="B337" s="5" t="s">
        <v>61</v>
      </c>
      <c r="C337" s="51" t="s">
        <v>76</v>
      </c>
      <c r="D337" s="51"/>
      <c r="E337" s="51"/>
      <c r="F337" s="51"/>
      <c r="G337" s="51"/>
      <c r="H337" s="51"/>
    </row>
    <row r="338" spans="2:8" ht="12.75" customHeight="1">
      <c r="B338" s="5" t="s">
        <v>62</v>
      </c>
      <c r="C338" s="51" t="s">
        <v>78</v>
      </c>
      <c r="D338" s="51"/>
      <c r="E338" s="51"/>
      <c r="F338" s="51"/>
      <c r="G338" s="51"/>
      <c r="H338" s="51"/>
    </row>
    <row r="339" spans="2:8" ht="12.75" customHeight="1">
      <c r="B339" s="5" t="s">
        <v>63</v>
      </c>
      <c r="C339" s="51" t="s">
        <v>79</v>
      </c>
      <c r="D339" s="51"/>
      <c r="E339" s="51"/>
      <c r="F339" s="51"/>
      <c r="G339" s="51"/>
      <c r="H339" s="51"/>
    </row>
    <row r="340" spans="2:8" ht="12.75" customHeight="1">
      <c r="B340" s="5" t="s">
        <v>64</v>
      </c>
      <c r="C340" s="51" t="s">
        <v>80</v>
      </c>
      <c r="D340" s="51"/>
      <c r="E340" s="51"/>
      <c r="F340" s="51"/>
      <c r="G340" s="51"/>
      <c r="H340" s="51"/>
    </row>
    <row r="341" spans="2:8" ht="12.75" customHeight="1">
      <c r="B341" s="5" t="s">
        <v>65</v>
      </c>
      <c r="C341" s="51" t="s">
        <v>81</v>
      </c>
      <c r="D341" s="51"/>
      <c r="E341" s="51"/>
      <c r="F341" s="51"/>
      <c r="G341" s="51"/>
      <c r="H341" s="51"/>
    </row>
    <row r="342" spans="2:11" ht="12.75" customHeight="1">
      <c r="B342" s="5" t="s">
        <v>71</v>
      </c>
      <c r="C342" s="51" t="s">
        <v>77</v>
      </c>
      <c r="D342" s="51"/>
      <c r="E342" s="51"/>
      <c r="F342" s="51"/>
      <c r="G342" s="51"/>
      <c r="H342" s="51"/>
      <c r="K342" s="34">
        <f>H329-437302.5</f>
        <v>82773.6</v>
      </c>
    </row>
    <row r="343" spans="2:8" ht="12.75">
      <c r="B343" s="33" t="s">
        <v>89</v>
      </c>
      <c r="C343" s="37" t="s">
        <v>90</v>
      </c>
      <c r="D343" s="38"/>
      <c r="E343" s="38"/>
      <c r="F343" s="38"/>
      <c r="G343" s="38"/>
      <c r="H343" s="38"/>
    </row>
  </sheetData>
  <sheetProtection/>
  <mergeCells count="133">
    <mergeCell ref="A202:A213"/>
    <mergeCell ref="B202:B213"/>
    <mergeCell ref="O202:O213"/>
    <mergeCell ref="A193:A201"/>
    <mergeCell ref="B193:B201"/>
    <mergeCell ref="C193:C201"/>
    <mergeCell ref="O193:O201"/>
    <mergeCell ref="C252:C263"/>
    <mergeCell ref="C113:C120"/>
    <mergeCell ref="O113:O120"/>
    <mergeCell ref="C342:H342"/>
    <mergeCell ref="O157:O168"/>
    <mergeCell ref="C202:C213"/>
    <mergeCell ref="A252:A263"/>
    <mergeCell ref="A169:A180"/>
    <mergeCell ref="B169:B180"/>
    <mergeCell ref="O169:O180"/>
    <mergeCell ref="C169:C180"/>
    <mergeCell ref="A181:A192"/>
    <mergeCell ref="B181:B192"/>
    <mergeCell ref="O181:O192"/>
    <mergeCell ref="C145:C156"/>
    <mergeCell ref="A157:A168"/>
    <mergeCell ref="B157:B168"/>
    <mergeCell ref="C157:C168"/>
    <mergeCell ref="A264:A275"/>
    <mergeCell ref="A36:A47"/>
    <mergeCell ref="B36:B47"/>
    <mergeCell ref="O36:O47"/>
    <mergeCell ref="O60:O71"/>
    <mergeCell ref="C36:C47"/>
    <mergeCell ref="O48:O59"/>
    <mergeCell ref="A48:A59"/>
    <mergeCell ref="B48:B59"/>
    <mergeCell ref="O133:O144"/>
    <mergeCell ref="B252:B263"/>
    <mergeCell ref="A60:A71"/>
    <mergeCell ref="B60:B71"/>
    <mergeCell ref="B133:B144"/>
    <mergeCell ref="B113:B120"/>
    <mergeCell ref="A145:A156"/>
    <mergeCell ref="B145:B156"/>
    <mergeCell ref="B72:B83"/>
    <mergeCell ref="A121:A132"/>
    <mergeCell ref="B121:B132"/>
    <mergeCell ref="A10:O10"/>
    <mergeCell ref="B11:B22"/>
    <mergeCell ref="A276:A287"/>
    <mergeCell ref="B276:B287"/>
    <mergeCell ref="A240:A251"/>
    <mergeCell ref="B214:O214"/>
    <mergeCell ref="O24:O35"/>
    <mergeCell ref="B227:B238"/>
    <mergeCell ref="B215:B226"/>
    <mergeCell ref="B240:B251"/>
    <mergeCell ref="O276:O287"/>
    <mergeCell ref="C215:C226"/>
    <mergeCell ref="C227:C238"/>
    <mergeCell ref="C240:C251"/>
    <mergeCell ref="C276:C287"/>
    <mergeCell ref="O252:O263"/>
    <mergeCell ref="O264:O275"/>
    <mergeCell ref="B239:N239"/>
    <mergeCell ref="O227:O239"/>
    <mergeCell ref="C264:C275"/>
    <mergeCell ref="A227:A238"/>
    <mergeCell ref="A84:A112"/>
    <mergeCell ref="C96:C104"/>
    <mergeCell ref="B105:B112"/>
    <mergeCell ref="B96:B104"/>
    <mergeCell ref="C105:C112"/>
    <mergeCell ref="A133:A144"/>
    <mergeCell ref="C84:C95"/>
    <mergeCell ref="B84:B95"/>
    <mergeCell ref="A113:A120"/>
    <mergeCell ref="B23:O23"/>
    <mergeCell ref="A215:A226"/>
    <mergeCell ref="O215:O226"/>
    <mergeCell ref="A72:A83"/>
    <mergeCell ref="A24:A35"/>
    <mergeCell ref="B24:B35"/>
    <mergeCell ref="O72:O83"/>
    <mergeCell ref="O84:O112"/>
    <mergeCell ref="O121:O132"/>
    <mergeCell ref="O145:O156"/>
    <mergeCell ref="O288:O299"/>
    <mergeCell ref="I6:J6"/>
    <mergeCell ref="M2:O2"/>
    <mergeCell ref="B3:N3"/>
    <mergeCell ref="O5:O7"/>
    <mergeCell ref="M6:N6"/>
    <mergeCell ref="G6:H6"/>
    <mergeCell ref="B264:B275"/>
    <mergeCell ref="O240:O251"/>
    <mergeCell ref="D5:D7"/>
    <mergeCell ref="B5:B7"/>
    <mergeCell ref="K6:L6"/>
    <mergeCell ref="G5:N5"/>
    <mergeCell ref="C11:C22"/>
    <mergeCell ref="E5:F6"/>
    <mergeCell ref="A9:O9"/>
    <mergeCell ref="A5:A7"/>
    <mergeCell ref="A11:A22"/>
    <mergeCell ref="O11:O22"/>
    <mergeCell ref="C5:C7"/>
    <mergeCell ref="B312:B323"/>
    <mergeCell ref="C312:C323"/>
    <mergeCell ref="O312:O323"/>
    <mergeCell ref="O300:O311"/>
    <mergeCell ref="O324:O335"/>
    <mergeCell ref="C337:H337"/>
    <mergeCell ref="C338:H338"/>
    <mergeCell ref="C339:H339"/>
    <mergeCell ref="A288:A299"/>
    <mergeCell ref="C341:H341"/>
    <mergeCell ref="A324:A335"/>
    <mergeCell ref="B324:B335"/>
    <mergeCell ref="C324:C335"/>
    <mergeCell ref="A300:A311"/>
    <mergeCell ref="B300:B311"/>
    <mergeCell ref="C300:C311"/>
    <mergeCell ref="C340:H340"/>
    <mergeCell ref="A312:A323"/>
    <mergeCell ref="C343:H343"/>
    <mergeCell ref="B288:B299"/>
    <mergeCell ref="C288:C299"/>
    <mergeCell ref="C24:C35"/>
    <mergeCell ref="C121:C132"/>
    <mergeCell ref="C133:C144"/>
    <mergeCell ref="C181:C192"/>
    <mergeCell ref="C48:C59"/>
    <mergeCell ref="C60:C71"/>
    <mergeCell ref="C72:C83"/>
  </mergeCells>
  <printOptions/>
  <pageMargins left="0" right="0" top="0.5905511811023623" bottom="0" header="0" footer="0"/>
  <pageSetup horizontalDpi="600" verticalDpi="600" orientation="landscape" paperSize="9" scale="60" r:id="rId1"/>
  <rowBreaks count="2" manualBreakCount="2">
    <brk id="71" max="13" man="1"/>
    <brk id="2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2019-05-22T08:25:32Z</cp:lastPrinted>
  <dcterms:created xsi:type="dcterms:W3CDTF">1996-10-08T23:32:33Z</dcterms:created>
  <dcterms:modified xsi:type="dcterms:W3CDTF">2019-08-07T10:34:28Z</dcterms:modified>
  <cp:category/>
  <cp:version/>
  <cp:contentType/>
  <cp:contentStatus/>
</cp:coreProperties>
</file>