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0" yWindow="0" windowWidth="25440" windowHeight="12150" activeTab="0"/>
  </bookViews>
  <sheets>
    <sheet name="Лист3" sheetId="1" r:id="rId1"/>
  </sheets>
  <definedNames>
    <definedName name="_xlnm.Print_Titles" localSheetId="0">'Лист3'!$6:$11</definedName>
    <definedName name="_xlnm.Print_Area" localSheetId="0">'Лист3'!$A$1:$AB$104</definedName>
  </definedNames>
  <calcPr fullCalcOnLoad="1"/>
</workbook>
</file>

<file path=xl/sharedStrings.xml><?xml version="1.0" encoding="utf-8"?>
<sst xmlns="http://schemas.openxmlformats.org/spreadsheetml/2006/main" count="579" uniqueCount="122">
  <si>
    <t>№ п/п</t>
  </si>
  <si>
    <t>Департамент капитального строительства</t>
  </si>
  <si>
    <t>2015 год</t>
  </si>
  <si>
    <t>2016 год</t>
  </si>
  <si>
    <t>Проектно-изыскательские работы</t>
  </si>
  <si>
    <t>-</t>
  </si>
  <si>
    <t xml:space="preserve">ИТОГО </t>
  </si>
  <si>
    <t>2017 год</t>
  </si>
  <si>
    <t>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t>
  </si>
  <si>
    <t>Строительство</t>
  </si>
  <si>
    <t>Строительство ул. Степановской в г. Томске</t>
  </si>
  <si>
    <t>Строительство ул.Обручева от ул.Беринга до ул.Клюева</t>
  </si>
  <si>
    <t>Реконструкция ул.Д.Ключевской от ул.Пушкина до ул.Р.Люксембург</t>
  </si>
  <si>
    <t>2016 г.</t>
  </si>
  <si>
    <t>Строительство ул. Елизаровых от ул. Шевченко до ул. Клюева</t>
  </si>
  <si>
    <t>Реконструкция ул. Московский тракт</t>
  </si>
  <si>
    <t>Строительство надземных пешеходных переходов по 
пр. Фрунзе и по 
ул. Елизаровых г. Томска</t>
  </si>
  <si>
    <t>Тех.присоединение</t>
  </si>
  <si>
    <t>Строительство транспортной развязки в 2-х уровнях на пересечении пр. Комсомольского и ул. Пушкина - 2 этап</t>
  </si>
  <si>
    <t>Изготовление актов обследования</t>
  </si>
  <si>
    <t>Строительство ул. Сибирской от ул. Л. Толстого до ж.д. переезда, в том числе строительство транспортной развязки и моста через р. Ушайку</t>
  </si>
  <si>
    <t>Реконструкция автодорожного моста через р. Ушайку в пос. Восточный</t>
  </si>
  <si>
    <t>Строительство автодорожного моста через р. Ушайку по 
ул. Короленко в 
пос. Степановка</t>
  </si>
  <si>
    <t>Проектно-изыскательские работы, тех. инвентаризация</t>
  </si>
  <si>
    <t>Оценка пожарных рисков</t>
  </si>
  <si>
    <t>Строительство транспортной развязки в двух уровнях на пересечении пр. Комсомольского с ул. Пушкина в г. Томске - 2 этап</t>
  </si>
  <si>
    <t>Реконструкция ул. Континентальной в г. Томске (ПСД)</t>
  </si>
  <si>
    <t>Строительство транспортной развязки с ж.д. Тайга  - Томск на 76 км</t>
  </si>
  <si>
    <t>Строительство объекта "Улицы № 1 и № 2 в микрорайоне № 13 жилого района "Восточный" в г. Томске"</t>
  </si>
  <si>
    <t>Строительство левобережной объездной автодороги г. Томска в Томской области (вторая очередь строительства)</t>
  </si>
  <si>
    <t xml:space="preserve">Проектно-изыскательские работы </t>
  </si>
  <si>
    <t>Строительство транспортной развязки в 2-х уровнях на пересечении пр. Комсомольского с ул. Пушкина в г. Томске. 1 этап 2 этапа.</t>
  </si>
  <si>
    <t>Реконструкция железнодорожного переезда в пос. Степановка в районе ул. Шевченко в г. Томске</t>
  </si>
  <si>
    <t>2018 год</t>
  </si>
  <si>
    <t>2019 год</t>
  </si>
  <si>
    <t>Реконструкция ул. Нефтяная в г. Томске</t>
  </si>
  <si>
    <t>Приложение 3 к подпрограмме
"Развитие улично-дорожной сети"</t>
  </si>
  <si>
    <t>2020 год</t>
  </si>
  <si>
    <t>2021 год</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</si>
  <si>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</si>
  <si>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Строительство улицы Ивана Черных 
от ул. Мичурина до ул. Б. Куна</t>
  </si>
  <si>
    <r>
      <rPr>
        <u val="single"/>
        <sz val="16"/>
        <rFont val="Times New Roman"/>
        <family val="1"/>
      </rPr>
      <t>*Примечание:</t>
    </r>
    <r>
      <rPr>
        <sz val="16"/>
        <rFont val="Times New Roman"/>
        <family val="1"/>
      </rPr>
      <t xml:space="preserve"> Включает в себя все виды бюджетных инвестиций </t>
    </r>
  </si>
  <si>
    <t>2022 год</t>
  </si>
  <si>
    <t>2023 год</t>
  </si>
  <si>
    <t>2024 год</t>
  </si>
  <si>
    <t>2025 год</t>
  </si>
  <si>
    <t>Строительство улиц в пос. Родионово
(ул. Заварзинская, ул. Российская, ул. 1000 лет Руси, ул. Окружная)</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</si>
  <si>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</si>
  <si>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</si>
  <si>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ул. Вешняя в мкр. Наука г. Томска</t>
  </si>
  <si>
    <t xml:space="preserve">Строительство транспортной развязки в разных уровнях на площади Транспортной в г. Томске </t>
  </si>
  <si>
    <t>Строительство левобережной объездной автодороги г.Томска в Томской области. Вторая очередь строительства. Корректировка. 1 этап</t>
  </si>
  <si>
    <t>Левобережная объездная автодорога в г. Томске Томской области (вторая очередь строительства). Корректировка. Путепроводы на 2-уровневых транспортных развязках ПК 35-90, ПК123+51 (2 этап)</t>
  </si>
  <si>
    <t>Строительство участка автомобильной дороги от моста через р. Малая Ушайка до п. Родионово</t>
  </si>
  <si>
    <t>Строительство ул. Андрея Крячкова в г. Томске</t>
  </si>
  <si>
    <t>Строительство автомобильной дороги по 
пер. Еловый в с. Дзержинское</t>
  </si>
  <si>
    <t>Строительство моста, расположенного по адресу: г. Томск, пос. Степановка, ул. Богдана Хмельницкого, в районе д. 60/3</t>
  </si>
  <si>
    <t>Строительство улиц в ж/д Копылово</t>
  </si>
  <si>
    <t>Строительство ул. Пастера в г. Томске</t>
  </si>
  <si>
    <t>Строительсвто автомобильной дороги по 
ул. Бутакова от ул. Добровидова до 
ул. Большакова в г. Томске</t>
  </si>
  <si>
    <t>Строительство автодорожного моста  через р.Ушайка с подходами по ул. Петропавловская.</t>
  </si>
  <si>
    <t>Строительство ул. Вьюжная в мкр. Наука г. Томска</t>
  </si>
  <si>
    <t>Строительство улиц в пос. Озерки в г. Томске 
(вблизи пос. Росинка)</t>
  </si>
  <si>
    <t>Строительство ул. Шахова в мкр. Наука г. Томска</t>
  </si>
  <si>
    <t>Строительство объектов улично-дорожной сети в 
д. Киргизка</t>
  </si>
  <si>
    <t>Строительство ул. Нарочанская в мкр. Наука г. Томска</t>
  </si>
  <si>
    <t>Строительство дороги по пер. 1-ый Басандайский г. Томска</t>
  </si>
  <si>
    <t>Строительство улиц в мкр. пос. Светлый г. Томска</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</si>
  <si>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</si>
  <si>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Реконструкция автомобильной дороги по ул. Чапаева в г. Томске</t>
  </si>
  <si>
    <t>Реконструкция ул. Любы Шевцовой в г. Томске</t>
  </si>
  <si>
    <t>Реконструкция ул. Ижевская</t>
  </si>
  <si>
    <t>Реконструкция ул. Гоголя от ул. Никитина до ул. Алтайская</t>
  </si>
  <si>
    <t>Реконструкция моста через р. Басандайка в п. Аникино</t>
  </si>
  <si>
    <t>Реконструкция пер. Нечевский (решение суда)</t>
  </si>
  <si>
    <t>Реконструкция ул. Стрелочная в г. Томске</t>
  </si>
  <si>
    <t>Реконструкция ул. Барнаульский проезд в г. Томске</t>
  </si>
  <si>
    <t>Реконструкция ул. Тимакова на участке от ул. Ленина до ул. Карпова</t>
  </si>
  <si>
    <t>Реконструкция ул. Демьяна Бедного в г. Томске</t>
  </si>
  <si>
    <t>Реконструкция ул. Травяная, ул. Тенистая, ул. Приветливая (п. Степановка)</t>
  </si>
  <si>
    <t>Реконструкция автомобильной дороги по ул. Вилюйская в г. Томске</t>
  </si>
  <si>
    <t>Реконструкция автомобильной дороги по ул. Макарова в г. Томске</t>
  </si>
  <si>
    <t>Реконструкция автомобильной дороги по ул. Витимская в г. Томске</t>
  </si>
  <si>
    <t>Реконструкция участка автомобильной дороги от 
ул. Д. Бедного до п. Родионово</t>
  </si>
  <si>
    <t>Реконструкция ул. Баумана в г. Томске</t>
  </si>
  <si>
    <t>Реконструкция пер. Карский</t>
  </si>
  <si>
    <t>Реконструкция ул. Кутузова, ул. Асиновская, 
ул. Алеутская</t>
  </si>
  <si>
    <t>Реконструкция пер. Зырянский в г. Томске</t>
  </si>
  <si>
    <t>Реконструкция ул. Строевая</t>
  </si>
  <si>
    <t>Реконструкция ул. Герасименко от ул. Беринга до ул. Бирюкова</t>
  </si>
  <si>
    <t>Реконструкция ул. Мечникова в г. Томске</t>
  </si>
  <si>
    <t>Реконструкция</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</si>
  <si>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</si>
  <si>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наименование главного распорядителя и муниципального заказчика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</si>
  <si>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</si>
  <si>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застройщика (заказчика)
</t>
  </si>
  <si>
    <t xml:space="preserve">Срок ввода в эксплуатацию (приобретения) объекта
</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</si>
  <si>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</si>
  <si>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</si>
  <si>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Мощность (прирост мощности) объекта капитального строительства, подлежащая вводу, мощность объекта недвижимого имущества, км.
</t>
  </si>
  <si>
    <t xml:space="preserve">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</si>
  <si>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</si>
  <si>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Строительство </t>
  </si>
  <si>
    <t xml:space="preserve">Реконструкция </t>
  </si>
  <si>
    <t>Реконструкция ул. Карпова в г. Томске на участке от ул. Учебная до ул. Савиных</t>
  </si>
  <si>
    <t>Реконструкция ул. Мичурина в г. Томске от ул. Рабочая до ул. Бела Куна</t>
  </si>
  <si>
    <t>Строительство искусственного сооружения (моста) по ул. Облепиховая в пос. Заварзино</t>
  </si>
  <si>
    <t>Строительство ул. Ю. Ковалева от ул. Иркутский тракт до ул. Энтузиастов</t>
  </si>
  <si>
    <t>Реконструкция ул. Лебедева</t>
  </si>
  <si>
    <t>Строительство ул. Спасская в мкр. Наука г. Томска</t>
  </si>
  <si>
    <t>Строительство ул. Красные зори и 
ул. Преображенская в мкр. Наука г. Томска</t>
  </si>
  <si>
    <t>Реконструкция ул. Энтузиастов в г. Томске</t>
  </si>
  <si>
    <t>Реконструкция ул. Высоцкого в г. Томске</t>
  </si>
  <si>
    <t>Реконструкция ул. Ивановского в г. Томске</t>
  </si>
  <si>
    <t>Реконструкция ул. Гамалеи в г. Томске</t>
  </si>
  <si>
    <t>Жилая улица № 1 в жилом микрорайоне по ул. Береговая, 2д в г. Томске. Корректировка (1 этап)</t>
  </si>
  <si>
    <t>Приобретение</t>
  </si>
  <si>
    <t>Департамент управления муниципальной собственностью</t>
  </si>
  <si>
    <t>Жилая улица № 1 в жилом микрорайоне по ул. Береговая, 2д в г. Томске. Корректировка (2 этап)</t>
  </si>
  <si>
    <t>Переулок Речной в г. Томске Томской области</t>
  </si>
  <si>
    <t>Реконструкция ул. Средне-Кирпичная в г. Томске</t>
  </si>
  <si>
    <t>Реконструкция ул. Советская (от пр. Кирова до пр. Фрунзе)</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</si>
</sst>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26">
    <font>
      <sz val="10"/>
      <name val="Arial"/>
      <family val="0"/>
    </font>
    <font>
      <sz val="11"/>
      <color indexed="8"/>
      <name val="Calibri"/>
      <family val="2"/>
    </font>
    <font>
      <sz val="11"/>
      <name val="Times New Roman"/>
      <family val="1"/>
    </font>
    <font>
      <b/>
      <sz val="11"/>
      <name val="Times New Roman"/>
      <family val="1"/>
    </font>
    <font>
      <b/>
      <sz val="14"/>
      <name val="Times New Roman"/>
      <family val="1"/>
    </font>
    <font>
      <sz val="16"/>
      <name val="Times New Roman"/>
      <family val="1"/>
    </font>
    <font>
      <u val="single"/>
      <sz val="16"/>
      <name val="Times New Roman"/>
      <family val="1"/>
    </font>
    <font>
      <sz val="14"/>
      <name val="Times New Roman"/>
      <family val="1"/>
    </font>
    <font>
      <sz val="12"/>
      <color indexed="8"/>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21" borderId="7" applyNumberFormat="0" applyAlignment="0" applyProtection="0"/>
    <xf numFmtId="0" fontId="10" fillId="0" borderId="0" applyNumberFormat="0" applyFill="0" applyBorder="0" applyAlignment="0" applyProtection="0"/>
    <xf numFmtId="0" fontId="16" fillId="22" borderId="0" applyNumberFormat="0" applyBorder="0" applyAlignment="0" applyProtection="0"/>
    <xf numFmtId="0" fontId="15"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cellStyleXfs>
  <cellXfs count="46">
    <xf numFmtId="0" fontId="0" fillId="0" borderId="0" xfId="0" applyAlignment="1">
      <alignment/>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wrapText="1"/>
    </xf>
    <xf numFmtId="164" fontId="3" fillId="0" borderId="10"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3" fillId="0" borderId="12" xfId="0"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165" fontId="2" fillId="0" borderId="10"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0" fontId="2" fillId="0" borderId="0" xfId="0" applyFont="1" applyFill="1" applyAlignment="1">
      <alignment horizontal="left"/>
    </xf>
    <xf numFmtId="4" fontId="2" fillId="0" borderId="0" xfId="0" applyNumberFormat="1" applyFont="1" applyFill="1" applyAlignment="1">
      <alignment horizontal="center" vertical="center" wrapText="1"/>
    </xf>
    <xf numFmtId="164" fontId="9" fillId="0" borderId="10" xfId="0" applyNumberFormat="1" applyFont="1" applyFill="1" applyBorder="1" applyAlignment="1">
      <alignment horizontal="center" vertical="center" wrapText="1"/>
    </xf>
    <xf numFmtId="164" fontId="9" fillId="0" borderId="11" xfId="0" applyNumberFormat="1" applyFont="1" applyFill="1" applyBorder="1" applyAlignment="1">
      <alignment horizontal="center" vertical="center" wrapText="1"/>
    </xf>
    <xf numFmtId="164" fontId="2" fillId="2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3" fillId="0" borderId="13" xfId="0" applyFont="1" applyFill="1" applyBorder="1" applyAlignment="1">
      <alignment horizontal="right" vertical="center" wrapText="1"/>
    </xf>
    <xf numFmtId="0" fontId="7" fillId="0" borderId="0" xfId="0" applyFont="1" applyFill="1" applyAlignment="1">
      <alignment horizontal="right" vertical="center" wrapText="1"/>
    </xf>
    <xf numFmtId="0" fontId="4" fillId="0" borderId="0" xfId="0" applyFont="1" applyFill="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0" xfId="0" applyFont="1" applyFill="1" applyAlignment="1">
      <alignment horizontal="right"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5" fillId="0" borderId="0" xfId="0" applyFont="1" applyFill="1" applyAlignment="1">
      <alignment horizontal="left"/>
    </xf>
    <xf numFmtId="0" fontId="3" fillId="0" borderId="21" xfId="0" applyFont="1" applyFill="1" applyBorder="1" applyAlignment="1">
      <alignment horizontal="right" vertical="center" wrapText="1"/>
    </xf>
    <xf numFmtId="0" fontId="3" fillId="0" borderId="24" xfId="0" applyFont="1" applyFill="1" applyBorder="1" applyAlignment="1">
      <alignment horizontal="righ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113"/>
  <sheetViews>
    <sheetView tabSelected="1" zoomScale="69" zoomScaleNormal="69" zoomScaleSheetLayoutView="80" zoomScalePageLayoutView="0" workbookViewId="0" topLeftCell="A5">
      <pane xSplit="6" ySplit="6" topLeftCell="I65" activePane="bottomRight" state="frozen"/>
      <selection pane="topLeft" activeCell="A5" sqref="A5"/>
      <selection pane="topRight" activeCell="G5" sqref="G5"/>
      <selection pane="bottomLeft" activeCell="A11" sqref="A11"/>
      <selection pane="bottomRight" activeCell="F65" sqref="F65"/>
    </sheetView>
  </sheetViews>
  <sheetFormatPr defaultColWidth="9.140625" defaultRowHeight="12.75"/>
  <cols>
    <col min="1" max="1" width="4.57421875" style="4" customWidth="1"/>
    <col min="2" max="2" width="33.140625" style="4" customWidth="1"/>
    <col min="3" max="3" width="19.28125" style="4" customWidth="1"/>
    <col min="4" max="4" width="16.28125" style="4" customWidth="1"/>
    <col min="5" max="5" width="17.00390625" style="4" customWidth="1"/>
    <col min="6" max="6" width="15.8515625" style="4" customWidth="1"/>
    <col min="7" max="7" width="16.57421875" style="4" customWidth="1"/>
    <col min="8" max="8" width="43.421875" style="4" customWidth="1"/>
    <col min="9" max="9" width="19.421875" style="4" customWidth="1"/>
    <col min="10" max="10" width="34.7109375" style="4" customWidth="1"/>
    <col min="11" max="11" width="13.421875" style="4" customWidth="1"/>
    <col min="12" max="12" width="10.57421875" style="4" customWidth="1"/>
    <col min="13" max="14" width="10.421875" style="4" customWidth="1"/>
    <col min="15" max="15" width="12.28125" style="4" customWidth="1"/>
    <col min="16" max="16" width="13.7109375" style="4" customWidth="1"/>
    <col min="17" max="17" width="11.8515625" style="4" customWidth="1"/>
    <col min="18" max="18" width="13.421875" style="4" customWidth="1"/>
    <col min="19" max="19" width="10.57421875" style="4" customWidth="1"/>
    <col min="20" max="21" width="10.421875" style="4" customWidth="1"/>
    <col min="22" max="22" width="12.140625" style="4" customWidth="1"/>
    <col min="23" max="24" width="12.8515625" style="4" customWidth="1"/>
    <col min="25" max="25" width="13.140625" style="4" customWidth="1"/>
    <col min="26" max="26" width="13.8515625" style="4" customWidth="1"/>
    <col min="27" max="27" width="15.00390625" style="4" customWidth="1"/>
    <col min="28" max="28" width="12.421875" style="4" customWidth="1"/>
    <col min="29" max="16384" width="9.140625" style="4" customWidth="1"/>
  </cols>
  <sheetData>
    <row r="1" spans="1:28" ht="57.75" customHeight="1">
      <c r="A1" s="22" t="s">
        <v>36</v>
      </c>
      <c r="B1" s="22"/>
      <c r="C1" s="22"/>
      <c r="D1" s="22"/>
      <c r="E1" s="22"/>
      <c r="F1" s="22"/>
      <c r="G1" s="22"/>
      <c r="H1" s="22"/>
      <c r="I1" s="22"/>
      <c r="J1" s="22"/>
      <c r="K1" s="22"/>
      <c r="L1" s="22"/>
      <c r="M1" s="22"/>
      <c r="N1" s="22"/>
      <c r="O1" s="22"/>
      <c r="P1" s="22"/>
      <c r="Q1" s="22"/>
      <c r="R1" s="22"/>
      <c r="S1" s="22"/>
      <c r="T1" s="22"/>
      <c r="U1" s="22"/>
      <c r="V1" s="22"/>
      <c r="W1" s="22"/>
      <c r="X1" s="22"/>
      <c r="Y1" s="22"/>
      <c r="Z1" s="22"/>
      <c r="AA1" s="22"/>
      <c r="AB1" s="22"/>
    </row>
    <row r="2" spans="1:24" ht="20.25" customHeight="1">
      <c r="A2" s="37"/>
      <c r="B2" s="37"/>
      <c r="C2" s="37"/>
      <c r="D2" s="37"/>
      <c r="E2" s="37"/>
      <c r="F2" s="37"/>
      <c r="G2" s="37"/>
      <c r="H2" s="37"/>
      <c r="I2" s="37"/>
      <c r="J2" s="37"/>
      <c r="K2" s="37"/>
      <c r="L2" s="37"/>
      <c r="M2" s="37"/>
      <c r="N2" s="37"/>
      <c r="O2" s="37"/>
      <c r="P2" s="37"/>
      <c r="Q2" s="37"/>
      <c r="R2" s="37"/>
      <c r="S2" s="37"/>
      <c r="T2" s="37"/>
      <c r="U2" s="6"/>
      <c r="V2" s="6"/>
      <c r="W2" s="6"/>
      <c r="X2" s="6"/>
    </row>
    <row r="3" spans="1:24" ht="15">
      <c r="A3" s="37"/>
      <c r="B3" s="37"/>
      <c r="C3" s="37"/>
      <c r="D3" s="37"/>
      <c r="E3" s="37"/>
      <c r="F3" s="37"/>
      <c r="G3" s="37"/>
      <c r="H3" s="37"/>
      <c r="I3" s="37"/>
      <c r="J3" s="37"/>
      <c r="K3" s="37"/>
      <c r="L3" s="37"/>
      <c r="M3" s="37"/>
      <c r="N3" s="37"/>
      <c r="O3" s="37"/>
      <c r="P3" s="37"/>
      <c r="Q3" s="37"/>
      <c r="R3" s="37"/>
      <c r="S3" s="37"/>
      <c r="T3" s="37"/>
      <c r="U3" s="6"/>
      <c r="V3" s="6"/>
      <c r="W3" s="6"/>
      <c r="X3" s="6"/>
    </row>
    <row r="4" spans="1:28" ht="58.5" customHeight="1">
      <c r="A4" s="23" t="s">
        <v>8</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4" ht="15">
      <c r="A5" s="37"/>
      <c r="B5" s="37"/>
      <c r="C5" s="37"/>
      <c r="D5" s="37"/>
      <c r="E5" s="37"/>
      <c r="F5" s="37"/>
      <c r="G5" s="37"/>
      <c r="H5" s="37"/>
      <c r="I5" s="37"/>
      <c r="J5" s="37"/>
      <c r="K5" s="37"/>
      <c r="L5" s="37"/>
      <c r="M5" s="37"/>
      <c r="N5" s="37"/>
      <c r="O5" s="37"/>
      <c r="P5" s="37"/>
      <c r="Q5" s="37"/>
      <c r="R5" s="37"/>
      <c r="S5" s="37"/>
      <c r="T5" s="37"/>
      <c r="U5" s="6"/>
      <c r="V5" s="6"/>
      <c r="W5" s="6"/>
      <c r="X5" s="6"/>
    </row>
    <row r="6" spans="1:28" ht="57.75" customHeight="1">
      <c r="A6" s="28" t="s">
        <v>0</v>
      </c>
      <c r="B6" s="28" t="s">
        <v>92</v>
      </c>
      <c r="C6" s="28" t="s">
        <v>94</v>
      </c>
      <c r="D6" s="28" t="s">
        <v>93</v>
      </c>
      <c r="E6" s="28" t="s">
        <v>95</v>
      </c>
      <c r="F6" s="28" t="s">
        <v>99</v>
      </c>
      <c r="G6" s="28" t="s">
        <v>96</v>
      </c>
      <c r="H6" s="28" t="s">
        <v>100</v>
      </c>
      <c r="I6" s="29" t="s">
        <v>98</v>
      </c>
      <c r="J6" s="30"/>
      <c r="K6" s="29" t="s">
        <v>101</v>
      </c>
      <c r="L6" s="38"/>
      <c r="M6" s="38"/>
      <c r="N6" s="38"/>
      <c r="O6" s="38"/>
      <c r="P6" s="38"/>
      <c r="Q6" s="30"/>
      <c r="R6" s="29" t="s">
        <v>97</v>
      </c>
      <c r="S6" s="38"/>
      <c r="T6" s="38"/>
      <c r="U6" s="38"/>
      <c r="V6" s="38"/>
      <c r="W6" s="38"/>
      <c r="X6" s="38"/>
      <c r="Y6" s="38"/>
      <c r="Z6" s="38"/>
      <c r="AA6" s="38"/>
      <c r="AB6" s="30"/>
    </row>
    <row r="7" spans="1:28" ht="17.25" customHeight="1">
      <c r="A7" s="28"/>
      <c r="B7" s="28"/>
      <c r="C7" s="28"/>
      <c r="D7" s="28"/>
      <c r="E7" s="28"/>
      <c r="F7" s="28"/>
      <c r="G7" s="28"/>
      <c r="H7" s="28"/>
      <c r="I7" s="31"/>
      <c r="J7" s="32"/>
      <c r="K7" s="31"/>
      <c r="L7" s="39"/>
      <c r="M7" s="39"/>
      <c r="N7" s="39"/>
      <c r="O7" s="39"/>
      <c r="P7" s="39"/>
      <c r="Q7" s="32"/>
      <c r="R7" s="31"/>
      <c r="S7" s="39"/>
      <c r="T7" s="39"/>
      <c r="U7" s="39"/>
      <c r="V7" s="39"/>
      <c r="W7" s="39"/>
      <c r="X7" s="39"/>
      <c r="Y7" s="39"/>
      <c r="Z7" s="39"/>
      <c r="AA7" s="39"/>
      <c r="AB7" s="32"/>
    </row>
    <row r="8" spans="1:28" ht="55.5" customHeight="1">
      <c r="A8" s="28"/>
      <c r="B8" s="28"/>
      <c r="C8" s="28"/>
      <c r="D8" s="28"/>
      <c r="E8" s="28"/>
      <c r="F8" s="28"/>
      <c r="G8" s="28"/>
      <c r="H8" s="28"/>
      <c r="I8" s="31"/>
      <c r="J8" s="32"/>
      <c r="K8" s="31"/>
      <c r="L8" s="39"/>
      <c r="M8" s="39"/>
      <c r="N8" s="39"/>
      <c r="O8" s="39"/>
      <c r="P8" s="39"/>
      <c r="Q8" s="32"/>
      <c r="R8" s="31"/>
      <c r="S8" s="39"/>
      <c r="T8" s="39"/>
      <c r="U8" s="39"/>
      <c r="V8" s="39"/>
      <c r="W8" s="39"/>
      <c r="X8" s="39"/>
      <c r="Y8" s="39"/>
      <c r="Z8" s="39"/>
      <c r="AA8" s="39"/>
      <c r="AB8" s="32"/>
    </row>
    <row r="9" spans="1:28" ht="9.75" customHeight="1">
      <c r="A9" s="28"/>
      <c r="B9" s="28"/>
      <c r="C9" s="28"/>
      <c r="D9" s="28"/>
      <c r="E9" s="28"/>
      <c r="F9" s="28"/>
      <c r="G9" s="28"/>
      <c r="H9" s="28"/>
      <c r="I9" s="31"/>
      <c r="J9" s="32"/>
      <c r="K9" s="33"/>
      <c r="L9" s="40"/>
      <c r="M9" s="40"/>
      <c r="N9" s="40"/>
      <c r="O9" s="40"/>
      <c r="P9" s="40"/>
      <c r="Q9" s="34"/>
      <c r="R9" s="33"/>
      <c r="S9" s="40"/>
      <c r="T9" s="40"/>
      <c r="U9" s="40"/>
      <c r="V9" s="40"/>
      <c r="W9" s="40"/>
      <c r="X9" s="40"/>
      <c r="Y9" s="40"/>
      <c r="Z9" s="40"/>
      <c r="AA9" s="40"/>
      <c r="AB9" s="34"/>
    </row>
    <row r="10" spans="1:28" ht="175.5" customHeight="1">
      <c r="A10" s="28"/>
      <c r="B10" s="28"/>
      <c r="C10" s="28"/>
      <c r="D10" s="28"/>
      <c r="E10" s="28"/>
      <c r="F10" s="28"/>
      <c r="G10" s="28"/>
      <c r="H10" s="28"/>
      <c r="I10" s="33"/>
      <c r="J10" s="34"/>
      <c r="K10" s="1" t="s">
        <v>2</v>
      </c>
      <c r="L10" s="1" t="s">
        <v>3</v>
      </c>
      <c r="M10" s="1" t="s">
        <v>7</v>
      </c>
      <c r="N10" s="1" t="s">
        <v>33</v>
      </c>
      <c r="O10" s="1" t="s">
        <v>34</v>
      </c>
      <c r="P10" s="7" t="s">
        <v>37</v>
      </c>
      <c r="Q10" s="7" t="s">
        <v>38</v>
      </c>
      <c r="R10" s="1" t="s">
        <v>2</v>
      </c>
      <c r="S10" s="1" t="s">
        <v>3</v>
      </c>
      <c r="T10" s="1" t="s">
        <v>7</v>
      </c>
      <c r="U10" s="1" t="s">
        <v>33</v>
      </c>
      <c r="V10" s="1" t="s">
        <v>34</v>
      </c>
      <c r="W10" s="7" t="s">
        <v>37</v>
      </c>
      <c r="X10" s="7" t="s">
        <v>38</v>
      </c>
      <c r="Y10" s="7" t="s">
        <v>42</v>
      </c>
      <c r="Z10" s="7" t="s">
        <v>43</v>
      </c>
      <c r="AA10" s="7" t="s">
        <v>44</v>
      </c>
      <c r="AB10" s="7" t="s">
        <v>45</v>
      </c>
    </row>
    <row r="11" spans="1:28" ht="18" customHeight="1">
      <c r="A11" s="1">
        <v>1</v>
      </c>
      <c r="B11" s="1">
        <v>2</v>
      </c>
      <c r="C11" s="1">
        <v>3</v>
      </c>
      <c r="D11" s="1">
        <v>4</v>
      </c>
      <c r="E11" s="1">
        <v>5</v>
      </c>
      <c r="F11" s="1">
        <v>6</v>
      </c>
      <c r="G11" s="1">
        <v>7</v>
      </c>
      <c r="H11" s="1">
        <v>8</v>
      </c>
      <c r="I11" s="35">
        <v>9</v>
      </c>
      <c r="J11" s="36"/>
      <c r="K11" s="1">
        <v>10</v>
      </c>
      <c r="L11" s="1">
        <v>11</v>
      </c>
      <c r="M11" s="1">
        <v>12</v>
      </c>
      <c r="N11" s="1">
        <v>13</v>
      </c>
      <c r="O11" s="1">
        <v>14</v>
      </c>
      <c r="P11" s="1">
        <v>15</v>
      </c>
      <c r="Q11" s="1">
        <v>16</v>
      </c>
      <c r="R11" s="1">
        <v>17</v>
      </c>
      <c r="S11" s="1">
        <v>18</v>
      </c>
      <c r="T11" s="1">
        <v>19</v>
      </c>
      <c r="U11" s="1">
        <v>20</v>
      </c>
      <c r="V11" s="1">
        <v>21</v>
      </c>
      <c r="W11" s="1">
        <v>22</v>
      </c>
      <c r="X11" s="1">
        <v>23</v>
      </c>
      <c r="Y11" s="1">
        <v>24</v>
      </c>
      <c r="Z11" s="1">
        <v>25</v>
      </c>
      <c r="AA11" s="1">
        <v>26</v>
      </c>
      <c r="AB11" s="1">
        <v>27</v>
      </c>
    </row>
    <row r="12" spans="1:28" ht="82.5" customHeight="1">
      <c r="A12" s="2">
        <v>1</v>
      </c>
      <c r="B12" s="2" t="s">
        <v>10</v>
      </c>
      <c r="C12" s="2" t="s">
        <v>9</v>
      </c>
      <c r="D12" s="2" t="s">
        <v>1</v>
      </c>
      <c r="E12" s="2" t="s">
        <v>1</v>
      </c>
      <c r="F12" s="2">
        <v>1.707</v>
      </c>
      <c r="G12" s="2" t="s">
        <v>13</v>
      </c>
      <c r="H12" s="8">
        <v>100109.1</v>
      </c>
      <c r="I12" s="2" t="s">
        <v>9</v>
      </c>
      <c r="J12" s="9">
        <f>K12+L12+M12+N12+O12+P12+Q12</f>
        <v>24604.5</v>
      </c>
      <c r="K12" s="8">
        <v>9229.8</v>
      </c>
      <c r="L12" s="8">
        <f>18879.3-3504.6</f>
        <v>15374.699999999999</v>
      </c>
      <c r="M12" s="8">
        <v>0</v>
      </c>
      <c r="N12" s="8">
        <v>0</v>
      </c>
      <c r="O12" s="8">
        <v>0</v>
      </c>
      <c r="P12" s="8">
        <v>0</v>
      </c>
      <c r="Q12" s="8">
        <v>0</v>
      </c>
      <c r="R12" s="8">
        <v>9229.8</v>
      </c>
      <c r="S12" s="8">
        <f>18879.3-3504.6</f>
        <v>15374.699999999999</v>
      </c>
      <c r="T12" s="8">
        <v>0</v>
      </c>
      <c r="U12" s="8">
        <v>0</v>
      </c>
      <c r="V12" s="8">
        <v>0</v>
      </c>
      <c r="W12" s="8">
        <v>0</v>
      </c>
      <c r="X12" s="8">
        <v>0</v>
      </c>
      <c r="Y12" s="8">
        <v>0</v>
      </c>
      <c r="Z12" s="8">
        <v>0</v>
      </c>
      <c r="AA12" s="8">
        <v>0</v>
      </c>
      <c r="AB12" s="8">
        <v>0</v>
      </c>
    </row>
    <row r="13" spans="1:28" ht="86.25" customHeight="1">
      <c r="A13" s="2">
        <v>2</v>
      </c>
      <c r="B13" s="2" t="s">
        <v>11</v>
      </c>
      <c r="C13" s="2" t="s">
        <v>9</v>
      </c>
      <c r="D13" s="2" t="s">
        <v>1</v>
      </c>
      <c r="E13" s="2" t="s">
        <v>1</v>
      </c>
      <c r="F13" s="2">
        <v>1.625</v>
      </c>
      <c r="G13" s="2" t="s">
        <v>13</v>
      </c>
      <c r="H13" s="8">
        <v>333738.3</v>
      </c>
      <c r="I13" s="2" t="s">
        <v>9</v>
      </c>
      <c r="J13" s="9">
        <f>K13+L13+M13+N13+O13+P13+Q13</f>
        <v>144643.1</v>
      </c>
      <c r="K13" s="8">
        <v>49518.8</v>
      </c>
      <c r="L13" s="8">
        <v>64198.7</v>
      </c>
      <c r="M13" s="8">
        <f>45000-357.8-4672.7-8544.9-499</f>
        <v>30925.6</v>
      </c>
      <c r="N13" s="8">
        <v>0</v>
      </c>
      <c r="O13" s="8">
        <v>0</v>
      </c>
      <c r="P13" s="8">
        <v>0</v>
      </c>
      <c r="Q13" s="8">
        <v>0</v>
      </c>
      <c r="R13" s="8">
        <v>49518.8</v>
      </c>
      <c r="S13" s="8">
        <v>64198.7</v>
      </c>
      <c r="T13" s="8">
        <f>45000-357.8-4672.7-8544.9-499</f>
        <v>30925.6</v>
      </c>
      <c r="U13" s="8">
        <v>0</v>
      </c>
      <c r="V13" s="8">
        <v>0</v>
      </c>
      <c r="W13" s="8">
        <v>0</v>
      </c>
      <c r="X13" s="8">
        <v>0</v>
      </c>
      <c r="Y13" s="8">
        <v>0</v>
      </c>
      <c r="Z13" s="8">
        <v>0</v>
      </c>
      <c r="AA13" s="8">
        <v>0</v>
      </c>
      <c r="AB13" s="8">
        <v>0</v>
      </c>
    </row>
    <row r="14" spans="1:28" ht="67.5" customHeight="1">
      <c r="A14" s="25">
        <v>3</v>
      </c>
      <c r="B14" s="25" t="s">
        <v>12</v>
      </c>
      <c r="C14" s="25" t="s">
        <v>9</v>
      </c>
      <c r="D14" s="25" t="s">
        <v>1</v>
      </c>
      <c r="E14" s="25" t="s">
        <v>1</v>
      </c>
      <c r="F14" s="25">
        <v>1.4</v>
      </c>
      <c r="G14" s="25" t="s">
        <v>13</v>
      </c>
      <c r="H14" s="41">
        <v>267619.3</v>
      </c>
      <c r="I14" s="2" t="s">
        <v>9</v>
      </c>
      <c r="J14" s="9">
        <f>K14+L14+M14+N14+O14+P14+Q14</f>
        <v>173785.9</v>
      </c>
      <c r="K14" s="8">
        <f>49518.9</f>
        <v>49518.9</v>
      </c>
      <c r="L14" s="8">
        <v>2689.3</v>
      </c>
      <c r="M14" s="8">
        <v>121577.7</v>
      </c>
      <c r="N14" s="8">
        <v>0</v>
      </c>
      <c r="O14" s="8">
        <v>0</v>
      </c>
      <c r="P14" s="8">
        <v>0</v>
      </c>
      <c r="Q14" s="8">
        <v>0</v>
      </c>
      <c r="R14" s="8">
        <f>49518.9</f>
        <v>49518.9</v>
      </c>
      <c r="S14" s="8">
        <v>2689.3</v>
      </c>
      <c r="T14" s="8">
        <v>121577.7</v>
      </c>
      <c r="U14" s="8">
        <v>0</v>
      </c>
      <c r="V14" s="8">
        <v>0</v>
      </c>
      <c r="W14" s="8">
        <v>0</v>
      </c>
      <c r="X14" s="8">
        <v>0</v>
      </c>
      <c r="Y14" s="8">
        <v>0</v>
      </c>
      <c r="Z14" s="8">
        <v>0</v>
      </c>
      <c r="AA14" s="8">
        <v>0</v>
      </c>
      <c r="AB14" s="8">
        <v>0</v>
      </c>
    </row>
    <row r="15" spans="1:28" ht="67.5" customHeight="1">
      <c r="A15" s="26"/>
      <c r="B15" s="26"/>
      <c r="C15" s="26"/>
      <c r="D15" s="26"/>
      <c r="E15" s="26"/>
      <c r="F15" s="26"/>
      <c r="G15" s="26"/>
      <c r="H15" s="42"/>
      <c r="I15" s="2" t="s">
        <v>4</v>
      </c>
      <c r="J15" s="9">
        <f>K15+L15+M15+N15+O15+P15+Q15</f>
        <v>4353.9</v>
      </c>
      <c r="K15" s="8">
        <v>348</v>
      </c>
      <c r="L15" s="8">
        <v>4005.9</v>
      </c>
      <c r="M15" s="8">
        <v>0</v>
      </c>
      <c r="N15" s="8">
        <v>0</v>
      </c>
      <c r="O15" s="8">
        <v>0</v>
      </c>
      <c r="P15" s="8">
        <v>0</v>
      </c>
      <c r="Q15" s="8">
        <v>0</v>
      </c>
      <c r="R15" s="24">
        <v>348</v>
      </c>
      <c r="S15" s="24">
        <v>4005.9</v>
      </c>
      <c r="T15" s="8">
        <v>0</v>
      </c>
      <c r="U15" s="8">
        <v>0</v>
      </c>
      <c r="V15" s="8">
        <v>0</v>
      </c>
      <c r="W15" s="8">
        <v>0</v>
      </c>
      <c r="X15" s="8">
        <v>0</v>
      </c>
      <c r="Y15" s="8">
        <v>0</v>
      </c>
      <c r="Z15" s="8">
        <v>0</v>
      </c>
      <c r="AA15" s="8">
        <v>0</v>
      </c>
      <c r="AB15" s="8">
        <v>0</v>
      </c>
    </row>
    <row r="16" spans="1:28" ht="78" customHeight="1">
      <c r="A16" s="25">
        <v>4</v>
      </c>
      <c r="B16" s="25" t="s">
        <v>32</v>
      </c>
      <c r="C16" s="25" t="s">
        <v>9</v>
      </c>
      <c r="D16" s="2" t="s">
        <v>1</v>
      </c>
      <c r="E16" s="2" t="s">
        <v>1</v>
      </c>
      <c r="F16" s="11" t="s">
        <v>5</v>
      </c>
      <c r="G16" s="2" t="s">
        <v>5</v>
      </c>
      <c r="H16" s="8" t="s">
        <v>5</v>
      </c>
      <c r="I16" s="2" t="s">
        <v>4</v>
      </c>
      <c r="J16" s="9">
        <f aca="true" t="shared" si="0" ref="J16:J35">K16+L16+M16+N16+O16+P16+Q16</f>
        <v>4022.5</v>
      </c>
      <c r="K16" s="8">
        <v>0</v>
      </c>
      <c r="L16" s="8">
        <f>8087.2-4064.7-3668.6</f>
        <v>353.9000000000001</v>
      </c>
      <c r="M16" s="8">
        <v>3668.6</v>
      </c>
      <c r="N16" s="8">
        <v>0</v>
      </c>
      <c r="O16" s="8">
        <v>0</v>
      </c>
      <c r="P16" s="8">
        <v>0</v>
      </c>
      <c r="Q16" s="8">
        <v>0</v>
      </c>
      <c r="R16" s="8">
        <v>0</v>
      </c>
      <c r="S16" s="24">
        <f>8087.2-4064.7-3668.6</f>
        <v>353.9000000000001</v>
      </c>
      <c r="T16" s="24">
        <v>3668.6</v>
      </c>
      <c r="U16" s="8">
        <v>0</v>
      </c>
      <c r="V16" s="8">
        <v>0</v>
      </c>
      <c r="W16" s="8">
        <v>0</v>
      </c>
      <c r="X16" s="8">
        <v>0</v>
      </c>
      <c r="Y16" s="8">
        <v>0</v>
      </c>
      <c r="Z16" s="8">
        <v>0</v>
      </c>
      <c r="AA16" s="8">
        <v>0</v>
      </c>
      <c r="AB16" s="8">
        <v>0</v>
      </c>
    </row>
    <row r="17" spans="1:28" ht="78" customHeight="1" hidden="1">
      <c r="A17" s="26"/>
      <c r="B17" s="26"/>
      <c r="C17" s="26"/>
      <c r="D17" s="2" t="s">
        <v>1</v>
      </c>
      <c r="E17" s="2" t="s">
        <v>1</v>
      </c>
      <c r="F17" s="12">
        <v>2.015</v>
      </c>
      <c r="G17" s="2">
        <v>2022</v>
      </c>
      <c r="H17" s="8"/>
      <c r="I17" s="2" t="s">
        <v>9</v>
      </c>
      <c r="J17" s="9">
        <f t="shared" si="0"/>
        <v>0</v>
      </c>
      <c r="K17" s="8">
        <v>0</v>
      </c>
      <c r="L17" s="8">
        <v>0</v>
      </c>
      <c r="M17" s="8">
        <v>0</v>
      </c>
      <c r="N17" s="8">
        <v>0</v>
      </c>
      <c r="O17" s="8">
        <v>0</v>
      </c>
      <c r="P17" s="8">
        <v>0</v>
      </c>
      <c r="Q17" s="8">
        <v>0</v>
      </c>
      <c r="R17" s="8">
        <v>0</v>
      </c>
      <c r="S17" s="8">
        <v>0</v>
      </c>
      <c r="T17" s="8">
        <v>0</v>
      </c>
      <c r="U17" s="8">
        <v>0</v>
      </c>
      <c r="V17" s="8">
        <v>0</v>
      </c>
      <c r="W17" s="24">
        <v>0</v>
      </c>
      <c r="X17" s="16">
        <v>0</v>
      </c>
      <c r="Y17" s="8">
        <v>0</v>
      </c>
      <c r="Z17" s="8">
        <v>0</v>
      </c>
      <c r="AA17" s="8">
        <v>0</v>
      </c>
      <c r="AB17" s="8">
        <v>0</v>
      </c>
    </row>
    <row r="18" spans="1:28" ht="57.75" customHeight="1">
      <c r="A18" s="25">
        <v>5</v>
      </c>
      <c r="B18" s="25" t="s">
        <v>14</v>
      </c>
      <c r="C18" s="25" t="s">
        <v>9</v>
      </c>
      <c r="D18" s="2" t="s">
        <v>1</v>
      </c>
      <c r="E18" s="2" t="s">
        <v>1</v>
      </c>
      <c r="F18" s="2" t="s">
        <v>5</v>
      </c>
      <c r="G18" s="2" t="s">
        <v>5</v>
      </c>
      <c r="H18" s="8" t="s">
        <v>5</v>
      </c>
      <c r="I18" s="2" t="s">
        <v>9</v>
      </c>
      <c r="J18" s="9">
        <f t="shared" si="0"/>
        <v>817.4000000000001</v>
      </c>
      <c r="K18" s="8">
        <v>759.7</v>
      </c>
      <c r="L18" s="8">
        <v>5.6</v>
      </c>
      <c r="M18" s="8">
        <v>52.1</v>
      </c>
      <c r="N18" s="8">
        <v>0</v>
      </c>
      <c r="O18" s="8">
        <v>0</v>
      </c>
      <c r="P18" s="8">
        <v>0</v>
      </c>
      <c r="Q18" s="8">
        <v>0</v>
      </c>
      <c r="R18" s="24">
        <v>759.7</v>
      </c>
      <c r="S18" s="24">
        <v>5.6</v>
      </c>
      <c r="T18" s="24">
        <v>52.1</v>
      </c>
      <c r="U18" s="8">
        <v>0</v>
      </c>
      <c r="V18" s="8">
        <v>0</v>
      </c>
      <c r="W18" s="8">
        <v>0</v>
      </c>
      <c r="X18" s="8">
        <v>0</v>
      </c>
      <c r="Y18" s="8">
        <v>0</v>
      </c>
      <c r="Z18" s="8">
        <v>0</v>
      </c>
      <c r="AA18" s="8">
        <v>0</v>
      </c>
      <c r="AB18" s="8">
        <v>0</v>
      </c>
    </row>
    <row r="19" spans="1:28" ht="57.75" customHeight="1">
      <c r="A19" s="26"/>
      <c r="B19" s="26"/>
      <c r="C19" s="26"/>
      <c r="D19" s="2" t="s">
        <v>1</v>
      </c>
      <c r="E19" s="2" t="s">
        <v>1</v>
      </c>
      <c r="F19" s="2" t="s">
        <v>5</v>
      </c>
      <c r="G19" s="2" t="s">
        <v>5</v>
      </c>
      <c r="H19" s="8" t="s">
        <v>5</v>
      </c>
      <c r="I19" s="2" t="s">
        <v>4</v>
      </c>
      <c r="J19" s="9">
        <f t="shared" si="0"/>
        <v>7994.1</v>
      </c>
      <c r="K19" s="8">
        <v>0</v>
      </c>
      <c r="L19" s="8">
        <v>0</v>
      </c>
      <c r="M19" s="8">
        <v>7994.1</v>
      </c>
      <c r="N19" s="8">
        <v>0</v>
      </c>
      <c r="O19" s="8">
        <v>0</v>
      </c>
      <c r="P19" s="8">
        <v>0</v>
      </c>
      <c r="Q19" s="8">
        <v>0</v>
      </c>
      <c r="R19" s="8">
        <v>0</v>
      </c>
      <c r="S19" s="8">
        <v>0</v>
      </c>
      <c r="T19" s="24">
        <v>7994.1</v>
      </c>
      <c r="U19" s="8">
        <v>0</v>
      </c>
      <c r="V19" s="8">
        <v>0</v>
      </c>
      <c r="W19" s="8">
        <v>0</v>
      </c>
      <c r="X19" s="8">
        <v>0</v>
      </c>
      <c r="Y19" s="8">
        <v>0</v>
      </c>
      <c r="Z19" s="8">
        <v>0</v>
      </c>
      <c r="AA19" s="8">
        <v>0</v>
      </c>
      <c r="AB19" s="8">
        <v>0</v>
      </c>
    </row>
    <row r="20" spans="1:28" ht="77.25" customHeight="1">
      <c r="A20" s="25">
        <v>6</v>
      </c>
      <c r="B20" s="2" t="s">
        <v>18</v>
      </c>
      <c r="C20" s="2" t="s">
        <v>9</v>
      </c>
      <c r="D20" s="2" t="s">
        <v>1</v>
      </c>
      <c r="E20" s="2" t="s">
        <v>1</v>
      </c>
      <c r="F20" s="2" t="s">
        <v>5</v>
      </c>
      <c r="G20" s="2" t="s">
        <v>5</v>
      </c>
      <c r="H20" s="8" t="s">
        <v>5</v>
      </c>
      <c r="I20" s="2" t="s">
        <v>4</v>
      </c>
      <c r="J20" s="9">
        <f t="shared" si="0"/>
        <v>181.7</v>
      </c>
      <c r="K20" s="8">
        <v>181.7</v>
      </c>
      <c r="L20" s="8">
        <v>0</v>
      </c>
      <c r="M20" s="8">
        <v>0</v>
      </c>
      <c r="N20" s="8">
        <v>0</v>
      </c>
      <c r="O20" s="8">
        <v>0</v>
      </c>
      <c r="P20" s="8">
        <v>0</v>
      </c>
      <c r="Q20" s="8">
        <v>0</v>
      </c>
      <c r="R20" s="24">
        <v>181.7</v>
      </c>
      <c r="S20" s="8">
        <v>0</v>
      </c>
      <c r="T20" s="8">
        <v>0</v>
      </c>
      <c r="U20" s="8">
        <v>0</v>
      </c>
      <c r="V20" s="8">
        <v>0</v>
      </c>
      <c r="W20" s="8">
        <v>0</v>
      </c>
      <c r="X20" s="8">
        <v>0</v>
      </c>
      <c r="Y20" s="8">
        <v>0</v>
      </c>
      <c r="Z20" s="8">
        <v>0</v>
      </c>
      <c r="AA20" s="8">
        <v>0</v>
      </c>
      <c r="AB20" s="8">
        <v>0</v>
      </c>
    </row>
    <row r="21" spans="1:28" ht="77.25" customHeight="1">
      <c r="A21" s="27"/>
      <c r="B21" s="25" t="s">
        <v>25</v>
      </c>
      <c r="C21" s="25" t="s">
        <v>102</v>
      </c>
      <c r="D21" s="2" t="s">
        <v>1</v>
      </c>
      <c r="E21" s="2" t="s">
        <v>1</v>
      </c>
      <c r="F21" s="2" t="s">
        <v>5</v>
      </c>
      <c r="G21" s="2" t="s">
        <v>5</v>
      </c>
      <c r="H21" s="8" t="s">
        <v>5</v>
      </c>
      <c r="I21" s="2" t="s">
        <v>17</v>
      </c>
      <c r="J21" s="9">
        <f t="shared" si="0"/>
        <v>109.1</v>
      </c>
      <c r="K21" s="8">
        <v>0</v>
      </c>
      <c r="L21" s="8">
        <f>96.8+12.3</f>
        <v>109.1</v>
      </c>
      <c r="M21" s="8">
        <v>0</v>
      </c>
      <c r="N21" s="8">
        <v>0</v>
      </c>
      <c r="O21" s="8">
        <v>0</v>
      </c>
      <c r="P21" s="8">
        <v>0</v>
      </c>
      <c r="Q21" s="8">
        <v>0</v>
      </c>
      <c r="R21" s="8">
        <v>0</v>
      </c>
      <c r="S21" s="24">
        <f>96.8+12.3</f>
        <v>109.1</v>
      </c>
      <c r="T21" s="8">
        <v>0</v>
      </c>
      <c r="U21" s="8">
        <v>0</v>
      </c>
      <c r="V21" s="8">
        <v>0</v>
      </c>
      <c r="W21" s="8">
        <v>0</v>
      </c>
      <c r="X21" s="8">
        <v>0</v>
      </c>
      <c r="Y21" s="8">
        <v>0</v>
      </c>
      <c r="Z21" s="8">
        <v>0</v>
      </c>
      <c r="AA21" s="8">
        <v>0</v>
      </c>
      <c r="AB21" s="8">
        <v>0</v>
      </c>
    </row>
    <row r="22" spans="1:28" ht="77.25" customHeight="1">
      <c r="A22" s="27"/>
      <c r="B22" s="27"/>
      <c r="C22" s="27"/>
      <c r="D22" s="2" t="s">
        <v>1</v>
      </c>
      <c r="E22" s="2" t="s">
        <v>1</v>
      </c>
      <c r="F22" s="2" t="s">
        <v>5</v>
      </c>
      <c r="G22" s="2" t="s">
        <v>5</v>
      </c>
      <c r="H22" s="8" t="s">
        <v>5</v>
      </c>
      <c r="I22" s="2" t="s">
        <v>19</v>
      </c>
      <c r="J22" s="9">
        <f t="shared" si="0"/>
        <v>121.6</v>
      </c>
      <c r="K22" s="8">
        <v>0</v>
      </c>
      <c r="L22" s="8">
        <f>99.8+21.8</f>
        <v>121.6</v>
      </c>
      <c r="M22" s="8">
        <v>0</v>
      </c>
      <c r="N22" s="8">
        <v>0</v>
      </c>
      <c r="O22" s="8">
        <v>0</v>
      </c>
      <c r="P22" s="8">
        <v>0</v>
      </c>
      <c r="Q22" s="8">
        <v>0</v>
      </c>
      <c r="R22" s="8">
        <v>0</v>
      </c>
      <c r="S22" s="24">
        <f>99.8+21.8</f>
        <v>121.6</v>
      </c>
      <c r="T22" s="8">
        <v>0</v>
      </c>
      <c r="U22" s="8">
        <v>0</v>
      </c>
      <c r="V22" s="8">
        <v>0</v>
      </c>
      <c r="W22" s="8">
        <v>0</v>
      </c>
      <c r="X22" s="8">
        <v>0</v>
      </c>
      <c r="Y22" s="8">
        <v>0</v>
      </c>
      <c r="Z22" s="8">
        <v>0</v>
      </c>
      <c r="AA22" s="8">
        <v>0</v>
      </c>
      <c r="AB22" s="8">
        <v>0</v>
      </c>
    </row>
    <row r="23" spans="1:28" ht="77.25" customHeight="1">
      <c r="A23" s="26"/>
      <c r="B23" s="26"/>
      <c r="C23" s="26"/>
      <c r="D23" s="2" t="s">
        <v>1</v>
      </c>
      <c r="E23" s="2" t="s">
        <v>1</v>
      </c>
      <c r="F23" s="2" t="s">
        <v>5</v>
      </c>
      <c r="G23" s="2" t="s">
        <v>5</v>
      </c>
      <c r="H23" s="8" t="s">
        <v>5</v>
      </c>
      <c r="I23" s="2" t="s">
        <v>24</v>
      </c>
      <c r="J23" s="9">
        <f t="shared" si="0"/>
        <v>60</v>
      </c>
      <c r="K23" s="8">
        <v>0</v>
      </c>
      <c r="L23" s="8">
        <v>60</v>
      </c>
      <c r="M23" s="8">
        <v>0</v>
      </c>
      <c r="N23" s="8">
        <v>0</v>
      </c>
      <c r="O23" s="8">
        <v>0</v>
      </c>
      <c r="P23" s="8">
        <v>0</v>
      </c>
      <c r="Q23" s="8">
        <v>0</v>
      </c>
      <c r="R23" s="8">
        <v>0</v>
      </c>
      <c r="S23" s="24">
        <v>60</v>
      </c>
      <c r="T23" s="8">
        <v>0</v>
      </c>
      <c r="U23" s="8">
        <v>0</v>
      </c>
      <c r="V23" s="8">
        <v>0</v>
      </c>
      <c r="W23" s="8">
        <v>0</v>
      </c>
      <c r="X23" s="8">
        <v>0</v>
      </c>
      <c r="Y23" s="8">
        <v>0</v>
      </c>
      <c r="Z23" s="8">
        <v>0</v>
      </c>
      <c r="AA23" s="8">
        <v>0</v>
      </c>
      <c r="AB23" s="8">
        <v>0</v>
      </c>
    </row>
    <row r="24" spans="1:28" ht="92.25" customHeight="1">
      <c r="A24" s="2">
        <v>7</v>
      </c>
      <c r="B24" s="2" t="s">
        <v>31</v>
      </c>
      <c r="C24" s="2" t="s">
        <v>102</v>
      </c>
      <c r="D24" s="2" t="s">
        <v>1</v>
      </c>
      <c r="E24" s="2" t="s">
        <v>1</v>
      </c>
      <c r="F24" s="2" t="s">
        <v>5</v>
      </c>
      <c r="G24" s="2" t="s">
        <v>5</v>
      </c>
      <c r="H24" s="8" t="s">
        <v>5</v>
      </c>
      <c r="I24" s="2" t="s">
        <v>30</v>
      </c>
      <c r="J24" s="9">
        <f t="shared" si="0"/>
        <v>74</v>
      </c>
      <c r="K24" s="8">
        <v>0</v>
      </c>
      <c r="L24" s="8">
        <v>0</v>
      </c>
      <c r="M24" s="8">
        <v>74</v>
      </c>
      <c r="N24" s="8">
        <v>0</v>
      </c>
      <c r="O24" s="8">
        <v>0</v>
      </c>
      <c r="P24" s="8">
        <v>0</v>
      </c>
      <c r="Q24" s="8">
        <v>0</v>
      </c>
      <c r="R24" s="8">
        <v>0</v>
      </c>
      <c r="S24" s="8">
        <v>0</v>
      </c>
      <c r="T24" s="24">
        <v>74</v>
      </c>
      <c r="U24" s="8">
        <v>0</v>
      </c>
      <c r="V24" s="8">
        <v>0</v>
      </c>
      <c r="W24" s="8">
        <v>0</v>
      </c>
      <c r="X24" s="8">
        <v>0</v>
      </c>
      <c r="Y24" s="8">
        <v>0</v>
      </c>
      <c r="Z24" s="8">
        <v>0</v>
      </c>
      <c r="AA24" s="8">
        <v>0</v>
      </c>
      <c r="AB24" s="8">
        <v>0</v>
      </c>
    </row>
    <row r="25" spans="1:28" ht="77.25" customHeight="1">
      <c r="A25" s="2">
        <v>8</v>
      </c>
      <c r="B25" s="2" t="s">
        <v>15</v>
      </c>
      <c r="C25" s="2" t="s">
        <v>91</v>
      </c>
      <c r="D25" s="2" t="s">
        <v>1</v>
      </c>
      <c r="E25" s="2" t="s">
        <v>1</v>
      </c>
      <c r="F25" s="2">
        <v>2.5</v>
      </c>
      <c r="G25" s="2" t="s">
        <v>5</v>
      </c>
      <c r="H25" s="8">
        <f>R25+S25+T25+U25+V25+W25+X25+Y25+Z25+AA25+AB25</f>
        <v>98.2</v>
      </c>
      <c r="I25" s="2" t="s">
        <v>4</v>
      </c>
      <c r="J25" s="9">
        <f t="shared" si="0"/>
        <v>98.2</v>
      </c>
      <c r="K25" s="8">
        <v>98.2</v>
      </c>
      <c r="L25" s="8">
        <v>0</v>
      </c>
      <c r="M25" s="8">
        <v>0</v>
      </c>
      <c r="N25" s="8">
        <v>0</v>
      </c>
      <c r="O25" s="8">
        <v>0</v>
      </c>
      <c r="P25" s="8">
        <v>0</v>
      </c>
      <c r="Q25" s="8">
        <v>0</v>
      </c>
      <c r="R25" s="24">
        <v>98.2</v>
      </c>
      <c r="S25" s="8">
        <v>0</v>
      </c>
      <c r="T25" s="8">
        <v>0</v>
      </c>
      <c r="U25" s="8">
        <v>0</v>
      </c>
      <c r="V25" s="8">
        <v>0</v>
      </c>
      <c r="W25" s="8">
        <v>0</v>
      </c>
      <c r="X25" s="8">
        <v>0</v>
      </c>
      <c r="Y25" s="8">
        <v>0</v>
      </c>
      <c r="Z25" s="8">
        <v>0</v>
      </c>
      <c r="AA25" s="8">
        <v>0</v>
      </c>
      <c r="AB25" s="16">
        <v>0</v>
      </c>
    </row>
    <row r="26" spans="1:28" ht="77.25" customHeight="1">
      <c r="A26" s="2">
        <v>9</v>
      </c>
      <c r="B26" s="2" t="s">
        <v>16</v>
      </c>
      <c r="C26" s="2" t="s">
        <v>9</v>
      </c>
      <c r="D26" s="2" t="s">
        <v>1</v>
      </c>
      <c r="E26" s="2" t="s">
        <v>1</v>
      </c>
      <c r="F26" s="2" t="s">
        <v>5</v>
      </c>
      <c r="G26" s="2" t="s">
        <v>5</v>
      </c>
      <c r="H26" s="8" t="s">
        <v>5</v>
      </c>
      <c r="I26" s="2" t="s">
        <v>4</v>
      </c>
      <c r="J26" s="9">
        <f t="shared" si="0"/>
        <v>49.4</v>
      </c>
      <c r="K26" s="8">
        <v>0</v>
      </c>
      <c r="L26" s="8">
        <v>49.4</v>
      </c>
      <c r="M26" s="8">
        <v>0</v>
      </c>
      <c r="N26" s="8">
        <v>0</v>
      </c>
      <c r="O26" s="8">
        <v>0</v>
      </c>
      <c r="P26" s="8">
        <v>0</v>
      </c>
      <c r="Q26" s="8">
        <v>0</v>
      </c>
      <c r="R26" s="8">
        <v>0</v>
      </c>
      <c r="S26" s="24">
        <v>49.4</v>
      </c>
      <c r="T26" s="8">
        <v>0</v>
      </c>
      <c r="U26" s="8">
        <v>0</v>
      </c>
      <c r="V26" s="8">
        <v>0</v>
      </c>
      <c r="W26" s="8">
        <v>0</v>
      </c>
      <c r="X26" s="8">
        <v>0</v>
      </c>
      <c r="Y26" s="8">
        <v>0</v>
      </c>
      <c r="Z26" s="8">
        <v>0</v>
      </c>
      <c r="AA26" s="8">
        <v>0</v>
      </c>
      <c r="AB26" s="8">
        <v>0</v>
      </c>
    </row>
    <row r="27" spans="1:28" ht="92.25" customHeight="1">
      <c r="A27" s="2">
        <v>10</v>
      </c>
      <c r="B27" s="2" t="s">
        <v>20</v>
      </c>
      <c r="C27" s="2" t="s">
        <v>9</v>
      </c>
      <c r="D27" s="2" t="s">
        <v>1</v>
      </c>
      <c r="E27" s="2" t="s">
        <v>1</v>
      </c>
      <c r="F27" s="2" t="s">
        <v>5</v>
      </c>
      <c r="G27" s="2" t="s">
        <v>5</v>
      </c>
      <c r="H27" s="8" t="s">
        <v>5</v>
      </c>
      <c r="I27" s="2" t="s">
        <v>4</v>
      </c>
      <c r="J27" s="9">
        <f t="shared" si="0"/>
        <v>510.70000000000005</v>
      </c>
      <c r="K27" s="8">
        <v>0</v>
      </c>
      <c r="L27" s="8">
        <f>1258.4-1.7-150-695</f>
        <v>411.70000000000005</v>
      </c>
      <c r="M27" s="8">
        <v>99</v>
      </c>
      <c r="N27" s="8">
        <v>0</v>
      </c>
      <c r="O27" s="8">
        <v>0</v>
      </c>
      <c r="P27" s="8">
        <v>0</v>
      </c>
      <c r="Q27" s="8">
        <v>0</v>
      </c>
      <c r="R27" s="8">
        <v>0</v>
      </c>
      <c r="S27" s="24">
        <f>1258.4-1.7-150-695</f>
        <v>411.70000000000005</v>
      </c>
      <c r="T27" s="24">
        <v>99</v>
      </c>
      <c r="U27" s="8">
        <v>0</v>
      </c>
      <c r="V27" s="8">
        <v>0</v>
      </c>
      <c r="W27" s="8">
        <v>0</v>
      </c>
      <c r="X27" s="8">
        <v>0</v>
      </c>
      <c r="Y27" s="8">
        <v>0</v>
      </c>
      <c r="Z27" s="8">
        <v>0</v>
      </c>
      <c r="AA27" s="8">
        <v>0</v>
      </c>
      <c r="AB27" s="8">
        <v>0</v>
      </c>
    </row>
    <row r="28" spans="1:28" ht="92.25" customHeight="1">
      <c r="A28" s="2">
        <v>11</v>
      </c>
      <c r="B28" s="2" t="s">
        <v>21</v>
      </c>
      <c r="C28" s="2" t="s">
        <v>91</v>
      </c>
      <c r="D28" s="2" t="s">
        <v>1</v>
      </c>
      <c r="E28" s="2" t="s">
        <v>1</v>
      </c>
      <c r="F28" s="2" t="s">
        <v>5</v>
      </c>
      <c r="G28" s="2" t="s">
        <v>5</v>
      </c>
      <c r="H28" s="8" t="s">
        <v>5</v>
      </c>
      <c r="I28" s="2" t="s">
        <v>23</v>
      </c>
      <c r="J28" s="9">
        <f t="shared" si="0"/>
        <v>30</v>
      </c>
      <c r="K28" s="8">
        <v>0</v>
      </c>
      <c r="L28" s="8">
        <v>30</v>
      </c>
      <c r="M28" s="8">
        <v>0</v>
      </c>
      <c r="N28" s="8">
        <v>0</v>
      </c>
      <c r="O28" s="8">
        <v>0</v>
      </c>
      <c r="P28" s="8">
        <v>0</v>
      </c>
      <c r="Q28" s="8">
        <v>0</v>
      </c>
      <c r="R28" s="8">
        <v>0</v>
      </c>
      <c r="S28" s="24">
        <v>30</v>
      </c>
      <c r="T28" s="8">
        <v>0</v>
      </c>
      <c r="U28" s="8">
        <v>0</v>
      </c>
      <c r="V28" s="8">
        <v>0</v>
      </c>
      <c r="W28" s="8">
        <v>0</v>
      </c>
      <c r="X28" s="8">
        <v>0</v>
      </c>
      <c r="Y28" s="8">
        <v>0</v>
      </c>
      <c r="Z28" s="8">
        <v>0</v>
      </c>
      <c r="AA28" s="8">
        <v>0</v>
      </c>
      <c r="AB28" s="8">
        <v>0</v>
      </c>
    </row>
    <row r="29" spans="1:28" ht="92.25" customHeight="1">
      <c r="A29" s="2">
        <v>12</v>
      </c>
      <c r="B29" s="2" t="s">
        <v>22</v>
      </c>
      <c r="C29" s="2" t="s">
        <v>9</v>
      </c>
      <c r="D29" s="2" t="s">
        <v>1</v>
      </c>
      <c r="E29" s="2" t="s">
        <v>1</v>
      </c>
      <c r="F29" s="2" t="s">
        <v>5</v>
      </c>
      <c r="G29" s="2" t="s">
        <v>5</v>
      </c>
      <c r="H29" s="8" t="s">
        <v>5</v>
      </c>
      <c r="I29" s="2" t="s">
        <v>23</v>
      </c>
      <c r="J29" s="9">
        <f t="shared" si="0"/>
        <v>30</v>
      </c>
      <c r="K29" s="8">
        <v>0</v>
      </c>
      <c r="L29" s="8">
        <v>30</v>
      </c>
      <c r="M29" s="8">
        <v>0</v>
      </c>
      <c r="N29" s="8">
        <v>0</v>
      </c>
      <c r="O29" s="8">
        <v>0</v>
      </c>
      <c r="P29" s="8">
        <v>0</v>
      </c>
      <c r="Q29" s="8">
        <v>0</v>
      </c>
      <c r="R29" s="8">
        <v>0</v>
      </c>
      <c r="S29" s="24">
        <v>30</v>
      </c>
      <c r="T29" s="8">
        <v>0</v>
      </c>
      <c r="U29" s="8">
        <v>0</v>
      </c>
      <c r="V29" s="8">
        <v>0</v>
      </c>
      <c r="W29" s="8">
        <v>0</v>
      </c>
      <c r="X29" s="8">
        <v>0</v>
      </c>
      <c r="Y29" s="8">
        <v>0</v>
      </c>
      <c r="Z29" s="8">
        <v>0</v>
      </c>
      <c r="AA29" s="8">
        <v>0</v>
      </c>
      <c r="AB29" s="8">
        <v>0</v>
      </c>
    </row>
    <row r="30" spans="1:28" ht="92.25" customHeight="1">
      <c r="A30" s="2">
        <v>13</v>
      </c>
      <c r="B30" s="2" t="s">
        <v>26</v>
      </c>
      <c r="C30" s="2" t="s">
        <v>103</v>
      </c>
      <c r="D30" s="2" t="s">
        <v>1</v>
      </c>
      <c r="E30" s="2" t="s">
        <v>1</v>
      </c>
      <c r="F30" s="2">
        <v>1</v>
      </c>
      <c r="G30" s="2" t="s">
        <v>5</v>
      </c>
      <c r="H30" s="8" t="s">
        <v>5</v>
      </c>
      <c r="I30" s="2" t="s">
        <v>4</v>
      </c>
      <c r="J30" s="9">
        <f t="shared" si="0"/>
        <v>12043.599999999999</v>
      </c>
      <c r="K30" s="8">
        <v>0</v>
      </c>
      <c r="L30" s="8">
        <f>4200+450</f>
        <v>4650</v>
      </c>
      <c r="M30" s="8">
        <f>357.8+3339</f>
        <v>3696.8</v>
      </c>
      <c r="N30" s="8">
        <f>3339+357.8</f>
        <v>3696.8</v>
      </c>
      <c r="O30" s="8">
        <v>0</v>
      </c>
      <c r="P30" s="8">
        <v>0</v>
      </c>
      <c r="Q30" s="8">
        <v>0</v>
      </c>
      <c r="R30" s="8">
        <v>0</v>
      </c>
      <c r="S30" s="24">
        <f>4200+450</f>
        <v>4650</v>
      </c>
      <c r="T30" s="24">
        <f>357.8+3339</f>
        <v>3696.8</v>
      </c>
      <c r="U30" s="24">
        <f>3339+357.8</f>
        <v>3696.8</v>
      </c>
      <c r="V30" s="8">
        <v>0</v>
      </c>
      <c r="W30" s="8">
        <v>0</v>
      </c>
      <c r="X30" s="8">
        <v>0</v>
      </c>
      <c r="Y30" s="16">
        <v>19207.2</v>
      </c>
      <c r="Z30" s="8">
        <v>0</v>
      </c>
      <c r="AA30" s="8">
        <v>0</v>
      </c>
      <c r="AB30" s="8">
        <v>0</v>
      </c>
    </row>
    <row r="31" spans="1:28" ht="92.25" customHeight="1">
      <c r="A31" s="3">
        <v>14</v>
      </c>
      <c r="B31" s="3" t="s">
        <v>27</v>
      </c>
      <c r="C31" s="2" t="s">
        <v>9</v>
      </c>
      <c r="D31" s="3" t="s">
        <v>1</v>
      </c>
      <c r="E31" s="3" t="s">
        <v>1</v>
      </c>
      <c r="F31" s="3">
        <v>2.052</v>
      </c>
      <c r="G31" s="3">
        <v>2022</v>
      </c>
      <c r="H31" s="17">
        <v>1814283.85</v>
      </c>
      <c r="I31" s="2" t="s">
        <v>9</v>
      </c>
      <c r="J31" s="9">
        <f t="shared" si="0"/>
        <v>2050893.9000000001</v>
      </c>
      <c r="K31" s="8">
        <v>0</v>
      </c>
      <c r="L31" s="8">
        <v>0</v>
      </c>
      <c r="M31" s="8">
        <v>100000</v>
      </c>
      <c r="N31" s="8">
        <f>300000-35870</f>
        <v>264130</v>
      </c>
      <c r="O31" s="8">
        <f>720+200000-20+560000-3.6-16.4</f>
        <v>760680</v>
      </c>
      <c r="P31" s="18">
        <f>500000+79+110-9606+27090+161412.6</f>
        <v>679085.6</v>
      </c>
      <c r="Q31" s="8">
        <v>246998.3</v>
      </c>
      <c r="R31" s="8">
        <v>0</v>
      </c>
      <c r="S31" s="8">
        <v>0</v>
      </c>
      <c r="T31" s="8">
        <v>100000</v>
      </c>
      <c r="U31" s="8">
        <f>300000-35870</f>
        <v>264130</v>
      </c>
      <c r="V31" s="8">
        <f>720+200000-20+560000-3.6-16.4</f>
        <v>760680</v>
      </c>
      <c r="W31" s="24">
        <f>500000+79+110-9606+27090+161412.6</f>
        <v>679085.6</v>
      </c>
      <c r="X31" s="16">
        <f>246998.3</f>
        <v>246998.3</v>
      </c>
      <c r="Y31" s="8">
        <v>0</v>
      </c>
      <c r="Z31" s="8">
        <v>0</v>
      </c>
      <c r="AA31" s="8">
        <v>0</v>
      </c>
      <c r="AB31" s="8">
        <v>0</v>
      </c>
    </row>
    <row r="32" spans="1:28" ht="92.25" customHeight="1">
      <c r="A32" s="2">
        <v>15</v>
      </c>
      <c r="B32" s="2" t="s">
        <v>28</v>
      </c>
      <c r="C32" s="2" t="s">
        <v>9</v>
      </c>
      <c r="D32" s="2" t="s">
        <v>1</v>
      </c>
      <c r="E32" s="2" t="s">
        <v>1</v>
      </c>
      <c r="F32" s="2">
        <v>1.27533</v>
      </c>
      <c r="G32" s="2">
        <v>2016</v>
      </c>
      <c r="H32" s="8">
        <v>281399.5</v>
      </c>
      <c r="I32" s="2" t="s">
        <v>9</v>
      </c>
      <c r="J32" s="9">
        <f>K32+L32+M32+N32+O32+P32+Q32</f>
        <v>108863.40000000001</v>
      </c>
      <c r="K32" s="8">
        <v>0</v>
      </c>
      <c r="L32" s="8">
        <v>0</v>
      </c>
      <c r="M32" s="16">
        <v>33000</v>
      </c>
      <c r="N32" s="8">
        <v>0</v>
      </c>
      <c r="O32" s="8">
        <f>90300.6-12368.9-2068.3</f>
        <v>75863.40000000001</v>
      </c>
      <c r="P32" s="8">
        <v>0</v>
      </c>
      <c r="Q32" s="8">
        <v>0</v>
      </c>
      <c r="R32" s="8">
        <v>0</v>
      </c>
      <c r="S32" s="8">
        <v>0</v>
      </c>
      <c r="T32" s="24">
        <v>33000</v>
      </c>
      <c r="U32" s="8">
        <v>0</v>
      </c>
      <c r="V32" s="8">
        <f>90300.6-12368.9-2068.3</f>
        <v>75863.40000000001</v>
      </c>
      <c r="W32" s="8">
        <v>0</v>
      </c>
      <c r="X32" s="8">
        <v>0</v>
      </c>
      <c r="Y32" s="8">
        <v>0</v>
      </c>
      <c r="Z32" s="8">
        <v>0</v>
      </c>
      <c r="AA32" s="8">
        <v>0</v>
      </c>
      <c r="AB32" s="8">
        <v>0</v>
      </c>
    </row>
    <row r="33" spans="1:28" ht="92.25" customHeight="1">
      <c r="A33" s="2">
        <v>16</v>
      </c>
      <c r="B33" s="2" t="s">
        <v>29</v>
      </c>
      <c r="C33" s="2" t="s">
        <v>102</v>
      </c>
      <c r="D33" s="2" t="s">
        <v>1</v>
      </c>
      <c r="E33" s="2" t="s">
        <v>1</v>
      </c>
      <c r="F33" s="2" t="s">
        <v>5</v>
      </c>
      <c r="G33" s="2" t="s">
        <v>5</v>
      </c>
      <c r="H33" s="8" t="s">
        <v>5</v>
      </c>
      <c r="I33" s="2" t="s">
        <v>30</v>
      </c>
      <c r="J33" s="9">
        <f t="shared" si="0"/>
        <v>98</v>
      </c>
      <c r="K33" s="8">
        <v>0</v>
      </c>
      <c r="L33" s="8">
        <v>0</v>
      </c>
      <c r="M33" s="8">
        <v>98</v>
      </c>
      <c r="N33" s="8">
        <v>0</v>
      </c>
      <c r="O33" s="8">
        <v>0</v>
      </c>
      <c r="P33" s="8">
        <v>0</v>
      </c>
      <c r="Q33" s="8">
        <v>0</v>
      </c>
      <c r="R33" s="8">
        <v>0</v>
      </c>
      <c r="S33" s="8">
        <v>0</v>
      </c>
      <c r="T33" s="24">
        <v>98</v>
      </c>
      <c r="U33" s="8">
        <v>0</v>
      </c>
      <c r="V33" s="8">
        <v>0</v>
      </c>
      <c r="W33" s="8">
        <v>0</v>
      </c>
      <c r="X33" s="8">
        <v>0</v>
      </c>
      <c r="Y33" s="8">
        <v>0</v>
      </c>
      <c r="Z33" s="8">
        <v>0</v>
      </c>
      <c r="AA33" s="8">
        <v>0</v>
      </c>
      <c r="AB33" s="8">
        <v>0</v>
      </c>
    </row>
    <row r="34" spans="1:28" ht="66" customHeight="1">
      <c r="A34" s="25">
        <v>17</v>
      </c>
      <c r="B34" s="25" t="s">
        <v>35</v>
      </c>
      <c r="C34" s="2" t="s">
        <v>91</v>
      </c>
      <c r="D34" s="2" t="s">
        <v>1</v>
      </c>
      <c r="E34" s="2" t="s">
        <v>1</v>
      </c>
      <c r="F34" s="2">
        <v>0.438</v>
      </c>
      <c r="G34" s="2" t="s">
        <v>5</v>
      </c>
      <c r="H34" s="41">
        <f>AB34+AA34+Z34+Y34+X34+W34+V34+U34+T34+S34+R34+R35+S35+T35+U35+V35+W35+X35+Y35+Z35+AA35+AB35</f>
        <v>130935.6</v>
      </c>
      <c r="I34" s="2" t="s">
        <v>30</v>
      </c>
      <c r="J34" s="9">
        <f t="shared" si="0"/>
        <v>3275</v>
      </c>
      <c r="K34" s="8">
        <v>0</v>
      </c>
      <c r="L34" s="8">
        <v>0</v>
      </c>
      <c r="M34" s="8">
        <v>0</v>
      </c>
      <c r="N34" s="8">
        <v>0</v>
      </c>
      <c r="O34" s="8">
        <v>0</v>
      </c>
      <c r="P34" s="8">
        <v>3275</v>
      </c>
      <c r="Q34" s="8">
        <v>0</v>
      </c>
      <c r="R34" s="8">
        <v>0</v>
      </c>
      <c r="S34" s="8">
        <v>0</v>
      </c>
      <c r="T34" s="8">
        <v>0</v>
      </c>
      <c r="U34" s="8">
        <v>0</v>
      </c>
      <c r="V34" s="8">
        <v>0</v>
      </c>
      <c r="W34" s="24">
        <v>3275</v>
      </c>
      <c r="X34" s="16">
        <v>0</v>
      </c>
      <c r="Y34" s="8">
        <v>0</v>
      </c>
      <c r="Z34" s="8">
        <v>0</v>
      </c>
      <c r="AA34" s="8">
        <v>0</v>
      </c>
      <c r="AB34" s="8">
        <v>0</v>
      </c>
    </row>
    <row r="35" spans="1:28" ht="66" customHeight="1">
      <c r="A35" s="26"/>
      <c r="B35" s="26"/>
      <c r="C35" s="2" t="s">
        <v>91</v>
      </c>
      <c r="D35" s="2" t="s">
        <v>1</v>
      </c>
      <c r="E35" s="2" t="s">
        <v>1</v>
      </c>
      <c r="F35" s="2"/>
      <c r="G35" s="2">
        <v>2022</v>
      </c>
      <c r="H35" s="42"/>
      <c r="I35" s="2" t="s">
        <v>91</v>
      </c>
      <c r="J35" s="9">
        <f t="shared" si="0"/>
        <v>0</v>
      </c>
      <c r="K35" s="8">
        <v>0</v>
      </c>
      <c r="L35" s="8">
        <v>0</v>
      </c>
      <c r="M35" s="8">
        <v>0</v>
      </c>
      <c r="N35" s="8">
        <v>0</v>
      </c>
      <c r="O35" s="8">
        <v>0</v>
      </c>
      <c r="P35" s="8">
        <v>0</v>
      </c>
      <c r="Q35" s="8">
        <v>0</v>
      </c>
      <c r="R35" s="8">
        <v>0</v>
      </c>
      <c r="S35" s="8">
        <v>0</v>
      </c>
      <c r="T35" s="8">
        <v>0</v>
      </c>
      <c r="U35" s="8">
        <v>0</v>
      </c>
      <c r="V35" s="8">
        <v>0</v>
      </c>
      <c r="W35" s="24">
        <v>0</v>
      </c>
      <c r="X35" s="16">
        <v>127660.6</v>
      </c>
      <c r="Y35" s="8">
        <v>0</v>
      </c>
      <c r="Z35" s="8">
        <v>0</v>
      </c>
      <c r="AA35" s="8">
        <v>0</v>
      </c>
      <c r="AB35" s="8">
        <v>0</v>
      </c>
    </row>
    <row r="36" spans="1:28" ht="135">
      <c r="A36" s="2">
        <v>18</v>
      </c>
      <c r="B36" s="2" t="s">
        <v>39</v>
      </c>
      <c r="C36" s="2" t="s">
        <v>9</v>
      </c>
      <c r="D36" s="2" t="s">
        <v>1</v>
      </c>
      <c r="E36" s="2" t="s">
        <v>1</v>
      </c>
      <c r="F36" s="2">
        <v>28.6</v>
      </c>
      <c r="G36" s="2" t="s">
        <v>5</v>
      </c>
      <c r="H36" s="8">
        <f>R36+S36+T36+U36+V36+W36+X36+Y36+Z36+AA36+AB36</f>
        <v>70509</v>
      </c>
      <c r="I36" s="2" t="s">
        <v>30</v>
      </c>
      <c r="J36" s="9">
        <f>K36+L36+M36+N36+O36+P36+Q36</f>
        <v>0</v>
      </c>
      <c r="K36" s="8">
        <v>0</v>
      </c>
      <c r="L36" s="8">
        <v>0</v>
      </c>
      <c r="M36" s="8">
        <v>0</v>
      </c>
      <c r="N36" s="8">
        <v>0</v>
      </c>
      <c r="O36" s="8">
        <v>0</v>
      </c>
      <c r="P36" s="8">
        <v>0</v>
      </c>
      <c r="Q36" s="8">
        <v>0</v>
      </c>
      <c r="R36" s="8">
        <v>0</v>
      </c>
      <c r="S36" s="8">
        <v>0</v>
      </c>
      <c r="T36" s="8">
        <v>0</v>
      </c>
      <c r="U36" s="8">
        <v>0</v>
      </c>
      <c r="V36" s="8">
        <v>0</v>
      </c>
      <c r="W36" s="8">
        <v>0</v>
      </c>
      <c r="X36" s="8">
        <v>0</v>
      </c>
      <c r="Y36" s="16">
        <v>70509</v>
      </c>
      <c r="Z36" s="8">
        <v>0</v>
      </c>
      <c r="AA36" s="8">
        <v>0</v>
      </c>
      <c r="AB36" s="8">
        <v>0</v>
      </c>
    </row>
    <row r="37" spans="1:28" ht="45" hidden="1">
      <c r="A37" s="2">
        <v>19</v>
      </c>
      <c r="B37" s="2" t="s">
        <v>40</v>
      </c>
      <c r="C37" s="2" t="s">
        <v>9</v>
      </c>
      <c r="D37" s="2" t="s">
        <v>1</v>
      </c>
      <c r="E37" s="2" t="s">
        <v>1</v>
      </c>
      <c r="F37" s="2">
        <v>2.8</v>
      </c>
      <c r="G37" s="2" t="s">
        <v>5</v>
      </c>
      <c r="H37" s="8">
        <f aca="true" t="shared" si="1" ref="H37:H67">R37+S37+T37+U37+V37+W37+X37+Y37+Z37+AA37+AB37</f>
        <v>0</v>
      </c>
      <c r="I37" s="2" t="s">
        <v>30</v>
      </c>
      <c r="J37" s="9">
        <f>K37+L37+M37+N37+O37+P37+Q37</f>
        <v>0</v>
      </c>
      <c r="K37" s="8">
        <v>0</v>
      </c>
      <c r="L37" s="8">
        <v>0</v>
      </c>
      <c r="M37" s="8">
        <v>0</v>
      </c>
      <c r="N37" s="8">
        <v>0</v>
      </c>
      <c r="O37" s="8">
        <v>0</v>
      </c>
      <c r="P37" s="8">
        <v>0</v>
      </c>
      <c r="Q37" s="8">
        <v>0</v>
      </c>
      <c r="R37" s="8">
        <v>0</v>
      </c>
      <c r="S37" s="8">
        <v>0</v>
      </c>
      <c r="T37" s="8">
        <v>0</v>
      </c>
      <c r="U37" s="8">
        <v>0</v>
      </c>
      <c r="V37" s="8">
        <v>0</v>
      </c>
      <c r="W37" s="24">
        <v>0</v>
      </c>
      <c r="X37" s="8">
        <v>0</v>
      </c>
      <c r="Y37" s="8">
        <v>0</v>
      </c>
      <c r="Z37" s="8">
        <v>0</v>
      </c>
      <c r="AA37" s="8">
        <v>0</v>
      </c>
      <c r="AB37" s="8">
        <v>0</v>
      </c>
    </row>
    <row r="38" spans="1:28" ht="84.75" customHeight="1">
      <c r="A38" s="2">
        <v>19</v>
      </c>
      <c r="B38" s="3" t="s">
        <v>46</v>
      </c>
      <c r="C38" s="2" t="s">
        <v>9</v>
      </c>
      <c r="D38" s="2" t="s">
        <v>1</v>
      </c>
      <c r="E38" s="2" t="s">
        <v>1</v>
      </c>
      <c r="F38" s="3">
        <v>3.3</v>
      </c>
      <c r="G38" s="2" t="s">
        <v>5</v>
      </c>
      <c r="H38" s="8">
        <f>R38+S38+T38+U38+V38+W38+X38+Y38+Z38+AA38+AB38</f>
        <v>17674.9</v>
      </c>
      <c r="I38" s="2" t="s">
        <v>30</v>
      </c>
      <c r="J38" s="9"/>
      <c r="K38" s="8">
        <v>0</v>
      </c>
      <c r="L38" s="8">
        <v>0</v>
      </c>
      <c r="M38" s="8">
        <v>0</v>
      </c>
      <c r="N38" s="8">
        <v>0</v>
      </c>
      <c r="O38" s="8">
        <v>0</v>
      </c>
      <c r="P38" s="8">
        <v>0</v>
      </c>
      <c r="Q38" s="8">
        <v>0</v>
      </c>
      <c r="R38" s="8">
        <v>0</v>
      </c>
      <c r="S38" s="8">
        <v>0</v>
      </c>
      <c r="T38" s="8">
        <v>0</v>
      </c>
      <c r="U38" s="8">
        <v>0</v>
      </c>
      <c r="V38" s="8">
        <v>0</v>
      </c>
      <c r="W38" s="8">
        <v>0</v>
      </c>
      <c r="X38" s="16">
        <v>17674.9</v>
      </c>
      <c r="Y38" s="8">
        <v>0</v>
      </c>
      <c r="Z38" s="8">
        <v>0</v>
      </c>
      <c r="AA38" s="8">
        <v>0</v>
      </c>
      <c r="AB38" s="8">
        <v>0</v>
      </c>
    </row>
    <row r="39" spans="1:28" ht="146.25" customHeight="1">
      <c r="A39" s="2">
        <v>20</v>
      </c>
      <c r="B39" s="3" t="s">
        <v>47</v>
      </c>
      <c r="C39" s="2" t="s">
        <v>102</v>
      </c>
      <c r="D39" s="2" t="s">
        <v>1</v>
      </c>
      <c r="E39" s="2" t="s">
        <v>1</v>
      </c>
      <c r="F39" s="3">
        <v>0.51</v>
      </c>
      <c r="G39" s="2" t="s">
        <v>5</v>
      </c>
      <c r="H39" s="8">
        <f t="shared" si="1"/>
        <v>5284.5</v>
      </c>
      <c r="I39" s="2" t="s">
        <v>30</v>
      </c>
      <c r="J39" s="9"/>
      <c r="K39" s="8">
        <v>0</v>
      </c>
      <c r="L39" s="8">
        <v>0</v>
      </c>
      <c r="M39" s="8">
        <v>0</v>
      </c>
      <c r="N39" s="8">
        <v>0</v>
      </c>
      <c r="O39" s="8">
        <v>0</v>
      </c>
      <c r="P39" s="8">
        <v>0</v>
      </c>
      <c r="Q39" s="8">
        <v>0</v>
      </c>
      <c r="R39" s="8">
        <v>0</v>
      </c>
      <c r="S39" s="8">
        <v>0</v>
      </c>
      <c r="T39" s="8">
        <v>0</v>
      </c>
      <c r="U39" s="8">
        <v>0</v>
      </c>
      <c r="V39" s="8">
        <v>0</v>
      </c>
      <c r="W39" s="8">
        <v>0</v>
      </c>
      <c r="X39" s="16">
        <v>5284.5</v>
      </c>
      <c r="Y39" s="8">
        <v>0</v>
      </c>
      <c r="Z39" s="8">
        <v>0</v>
      </c>
      <c r="AA39" s="8">
        <v>0</v>
      </c>
      <c r="AB39" s="8">
        <v>0</v>
      </c>
    </row>
    <row r="40" spans="1:28" ht="146.25" customHeight="1">
      <c r="A40" s="2">
        <v>21</v>
      </c>
      <c r="B40" s="3" t="s">
        <v>48</v>
      </c>
      <c r="C40" s="2" t="s">
        <v>102</v>
      </c>
      <c r="D40" s="2" t="s">
        <v>1</v>
      </c>
      <c r="E40" s="2" t="s">
        <v>1</v>
      </c>
      <c r="F40" s="3">
        <v>0.17</v>
      </c>
      <c r="G40" s="2" t="s">
        <v>5</v>
      </c>
      <c r="H40" s="8">
        <f t="shared" si="1"/>
        <v>3491.1</v>
      </c>
      <c r="I40" s="2" t="s">
        <v>30</v>
      </c>
      <c r="J40" s="9"/>
      <c r="K40" s="8">
        <v>0</v>
      </c>
      <c r="L40" s="8">
        <v>0</v>
      </c>
      <c r="M40" s="8">
        <v>0</v>
      </c>
      <c r="N40" s="8">
        <v>0</v>
      </c>
      <c r="O40" s="8">
        <v>0</v>
      </c>
      <c r="P40" s="8">
        <v>0</v>
      </c>
      <c r="Q40" s="8">
        <v>0</v>
      </c>
      <c r="R40" s="8">
        <v>0</v>
      </c>
      <c r="S40" s="8">
        <v>0</v>
      </c>
      <c r="T40" s="8">
        <v>0</v>
      </c>
      <c r="U40" s="8">
        <v>0</v>
      </c>
      <c r="V40" s="8">
        <v>0</v>
      </c>
      <c r="W40" s="8">
        <v>0</v>
      </c>
      <c r="X40" s="16">
        <v>3491.1</v>
      </c>
      <c r="Y40" s="8">
        <v>0</v>
      </c>
      <c r="Z40" s="8">
        <v>0</v>
      </c>
      <c r="AA40" s="8">
        <v>0</v>
      </c>
      <c r="AB40" s="8">
        <v>0</v>
      </c>
    </row>
    <row r="41" spans="1:28" ht="146.25" customHeight="1">
      <c r="A41" s="3">
        <v>22</v>
      </c>
      <c r="B41" s="3" t="s">
        <v>106</v>
      </c>
      <c r="C41" s="2" t="s">
        <v>102</v>
      </c>
      <c r="D41" s="2" t="s">
        <v>1</v>
      </c>
      <c r="E41" s="2" t="s">
        <v>1</v>
      </c>
      <c r="F41" s="3">
        <v>0.02</v>
      </c>
      <c r="G41" s="2" t="s">
        <v>5</v>
      </c>
      <c r="H41" s="8">
        <f>R41+S41+T41+U41+V41+W41+X41+Y41+Z41+AA41+AB41</f>
        <v>9099.1</v>
      </c>
      <c r="I41" s="2" t="s">
        <v>30</v>
      </c>
      <c r="J41" s="9"/>
      <c r="K41" s="8">
        <v>0</v>
      </c>
      <c r="L41" s="8">
        <v>0</v>
      </c>
      <c r="M41" s="8">
        <v>0</v>
      </c>
      <c r="N41" s="8">
        <v>0</v>
      </c>
      <c r="O41" s="8">
        <v>0</v>
      </c>
      <c r="P41" s="8">
        <v>0</v>
      </c>
      <c r="Q41" s="8">
        <v>0</v>
      </c>
      <c r="R41" s="8">
        <v>0</v>
      </c>
      <c r="S41" s="8">
        <v>0</v>
      </c>
      <c r="T41" s="8">
        <v>0</v>
      </c>
      <c r="U41" s="8">
        <v>0</v>
      </c>
      <c r="V41" s="8">
        <v>0</v>
      </c>
      <c r="W41" s="8">
        <v>0</v>
      </c>
      <c r="X41" s="16">
        <v>9099.1</v>
      </c>
      <c r="Y41" s="8">
        <v>0</v>
      </c>
      <c r="Z41" s="8">
        <v>0</v>
      </c>
      <c r="AA41" s="8">
        <v>0</v>
      </c>
      <c r="AB41" s="8">
        <v>0</v>
      </c>
    </row>
    <row r="42" spans="1:28" ht="146.25" customHeight="1">
      <c r="A42" s="3">
        <v>23</v>
      </c>
      <c r="B42" s="3" t="s">
        <v>49</v>
      </c>
      <c r="C42" s="2" t="s">
        <v>102</v>
      </c>
      <c r="D42" s="2" t="s">
        <v>1</v>
      </c>
      <c r="E42" s="2" t="s">
        <v>1</v>
      </c>
      <c r="F42" s="3">
        <v>1.12</v>
      </c>
      <c r="G42" s="2" t="s">
        <v>5</v>
      </c>
      <c r="H42" s="8">
        <f t="shared" si="1"/>
        <v>9688</v>
      </c>
      <c r="I42" s="2" t="s">
        <v>9</v>
      </c>
      <c r="J42" s="9"/>
      <c r="K42" s="8">
        <v>0</v>
      </c>
      <c r="L42" s="8">
        <v>0</v>
      </c>
      <c r="M42" s="8">
        <v>0</v>
      </c>
      <c r="N42" s="8">
        <v>0</v>
      </c>
      <c r="O42" s="8">
        <v>0</v>
      </c>
      <c r="P42" s="8">
        <v>0</v>
      </c>
      <c r="Q42" s="8">
        <v>0</v>
      </c>
      <c r="R42" s="8">
        <v>0</v>
      </c>
      <c r="S42" s="8">
        <v>0</v>
      </c>
      <c r="T42" s="8">
        <v>0</v>
      </c>
      <c r="U42" s="8">
        <v>0</v>
      </c>
      <c r="V42" s="8">
        <v>0</v>
      </c>
      <c r="W42" s="8">
        <v>0</v>
      </c>
      <c r="X42" s="8">
        <v>0</v>
      </c>
      <c r="Y42" s="16">
        <v>9688</v>
      </c>
      <c r="Z42" s="8">
        <v>0</v>
      </c>
      <c r="AA42" s="8">
        <v>0</v>
      </c>
      <c r="AB42" s="8">
        <v>0</v>
      </c>
    </row>
    <row r="43" spans="1:28" ht="146.25" customHeight="1" hidden="1">
      <c r="A43" s="3">
        <v>25</v>
      </c>
      <c r="B43" s="3" t="s">
        <v>50</v>
      </c>
      <c r="C43" s="2" t="s">
        <v>9</v>
      </c>
      <c r="D43" s="2" t="s">
        <v>1</v>
      </c>
      <c r="E43" s="2" t="s">
        <v>1</v>
      </c>
      <c r="F43" s="3">
        <v>2</v>
      </c>
      <c r="G43" s="2" t="s">
        <v>5</v>
      </c>
      <c r="H43" s="8">
        <f t="shared" si="1"/>
        <v>0</v>
      </c>
      <c r="I43" s="2" t="s">
        <v>30</v>
      </c>
      <c r="J43" s="9"/>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row>
    <row r="44" spans="1:28" ht="146.25" customHeight="1" hidden="1">
      <c r="A44" s="3">
        <v>26</v>
      </c>
      <c r="B44" s="3" t="s">
        <v>51</v>
      </c>
      <c r="C44" s="2" t="s">
        <v>9</v>
      </c>
      <c r="D44" s="2" t="s">
        <v>1</v>
      </c>
      <c r="E44" s="2" t="s">
        <v>1</v>
      </c>
      <c r="F44" s="3">
        <v>11.3</v>
      </c>
      <c r="G44" s="2">
        <v>2025</v>
      </c>
      <c r="H44" s="8">
        <f t="shared" si="1"/>
        <v>0</v>
      </c>
      <c r="I44" s="2" t="s">
        <v>9</v>
      </c>
      <c r="J44" s="9"/>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row>
    <row r="45" spans="1:28" ht="126.75" customHeight="1">
      <c r="A45" s="25">
        <v>24</v>
      </c>
      <c r="B45" s="25" t="s">
        <v>52</v>
      </c>
      <c r="C45" s="25" t="s">
        <v>9</v>
      </c>
      <c r="D45" s="25" t="s">
        <v>1</v>
      </c>
      <c r="E45" s="25" t="s">
        <v>1</v>
      </c>
      <c r="F45" s="25">
        <f>0.17+11.3</f>
        <v>11.47</v>
      </c>
      <c r="G45" s="2" t="s">
        <v>5</v>
      </c>
      <c r="H45" s="8">
        <f t="shared" si="1"/>
        <v>146566.3</v>
      </c>
      <c r="I45" s="2" t="s">
        <v>30</v>
      </c>
      <c r="J45" s="9"/>
      <c r="K45" s="8">
        <v>0</v>
      </c>
      <c r="L45" s="8">
        <v>0</v>
      </c>
      <c r="M45" s="8">
        <v>0</v>
      </c>
      <c r="N45" s="8">
        <v>0</v>
      </c>
      <c r="O45" s="8">
        <v>0</v>
      </c>
      <c r="P45" s="8">
        <v>0</v>
      </c>
      <c r="Q45" s="8">
        <v>0</v>
      </c>
      <c r="R45" s="8">
        <v>0</v>
      </c>
      <c r="S45" s="8">
        <v>0</v>
      </c>
      <c r="T45" s="8">
        <v>0</v>
      </c>
      <c r="U45" s="8">
        <v>0</v>
      </c>
      <c r="V45" s="8">
        <v>0</v>
      </c>
      <c r="W45" s="8">
        <v>0</v>
      </c>
      <c r="X45" s="8">
        <v>0</v>
      </c>
      <c r="Y45" s="8">
        <v>0</v>
      </c>
      <c r="Z45" s="16">
        <v>146566.3</v>
      </c>
      <c r="AA45" s="8">
        <v>0</v>
      </c>
      <c r="AB45" s="8">
        <v>0</v>
      </c>
    </row>
    <row r="46" spans="1:28" ht="99.75" customHeight="1" hidden="1">
      <c r="A46" s="26"/>
      <c r="B46" s="26"/>
      <c r="C46" s="26"/>
      <c r="D46" s="26"/>
      <c r="E46" s="26"/>
      <c r="F46" s="26"/>
      <c r="G46" s="2">
        <v>2025</v>
      </c>
      <c r="H46" s="10">
        <f>SUM(R46:AB46)</f>
        <v>0</v>
      </c>
      <c r="I46" s="2" t="s">
        <v>9</v>
      </c>
      <c r="J46" s="9"/>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row>
    <row r="47" spans="1:28" ht="146.25" customHeight="1">
      <c r="A47" s="3">
        <v>25</v>
      </c>
      <c r="B47" s="3" t="s">
        <v>107</v>
      </c>
      <c r="C47" s="2" t="s">
        <v>102</v>
      </c>
      <c r="D47" s="2" t="s">
        <v>1</v>
      </c>
      <c r="E47" s="2" t="s">
        <v>1</v>
      </c>
      <c r="F47" s="3">
        <v>2.5</v>
      </c>
      <c r="G47" s="2" t="s">
        <v>5</v>
      </c>
      <c r="H47" s="8">
        <f t="shared" si="1"/>
        <v>383712.4</v>
      </c>
      <c r="I47" s="2" t="s">
        <v>30</v>
      </c>
      <c r="J47" s="9"/>
      <c r="K47" s="8">
        <v>0</v>
      </c>
      <c r="L47" s="8">
        <v>0</v>
      </c>
      <c r="M47" s="8">
        <v>0</v>
      </c>
      <c r="N47" s="8">
        <v>0</v>
      </c>
      <c r="O47" s="8">
        <v>0</v>
      </c>
      <c r="P47" s="8">
        <v>0</v>
      </c>
      <c r="Q47" s="8">
        <v>0</v>
      </c>
      <c r="R47" s="8">
        <v>0</v>
      </c>
      <c r="S47" s="8">
        <v>0</v>
      </c>
      <c r="T47" s="8">
        <v>0</v>
      </c>
      <c r="U47" s="8">
        <v>0</v>
      </c>
      <c r="V47" s="8">
        <v>0</v>
      </c>
      <c r="W47" s="8">
        <v>0</v>
      </c>
      <c r="X47" s="8">
        <v>0</v>
      </c>
      <c r="Y47" s="16">
        <v>191856.2</v>
      </c>
      <c r="Z47" s="16">
        <v>191856.2</v>
      </c>
      <c r="AA47" s="8">
        <v>0</v>
      </c>
      <c r="AB47" s="8">
        <v>0</v>
      </c>
    </row>
    <row r="48" spans="1:28" ht="146.25" customHeight="1">
      <c r="A48" s="3">
        <v>26</v>
      </c>
      <c r="B48" s="3" t="s">
        <v>53</v>
      </c>
      <c r="C48" s="2" t="s">
        <v>102</v>
      </c>
      <c r="D48" s="2" t="s">
        <v>1</v>
      </c>
      <c r="E48" s="2" t="s">
        <v>1</v>
      </c>
      <c r="F48" s="3">
        <v>0.43</v>
      </c>
      <c r="G48" s="2" t="s">
        <v>5</v>
      </c>
      <c r="H48" s="8">
        <f t="shared" si="1"/>
        <v>6333.9</v>
      </c>
      <c r="I48" s="2" t="s">
        <v>30</v>
      </c>
      <c r="J48" s="9"/>
      <c r="K48" s="8">
        <v>0</v>
      </c>
      <c r="L48" s="8">
        <v>0</v>
      </c>
      <c r="M48" s="8">
        <v>0</v>
      </c>
      <c r="N48" s="8">
        <v>0</v>
      </c>
      <c r="O48" s="8">
        <v>0</v>
      </c>
      <c r="P48" s="8">
        <v>0</v>
      </c>
      <c r="Q48" s="8">
        <v>0</v>
      </c>
      <c r="R48" s="8">
        <v>0</v>
      </c>
      <c r="S48" s="8">
        <v>0</v>
      </c>
      <c r="T48" s="8">
        <v>0</v>
      </c>
      <c r="U48" s="8">
        <v>0</v>
      </c>
      <c r="V48" s="8">
        <v>0</v>
      </c>
      <c r="W48" s="8">
        <v>0</v>
      </c>
      <c r="X48" s="16">
        <v>6333.9</v>
      </c>
      <c r="Y48" s="8">
        <v>0</v>
      </c>
      <c r="Z48" s="8">
        <v>0</v>
      </c>
      <c r="AA48" s="8">
        <v>0</v>
      </c>
      <c r="AB48" s="8">
        <v>0</v>
      </c>
    </row>
    <row r="49" spans="1:28" ht="146.25" customHeight="1">
      <c r="A49" s="3">
        <v>27</v>
      </c>
      <c r="B49" s="3" t="s">
        <v>54</v>
      </c>
      <c r="C49" s="2" t="s">
        <v>102</v>
      </c>
      <c r="D49" s="2" t="s">
        <v>1</v>
      </c>
      <c r="E49" s="2" t="s">
        <v>1</v>
      </c>
      <c r="F49" s="3">
        <v>0.65</v>
      </c>
      <c r="G49" s="2" t="s">
        <v>5</v>
      </c>
      <c r="H49" s="8">
        <f t="shared" si="1"/>
        <v>7579.7</v>
      </c>
      <c r="I49" s="2" t="s">
        <v>30</v>
      </c>
      <c r="J49" s="9"/>
      <c r="K49" s="8">
        <v>0</v>
      </c>
      <c r="L49" s="8">
        <v>0</v>
      </c>
      <c r="M49" s="8">
        <v>0</v>
      </c>
      <c r="N49" s="8">
        <v>0</v>
      </c>
      <c r="O49" s="8">
        <v>0</v>
      </c>
      <c r="P49" s="8">
        <v>0</v>
      </c>
      <c r="Q49" s="8">
        <v>0</v>
      </c>
      <c r="R49" s="8">
        <v>0</v>
      </c>
      <c r="S49" s="8">
        <v>0</v>
      </c>
      <c r="T49" s="8">
        <v>0</v>
      </c>
      <c r="U49" s="8">
        <v>0</v>
      </c>
      <c r="V49" s="8">
        <v>0</v>
      </c>
      <c r="W49" s="8">
        <v>0</v>
      </c>
      <c r="X49" s="16">
        <v>7579.7</v>
      </c>
      <c r="Y49" s="8">
        <v>0</v>
      </c>
      <c r="Z49" s="8">
        <v>0</v>
      </c>
      <c r="AA49" s="8">
        <v>0</v>
      </c>
      <c r="AB49" s="8">
        <v>0</v>
      </c>
    </row>
    <row r="50" spans="1:28" ht="146.25" customHeight="1">
      <c r="A50" s="3">
        <v>28</v>
      </c>
      <c r="B50" s="3" t="s">
        <v>55</v>
      </c>
      <c r="C50" s="2" t="s">
        <v>102</v>
      </c>
      <c r="D50" s="2" t="s">
        <v>1</v>
      </c>
      <c r="E50" s="2" t="s">
        <v>1</v>
      </c>
      <c r="F50" s="3">
        <v>0.258</v>
      </c>
      <c r="G50" s="2" t="s">
        <v>5</v>
      </c>
      <c r="H50" s="8">
        <f t="shared" si="1"/>
        <v>4035.3</v>
      </c>
      <c r="I50" s="2" t="s">
        <v>30</v>
      </c>
      <c r="J50" s="9"/>
      <c r="K50" s="8">
        <v>0</v>
      </c>
      <c r="L50" s="8">
        <v>0</v>
      </c>
      <c r="M50" s="8">
        <v>0</v>
      </c>
      <c r="N50" s="8">
        <v>0</v>
      </c>
      <c r="O50" s="8">
        <v>0</v>
      </c>
      <c r="P50" s="8">
        <v>0</v>
      </c>
      <c r="Q50" s="8">
        <v>0</v>
      </c>
      <c r="R50" s="8">
        <v>0</v>
      </c>
      <c r="S50" s="8">
        <v>0</v>
      </c>
      <c r="T50" s="8">
        <v>0</v>
      </c>
      <c r="U50" s="8">
        <v>0</v>
      </c>
      <c r="V50" s="8">
        <v>0</v>
      </c>
      <c r="W50" s="8">
        <v>0</v>
      </c>
      <c r="X50" s="8">
        <v>0</v>
      </c>
      <c r="Y50" s="8">
        <v>0</v>
      </c>
      <c r="Z50" s="8">
        <v>0</v>
      </c>
      <c r="AA50" s="16">
        <v>4035.3</v>
      </c>
      <c r="AB50" s="8">
        <v>0</v>
      </c>
    </row>
    <row r="51" spans="1:28" ht="146.25" customHeight="1">
      <c r="A51" s="3">
        <v>29</v>
      </c>
      <c r="B51" s="3" t="s">
        <v>56</v>
      </c>
      <c r="C51" s="2" t="s">
        <v>9</v>
      </c>
      <c r="D51" s="2" t="s">
        <v>1</v>
      </c>
      <c r="E51" s="2" t="s">
        <v>1</v>
      </c>
      <c r="F51" s="3">
        <v>0.04776</v>
      </c>
      <c r="G51" s="2" t="s">
        <v>5</v>
      </c>
      <c r="H51" s="8">
        <f t="shared" si="1"/>
        <v>10254.6</v>
      </c>
      <c r="I51" s="2" t="s">
        <v>30</v>
      </c>
      <c r="J51" s="9"/>
      <c r="K51" s="8">
        <v>0</v>
      </c>
      <c r="L51" s="8">
        <v>0</v>
      </c>
      <c r="M51" s="8">
        <v>0</v>
      </c>
      <c r="N51" s="8">
        <v>0</v>
      </c>
      <c r="O51" s="8">
        <v>0</v>
      </c>
      <c r="P51" s="8">
        <v>0</v>
      </c>
      <c r="Q51" s="8">
        <v>0</v>
      </c>
      <c r="R51" s="8">
        <v>0</v>
      </c>
      <c r="S51" s="8">
        <v>0</v>
      </c>
      <c r="T51" s="8">
        <v>0</v>
      </c>
      <c r="U51" s="8">
        <v>0</v>
      </c>
      <c r="V51" s="8">
        <v>0</v>
      </c>
      <c r="W51" s="8">
        <v>0</v>
      </c>
      <c r="X51" s="8">
        <v>0</v>
      </c>
      <c r="Y51" s="16">
        <v>10254.6</v>
      </c>
      <c r="Z51" s="8">
        <v>0</v>
      </c>
      <c r="AA51" s="8">
        <v>0</v>
      </c>
      <c r="AB51" s="8">
        <v>0</v>
      </c>
    </row>
    <row r="52" spans="1:28" ht="146.25" customHeight="1">
      <c r="A52" s="3">
        <v>30</v>
      </c>
      <c r="B52" s="3" t="s">
        <v>109</v>
      </c>
      <c r="C52" s="2" t="s">
        <v>9</v>
      </c>
      <c r="D52" s="2" t="s">
        <v>1</v>
      </c>
      <c r="E52" s="2" t="s">
        <v>1</v>
      </c>
      <c r="F52" s="3">
        <v>0.6</v>
      </c>
      <c r="G52" s="2" t="s">
        <v>5</v>
      </c>
      <c r="H52" s="8">
        <f t="shared" si="1"/>
        <v>7254.6</v>
      </c>
      <c r="I52" s="2" t="s">
        <v>30</v>
      </c>
      <c r="J52" s="9"/>
      <c r="K52" s="8">
        <v>0</v>
      </c>
      <c r="L52" s="8">
        <v>0</v>
      </c>
      <c r="M52" s="8">
        <v>0</v>
      </c>
      <c r="N52" s="8">
        <v>0</v>
      </c>
      <c r="O52" s="8">
        <v>0</v>
      </c>
      <c r="P52" s="8">
        <v>0</v>
      </c>
      <c r="Q52" s="8">
        <v>0</v>
      </c>
      <c r="R52" s="8">
        <v>0</v>
      </c>
      <c r="S52" s="8">
        <v>0</v>
      </c>
      <c r="T52" s="8">
        <v>0</v>
      </c>
      <c r="U52" s="8">
        <v>0</v>
      </c>
      <c r="V52" s="8">
        <v>0</v>
      </c>
      <c r="W52" s="8">
        <v>0</v>
      </c>
      <c r="X52" s="8">
        <v>0</v>
      </c>
      <c r="Y52" s="8">
        <v>0</v>
      </c>
      <c r="Z52" s="16">
        <v>7254.6</v>
      </c>
      <c r="AA52" s="8">
        <v>0</v>
      </c>
      <c r="AB52" s="8">
        <v>0</v>
      </c>
    </row>
    <row r="53" spans="1:28" ht="146.25" customHeight="1">
      <c r="A53" s="3">
        <v>31</v>
      </c>
      <c r="B53" s="3" t="s">
        <v>110</v>
      </c>
      <c r="C53" s="2" t="s">
        <v>9</v>
      </c>
      <c r="D53" s="2" t="s">
        <v>1</v>
      </c>
      <c r="E53" s="2" t="s">
        <v>1</v>
      </c>
      <c r="F53" s="3">
        <v>0.55</v>
      </c>
      <c r="G53" s="2" t="s">
        <v>5</v>
      </c>
      <c r="H53" s="8">
        <f>R53+S53+T53+U53+V53+W53+X53+Y53+Z53+AA53+AB53</f>
        <v>6866.8</v>
      </c>
      <c r="I53" s="2" t="s">
        <v>30</v>
      </c>
      <c r="J53" s="9"/>
      <c r="K53" s="8">
        <v>0</v>
      </c>
      <c r="L53" s="8">
        <v>0</v>
      </c>
      <c r="M53" s="8">
        <v>0</v>
      </c>
      <c r="N53" s="8">
        <v>0</v>
      </c>
      <c r="O53" s="8">
        <v>0</v>
      </c>
      <c r="P53" s="8">
        <v>0</v>
      </c>
      <c r="Q53" s="8">
        <v>0</v>
      </c>
      <c r="R53" s="8">
        <v>0</v>
      </c>
      <c r="S53" s="8">
        <v>0</v>
      </c>
      <c r="T53" s="8">
        <v>0</v>
      </c>
      <c r="U53" s="8">
        <v>0</v>
      </c>
      <c r="V53" s="8">
        <v>0</v>
      </c>
      <c r="W53" s="8">
        <v>0</v>
      </c>
      <c r="X53" s="8">
        <v>0</v>
      </c>
      <c r="Y53" s="8">
        <v>0</v>
      </c>
      <c r="Z53" s="16">
        <v>6866.8</v>
      </c>
      <c r="AA53" s="8">
        <v>0</v>
      </c>
      <c r="AB53" s="8">
        <v>0</v>
      </c>
    </row>
    <row r="54" spans="1:28" ht="146.25" customHeight="1">
      <c r="A54" s="3">
        <v>32</v>
      </c>
      <c r="B54" s="3" t="s">
        <v>57</v>
      </c>
      <c r="C54" s="2" t="s">
        <v>9</v>
      </c>
      <c r="D54" s="2" t="s">
        <v>1</v>
      </c>
      <c r="E54" s="2" t="s">
        <v>1</v>
      </c>
      <c r="F54" s="3">
        <v>1.6</v>
      </c>
      <c r="G54" s="2" t="s">
        <v>5</v>
      </c>
      <c r="H54" s="8">
        <f t="shared" si="1"/>
        <v>13064.5</v>
      </c>
      <c r="I54" s="2" t="s">
        <v>30</v>
      </c>
      <c r="J54" s="9"/>
      <c r="K54" s="8">
        <v>0</v>
      </c>
      <c r="L54" s="8">
        <v>0</v>
      </c>
      <c r="M54" s="8">
        <v>0</v>
      </c>
      <c r="N54" s="8">
        <v>0</v>
      </c>
      <c r="O54" s="8">
        <v>0</v>
      </c>
      <c r="P54" s="8">
        <v>0</v>
      </c>
      <c r="Q54" s="8">
        <v>0</v>
      </c>
      <c r="R54" s="8">
        <v>0</v>
      </c>
      <c r="S54" s="8">
        <v>0</v>
      </c>
      <c r="T54" s="8">
        <v>0</v>
      </c>
      <c r="U54" s="8">
        <v>0</v>
      </c>
      <c r="V54" s="8">
        <v>0</v>
      </c>
      <c r="W54" s="8">
        <v>0</v>
      </c>
      <c r="X54" s="8">
        <v>0</v>
      </c>
      <c r="Y54" s="8">
        <v>0</v>
      </c>
      <c r="Z54" s="8">
        <v>0</v>
      </c>
      <c r="AA54" s="16">
        <v>13064.5</v>
      </c>
      <c r="AB54" s="8">
        <v>0</v>
      </c>
    </row>
    <row r="55" spans="1:28" ht="146.25" customHeight="1">
      <c r="A55" s="3">
        <v>33</v>
      </c>
      <c r="B55" s="3" t="s">
        <v>58</v>
      </c>
      <c r="C55" s="2" t="s">
        <v>9</v>
      </c>
      <c r="D55" s="2" t="s">
        <v>1</v>
      </c>
      <c r="E55" s="2" t="s">
        <v>1</v>
      </c>
      <c r="F55" s="3">
        <v>1</v>
      </c>
      <c r="G55" s="2" t="s">
        <v>5</v>
      </c>
      <c r="H55" s="8">
        <f t="shared" si="1"/>
        <v>10626.9</v>
      </c>
      <c r="I55" s="2" t="s">
        <v>30</v>
      </c>
      <c r="J55" s="9"/>
      <c r="K55" s="8">
        <v>0</v>
      </c>
      <c r="L55" s="8">
        <v>0</v>
      </c>
      <c r="M55" s="8">
        <v>0</v>
      </c>
      <c r="N55" s="8">
        <v>0</v>
      </c>
      <c r="O55" s="8">
        <v>0</v>
      </c>
      <c r="P55" s="8">
        <v>0</v>
      </c>
      <c r="Q55" s="8">
        <v>0</v>
      </c>
      <c r="R55" s="8">
        <v>0</v>
      </c>
      <c r="S55" s="8">
        <v>0</v>
      </c>
      <c r="T55" s="8">
        <v>0</v>
      </c>
      <c r="U55" s="8">
        <v>0</v>
      </c>
      <c r="V55" s="8">
        <v>0</v>
      </c>
      <c r="W55" s="8">
        <v>0</v>
      </c>
      <c r="X55" s="8">
        <v>0</v>
      </c>
      <c r="Y55" s="8">
        <v>0</v>
      </c>
      <c r="Z55" s="8">
        <v>0</v>
      </c>
      <c r="AA55" s="16">
        <v>10626.9</v>
      </c>
      <c r="AB55" s="8">
        <v>0</v>
      </c>
    </row>
    <row r="56" spans="1:28" ht="146.25" customHeight="1">
      <c r="A56" s="3">
        <v>34</v>
      </c>
      <c r="B56" s="3" t="s">
        <v>59</v>
      </c>
      <c r="C56" s="2" t="s">
        <v>9</v>
      </c>
      <c r="D56" s="2" t="s">
        <v>1</v>
      </c>
      <c r="E56" s="2" t="s">
        <v>1</v>
      </c>
      <c r="F56" s="3">
        <v>0.25</v>
      </c>
      <c r="G56" s="2" t="s">
        <v>5</v>
      </c>
      <c r="H56" s="8">
        <f t="shared" si="1"/>
        <v>4006.4</v>
      </c>
      <c r="I56" s="2" t="s">
        <v>30</v>
      </c>
      <c r="J56" s="9"/>
      <c r="K56" s="8">
        <v>0</v>
      </c>
      <c r="L56" s="8">
        <v>0</v>
      </c>
      <c r="M56" s="8">
        <v>0</v>
      </c>
      <c r="N56" s="8">
        <v>0</v>
      </c>
      <c r="O56" s="8">
        <v>0</v>
      </c>
      <c r="P56" s="8">
        <v>0</v>
      </c>
      <c r="Q56" s="8">
        <v>0</v>
      </c>
      <c r="R56" s="8">
        <v>0</v>
      </c>
      <c r="S56" s="8">
        <v>0</v>
      </c>
      <c r="T56" s="8">
        <v>0</v>
      </c>
      <c r="U56" s="8">
        <v>0</v>
      </c>
      <c r="V56" s="8">
        <v>0</v>
      </c>
      <c r="W56" s="8">
        <v>0</v>
      </c>
      <c r="X56" s="8">
        <v>0</v>
      </c>
      <c r="Y56" s="8">
        <v>0</v>
      </c>
      <c r="Z56" s="16">
        <v>4006.4</v>
      </c>
      <c r="AA56" s="8">
        <v>0</v>
      </c>
      <c r="AB56" s="8">
        <v>0</v>
      </c>
    </row>
    <row r="57" spans="1:28" ht="146.25" customHeight="1">
      <c r="A57" s="3">
        <v>35</v>
      </c>
      <c r="B57" s="3" t="s">
        <v>60</v>
      </c>
      <c r="C57" s="2" t="s">
        <v>9</v>
      </c>
      <c r="D57" s="2" t="s">
        <v>1</v>
      </c>
      <c r="E57" s="2" t="s">
        <v>1</v>
      </c>
      <c r="F57" s="3">
        <v>1.5</v>
      </c>
      <c r="G57" s="2" t="s">
        <v>5</v>
      </c>
      <c r="H57" s="8">
        <f t="shared" si="1"/>
        <v>9892.2</v>
      </c>
      <c r="I57" s="2" t="s">
        <v>30</v>
      </c>
      <c r="J57" s="9"/>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9892.2</v>
      </c>
    </row>
    <row r="58" spans="1:28" ht="146.25" customHeight="1">
      <c r="A58" s="3">
        <v>36</v>
      </c>
      <c r="B58" s="3" t="s">
        <v>61</v>
      </c>
      <c r="C58" s="2" t="s">
        <v>9</v>
      </c>
      <c r="D58" s="2" t="s">
        <v>1</v>
      </c>
      <c r="E58" s="2" t="s">
        <v>1</v>
      </c>
      <c r="F58" s="3">
        <v>0.6</v>
      </c>
      <c r="G58" s="2" t="s">
        <v>5</v>
      </c>
      <c r="H58" s="8">
        <f t="shared" si="1"/>
        <v>6448.5</v>
      </c>
      <c r="I58" s="2" t="s">
        <v>30</v>
      </c>
      <c r="J58" s="9"/>
      <c r="K58" s="8">
        <v>0</v>
      </c>
      <c r="L58" s="8">
        <v>0</v>
      </c>
      <c r="M58" s="8">
        <v>0</v>
      </c>
      <c r="N58" s="8">
        <v>0</v>
      </c>
      <c r="O58" s="8">
        <v>0</v>
      </c>
      <c r="P58" s="8">
        <v>0</v>
      </c>
      <c r="Q58" s="8">
        <v>0</v>
      </c>
      <c r="R58" s="8">
        <v>0</v>
      </c>
      <c r="S58" s="8">
        <v>0</v>
      </c>
      <c r="T58" s="8">
        <v>0</v>
      </c>
      <c r="U58" s="8">
        <v>0</v>
      </c>
      <c r="V58" s="8">
        <v>0</v>
      </c>
      <c r="W58" s="8">
        <v>0</v>
      </c>
      <c r="X58" s="8">
        <v>0</v>
      </c>
      <c r="Y58" s="8">
        <v>0</v>
      </c>
      <c r="Z58" s="16">
        <v>6448.5</v>
      </c>
      <c r="AA58" s="8">
        <v>0</v>
      </c>
      <c r="AB58" s="8">
        <v>0</v>
      </c>
    </row>
    <row r="59" spans="1:28" ht="146.25" customHeight="1">
      <c r="A59" s="3">
        <v>37</v>
      </c>
      <c r="B59" s="3" t="s">
        <v>62</v>
      </c>
      <c r="C59" s="2" t="s">
        <v>9</v>
      </c>
      <c r="D59" s="2" t="s">
        <v>1</v>
      </c>
      <c r="E59" s="2" t="s">
        <v>1</v>
      </c>
      <c r="F59" s="3">
        <v>1.25</v>
      </c>
      <c r="G59" s="2" t="s">
        <v>5</v>
      </c>
      <c r="H59" s="8">
        <f t="shared" si="1"/>
        <v>8267.1</v>
      </c>
      <c r="I59" s="2" t="s">
        <v>30</v>
      </c>
      <c r="J59" s="9"/>
      <c r="K59" s="8">
        <v>0</v>
      </c>
      <c r="L59" s="8">
        <v>0</v>
      </c>
      <c r="M59" s="8">
        <v>0</v>
      </c>
      <c r="N59" s="8">
        <v>0</v>
      </c>
      <c r="O59" s="8">
        <v>0</v>
      </c>
      <c r="P59" s="8">
        <v>0</v>
      </c>
      <c r="Q59" s="8">
        <v>0</v>
      </c>
      <c r="R59" s="8">
        <v>0</v>
      </c>
      <c r="S59" s="8">
        <v>0</v>
      </c>
      <c r="T59" s="8">
        <v>0</v>
      </c>
      <c r="U59" s="8">
        <v>0</v>
      </c>
      <c r="V59" s="8">
        <v>0</v>
      </c>
      <c r="W59" s="8">
        <v>0</v>
      </c>
      <c r="X59" s="8">
        <v>0</v>
      </c>
      <c r="Y59" s="8">
        <v>0</v>
      </c>
      <c r="Z59" s="8">
        <v>0</v>
      </c>
      <c r="AA59" s="16">
        <v>8267.1</v>
      </c>
      <c r="AB59" s="8">
        <v>0</v>
      </c>
    </row>
    <row r="60" spans="1:28" ht="146.25" customHeight="1">
      <c r="A60" s="3">
        <v>38</v>
      </c>
      <c r="B60" s="3" t="s">
        <v>63</v>
      </c>
      <c r="C60" s="2" t="s">
        <v>102</v>
      </c>
      <c r="D60" s="2" t="s">
        <v>1</v>
      </c>
      <c r="E60" s="2" t="s">
        <v>1</v>
      </c>
      <c r="F60" s="3">
        <v>1.1</v>
      </c>
      <c r="G60" s="2" t="s">
        <v>5</v>
      </c>
      <c r="H60" s="8">
        <f t="shared" si="1"/>
        <v>9988.1</v>
      </c>
      <c r="I60" s="2" t="s">
        <v>30</v>
      </c>
      <c r="J60" s="9"/>
      <c r="K60" s="8">
        <v>0</v>
      </c>
      <c r="L60" s="8">
        <v>0</v>
      </c>
      <c r="M60" s="8">
        <v>0</v>
      </c>
      <c r="N60" s="8">
        <v>0</v>
      </c>
      <c r="O60" s="8">
        <v>0</v>
      </c>
      <c r="P60" s="8">
        <v>0</v>
      </c>
      <c r="Q60" s="8">
        <v>0</v>
      </c>
      <c r="R60" s="8">
        <v>0</v>
      </c>
      <c r="S60" s="8">
        <v>0</v>
      </c>
      <c r="T60" s="8">
        <v>0</v>
      </c>
      <c r="U60" s="8">
        <v>0</v>
      </c>
      <c r="V60" s="8">
        <v>0</v>
      </c>
      <c r="W60" s="8">
        <v>0</v>
      </c>
      <c r="X60" s="8">
        <v>0</v>
      </c>
      <c r="Y60" s="8">
        <v>0</v>
      </c>
      <c r="Z60" s="8">
        <v>0</v>
      </c>
      <c r="AA60" s="8">
        <v>9988.1</v>
      </c>
      <c r="AB60" s="8">
        <v>0</v>
      </c>
    </row>
    <row r="61" spans="1:28" ht="146.25" customHeight="1">
      <c r="A61" s="3">
        <v>39</v>
      </c>
      <c r="B61" s="3" t="s">
        <v>64</v>
      </c>
      <c r="C61" s="2" t="s">
        <v>102</v>
      </c>
      <c r="D61" s="2" t="s">
        <v>1</v>
      </c>
      <c r="E61" s="2" t="s">
        <v>1</v>
      </c>
      <c r="F61" s="3">
        <v>4.7</v>
      </c>
      <c r="G61" s="2" t="s">
        <v>5</v>
      </c>
      <c r="H61" s="8">
        <f t="shared" si="1"/>
        <v>24014.3</v>
      </c>
      <c r="I61" s="2" t="s">
        <v>30</v>
      </c>
      <c r="J61" s="9"/>
      <c r="K61" s="8">
        <v>0</v>
      </c>
      <c r="L61" s="8">
        <v>0</v>
      </c>
      <c r="M61" s="8">
        <v>0</v>
      </c>
      <c r="N61" s="8">
        <v>0</v>
      </c>
      <c r="O61" s="8">
        <v>0</v>
      </c>
      <c r="P61" s="8">
        <v>0</v>
      </c>
      <c r="Q61" s="8">
        <v>0</v>
      </c>
      <c r="R61" s="8">
        <v>0</v>
      </c>
      <c r="S61" s="8">
        <v>0</v>
      </c>
      <c r="T61" s="8">
        <v>0</v>
      </c>
      <c r="U61" s="8">
        <v>0</v>
      </c>
      <c r="V61" s="8">
        <v>0</v>
      </c>
      <c r="W61" s="8">
        <v>0</v>
      </c>
      <c r="X61" s="8">
        <v>0</v>
      </c>
      <c r="Y61" s="8">
        <v>0</v>
      </c>
      <c r="Z61" s="8">
        <v>0</v>
      </c>
      <c r="AA61" s="8">
        <v>0</v>
      </c>
      <c r="AB61" s="8">
        <v>24014.3</v>
      </c>
    </row>
    <row r="62" spans="1:28" ht="146.25" customHeight="1">
      <c r="A62" s="3">
        <v>40</v>
      </c>
      <c r="B62" s="19" t="s">
        <v>65</v>
      </c>
      <c r="C62" s="2" t="s">
        <v>9</v>
      </c>
      <c r="D62" s="2" t="s">
        <v>1</v>
      </c>
      <c r="E62" s="2" t="s">
        <v>1</v>
      </c>
      <c r="F62" s="3">
        <v>1.1</v>
      </c>
      <c r="G62" s="2" t="s">
        <v>5</v>
      </c>
      <c r="H62" s="8">
        <f t="shared" si="1"/>
        <v>10794.8</v>
      </c>
      <c r="I62" s="2" t="s">
        <v>30</v>
      </c>
      <c r="J62" s="9"/>
      <c r="K62" s="8">
        <v>0</v>
      </c>
      <c r="L62" s="8">
        <v>0</v>
      </c>
      <c r="M62" s="8">
        <v>0</v>
      </c>
      <c r="N62" s="8">
        <v>0</v>
      </c>
      <c r="O62" s="8">
        <v>0</v>
      </c>
      <c r="P62" s="8">
        <v>0</v>
      </c>
      <c r="Q62" s="8">
        <v>0</v>
      </c>
      <c r="R62" s="8">
        <v>0</v>
      </c>
      <c r="S62" s="8">
        <v>0</v>
      </c>
      <c r="T62" s="8">
        <v>0</v>
      </c>
      <c r="U62" s="8">
        <v>0</v>
      </c>
      <c r="V62" s="8">
        <v>0</v>
      </c>
      <c r="W62" s="8">
        <v>0</v>
      </c>
      <c r="X62" s="8">
        <v>0</v>
      </c>
      <c r="Y62" s="8">
        <v>0</v>
      </c>
      <c r="Z62" s="16">
        <v>10794.8</v>
      </c>
      <c r="AA62" s="8">
        <v>0</v>
      </c>
      <c r="AB62" s="8">
        <v>0</v>
      </c>
    </row>
    <row r="63" spans="1:28" ht="146.25" customHeight="1">
      <c r="A63" s="3">
        <v>41</v>
      </c>
      <c r="B63" s="19" t="s">
        <v>66</v>
      </c>
      <c r="C63" s="2" t="s">
        <v>9</v>
      </c>
      <c r="D63" s="2" t="s">
        <v>1</v>
      </c>
      <c r="E63" s="2" t="s">
        <v>1</v>
      </c>
      <c r="F63" s="3">
        <v>0.175</v>
      </c>
      <c r="G63" s="2" t="s">
        <v>5</v>
      </c>
      <c r="H63" s="8">
        <f t="shared" si="1"/>
        <v>3185.6</v>
      </c>
      <c r="I63" s="2" t="s">
        <v>30</v>
      </c>
      <c r="J63" s="9"/>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3185.6</v>
      </c>
    </row>
    <row r="64" spans="1:28" ht="146.25" customHeight="1">
      <c r="A64" s="3">
        <v>42</v>
      </c>
      <c r="B64" s="19" t="s">
        <v>67</v>
      </c>
      <c r="C64" s="2" t="s">
        <v>102</v>
      </c>
      <c r="D64" s="2" t="s">
        <v>1</v>
      </c>
      <c r="E64" s="2" t="s">
        <v>1</v>
      </c>
      <c r="F64" s="3">
        <v>6.5</v>
      </c>
      <c r="G64" s="2" t="s">
        <v>5</v>
      </c>
      <c r="H64" s="8">
        <f t="shared" si="1"/>
        <v>33378.7</v>
      </c>
      <c r="I64" s="2" t="s">
        <v>30</v>
      </c>
      <c r="J64" s="9"/>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33378.7</v>
      </c>
    </row>
    <row r="65" spans="1:28" ht="146.25" customHeight="1">
      <c r="A65" s="3">
        <v>43</v>
      </c>
      <c r="B65" s="19" t="s">
        <v>68</v>
      </c>
      <c r="C65" s="2" t="s">
        <v>103</v>
      </c>
      <c r="D65" s="2" t="s">
        <v>1</v>
      </c>
      <c r="E65" s="2" t="s">
        <v>1</v>
      </c>
      <c r="F65" s="3">
        <v>0.031</v>
      </c>
      <c r="G65" s="2" t="s">
        <v>5</v>
      </c>
      <c r="H65" s="8">
        <f t="shared" si="1"/>
        <v>31105.4</v>
      </c>
      <c r="I65" s="2" t="s">
        <v>30</v>
      </c>
      <c r="J65" s="9"/>
      <c r="K65" s="8">
        <v>0</v>
      </c>
      <c r="L65" s="8">
        <v>0</v>
      </c>
      <c r="M65" s="8">
        <v>0</v>
      </c>
      <c r="N65" s="8">
        <v>0</v>
      </c>
      <c r="O65" s="8">
        <v>0</v>
      </c>
      <c r="P65" s="8">
        <v>0</v>
      </c>
      <c r="Q65" s="8">
        <v>0</v>
      </c>
      <c r="R65" s="8">
        <v>0</v>
      </c>
      <c r="S65" s="8">
        <v>0</v>
      </c>
      <c r="T65" s="8">
        <v>0</v>
      </c>
      <c r="U65" s="8">
        <v>0</v>
      </c>
      <c r="V65" s="8">
        <v>0</v>
      </c>
      <c r="W65" s="8">
        <v>0</v>
      </c>
      <c r="X65" s="16">
        <v>31105.4</v>
      </c>
      <c r="Y65" s="8">
        <v>0</v>
      </c>
      <c r="Z65" s="8">
        <v>0</v>
      </c>
      <c r="AA65" s="8">
        <v>0</v>
      </c>
      <c r="AB65" s="8">
        <v>0</v>
      </c>
    </row>
    <row r="66" spans="1:28" ht="146.25" customHeight="1">
      <c r="A66" s="3">
        <v>44</v>
      </c>
      <c r="B66" s="19" t="s">
        <v>69</v>
      </c>
      <c r="C66" s="2" t="s">
        <v>103</v>
      </c>
      <c r="D66" s="2" t="s">
        <v>1</v>
      </c>
      <c r="E66" s="2" t="s">
        <v>1</v>
      </c>
      <c r="F66" s="3">
        <v>0.36</v>
      </c>
      <c r="G66" s="2" t="s">
        <v>5</v>
      </c>
      <c r="H66" s="8">
        <f t="shared" si="1"/>
        <v>6817.1</v>
      </c>
      <c r="I66" s="2" t="s">
        <v>30</v>
      </c>
      <c r="J66" s="9"/>
      <c r="K66" s="8">
        <v>0</v>
      </c>
      <c r="L66" s="8">
        <v>0</v>
      </c>
      <c r="M66" s="8">
        <v>0</v>
      </c>
      <c r="N66" s="8">
        <v>0</v>
      </c>
      <c r="O66" s="8">
        <v>0</v>
      </c>
      <c r="P66" s="8">
        <v>0</v>
      </c>
      <c r="Q66" s="8">
        <v>0</v>
      </c>
      <c r="R66" s="8">
        <v>0</v>
      </c>
      <c r="S66" s="8">
        <v>0</v>
      </c>
      <c r="T66" s="8">
        <v>0</v>
      </c>
      <c r="U66" s="8">
        <v>0</v>
      </c>
      <c r="V66" s="8">
        <v>0</v>
      </c>
      <c r="W66" s="8">
        <v>0</v>
      </c>
      <c r="X66" s="16">
        <v>6817.1</v>
      </c>
      <c r="Y66" s="8">
        <v>0</v>
      </c>
      <c r="Z66" s="8">
        <v>0</v>
      </c>
      <c r="AA66" s="8">
        <v>0</v>
      </c>
      <c r="AB66" s="8">
        <v>0</v>
      </c>
    </row>
    <row r="67" spans="1:28" ht="146.25" customHeight="1">
      <c r="A67" s="3">
        <v>45</v>
      </c>
      <c r="B67" s="20" t="s">
        <v>121</v>
      </c>
      <c r="C67" s="2" t="s">
        <v>103</v>
      </c>
      <c r="D67" s="2" t="s">
        <v>1</v>
      </c>
      <c r="E67" s="2" t="s">
        <v>1</v>
      </c>
      <c r="F67" s="3"/>
      <c r="G67" s="2"/>
      <c r="H67" s="8">
        <f t="shared" si="1"/>
        <v>17333.6</v>
      </c>
      <c r="I67" s="2" t="s">
        <v>30</v>
      </c>
      <c r="J67" s="9"/>
      <c r="K67" s="8">
        <v>0</v>
      </c>
      <c r="L67" s="8">
        <v>0</v>
      </c>
      <c r="M67" s="8">
        <v>0</v>
      </c>
      <c r="N67" s="8">
        <v>0</v>
      </c>
      <c r="O67" s="8">
        <v>0</v>
      </c>
      <c r="P67" s="8">
        <v>0</v>
      </c>
      <c r="Q67" s="8">
        <v>0</v>
      </c>
      <c r="R67" s="8">
        <v>0</v>
      </c>
      <c r="S67" s="8">
        <v>0</v>
      </c>
      <c r="T67" s="8">
        <v>0</v>
      </c>
      <c r="U67" s="8">
        <v>0</v>
      </c>
      <c r="V67" s="8">
        <v>0</v>
      </c>
      <c r="W67" s="8">
        <v>0</v>
      </c>
      <c r="X67" s="16">
        <v>17333.6</v>
      </c>
      <c r="Y67" s="8">
        <v>0</v>
      </c>
      <c r="Z67" s="8">
        <v>0</v>
      </c>
      <c r="AA67" s="8">
        <v>0</v>
      </c>
      <c r="AB67" s="8">
        <v>0</v>
      </c>
    </row>
    <row r="68" spans="1:28" ht="57.75" customHeight="1">
      <c r="A68" s="25">
        <v>46</v>
      </c>
      <c r="B68" s="25" t="s">
        <v>70</v>
      </c>
      <c r="C68" s="25" t="s">
        <v>91</v>
      </c>
      <c r="D68" s="2" t="s">
        <v>1</v>
      </c>
      <c r="E68" s="2" t="s">
        <v>1</v>
      </c>
      <c r="F68" s="25">
        <v>0.39</v>
      </c>
      <c r="G68" s="2" t="s">
        <v>5</v>
      </c>
      <c r="H68" s="8">
        <f aca="true" t="shared" si="2" ref="H68:H100">R68+S68+T68+U68+V68+W68+X68+Y68+Z68+AA68+AB68</f>
        <v>8663.9</v>
      </c>
      <c r="I68" s="2" t="s">
        <v>30</v>
      </c>
      <c r="J68" s="9"/>
      <c r="K68" s="8">
        <v>0</v>
      </c>
      <c r="L68" s="8">
        <v>0</v>
      </c>
      <c r="M68" s="8">
        <v>0</v>
      </c>
      <c r="N68" s="8">
        <v>0</v>
      </c>
      <c r="O68" s="8">
        <v>0</v>
      </c>
      <c r="P68" s="8">
        <v>0</v>
      </c>
      <c r="Q68" s="8">
        <v>0</v>
      </c>
      <c r="R68" s="8">
        <v>0</v>
      </c>
      <c r="S68" s="8">
        <v>0</v>
      </c>
      <c r="T68" s="8">
        <v>0</v>
      </c>
      <c r="U68" s="8">
        <v>0</v>
      </c>
      <c r="V68" s="8">
        <v>0</v>
      </c>
      <c r="W68" s="8">
        <v>0</v>
      </c>
      <c r="X68" s="8">
        <v>0</v>
      </c>
      <c r="Y68" s="16">
        <v>8663.9</v>
      </c>
      <c r="Z68" s="8">
        <v>0</v>
      </c>
      <c r="AA68" s="8">
        <v>0</v>
      </c>
      <c r="AB68" s="8">
        <v>0</v>
      </c>
    </row>
    <row r="69" spans="1:28" ht="57.75" customHeight="1">
      <c r="A69" s="26"/>
      <c r="B69" s="26"/>
      <c r="C69" s="26"/>
      <c r="D69" s="2" t="s">
        <v>1</v>
      </c>
      <c r="E69" s="2" t="s">
        <v>1</v>
      </c>
      <c r="F69" s="26"/>
      <c r="G69" s="2" t="s">
        <v>5</v>
      </c>
      <c r="H69" s="8">
        <f t="shared" si="2"/>
        <v>179689.3</v>
      </c>
      <c r="I69" s="2" t="s">
        <v>91</v>
      </c>
      <c r="J69" s="9"/>
      <c r="K69" s="8">
        <v>0</v>
      </c>
      <c r="L69" s="8">
        <v>0</v>
      </c>
      <c r="M69" s="8">
        <v>0</v>
      </c>
      <c r="N69" s="8">
        <v>0</v>
      </c>
      <c r="O69" s="8">
        <v>0</v>
      </c>
      <c r="P69" s="8">
        <v>0</v>
      </c>
      <c r="Q69" s="8">
        <v>0</v>
      </c>
      <c r="R69" s="8">
        <v>0</v>
      </c>
      <c r="S69" s="8">
        <v>0</v>
      </c>
      <c r="T69" s="8">
        <v>0</v>
      </c>
      <c r="U69" s="8">
        <v>0</v>
      </c>
      <c r="V69" s="8">
        <v>0</v>
      </c>
      <c r="W69" s="8">
        <v>0</v>
      </c>
      <c r="X69" s="8">
        <v>0</v>
      </c>
      <c r="Y69" s="8">
        <v>0</v>
      </c>
      <c r="Z69" s="16">
        <v>179689.3</v>
      </c>
      <c r="AA69" s="8">
        <v>0</v>
      </c>
      <c r="AB69" s="8">
        <v>0</v>
      </c>
    </row>
    <row r="70" spans="1:28" ht="57.75" customHeight="1">
      <c r="A70" s="25">
        <v>47</v>
      </c>
      <c r="B70" s="25" t="s">
        <v>71</v>
      </c>
      <c r="C70" s="25" t="s">
        <v>91</v>
      </c>
      <c r="D70" s="2" t="s">
        <v>1</v>
      </c>
      <c r="E70" s="2" t="s">
        <v>1</v>
      </c>
      <c r="F70" s="25">
        <v>1.34</v>
      </c>
      <c r="G70" s="2" t="s">
        <v>5</v>
      </c>
      <c r="H70" s="8">
        <f t="shared" si="2"/>
        <v>9856.8</v>
      </c>
      <c r="I70" s="2" t="s">
        <v>30</v>
      </c>
      <c r="J70" s="9"/>
      <c r="K70" s="8">
        <v>0</v>
      </c>
      <c r="L70" s="8">
        <v>0</v>
      </c>
      <c r="M70" s="8">
        <v>0</v>
      </c>
      <c r="N70" s="8">
        <v>0</v>
      </c>
      <c r="O70" s="8">
        <v>0</v>
      </c>
      <c r="P70" s="8">
        <v>0</v>
      </c>
      <c r="Q70" s="8">
        <v>0</v>
      </c>
      <c r="R70" s="8">
        <v>0</v>
      </c>
      <c r="S70" s="8">
        <v>0</v>
      </c>
      <c r="T70" s="8">
        <v>0</v>
      </c>
      <c r="U70" s="8">
        <v>0</v>
      </c>
      <c r="V70" s="8">
        <v>0</v>
      </c>
      <c r="W70" s="8">
        <v>0</v>
      </c>
      <c r="X70" s="8">
        <v>0</v>
      </c>
      <c r="Y70" s="16">
        <v>9856.8</v>
      </c>
      <c r="Z70" s="8">
        <v>0</v>
      </c>
      <c r="AA70" s="8">
        <v>0</v>
      </c>
      <c r="AB70" s="8">
        <v>0</v>
      </c>
    </row>
    <row r="71" spans="1:28" ht="57.75" customHeight="1">
      <c r="A71" s="26"/>
      <c r="B71" s="26"/>
      <c r="C71" s="26"/>
      <c r="D71" s="2" t="s">
        <v>1</v>
      </c>
      <c r="E71" s="2" t="s">
        <v>1</v>
      </c>
      <c r="F71" s="26"/>
      <c r="G71" s="2" t="s">
        <v>5</v>
      </c>
      <c r="H71" s="8">
        <f t="shared" si="2"/>
        <v>204232.9</v>
      </c>
      <c r="I71" s="2" t="s">
        <v>91</v>
      </c>
      <c r="J71" s="9"/>
      <c r="K71" s="8">
        <v>0</v>
      </c>
      <c r="L71" s="8">
        <v>0</v>
      </c>
      <c r="M71" s="8">
        <v>0</v>
      </c>
      <c r="N71" s="8">
        <v>0</v>
      </c>
      <c r="O71" s="8">
        <v>0</v>
      </c>
      <c r="P71" s="8">
        <v>0</v>
      </c>
      <c r="Q71" s="8">
        <v>0</v>
      </c>
      <c r="R71" s="8">
        <v>0</v>
      </c>
      <c r="S71" s="8">
        <v>0</v>
      </c>
      <c r="T71" s="8">
        <v>0</v>
      </c>
      <c r="U71" s="8">
        <v>0</v>
      </c>
      <c r="V71" s="8">
        <v>0</v>
      </c>
      <c r="W71" s="8">
        <v>0</v>
      </c>
      <c r="X71" s="8">
        <v>0</v>
      </c>
      <c r="Y71" s="8">
        <v>0</v>
      </c>
      <c r="Z71" s="16">
        <v>204232.9</v>
      </c>
      <c r="AA71" s="8">
        <v>0</v>
      </c>
      <c r="AB71" s="8">
        <v>0</v>
      </c>
    </row>
    <row r="72" spans="1:28" ht="146.25" customHeight="1" hidden="1">
      <c r="A72" s="3">
        <v>50</v>
      </c>
      <c r="B72" s="3" t="s">
        <v>120</v>
      </c>
      <c r="C72" s="2" t="s">
        <v>103</v>
      </c>
      <c r="D72" s="2" t="s">
        <v>1</v>
      </c>
      <c r="E72" s="2" t="s">
        <v>1</v>
      </c>
      <c r="F72" s="3">
        <v>0.474</v>
      </c>
      <c r="G72" s="2" t="s">
        <v>5</v>
      </c>
      <c r="H72" s="8">
        <f>R72+S72+T72+U72+V72+W72+X72+Y72+Z72+AA72+AB72</f>
        <v>0</v>
      </c>
      <c r="I72" s="2" t="s">
        <v>30</v>
      </c>
      <c r="J72" s="9"/>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row>
    <row r="73" spans="1:28" ht="146.25" customHeight="1">
      <c r="A73" s="3">
        <v>48</v>
      </c>
      <c r="B73" s="3" t="s">
        <v>72</v>
      </c>
      <c r="C73" s="2" t="s">
        <v>91</v>
      </c>
      <c r="D73" s="2" t="s">
        <v>1</v>
      </c>
      <c r="E73" s="2" t="s">
        <v>1</v>
      </c>
      <c r="F73" s="3">
        <v>0.436</v>
      </c>
      <c r="G73" s="2" t="s">
        <v>5</v>
      </c>
      <c r="H73" s="8">
        <f t="shared" si="2"/>
        <v>215047.2</v>
      </c>
      <c r="I73" s="2" t="s">
        <v>91</v>
      </c>
      <c r="J73" s="9"/>
      <c r="K73" s="8">
        <v>0</v>
      </c>
      <c r="L73" s="8">
        <v>0</v>
      </c>
      <c r="M73" s="8">
        <v>0</v>
      </c>
      <c r="N73" s="8">
        <v>0</v>
      </c>
      <c r="O73" s="8">
        <v>0</v>
      </c>
      <c r="P73" s="8">
        <v>0</v>
      </c>
      <c r="Q73" s="8">
        <v>0</v>
      </c>
      <c r="R73" s="8">
        <v>0</v>
      </c>
      <c r="S73" s="8">
        <v>0</v>
      </c>
      <c r="T73" s="8">
        <v>0</v>
      </c>
      <c r="U73" s="8">
        <v>0</v>
      </c>
      <c r="V73" s="8">
        <v>0</v>
      </c>
      <c r="W73" s="8">
        <v>0</v>
      </c>
      <c r="X73" s="8">
        <v>215047.2</v>
      </c>
      <c r="Y73" s="8">
        <v>0</v>
      </c>
      <c r="Z73" s="8">
        <v>0</v>
      </c>
      <c r="AA73" s="8">
        <v>0</v>
      </c>
      <c r="AB73" s="8">
        <v>0</v>
      </c>
    </row>
    <row r="74" spans="1:28" ht="146.25" customHeight="1">
      <c r="A74" s="3">
        <v>49</v>
      </c>
      <c r="B74" s="3" t="s">
        <v>73</v>
      </c>
      <c r="C74" s="2" t="s">
        <v>103</v>
      </c>
      <c r="D74" s="2" t="s">
        <v>1</v>
      </c>
      <c r="E74" s="2" t="s">
        <v>1</v>
      </c>
      <c r="F74" s="3">
        <v>0.067</v>
      </c>
      <c r="G74" s="2" t="s">
        <v>5</v>
      </c>
      <c r="H74" s="8">
        <f t="shared" si="2"/>
        <v>31105.4</v>
      </c>
      <c r="I74" s="2" t="s">
        <v>30</v>
      </c>
      <c r="J74" s="9"/>
      <c r="K74" s="8">
        <v>0</v>
      </c>
      <c r="L74" s="8">
        <v>0</v>
      </c>
      <c r="M74" s="8">
        <v>0</v>
      </c>
      <c r="N74" s="8">
        <v>0</v>
      </c>
      <c r="O74" s="8">
        <v>0</v>
      </c>
      <c r="P74" s="8">
        <v>0</v>
      </c>
      <c r="Q74" s="8">
        <v>0</v>
      </c>
      <c r="R74" s="8">
        <v>0</v>
      </c>
      <c r="S74" s="8">
        <v>0</v>
      </c>
      <c r="T74" s="8">
        <v>0</v>
      </c>
      <c r="U74" s="8">
        <v>0</v>
      </c>
      <c r="V74" s="8">
        <v>0</v>
      </c>
      <c r="W74" s="8">
        <v>0</v>
      </c>
      <c r="X74" s="16">
        <v>31105.4</v>
      </c>
      <c r="Y74" s="8">
        <v>0</v>
      </c>
      <c r="Z74" s="8">
        <v>0</v>
      </c>
      <c r="AA74" s="8">
        <v>0</v>
      </c>
      <c r="AB74" s="8">
        <v>0</v>
      </c>
    </row>
    <row r="75" spans="1:28" ht="146.25" customHeight="1" hidden="1">
      <c r="A75" s="3">
        <v>53</v>
      </c>
      <c r="B75" s="3" t="s">
        <v>74</v>
      </c>
      <c r="C75" s="2" t="s">
        <v>91</v>
      </c>
      <c r="D75" s="2" t="s">
        <v>1</v>
      </c>
      <c r="E75" s="2" t="s">
        <v>1</v>
      </c>
      <c r="F75" s="3">
        <v>0.6</v>
      </c>
      <c r="G75" s="2" t="s">
        <v>5</v>
      </c>
      <c r="H75" s="8">
        <f t="shared" si="2"/>
        <v>0</v>
      </c>
      <c r="I75" s="2" t="s">
        <v>30</v>
      </c>
      <c r="J75" s="9"/>
      <c r="K75" s="8">
        <v>0</v>
      </c>
      <c r="L75" s="8">
        <v>0</v>
      </c>
      <c r="M75" s="8">
        <v>0</v>
      </c>
      <c r="N75" s="8">
        <v>0</v>
      </c>
      <c r="O75" s="8">
        <v>0</v>
      </c>
      <c r="P75" s="8">
        <v>0</v>
      </c>
      <c r="Q75" s="8">
        <v>0</v>
      </c>
      <c r="R75" s="8">
        <v>0</v>
      </c>
      <c r="S75" s="8">
        <v>0</v>
      </c>
      <c r="T75" s="8">
        <v>0</v>
      </c>
      <c r="U75" s="8">
        <v>0</v>
      </c>
      <c r="V75" s="8">
        <v>0</v>
      </c>
      <c r="W75" s="8">
        <v>0</v>
      </c>
      <c r="X75" s="8">
        <v>0</v>
      </c>
      <c r="Y75" s="8">
        <v>0</v>
      </c>
      <c r="Z75" s="8">
        <v>0</v>
      </c>
      <c r="AA75" s="8">
        <v>0</v>
      </c>
      <c r="AB75" s="8">
        <v>0</v>
      </c>
    </row>
    <row r="76" spans="1:28" ht="146.25" customHeight="1">
      <c r="A76" s="3">
        <v>50</v>
      </c>
      <c r="B76" s="3" t="s">
        <v>108</v>
      </c>
      <c r="C76" s="2" t="s">
        <v>91</v>
      </c>
      <c r="D76" s="2" t="s">
        <v>1</v>
      </c>
      <c r="E76" s="2" t="s">
        <v>1</v>
      </c>
      <c r="F76" s="3">
        <v>2.3</v>
      </c>
      <c r="G76" s="2" t="s">
        <v>5</v>
      </c>
      <c r="H76" s="8">
        <f>R76+S76+T76+U76+V76+W76+X76+Y76+Z76+AA76+AB76</f>
        <v>27840.7</v>
      </c>
      <c r="I76" s="2" t="s">
        <v>30</v>
      </c>
      <c r="J76" s="9"/>
      <c r="K76" s="8">
        <v>0</v>
      </c>
      <c r="L76" s="8">
        <v>0</v>
      </c>
      <c r="M76" s="8">
        <v>0</v>
      </c>
      <c r="N76" s="8">
        <v>0</v>
      </c>
      <c r="O76" s="8">
        <v>0</v>
      </c>
      <c r="P76" s="8">
        <v>0</v>
      </c>
      <c r="Q76" s="8">
        <v>0</v>
      </c>
      <c r="R76" s="8">
        <v>0</v>
      </c>
      <c r="S76" s="8">
        <v>0</v>
      </c>
      <c r="T76" s="8">
        <v>0</v>
      </c>
      <c r="U76" s="8">
        <v>0</v>
      </c>
      <c r="V76" s="8">
        <v>0</v>
      </c>
      <c r="W76" s="8">
        <v>0</v>
      </c>
      <c r="X76" s="16">
        <v>27840.7</v>
      </c>
      <c r="Y76" s="8">
        <v>0</v>
      </c>
      <c r="Z76" s="8">
        <v>0</v>
      </c>
      <c r="AA76" s="8">
        <v>0</v>
      </c>
      <c r="AB76" s="8">
        <v>0</v>
      </c>
    </row>
    <row r="77" spans="1:28" ht="146.25" customHeight="1">
      <c r="A77" s="3">
        <v>51</v>
      </c>
      <c r="B77" s="3" t="s">
        <v>75</v>
      </c>
      <c r="C77" s="2" t="s">
        <v>91</v>
      </c>
      <c r="D77" s="2" t="s">
        <v>1</v>
      </c>
      <c r="E77" s="2" t="s">
        <v>1</v>
      </c>
      <c r="F77" s="3">
        <v>0.22</v>
      </c>
      <c r="G77" s="2" t="s">
        <v>5</v>
      </c>
      <c r="H77" s="8">
        <f t="shared" si="2"/>
        <v>8505.7</v>
      </c>
      <c r="I77" s="2" t="s">
        <v>30</v>
      </c>
      <c r="J77" s="9"/>
      <c r="K77" s="8">
        <v>0</v>
      </c>
      <c r="L77" s="8">
        <v>0</v>
      </c>
      <c r="M77" s="8">
        <v>0</v>
      </c>
      <c r="N77" s="8">
        <v>0</v>
      </c>
      <c r="O77" s="8">
        <v>0</v>
      </c>
      <c r="P77" s="8">
        <v>0</v>
      </c>
      <c r="Q77" s="8">
        <v>0</v>
      </c>
      <c r="R77" s="8">
        <v>0</v>
      </c>
      <c r="S77" s="8">
        <v>0</v>
      </c>
      <c r="T77" s="8">
        <v>0</v>
      </c>
      <c r="U77" s="8">
        <v>0</v>
      </c>
      <c r="V77" s="8">
        <v>0</v>
      </c>
      <c r="W77" s="8">
        <v>0</v>
      </c>
      <c r="X77" s="8">
        <v>0</v>
      </c>
      <c r="Y77" s="8">
        <v>0</v>
      </c>
      <c r="Z77" s="8">
        <v>0</v>
      </c>
      <c r="AA77" s="16">
        <v>8505.7</v>
      </c>
      <c r="AB77" s="8">
        <v>0</v>
      </c>
    </row>
    <row r="78" spans="1:28" ht="146.25" customHeight="1">
      <c r="A78" s="3">
        <v>52</v>
      </c>
      <c r="B78" s="3" t="s">
        <v>76</v>
      </c>
      <c r="C78" s="2" t="s">
        <v>91</v>
      </c>
      <c r="D78" s="2" t="s">
        <v>1</v>
      </c>
      <c r="E78" s="2" t="s">
        <v>1</v>
      </c>
      <c r="F78" s="3">
        <v>0.23</v>
      </c>
      <c r="G78" s="2" t="s">
        <v>5</v>
      </c>
      <c r="H78" s="8">
        <f t="shared" si="2"/>
        <v>8362.1</v>
      </c>
      <c r="I78" s="2" t="s">
        <v>30</v>
      </c>
      <c r="J78" s="9"/>
      <c r="K78" s="8">
        <v>0</v>
      </c>
      <c r="L78" s="8">
        <v>0</v>
      </c>
      <c r="M78" s="8">
        <v>0</v>
      </c>
      <c r="N78" s="8">
        <v>0</v>
      </c>
      <c r="O78" s="8">
        <v>0</v>
      </c>
      <c r="P78" s="8">
        <v>0</v>
      </c>
      <c r="Q78" s="8">
        <v>0</v>
      </c>
      <c r="R78" s="8">
        <v>0</v>
      </c>
      <c r="S78" s="8">
        <v>0</v>
      </c>
      <c r="T78" s="8">
        <v>0</v>
      </c>
      <c r="U78" s="8">
        <v>0</v>
      </c>
      <c r="V78" s="8">
        <v>0</v>
      </c>
      <c r="W78" s="8">
        <v>0</v>
      </c>
      <c r="X78" s="8">
        <v>0</v>
      </c>
      <c r="Y78" s="8">
        <v>0</v>
      </c>
      <c r="Z78" s="8">
        <v>0</v>
      </c>
      <c r="AA78" s="16">
        <v>8362.1</v>
      </c>
      <c r="AB78" s="8">
        <v>0</v>
      </c>
    </row>
    <row r="79" spans="1:28" ht="146.25" customHeight="1">
      <c r="A79" s="3">
        <v>53</v>
      </c>
      <c r="B79" s="3" t="s">
        <v>77</v>
      </c>
      <c r="C79" s="2" t="s">
        <v>91</v>
      </c>
      <c r="D79" s="2" t="s">
        <v>1</v>
      </c>
      <c r="E79" s="2" t="s">
        <v>1</v>
      </c>
      <c r="F79" s="3">
        <v>0.3</v>
      </c>
      <c r="G79" s="2" t="s">
        <v>5</v>
      </c>
      <c r="H79" s="8">
        <f t="shared" si="2"/>
        <v>10041.1</v>
      </c>
      <c r="I79" s="2" t="s">
        <v>30</v>
      </c>
      <c r="J79" s="9"/>
      <c r="K79" s="8">
        <v>0</v>
      </c>
      <c r="L79" s="8">
        <v>0</v>
      </c>
      <c r="M79" s="8">
        <v>0</v>
      </c>
      <c r="N79" s="8">
        <v>0</v>
      </c>
      <c r="O79" s="8">
        <v>0</v>
      </c>
      <c r="P79" s="8">
        <v>0</v>
      </c>
      <c r="Q79" s="8">
        <v>0</v>
      </c>
      <c r="R79" s="8">
        <v>0</v>
      </c>
      <c r="S79" s="8">
        <v>0</v>
      </c>
      <c r="T79" s="8">
        <v>0</v>
      </c>
      <c r="U79" s="8">
        <v>0</v>
      </c>
      <c r="V79" s="8">
        <v>0</v>
      </c>
      <c r="W79" s="8">
        <v>0</v>
      </c>
      <c r="X79" s="8">
        <v>0</v>
      </c>
      <c r="Y79" s="8">
        <v>0</v>
      </c>
      <c r="Z79" s="8">
        <v>0</v>
      </c>
      <c r="AA79" s="16">
        <v>10041.1</v>
      </c>
      <c r="AB79" s="8">
        <v>0</v>
      </c>
    </row>
    <row r="80" spans="1:28" ht="146.25" customHeight="1">
      <c r="A80" s="3">
        <v>54</v>
      </c>
      <c r="B80" s="3" t="s">
        <v>78</v>
      </c>
      <c r="C80" s="2" t="s">
        <v>103</v>
      </c>
      <c r="D80" s="2" t="s">
        <v>1</v>
      </c>
      <c r="E80" s="2" t="s">
        <v>1</v>
      </c>
      <c r="F80" s="3">
        <v>2</v>
      </c>
      <c r="G80" s="2" t="s">
        <v>5</v>
      </c>
      <c r="H80" s="8">
        <f t="shared" si="2"/>
        <v>12823.9</v>
      </c>
      <c r="I80" s="2" t="s">
        <v>30</v>
      </c>
      <c r="J80" s="9"/>
      <c r="K80" s="8">
        <v>0</v>
      </c>
      <c r="L80" s="8">
        <v>0</v>
      </c>
      <c r="M80" s="8">
        <v>0</v>
      </c>
      <c r="N80" s="8">
        <v>0</v>
      </c>
      <c r="O80" s="8">
        <v>0</v>
      </c>
      <c r="P80" s="8">
        <v>0</v>
      </c>
      <c r="Q80" s="8">
        <v>0</v>
      </c>
      <c r="R80" s="8">
        <v>0</v>
      </c>
      <c r="S80" s="8">
        <v>0</v>
      </c>
      <c r="T80" s="8">
        <v>0</v>
      </c>
      <c r="U80" s="8">
        <v>0</v>
      </c>
      <c r="V80" s="8">
        <v>0</v>
      </c>
      <c r="W80" s="8">
        <v>0</v>
      </c>
      <c r="X80" s="16">
        <v>12823.9</v>
      </c>
      <c r="Y80" s="8">
        <v>0</v>
      </c>
      <c r="Z80" s="8">
        <v>0</v>
      </c>
      <c r="AA80" s="8">
        <v>0</v>
      </c>
      <c r="AB80" s="8">
        <v>0</v>
      </c>
    </row>
    <row r="81" spans="1:28" ht="146.25" customHeight="1">
      <c r="A81" s="3">
        <v>55</v>
      </c>
      <c r="B81" s="3" t="s">
        <v>79</v>
      </c>
      <c r="C81" s="2" t="s">
        <v>103</v>
      </c>
      <c r="D81" s="2" t="s">
        <v>1</v>
      </c>
      <c r="E81" s="2" t="s">
        <v>1</v>
      </c>
      <c r="F81" s="3">
        <v>4</v>
      </c>
      <c r="G81" s="2" t="s">
        <v>5</v>
      </c>
      <c r="H81" s="8">
        <f t="shared" si="2"/>
        <v>22951.5</v>
      </c>
      <c r="I81" s="2" t="s">
        <v>30</v>
      </c>
      <c r="J81" s="9"/>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16">
        <v>22951.5</v>
      </c>
    </row>
    <row r="82" spans="1:28" ht="146.25" customHeight="1">
      <c r="A82" s="3">
        <v>56</v>
      </c>
      <c r="B82" s="3" t="s">
        <v>80</v>
      </c>
      <c r="C82" s="2" t="s">
        <v>103</v>
      </c>
      <c r="D82" s="2" t="s">
        <v>1</v>
      </c>
      <c r="E82" s="2" t="s">
        <v>1</v>
      </c>
      <c r="F82" s="3">
        <v>1.225</v>
      </c>
      <c r="G82" s="2" t="s">
        <v>5</v>
      </c>
      <c r="H82" s="8">
        <f t="shared" si="2"/>
        <v>12190.6</v>
      </c>
      <c r="I82" s="2" t="s">
        <v>30</v>
      </c>
      <c r="J82" s="9"/>
      <c r="K82" s="8">
        <v>0</v>
      </c>
      <c r="L82" s="8">
        <v>0</v>
      </c>
      <c r="M82" s="8">
        <v>0</v>
      </c>
      <c r="N82" s="8">
        <v>0</v>
      </c>
      <c r="O82" s="8">
        <v>0</v>
      </c>
      <c r="P82" s="8">
        <v>0</v>
      </c>
      <c r="Q82" s="8">
        <v>0</v>
      </c>
      <c r="R82" s="8">
        <v>0</v>
      </c>
      <c r="S82" s="8">
        <v>0</v>
      </c>
      <c r="T82" s="8">
        <v>0</v>
      </c>
      <c r="U82" s="8">
        <v>0</v>
      </c>
      <c r="V82" s="8">
        <v>0</v>
      </c>
      <c r="W82" s="8">
        <v>0</v>
      </c>
      <c r="X82" s="8">
        <v>0</v>
      </c>
      <c r="Y82" s="8">
        <v>0</v>
      </c>
      <c r="Z82" s="16">
        <v>12190.6</v>
      </c>
      <c r="AA82" s="8">
        <v>0</v>
      </c>
      <c r="AB82" s="8">
        <v>0</v>
      </c>
    </row>
    <row r="83" spans="1:28" ht="146.25" customHeight="1">
      <c r="A83" s="3">
        <v>57</v>
      </c>
      <c r="B83" s="3" t="s">
        <v>81</v>
      </c>
      <c r="C83" s="2" t="s">
        <v>103</v>
      </c>
      <c r="D83" s="2" t="s">
        <v>1</v>
      </c>
      <c r="E83" s="2" t="s">
        <v>1</v>
      </c>
      <c r="F83" s="3">
        <v>0.51</v>
      </c>
      <c r="G83" s="2" t="s">
        <v>5</v>
      </c>
      <c r="H83" s="8">
        <f t="shared" si="2"/>
        <v>8295.2</v>
      </c>
      <c r="I83" s="2" t="s">
        <v>30</v>
      </c>
      <c r="J83" s="9"/>
      <c r="K83" s="8">
        <v>0</v>
      </c>
      <c r="L83" s="8">
        <v>0</v>
      </c>
      <c r="M83" s="8">
        <v>0</v>
      </c>
      <c r="N83" s="8">
        <v>0</v>
      </c>
      <c r="O83" s="8">
        <v>0</v>
      </c>
      <c r="P83" s="8">
        <v>0</v>
      </c>
      <c r="Q83" s="8">
        <v>0</v>
      </c>
      <c r="R83" s="8">
        <v>0</v>
      </c>
      <c r="S83" s="8">
        <v>0</v>
      </c>
      <c r="T83" s="8">
        <v>0</v>
      </c>
      <c r="U83" s="8">
        <v>0</v>
      </c>
      <c r="V83" s="8">
        <v>0</v>
      </c>
      <c r="W83" s="8">
        <v>0</v>
      </c>
      <c r="X83" s="8">
        <v>0</v>
      </c>
      <c r="Y83" s="8">
        <v>0</v>
      </c>
      <c r="Z83" s="16">
        <v>8295.2</v>
      </c>
      <c r="AA83" s="8">
        <v>0</v>
      </c>
      <c r="AB83" s="8">
        <v>0</v>
      </c>
    </row>
    <row r="84" spans="1:28" ht="146.25" customHeight="1">
      <c r="A84" s="3">
        <v>58</v>
      </c>
      <c r="B84" s="3" t="s">
        <v>82</v>
      </c>
      <c r="C84" s="2" t="s">
        <v>91</v>
      </c>
      <c r="D84" s="2" t="s">
        <v>1</v>
      </c>
      <c r="E84" s="2" t="s">
        <v>1</v>
      </c>
      <c r="F84" s="3">
        <v>0.77</v>
      </c>
      <c r="G84" s="2" t="s">
        <v>5</v>
      </c>
      <c r="H84" s="8">
        <f t="shared" si="2"/>
        <v>9982.7</v>
      </c>
      <c r="I84" s="2" t="s">
        <v>30</v>
      </c>
      <c r="J84" s="9"/>
      <c r="K84" s="8">
        <v>0</v>
      </c>
      <c r="L84" s="8">
        <v>0</v>
      </c>
      <c r="M84" s="8">
        <v>0</v>
      </c>
      <c r="N84" s="8">
        <v>0</v>
      </c>
      <c r="O84" s="8">
        <v>0</v>
      </c>
      <c r="P84" s="8">
        <v>0</v>
      </c>
      <c r="Q84" s="8">
        <v>0</v>
      </c>
      <c r="R84" s="8">
        <v>0</v>
      </c>
      <c r="S84" s="8">
        <v>0</v>
      </c>
      <c r="T84" s="8">
        <v>0</v>
      </c>
      <c r="U84" s="8">
        <v>0</v>
      </c>
      <c r="V84" s="8">
        <v>0</v>
      </c>
      <c r="W84" s="8">
        <v>0</v>
      </c>
      <c r="X84" s="8">
        <v>0</v>
      </c>
      <c r="Y84" s="8">
        <v>0</v>
      </c>
      <c r="Z84" s="16">
        <v>9982.7</v>
      </c>
      <c r="AA84" s="8">
        <v>0</v>
      </c>
      <c r="AB84" s="8">
        <v>0</v>
      </c>
    </row>
    <row r="85" spans="1:28" ht="146.25" customHeight="1">
      <c r="A85" s="3">
        <v>59</v>
      </c>
      <c r="B85" s="3" t="s">
        <v>83</v>
      </c>
      <c r="C85" s="2" t="s">
        <v>91</v>
      </c>
      <c r="D85" s="2" t="s">
        <v>1</v>
      </c>
      <c r="E85" s="2" t="s">
        <v>1</v>
      </c>
      <c r="F85" s="3">
        <v>2.8</v>
      </c>
      <c r="G85" s="2" t="s">
        <v>5</v>
      </c>
      <c r="H85" s="8">
        <f t="shared" si="2"/>
        <v>13377.9</v>
      </c>
      <c r="I85" s="2" t="s">
        <v>30</v>
      </c>
      <c r="J85" s="9"/>
      <c r="K85" s="8">
        <v>0</v>
      </c>
      <c r="L85" s="8">
        <v>0</v>
      </c>
      <c r="M85" s="8">
        <v>0</v>
      </c>
      <c r="N85" s="8">
        <v>0</v>
      </c>
      <c r="O85" s="8">
        <v>0</v>
      </c>
      <c r="P85" s="8">
        <v>0</v>
      </c>
      <c r="Q85" s="8">
        <v>0</v>
      </c>
      <c r="R85" s="8">
        <v>0</v>
      </c>
      <c r="S85" s="8">
        <v>0</v>
      </c>
      <c r="T85" s="8">
        <v>0</v>
      </c>
      <c r="U85" s="8">
        <v>0</v>
      </c>
      <c r="V85" s="8">
        <v>0</v>
      </c>
      <c r="W85" s="8">
        <v>0</v>
      </c>
      <c r="X85" s="16">
        <v>13377.9</v>
      </c>
      <c r="Y85" s="8">
        <v>0</v>
      </c>
      <c r="Z85" s="8">
        <v>0</v>
      </c>
      <c r="AA85" s="8">
        <v>0</v>
      </c>
      <c r="AB85" s="8">
        <v>0</v>
      </c>
    </row>
    <row r="86" spans="1:28" ht="146.25" customHeight="1">
      <c r="A86" s="3">
        <v>60</v>
      </c>
      <c r="B86" s="3" t="s">
        <v>104</v>
      </c>
      <c r="C86" s="2" t="s">
        <v>91</v>
      </c>
      <c r="D86" s="2" t="s">
        <v>1</v>
      </c>
      <c r="E86" s="2" t="s">
        <v>1</v>
      </c>
      <c r="F86" s="3">
        <v>0.2</v>
      </c>
      <c r="G86" s="2" t="s">
        <v>5</v>
      </c>
      <c r="H86" s="8">
        <f>R86+S86+T86+U86+V86+W86+X86+Y86+Z86+AA86+AB86</f>
        <v>9325.7</v>
      </c>
      <c r="I86" s="2" t="s">
        <v>30</v>
      </c>
      <c r="J86" s="9"/>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16">
        <v>9325.7</v>
      </c>
    </row>
    <row r="87" spans="1:28" ht="146.25" customHeight="1">
      <c r="A87" s="3">
        <v>61</v>
      </c>
      <c r="B87" s="3" t="s">
        <v>105</v>
      </c>
      <c r="C87" s="2" t="s">
        <v>91</v>
      </c>
      <c r="D87" s="2" t="s">
        <v>1</v>
      </c>
      <c r="E87" s="2" t="s">
        <v>1</v>
      </c>
      <c r="F87" s="3">
        <v>2.7</v>
      </c>
      <c r="G87" s="2" t="s">
        <v>5</v>
      </c>
      <c r="H87" s="8">
        <f>R87+S87+T87+U87+V87+W87+X87+Y87+Z87+AA87+AB87</f>
        <v>30392.6</v>
      </c>
      <c r="I87" s="2" t="s">
        <v>30</v>
      </c>
      <c r="J87" s="9"/>
      <c r="K87" s="8">
        <v>0</v>
      </c>
      <c r="L87" s="8">
        <v>0</v>
      </c>
      <c r="M87" s="8">
        <v>0</v>
      </c>
      <c r="N87" s="8">
        <v>0</v>
      </c>
      <c r="O87" s="8">
        <v>0</v>
      </c>
      <c r="P87" s="8">
        <v>0</v>
      </c>
      <c r="Q87" s="8">
        <v>0</v>
      </c>
      <c r="R87" s="8">
        <v>0</v>
      </c>
      <c r="S87" s="8">
        <v>0</v>
      </c>
      <c r="T87" s="8">
        <v>0</v>
      </c>
      <c r="U87" s="8">
        <v>0</v>
      </c>
      <c r="V87" s="8">
        <v>0</v>
      </c>
      <c r="W87" s="8">
        <v>0</v>
      </c>
      <c r="X87" s="8">
        <v>0</v>
      </c>
      <c r="Y87" s="8">
        <v>0</v>
      </c>
      <c r="Z87" s="8">
        <v>0</v>
      </c>
      <c r="AA87" s="8">
        <v>30392.6</v>
      </c>
      <c r="AB87" s="8">
        <v>0</v>
      </c>
    </row>
    <row r="88" spans="1:28" ht="146.25" customHeight="1">
      <c r="A88" s="3">
        <v>62</v>
      </c>
      <c r="B88" s="3" t="s">
        <v>84</v>
      </c>
      <c r="C88" s="2" t="s">
        <v>91</v>
      </c>
      <c r="D88" s="2" t="s">
        <v>1</v>
      </c>
      <c r="E88" s="2" t="s">
        <v>1</v>
      </c>
      <c r="F88" s="3">
        <v>0.9</v>
      </c>
      <c r="G88" s="2" t="s">
        <v>5</v>
      </c>
      <c r="H88" s="8">
        <f t="shared" si="2"/>
        <v>14380.3</v>
      </c>
      <c r="I88" s="2" t="s">
        <v>30</v>
      </c>
      <c r="J88" s="9"/>
      <c r="K88" s="8">
        <v>0</v>
      </c>
      <c r="L88" s="8">
        <v>0</v>
      </c>
      <c r="M88" s="8">
        <v>0</v>
      </c>
      <c r="N88" s="8">
        <v>0</v>
      </c>
      <c r="O88" s="8">
        <v>0</v>
      </c>
      <c r="P88" s="8">
        <v>0</v>
      </c>
      <c r="Q88" s="8">
        <v>0</v>
      </c>
      <c r="R88" s="8">
        <v>0</v>
      </c>
      <c r="S88" s="8">
        <v>0</v>
      </c>
      <c r="T88" s="8">
        <v>0</v>
      </c>
      <c r="U88" s="8">
        <v>0</v>
      </c>
      <c r="V88" s="8">
        <v>0</v>
      </c>
      <c r="W88" s="8">
        <v>0</v>
      </c>
      <c r="X88" s="16">
        <v>14380.3</v>
      </c>
      <c r="Y88" s="8">
        <v>0</v>
      </c>
      <c r="Z88" s="8">
        <v>0</v>
      </c>
      <c r="AA88" s="8">
        <v>0</v>
      </c>
      <c r="AB88" s="8">
        <v>0</v>
      </c>
    </row>
    <row r="89" spans="1:28" ht="57.75" customHeight="1">
      <c r="A89" s="25">
        <v>63</v>
      </c>
      <c r="B89" s="25" t="s">
        <v>85</v>
      </c>
      <c r="C89" s="25" t="s">
        <v>91</v>
      </c>
      <c r="D89" s="2" t="s">
        <v>1</v>
      </c>
      <c r="E89" s="2" t="s">
        <v>1</v>
      </c>
      <c r="F89" s="25">
        <v>1.05</v>
      </c>
      <c r="G89" s="2" t="s">
        <v>5</v>
      </c>
      <c r="H89" s="8">
        <f t="shared" si="2"/>
        <v>8672.7</v>
      </c>
      <c r="I89" s="2" t="s">
        <v>30</v>
      </c>
      <c r="J89" s="9"/>
      <c r="K89" s="8">
        <v>0</v>
      </c>
      <c r="L89" s="8">
        <v>0</v>
      </c>
      <c r="M89" s="8">
        <v>0</v>
      </c>
      <c r="N89" s="8">
        <v>0</v>
      </c>
      <c r="O89" s="8">
        <v>0</v>
      </c>
      <c r="P89" s="8">
        <v>0</v>
      </c>
      <c r="Q89" s="8">
        <v>0</v>
      </c>
      <c r="R89" s="8">
        <v>0</v>
      </c>
      <c r="S89" s="8">
        <v>0</v>
      </c>
      <c r="T89" s="8">
        <v>0</v>
      </c>
      <c r="U89" s="8">
        <v>0</v>
      </c>
      <c r="V89" s="8">
        <v>0</v>
      </c>
      <c r="W89" s="8">
        <v>0</v>
      </c>
      <c r="X89" s="8">
        <v>0</v>
      </c>
      <c r="Y89" s="16">
        <v>8672.7</v>
      </c>
      <c r="Z89" s="8">
        <v>0</v>
      </c>
      <c r="AA89" s="8">
        <v>0</v>
      </c>
      <c r="AB89" s="8">
        <v>0</v>
      </c>
    </row>
    <row r="90" spans="1:28" ht="57.75" customHeight="1">
      <c r="A90" s="26"/>
      <c r="B90" s="26"/>
      <c r="C90" s="26"/>
      <c r="D90" s="2" t="s">
        <v>1</v>
      </c>
      <c r="E90" s="2" t="s">
        <v>1</v>
      </c>
      <c r="F90" s="26"/>
      <c r="G90" s="2" t="s">
        <v>5</v>
      </c>
      <c r="H90" s="8">
        <f t="shared" si="2"/>
        <v>179871.8</v>
      </c>
      <c r="I90" s="2" t="s">
        <v>91</v>
      </c>
      <c r="J90" s="9"/>
      <c r="K90" s="8">
        <v>0</v>
      </c>
      <c r="L90" s="8">
        <v>0</v>
      </c>
      <c r="M90" s="8">
        <v>0</v>
      </c>
      <c r="N90" s="8">
        <v>0</v>
      </c>
      <c r="O90" s="8">
        <v>0</v>
      </c>
      <c r="P90" s="8">
        <v>0</v>
      </c>
      <c r="Q90" s="8">
        <v>0</v>
      </c>
      <c r="R90" s="8">
        <v>0</v>
      </c>
      <c r="S90" s="8">
        <v>0</v>
      </c>
      <c r="T90" s="8">
        <v>0</v>
      </c>
      <c r="U90" s="8">
        <v>0</v>
      </c>
      <c r="V90" s="8">
        <v>0</v>
      </c>
      <c r="W90" s="8">
        <v>0</v>
      </c>
      <c r="X90" s="8">
        <v>0</v>
      </c>
      <c r="Y90" s="8">
        <v>0</v>
      </c>
      <c r="Z90" s="16">
        <v>179871.8</v>
      </c>
      <c r="AA90" s="8">
        <v>0</v>
      </c>
      <c r="AB90" s="8">
        <v>0</v>
      </c>
    </row>
    <row r="91" spans="1:28" ht="146.25" customHeight="1">
      <c r="A91" s="3">
        <v>64</v>
      </c>
      <c r="B91" s="3" t="s">
        <v>86</v>
      </c>
      <c r="C91" s="2" t="s">
        <v>103</v>
      </c>
      <c r="D91" s="2" t="s">
        <v>1</v>
      </c>
      <c r="E91" s="2" t="s">
        <v>1</v>
      </c>
      <c r="F91" s="3">
        <v>3.6</v>
      </c>
      <c r="G91" s="2" t="s">
        <v>5</v>
      </c>
      <c r="H91" s="8">
        <f t="shared" si="2"/>
        <v>20794.3</v>
      </c>
      <c r="I91" s="2" t="s">
        <v>30</v>
      </c>
      <c r="J91" s="9"/>
      <c r="K91" s="8">
        <v>0</v>
      </c>
      <c r="L91" s="8">
        <v>0</v>
      </c>
      <c r="M91" s="8">
        <v>0</v>
      </c>
      <c r="N91" s="8">
        <v>0</v>
      </c>
      <c r="O91" s="8">
        <v>0</v>
      </c>
      <c r="P91" s="8">
        <v>0</v>
      </c>
      <c r="Q91" s="8">
        <v>0</v>
      </c>
      <c r="R91" s="8">
        <v>0</v>
      </c>
      <c r="S91" s="8">
        <v>0</v>
      </c>
      <c r="T91" s="8">
        <v>0</v>
      </c>
      <c r="U91" s="8">
        <v>0</v>
      </c>
      <c r="V91" s="8">
        <v>0</v>
      </c>
      <c r="W91" s="8">
        <v>0</v>
      </c>
      <c r="X91" s="8">
        <v>0</v>
      </c>
      <c r="Y91" s="8">
        <v>0</v>
      </c>
      <c r="Z91" s="8">
        <v>0</v>
      </c>
      <c r="AA91" s="16">
        <v>20794.3</v>
      </c>
      <c r="AB91" s="8">
        <v>0</v>
      </c>
    </row>
    <row r="92" spans="1:28" ht="146.25" customHeight="1">
      <c r="A92" s="3">
        <v>65</v>
      </c>
      <c r="B92" s="3" t="s">
        <v>87</v>
      </c>
      <c r="C92" s="2" t="s">
        <v>103</v>
      </c>
      <c r="D92" s="2" t="s">
        <v>1</v>
      </c>
      <c r="E92" s="2" t="s">
        <v>1</v>
      </c>
      <c r="F92" s="3">
        <v>0.674</v>
      </c>
      <c r="G92" s="2" t="s">
        <v>5</v>
      </c>
      <c r="H92" s="8">
        <f t="shared" si="2"/>
        <v>9499.2</v>
      </c>
      <c r="I92" s="2" t="s">
        <v>30</v>
      </c>
      <c r="J92" s="9"/>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16">
        <v>9499.2</v>
      </c>
    </row>
    <row r="93" spans="1:28" ht="57.75" customHeight="1">
      <c r="A93" s="25">
        <v>66</v>
      </c>
      <c r="B93" s="25" t="s">
        <v>88</v>
      </c>
      <c r="C93" s="25" t="s">
        <v>91</v>
      </c>
      <c r="D93" s="2" t="s">
        <v>1</v>
      </c>
      <c r="E93" s="2" t="s">
        <v>1</v>
      </c>
      <c r="F93" s="25">
        <v>0.62</v>
      </c>
      <c r="G93" s="2" t="s">
        <v>5</v>
      </c>
      <c r="H93" s="8">
        <f t="shared" si="2"/>
        <v>8929.2</v>
      </c>
      <c r="I93" s="2" t="s">
        <v>30</v>
      </c>
      <c r="J93" s="9"/>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16">
        <v>8929.2</v>
      </c>
    </row>
    <row r="94" spans="1:28" ht="57.75" customHeight="1" hidden="1">
      <c r="A94" s="26"/>
      <c r="B94" s="26"/>
      <c r="C94" s="26"/>
      <c r="D94" s="2" t="s">
        <v>1</v>
      </c>
      <c r="E94" s="2" t="s">
        <v>1</v>
      </c>
      <c r="F94" s="26"/>
      <c r="G94" s="2" t="s">
        <v>5</v>
      </c>
      <c r="H94" s="8">
        <f t="shared" si="2"/>
        <v>0</v>
      </c>
      <c r="I94" s="2" t="s">
        <v>91</v>
      </c>
      <c r="J94" s="9"/>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row>
    <row r="95" spans="1:28" ht="146.25" customHeight="1">
      <c r="A95" s="3">
        <v>67</v>
      </c>
      <c r="B95" s="19" t="s">
        <v>111</v>
      </c>
      <c r="C95" s="2" t="s">
        <v>91</v>
      </c>
      <c r="D95" s="2" t="s">
        <v>1</v>
      </c>
      <c r="E95" s="2" t="s">
        <v>1</v>
      </c>
      <c r="F95" s="3">
        <v>1.5</v>
      </c>
      <c r="G95" s="2" t="s">
        <v>5</v>
      </c>
      <c r="H95" s="8">
        <f>R95+S95+T95+U95+V95+W95+X95+Y95+Z95+AA95+AB95</f>
        <v>16898.9</v>
      </c>
      <c r="I95" s="2" t="s">
        <v>30</v>
      </c>
      <c r="J95" s="9"/>
      <c r="K95" s="8">
        <v>0</v>
      </c>
      <c r="L95" s="8">
        <v>0</v>
      </c>
      <c r="M95" s="8">
        <v>0</v>
      </c>
      <c r="N95" s="8">
        <v>0</v>
      </c>
      <c r="O95" s="8">
        <v>0</v>
      </c>
      <c r="P95" s="8">
        <v>0</v>
      </c>
      <c r="Q95" s="8">
        <v>0</v>
      </c>
      <c r="R95" s="8">
        <v>0</v>
      </c>
      <c r="S95" s="8">
        <v>0</v>
      </c>
      <c r="T95" s="8">
        <v>0</v>
      </c>
      <c r="U95" s="8">
        <v>0</v>
      </c>
      <c r="V95" s="8">
        <v>0</v>
      </c>
      <c r="W95" s="8">
        <v>0</v>
      </c>
      <c r="X95" s="16">
        <v>16898.9</v>
      </c>
      <c r="Y95" s="8">
        <v>0</v>
      </c>
      <c r="Z95" s="8">
        <v>0</v>
      </c>
      <c r="AA95" s="13">
        <v>0</v>
      </c>
      <c r="AB95" s="8">
        <v>0</v>
      </c>
    </row>
    <row r="96" spans="1:28" ht="146.25" customHeight="1">
      <c r="A96" s="3">
        <v>68</v>
      </c>
      <c r="B96" s="19" t="s">
        <v>112</v>
      </c>
      <c r="C96" s="2" t="s">
        <v>91</v>
      </c>
      <c r="D96" s="2" t="s">
        <v>1</v>
      </c>
      <c r="E96" s="2" t="s">
        <v>1</v>
      </c>
      <c r="F96" s="3">
        <v>2.4</v>
      </c>
      <c r="G96" s="2" t="s">
        <v>5</v>
      </c>
      <c r="H96" s="8">
        <f>R96+S96+T96+U96+V96+W96+X96+Y96+Z96+AA96+AB96</f>
        <v>19528.7</v>
      </c>
      <c r="I96" s="2" t="s">
        <v>30</v>
      </c>
      <c r="J96" s="9"/>
      <c r="K96" s="8">
        <v>0</v>
      </c>
      <c r="L96" s="8">
        <v>0</v>
      </c>
      <c r="M96" s="8">
        <v>0</v>
      </c>
      <c r="N96" s="8">
        <v>0</v>
      </c>
      <c r="O96" s="8">
        <v>0</v>
      </c>
      <c r="P96" s="8">
        <v>0</v>
      </c>
      <c r="Q96" s="8">
        <v>0</v>
      </c>
      <c r="R96" s="8">
        <v>0</v>
      </c>
      <c r="S96" s="8">
        <v>0</v>
      </c>
      <c r="T96" s="8">
        <v>0</v>
      </c>
      <c r="U96" s="8">
        <v>0</v>
      </c>
      <c r="V96" s="8">
        <v>0</v>
      </c>
      <c r="W96" s="8">
        <v>0</v>
      </c>
      <c r="X96" s="16">
        <v>19528.7</v>
      </c>
      <c r="Y96" s="8">
        <v>0</v>
      </c>
      <c r="Z96" s="8">
        <v>0</v>
      </c>
      <c r="AA96" s="13">
        <v>0</v>
      </c>
      <c r="AB96" s="8">
        <v>0</v>
      </c>
    </row>
    <row r="97" spans="1:28" ht="146.25" customHeight="1">
      <c r="A97" s="3">
        <v>69</v>
      </c>
      <c r="B97" s="19" t="s">
        <v>113</v>
      </c>
      <c r="C97" s="2" t="s">
        <v>91</v>
      </c>
      <c r="D97" s="2" t="s">
        <v>1</v>
      </c>
      <c r="E97" s="2" t="s">
        <v>1</v>
      </c>
      <c r="F97" s="3">
        <v>2.3</v>
      </c>
      <c r="G97" s="2" t="s">
        <v>5</v>
      </c>
      <c r="H97" s="8">
        <f t="shared" si="2"/>
        <v>21063.4</v>
      </c>
      <c r="I97" s="2" t="s">
        <v>30</v>
      </c>
      <c r="J97" s="9"/>
      <c r="K97" s="8">
        <v>0</v>
      </c>
      <c r="L97" s="8">
        <v>0</v>
      </c>
      <c r="M97" s="8">
        <v>0</v>
      </c>
      <c r="N97" s="8">
        <v>0</v>
      </c>
      <c r="O97" s="8">
        <v>0</v>
      </c>
      <c r="P97" s="8">
        <v>0</v>
      </c>
      <c r="Q97" s="8">
        <v>0</v>
      </c>
      <c r="R97" s="8">
        <v>0</v>
      </c>
      <c r="S97" s="8">
        <v>0</v>
      </c>
      <c r="T97" s="8">
        <v>0</v>
      </c>
      <c r="U97" s="8">
        <v>0</v>
      </c>
      <c r="V97" s="8">
        <v>0</v>
      </c>
      <c r="W97" s="8">
        <v>0</v>
      </c>
      <c r="X97" s="16">
        <v>21063.4</v>
      </c>
      <c r="Y97" s="8">
        <v>0</v>
      </c>
      <c r="Z97" s="8">
        <v>0</v>
      </c>
      <c r="AA97" s="13">
        <v>0</v>
      </c>
      <c r="AB97" s="8">
        <v>0</v>
      </c>
    </row>
    <row r="98" spans="1:28" ht="146.25" customHeight="1">
      <c r="A98" s="3">
        <v>70</v>
      </c>
      <c r="B98" s="19" t="s">
        <v>114</v>
      </c>
      <c r="C98" s="2" t="s">
        <v>91</v>
      </c>
      <c r="D98" s="2" t="s">
        <v>1</v>
      </c>
      <c r="E98" s="2" t="s">
        <v>1</v>
      </c>
      <c r="F98" s="3">
        <v>0.4</v>
      </c>
      <c r="G98" s="2" t="s">
        <v>5</v>
      </c>
      <c r="H98" s="8">
        <f>R98+S98+T98+U98+V98+W98+X98+Y98+Z98+AA98+AB98</f>
        <v>11126.2</v>
      </c>
      <c r="I98" s="2" t="s">
        <v>30</v>
      </c>
      <c r="J98" s="9"/>
      <c r="K98" s="8">
        <v>0</v>
      </c>
      <c r="L98" s="8">
        <v>0</v>
      </c>
      <c r="M98" s="8">
        <v>0</v>
      </c>
      <c r="N98" s="8">
        <v>0</v>
      </c>
      <c r="O98" s="8">
        <v>0</v>
      </c>
      <c r="P98" s="8">
        <v>0</v>
      </c>
      <c r="Q98" s="8">
        <v>0</v>
      </c>
      <c r="R98" s="8">
        <v>0</v>
      </c>
      <c r="S98" s="8">
        <v>0</v>
      </c>
      <c r="T98" s="8">
        <v>0</v>
      </c>
      <c r="U98" s="8">
        <v>0</v>
      </c>
      <c r="V98" s="8">
        <v>0</v>
      </c>
      <c r="W98" s="8">
        <v>0</v>
      </c>
      <c r="X98" s="16">
        <v>11126.2</v>
      </c>
      <c r="Y98" s="8">
        <v>0</v>
      </c>
      <c r="Z98" s="8">
        <v>0</v>
      </c>
      <c r="AA98" s="13">
        <v>0</v>
      </c>
      <c r="AB98" s="8">
        <v>0</v>
      </c>
    </row>
    <row r="99" spans="1:28" ht="146.25" customHeight="1">
      <c r="A99" s="3">
        <v>71</v>
      </c>
      <c r="B99" s="3" t="s">
        <v>89</v>
      </c>
      <c r="C99" s="2" t="s">
        <v>91</v>
      </c>
      <c r="D99" s="2" t="s">
        <v>1</v>
      </c>
      <c r="E99" s="2" t="s">
        <v>1</v>
      </c>
      <c r="F99" s="3">
        <v>0.7</v>
      </c>
      <c r="G99" s="2" t="s">
        <v>5</v>
      </c>
      <c r="H99" s="8">
        <f t="shared" si="2"/>
        <v>9991.6</v>
      </c>
      <c r="I99" s="2" t="s">
        <v>30</v>
      </c>
      <c r="J99" s="9"/>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9991.6</v>
      </c>
    </row>
    <row r="100" spans="1:28" ht="146.25" customHeight="1">
      <c r="A100" s="3">
        <v>72</v>
      </c>
      <c r="B100" s="3" t="s">
        <v>90</v>
      </c>
      <c r="C100" s="2" t="s">
        <v>103</v>
      </c>
      <c r="D100" s="2" t="s">
        <v>1</v>
      </c>
      <c r="E100" s="2" t="s">
        <v>1</v>
      </c>
      <c r="F100" s="3">
        <v>0.94</v>
      </c>
      <c r="G100" s="2" t="s">
        <v>5</v>
      </c>
      <c r="H100" s="8">
        <f t="shared" si="2"/>
        <v>10250.5</v>
      </c>
      <c r="I100" s="2" t="s">
        <v>30</v>
      </c>
      <c r="J100" s="9"/>
      <c r="K100" s="8">
        <v>0</v>
      </c>
      <c r="L100" s="8">
        <v>0</v>
      </c>
      <c r="M100" s="8">
        <v>0</v>
      </c>
      <c r="N100" s="8">
        <v>0</v>
      </c>
      <c r="O100" s="8">
        <v>0</v>
      </c>
      <c r="P100" s="8">
        <v>0</v>
      </c>
      <c r="Q100" s="8">
        <v>0</v>
      </c>
      <c r="R100" s="8">
        <v>0</v>
      </c>
      <c r="S100" s="8">
        <v>0</v>
      </c>
      <c r="T100" s="8">
        <v>0</v>
      </c>
      <c r="U100" s="8">
        <v>0</v>
      </c>
      <c r="V100" s="8">
        <v>0</v>
      </c>
      <c r="W100" s="8">
        <v>0</v>
      </c>
      <c r="X100" s="16">
        <v>10250.5</v>
      </c>
      <c r="Y100" s="8">
        <v>0</v>
      </c>
      <c r="Z100" s="8">
        <v>0</v>
      </c>
      <c r="AA100" s="8">
        <v>0</v>
      </c>
      <c r="AB100" s="8">
        <v>0</v>
      </c>
    </row>
    <row r="101" spans="1:28" ht="146.25" customHeight="1">
      <c r="A101" s="3">
        <v>73</v>
      </c>
      <c r="B101" s="3" t="s">
        <v>115</v>
      </c>
      <c r="C101" s="2" t="s">
        <v>116</v>
      </c>
      <c r="D101" s="2" t="s">
        <v>117</v>
      </c>
      <c r="E101" s="2" t="s">
        <v>117</v>
      </c>
      <c r="F101" s="3">
        <v>0.3</v>
      </c>
      <c r="G101" s="2" t="s">
        <v>5</v>
      </c>
      <c r="H101" s="8">
        <f>R101+S101+T101+U101+V101+W101+X101+Y101+Z101+AA101+AB101</f>
        <v>51066</v>
      </c>
      <c r="I101" s="2" t="s">
        <v>116</v>
      </c>
      <c r="J101" s="9"/>
      <c r="K101" s="8">
        <v>0</v>
      </c>
      <c r="L101" s="8">
        <v>0</v>
      </c>
      <c r="M101" s="8">
        <v>0</v>
      </c>
      <c r="N101" s="8">
        <v>0</v>
      </c>
      <c r="O101" s="8">
        <v>0</v>
      </c>
      <c r="P101" s="8">
        <v>0</v>
      </c>
      <c r="Q101" s="8">
        <v>0</v>
      </c>
      <c r="R101" s="8">
        <v>0</v>
      </c>
      <c r="S101" s="8">
        <v>0</v>
      </c>
      <c r="T101" s="8">
        <v>0</v>
      </c>
      <c r="U101" s="8">
        <v>0</v>
      </c>
      <c r="V101" s="8">
        <v>0</v>
      </c>
      <c r="W101" s="8">
        <v>0</v>
      </c>
      <c r="X101" s="8">
        <v>51066</v>
      </c>
      <c r="Y101" s="8">
        <v>0</v>
      </c>
      <c r="Z101" s="8">
        <v>0</v>
      </c>
      <c r="AA101" s="8">
        <v>0</v>
      </c>
      <c r="AB101" s="8">
        <v>0</v>
      </c>
    </row>
    <row r="102" spans="1:28" ht="146.25" customHeight="1">
      <c r="A102" s="3">
        <v>74</v>
      </c>
      <c r="B102" s="3" t="s">
        <v>118</v>
      </c>
      <c r="C102" s="2" t="s">
        <v>116</v>
      </c>
      <c r="D102" s="2" t="s">
        <v>117</v>
      </c>
      <c r="E102" s="2" t="s">
        <v>117</v>
      </c>
      <c r="F102" s="3">
        <v>0.498</v>
      </c>
      <c r="G102" s="2" t="s">
        <v>5</v>
      </c>
      <c r="H102" s="8">
        <f>R102+S102+T102+U102+V102+W102+X102+Y102+Z102+AA102+AB102</f>
        <v>87187</v>
      </c>
      <c r="I102" s="2" t="s">
        <v>116</v>
      </c>
      <c r="J102" s="9"/>
      <c r="K102" s="8">
        <v>0</v>
      </c>
      <c r="L102" s="8">
        <v>0</v>
      </c>
      <c r="M102" s="8">
        <v>0</v>
      </c>
      <c r="N102" s="8">
        <v>0</v>
      </c>
      <c r="O102" s="8">
        <v>0</v>
      </c>
      <c r="P102" s="8">
        <v>0</v>
      </c>
      <c r="Q102" s="8">
        <v>0</v>
      </c>
      <c r="R102" s="8">
        <v>0</v>
      </c>
      <c r="S102" s="8">
        <v>0</v>
      </c>
      <c r="T102" s="8">
        <v>0</v>
      </c>
      <c r="U102" s="8">
        <v>0</v>
      </c>
      <c r="V102" s="8">
        <v>0</v>
      </c>
      <c r="W102" s="8">
        <v>0</v>
      </c>
      <c r="X102" s="8">
        <v>87187</v>
      </c>
      <c r="Y102" s="8">
        <v>0</v>
      </c>
      <c r="Z102" s="8">
        <v>0</v>
      </c>
      <c r="AA102" s="8">
        <v>0</v>
      </c>
      <c r="AB102" s="8">
        <v>0</v>
      </c>
    </row>
    <row r="103" spans="1:28" ht="146.25" customHeight="1">
      <c r="A103" s="3">
        <v>75</v>
      </c>
      <c r="B103" s="3" t="s">
        <v>119</v>
      </c>
      <c r="C103" s="2" t="s">
        <v>116</v>
      </c>
      <c r="D103" s="2" t="s">
        <v>117</v>
      </c>
      <c r="E103" s="2" t="s">
        <v>117</v>
      </c>
      <c r="F103" s="3">
        <v>0.16515</v>
      </c>
      <c r="G103" s="2" t="s">
        <v>5</v>
      </c>
      <c r="H103" s="8">
        <f>R103+S103+T103+U103+V103+W103+X103+Y103+Z103+AA103+AB103</f>
        <v>24131</v>
      </c>
      <c r="I103" s="2" t="s">
        <v>116</v>
      </c>
      <c r="J103" s="9"/>
      <c r="K103" s="8">
        <v>0</v>
      </c>
      <c r="L103" s="8">
        <v>0</v>
      </c>
      <c r="M103" s="8">
        <v>0</v>
      </c>
      <c r="N103" s="8">
        <v>0</v>
      </c>
      <c r="O103" s="8">
        <v>0</v>
      </c>
      <c r="P103" s="8">
        <v>0</v>
      </c>
      <c r="Q103" s="8">
        <v>0</v>
      </c>
      <c r="R103" s="8">
        <v>0</v>
      </c>
      <c r="S103" s="8">
        <v>0</v>
      </c>
      <c r="T103" s="8">
        <v>0</v>
      </c>
      <c r="U103" s="8">
        <v>0</v>
      </c>
      <c r="V103" s="8">
        <v>0</v>
      </c>
      <c r="W103" s="8">
        <v>0</v>
      </c>
      <c r="X103" s="8">
        <v>24131</v>
      </c>
      <c r="Y103" s="8">
        <v>0</v>
      </c>
      <c r="Z103" s="8">
        <v>0</v>
      </c>
      <c r="AA103" s="8">
        <v>0</v>
      </c>
      <c r="AB103" s="8">
        <v>0</v>
      </c>
    </row>
    <row r="104" spans="1:28" ht="17.25" customHeight="1">
      <c r="A104" s="44" t="s">
        <v>6</v>
      </c>
      <c r="B104" s="45"/>
      <c r="C104" s="45"/>
      <c r="D104" s="45"/>
      <c r="E104" s="45"/>
      <c r="F104" s="45"/>
      <c r="G104" s="21"/>
      <c r="H104" s="5">
        <f>SUM(H12:H103)</f>
        <v>5121533.250000001</v>
      </c>
      <c r="I104" s="5"/>
      <c r="J104" s="5">
        <f>SUM(J12:J103)</f>
        <v>2536660</v>
      </c>
      <c r="K104" s="5">
        <f>SUM(K12:K103)</f>
        <v>109655.09999999999</v>
      </c>
      <c r="L104" s="5">
        <f aca="true" t="shared" si="3" ref="L104:AB104">SUM(L12:L103)</f>
        <v>92089.9</v>
      </c>
      <c r="M104" s="5">
        <f t="shared" si="3"/>
        <v>301185.9</v>
      </c>
      <c r="N104" s="5">
        <f t="shared" si="3"/>
        <v>267826.8</v>
      </c>
      <c r="O104" s="5">
        <f t="shared" si="3"/>
        <v>836543.4</v>
      </c>
      <c r="P104" s="5">
        <f t="shared" si="3"/>
        <v>682360.6</v>
      </c>
      <c r="Q104" s="5">
        <f t="shared" si="3"/>
        <v>246998.3</v>
      </c>
      <c r="R104" s="5">
        <f t="shared" si="3"/>
        <v>109655.09999999999</v>
      </c>
      <c r="S104" s="5">
        <f t="shared" si="3"/>
        <v>92089.9</v>
      </c>
      <c r="T104" s="5">
        <f t="shared" si="3"/>
        <v>301185.9</v>
      </c>
      <c r="U104" s="5">
        <f t="shared" si="3"/>
        <v>267826.8</v>
      </c>
      <c r="V104" s="5">
        <f t="shared" si="3"/>
        <v>836543.4</v>
      </c>
      <c r="W104" s="5">
        <f t="shared" si="3"/>
        <v>682360.6</v>
      </c>
      <c r="X104" s="5">
        <f t="shared" si="3"/>
        <v>1035205.3</v>
      </c>
      <c r="Y104" s="5">
        <f t="shared" si="3"/>
        <v>328708.4</v>
      </c>
      <c r="Z104" s="5">
        <f t="shared" si="3"/>
        <v>968056.0999999999</v>
      </c>
      <c r="AA104" s="5">
        <f t="shared" si="3"/>
        <v>124077.7</v>
      </c>
      <c r="AB104" s="5">
        <f t="shared" si="3"/>
        <v>131167.99999999997</v>
      </c>
    </row>
    <row r="108" spans="1:24" ht="18.75" customHeight="1">
      <c r="A108" s="43" t="s">
        <v>41</v>
      </c>
      <c r="B108" s="43"/>
      <c r="C108" s="43"/>
      <c r="D108" s="43"/>
      <c r="E108" s="43"/>
      <c r="F108" s="43"/>
      <c r="G108" s="43"/>
      <c r="H108" s="43"/>
      <c r="I108" s="43"/>
      <c r="J108" s="43"/>
      <c r="K108" s="43"/>
      <c r="L108" s="43"/>
      <c r="M108" s="43"/>
      <c r="N108" s="43"/>
      <c r="O108" s="43"/>
      <c r="P108" s="43"/>
      <c r="Q108" s="43"/>
      <c r="R108" s="43"/>
      <c r="S108" s="43"/>
      <c r="T108" s="43"/>
      <c r="U108" s="14"/>
      <c r="V108" s="14"/>
      <c r="W108" s="14"/>
      <c r="X108" s="14"/>
    </row>
    <row r="110" spans="8:24" ht="15">
      <c r="H110" s="15"/>
      <c r="I110" s="15"/>
      <c r="J110" s="15"/>
      <c r="K110" s="15"/>
      <c r="L110" s="15"/>
      <c r="M110" s="15"/>
      <c r="N110" s="15"/>
      <c r="O110" s="15"/>
      <c r="P110" s="15"/>
      <c r="Q110" s="15"/>
      <c r="R110" s="15"/>
      <c r="S110" s="15"/>
      <c r="T110" s="15"/>
      <c r="U110" s="15"/>
      <c r="V110" s="15"/>
      <c r="W110" s="15"/>
      <c r="X110" s="15"/>
    </row>
    <row r="111" spans="8:24" ht="15">
      <c r="H111" s="15"/>
      <c r="I111" s="15"/>
      <c r="J111" s="15"/>
      <c r="K111" s="15"/>
      <c r="L111" s="15"/>
      <c r="M111" s="15"/>
      <c r="N111" s="15"/>
      <c r="O111" s="15"/>
      <c r="P111" s="15"/>
      <c r="Q111" s="15"/>
      <c r="R111" s="15"/>
      <c r="S111" s="15"/>
      <c r="T111" s="15"/>
      <c r="U111" s="15"/>
      <c r="V111" s="15"/>
      <c r="W111" s="15"/>
      <c r="X111" s="15"/>
    </row>
    <row r="112" spans="8:24" ht="15">
      <c r="H112" s="15"/>
      <c r="I112" s="15"/>
      <c r="J112" s="15"/>
      <c r="K112" s="15"/>
      <c r="L112" s="15"/>
      <c r="M112" s="15"/>
      <c r="N112" s="15"/>
      <c r="O112" s="15"/>
      <c r="P112" s="15"/>
      <c r="Q112" s="15"/>
      <c r="R112" s="15"/>
      <c r="S112" s="15"/>
      <c r="T112" s="15"/>
      <c r="U112" s="15"/>
      <c r="V112" s="15"/>
      <c r="W112" s="15"/>
      <c r="X112" s="15"/>
    </row>
    <row r="113" spans="8:24" ht="15">
      <c r="H113" s="15"/>
      <c r="I113" s="15"/>
      <c r="J113" s="15"/>
      <c r="K113" s="15"/>
      <c r="L113" s="15"/>
      <c r="M113" s="15"/>
      <c r="N113" s="15"/>
      <c r="O113" s="15"/>
      <c r="P113" s="15"/>
      <c r="Q113" s="15"/>
      <c r="R113" s="15"/>
      <c r="S113" s="15"/>
      <c r="T113" s="15"/>
      <c r="U113" s="15"/>
      <c r="V113" s="15"/>
      <c r="W113" s="15"/>
      <c r="X113" s="15"/>
    </row>
  </sheetData>
  <sheetProtection/>
  <mergeCells count="61">
    <mergeCell ref="F68:F69"/>
    <mergeCell ref="A5:T5"/>
    <mergeCell ref="D6:D10"/>
    <mergeCell ref="B34:B35"/>
    <mergeCell ref="A34:A35"/>
    <mergeCell ref="H34:H35"/>
    <mergeCell ref="A18:A19"/>
    <mergeCell ref="B21:B23"/>
    <mergeCell ref="B18:B19"/>
    <mergeCell ref="A20:A23"/>
    <mergeCell ref="A1:AB1"/>
    <mergeCell ref="A4:AB4"/>
    <mergeCell ref="F70:F71"/>
    <mergeCell ref="A89:A90"/>
    <mergeCell ref="C68:C69"/>
    <mergeCell ref="A16:A17"/>
    <mergeCell ref="B16:B17"/>
    <mergeCell ref="F45:F46"/>
    <mergeCell ref="D45:D46"/>
    <mergeCell ref="E45:E46"/>
    <mergeCell ref="A45:A46"/>
    <mergeCell ref="B89:B90"/>
    <mergeCell ref="F89:F90"/>
    <mergeCell ref="C89:C90"/>
    <mergeCell ref="C70:C71"/>
    <mergeCell ref="C45:C46"/>
    <mergeCell ref="A68:A69"/>
    <mergeCell ref="B68:B69"/>
    <mergeCell ref="A70:A71"/>
    <mergeCell ref="B45:B46"/>
    <mergeCell ref="A108:T108"/>
    <mergeCell ref="A104:G104"/>
    <mergeCell ref="A93:A94"/>
    <mergeCell ref="B70:B71"/>
    <mergeCell ref="B93:B94"/>
    <mergeCell ref="F93:F94"/>
    <mergeCell ref="C93:C94"/>
    <mergeCell ref="K6:Q9"/>
    <mergeCell ref="F6:F10"/>
    <mergeCell ref="A6:A10"/>
    <mergeCell ref="B6:B10"/>
    <mergeCell ref="A2:T2"/>
    <mergeCell ref="A3:T3"/>
    <mergeCell ref="G14:G15"/>
    <mergeCell ref="E14:E15"/>
    <mergeCell ref="R6:AB9"/>
    <mergeCell ref="H6:H10"/>
    <mergeCell ref="H14:H15"/>
    <mergeCell ref="A14:A15"/>
    <mergeCell ref="B14:B15"/>
    <mergeCell ref="C6:C10"/>
    <mergeCell ref="I6:J10"/>
    <mergeCell ref="I11:J11"/>
    <mergeCell ref="C14:C15"/>
    <mergeCell ref="D14:D15"/>
    <mergeCell ref="E6:E10"/>
    <mergeCell ref="C18:C19"/>
    <mergeCell ref="C21:C23"/>
    <mergeCell ref="F14:F15"/>
    <mergeCell ref="G6:G10"/>
    <mergeCell ref="C16:C17"/>
  </mergeCells>
  <printOptions/>
  <pageMargins left="0.1968503937007874" right="0.1968503937007874" top="0.1968503937007874" bottom="0.15748031496062992" header="0.1968503937007874" footer="0.1968503937007874"/>
  <pageSetup fitToHeight="53" fitToWidth="1" horizontalDpi="600" verticalDpi="600" orientation="landscape"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Шавкунова</cp:lastModifiedBy>
  <cp:lastPrinted>2020-12-10T09:53:02Z</cp:lastPrinted>
  <dcterms:created xsi:type="dcterms:W3CDTF">1996-10-08T23:32:33Z</dcterms:created>
  <dcterms:modified xsi:type="dcterms:W3CDTF">2020-12-10T09:53:07Z</dcterms:modified>
  <cp:category/>
  <cp:version/>
  <cp:contentType/>
  <cp:contentStatus/>
</cp:coreProperties>
</file>