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5" i="1" l="1"/>
  <c r="H55" i="1"/>
  <c r="G87" i="1"/>
  <c r="H87" i="1"/>
  <c r="H127" i="1"/>
  <c r="F127" i="1" s="1"/>
  <c r="F128" i="1"/>
  <c r="F83" i="1"/>
  <c r="G83" i="1"/>
  <c r="H83" i="1"/>
  <c r="I83" i="1"/>
  <c r="J83" i="1"/>
  <c r="K83" i="1"/>
  <c r="L83" i="1"/>
  <c r="M83" i="1"/>
  <c r="N83" i="1"/>
  <c r="F75" i="1"/>
  <c r="H72" i="1"/>
  <c r="G68" i="1" l="1"/>
  <c r="G94" i="1" l="1"/>
  <c r="H94" i="1"/>
  <c r="H48" i="1" l="1"/>
  <c r="H66" i="1" l="1"/>
  <c r="H68" i="1" s="1"/>
  <c r="F115" i="1" l="1"/>
  <c r="E115" i="1"/>
  <c r="H111" i="1"/>
  <c r="G111" i="1"/>
  <c r="F111" i="1"/>
  <c r="E111" i="1"/>
  <c r="H107" i="1"/>
  <c r="G107" i="1"/>
  <c r="F106" i="1"/>
  <c r="E106" i="1"/>
  <c r="F105" i="1"/>
  <c r="E105" i="1"/>
  <c r="F104" i="1"/>
  <c r="E104" i="1"/>
  <c r="G78" i="1"/>
  <c r="E78" i="1" s="1"/>
  <c r="H78" i="1"/>
  <c r="F78" i="1" s="1"/>
  <c r="G73" i="1"/>
  <c r="E73" i="1" s="1"/>
  <c r="H73" i="1"/>
  <c r="F73" i="1" s="1"/>
  <c r="F72" i="1"/>
  <c r="F71" i="1"/>
  <c r="F69" i="1"/>
  <c r="F70" i="1"/>
  <c r="E72" i="1"/>
  <c r="E71" i="1"/>
  <c r="E70" i="1"/>
  <c r="F82" i="1"/>
  <c r="E82" i="1"/>
  <c r="F81" i="1"/>
  <c r="E81" i="1"/>
  <c r="F80" i="1"/>
  <c r="E80" i="1"/>
  <c r="E83" i="1" s="1"/>
  <c r="F79" i="1"/>
  <c r="F77" i="1"/>
  <c r="E77" i="1"/>
  <c r="F76" i="1"/>
  <c r="E76" i="1"/>
  <c r="F74" i="1"/>
  <c r="G127" i="1" l="1"/>
  <c r="E107" i="1"/>
  <c r="F107" i="1"/>
  <c r="H137" i="1" l="1"/>
  <c r="H19" i="1" s="1"/>
  <c r="F19" i="1" s="1"/>
  <c r="H138" i="1"/>
  <c r="H20" i="1" s="1"/>
  <c r="F20" i="1" s="1"/>
  <c r="H139" i="1"/>
  <c r="F139" i="1" s="1"/>
  <c r="H140" i="1"/>
  <c r="F140" i="1" s="1"/>
  <c r="E127" i="1"/>
  <c r="E128" i="1"/>
  <c r="E129" i="1"/>
  <c r="E130" i="1"/>
  <c r="F129" i="1"/>
  <c r="F130" i="1"/>
  <c r="I121" i="1"/>
  <c r="J121" i="1"/>
  <c r="K121" i="1"/>
  <c r="L121" i="1"/>
  <c r="M121" i="1"/>
  <c r="N121" i="1"/>
  <c r="G103" i="1"/>
  <c r="H103" i="1"/>
  <c r="H126" i="1" s="1"/>
  <c r="E101" i="1"/>
  <c r="F101" i="1"/>
  <c r="E100" i="1"/>
  <c r="F100" i="1"/>
  <c r="G99" i="1"/>
  <c r="H99" i="1"/>
  <c r="E97" i="1"/>
  <c r="E98" i="1"/>
  <c r="F97" i="1"/>
  <c r="F98" i="1"/>
  <c r="E96" i="1"/>
  <c r="F96" i="1"/>
  <c r="E103" i="1" l="1"/>
  <c r="G126" i="1"/>
  <c r="E126" i="1" s="1"/>
  <c r="H125" i="1"/>
  <c r="F125" i="1" s="1"/>
  <c r="E99" i="1"/>
  <c r="G125" i="1"/>
  <c r="F103" i="1"/>
  <c r="H136" i="1"/>
  <c r="F126" i="1"/>
  <c r="E125" i="1"/>
  <c r="H22" i="1"/>
  <c r="F22" i="1" s="1"/>
  <c r="F138" i="1"/>
  <c r="F137" i="1"/>
  <c r="H21" i="1"/>
  <c r="F21" i="1" s="1"/>
  <c r="F99" i="1"/>
  <c r="H135" i="1" l="1"/>
  <c r="F135" i="1" s="1"/>
  <c r="H17" i="1"/>
  <c r="F17" i="1" s="1"/>
  <c r="F136" i="1"/>
  <c r="H18" i="1"/>
  <c r="F18" i="1" s="1"/>
  <c r="G95" i="1"/>
  <c r="H95" i="1"/>
  <c r="F95" i="1" s="1"/>
  <c r="E93" i="1"/>
  <c r="F93" i="1"/>
  <c r="E92" i="1"/>
  <c r="F92" i="1"/>
  <c r="F84" i="1"/>
  <c r="F85" i="1"/>
  <c r="F86" i="1"/>
  <c r="E75" i="1"/>
  <c r="E84" i="1"/>
  <c r="E85" i="1"/>
  <c r="E86" i="1"/>
  <c r="E67" i="1"/>
  <c r="F67" i="1"/>
  <c r="E50" i="1"/>
  <c r="E51" i="1"/>
  <c r="E52" i="1"/>
  <c r="E53" i="1"/>
  <c r="E54" i="1"/>
  <c r="F50" i="1"/>
  <c r="F51" i="1"/>
  <c r="F52" i="1"/>
  <c r="F53" i="1"/>
  <c r="F54" i="1"/>
  <c r="G45" i="1"/>
  <c r="H45" i="1"/>
  <c r="E95" i="1" l="1"/>
  <c r="G124" i="1"/>
  <c r="E124" i="1" s="1"/>
  <c r="H124" i="1"/>
  <c r="F68" i="1"/>
  <c r="E68" i="1"/>
  <c r="G35" i="1"/>
  <c r="G36" i="1"/>
  <c r="G37" i="1"/>
  <c r="G38" i="1"/>
  <c r="G135" i="1" s="1"/>
  <c r="G39" i="1"/>
  <c r="G136" i="1" s="1"/>
  <c r="G40" i="1"/>
  <c r="G137" i="1" s="1"/>
  <c r="G41" i="1"/>
  <c r="G138" i="1" s="1"/>
  <c r="G42" i="1"/>
  <c r="G139" i="1" s="1"/>
  <c r="G43" i="1"/>
  <c r="G140" i="1" s="1"/>
  <c r="G24" i="1"/>
  <c r="G34" i="1" s="1"/>
  <c r="E26" i="1"/>
  <c r="E36" i="1" s="1"/>
  <c r="E27" i="1"/>
  <c r="E37" i="1" s="1"/>
  <c r="E28" i="1"/>
  <c r="E38" i="1" s="1"/>
  <c r="E29" i="1"/>
  <c r="E39" i="1" s="1"/>
  <c r="E30" i="1"/>
  <c r="E40" i="1" s="1"/>
  <c r="E31" i="1"/>
  <c r="E41" i="1" s="1"/>
  <c r="E32" i="1"/>
  <c r="E42" i="1" s="1"/>
  <c r="E33" i="1"/>
  <c r="E43" i="1" s="1"/>
  <c r="E25" i="1"/>
  <c r="E35" i="1" s="1"/>
  <c r="F94" i="1"/>
  <c r="E94" i="1"/>
  <c r="G91" i="1"/>
  <c r="E91" i="1" s="1"/>
  <c r="H90" i="1"/>
  <c r="H91" i="1" s="1"/>
  <c r="E90" i="1"/>
  <c r="F89" i="1"/>
  <c r="E89" i="1"/>
  <c r="F88" i="1"/>
  <c r="E88" i="1"/>
  <c r="F66" i="1"/>
  <c r="E66" i="1"/>
  <c r="H65" i="1"/>
  <c r="G65" i="1"/>
  <c r="F64" i="1"/>
  <c r="E64" i="1"/>
  <c r="F63" i="1"/>
  <c r="E63" i="1"/>
  <c r="F62" i="1"/>
  <c r="E62" i="1"/>
  <c r="F61" i="1"/>
  <c r="E61" i="1"/>
  <c r="H60" i="1"/>
  <c r="H122" i="1" s="1"/>
  <c r="G60" i="1"/>
  <c r="G122" i="1" s="1"/>
  <c r="F59" i="1"/>
  <c r="E59" i="1"/>
  <c r="F58" i="1"/>
  <c r="E58" i="1"/>
  <c r="F57" i="1"/>
  <c r="E57" i="1"/>
  <c r="F56" i="1"/>
  <c r="E56" i="1"/>
  <c r="F49" i="1"/>
  <c r="E49" i="1"/>
  <c r="F48" i="1"/>
  <c r="E48" i="1"/>
  <c r="F47" i="1"/>
  <c r="E47" i="1"/>
  <c r="F46" i="1"/>
  <c r="E46" i="1"/>
  <c r="F45" i="1"/>
  <c r="E45" i="1"/>
  <c r="E87" i="1" l="1"/>
  <c r="G134" i="1"/>
  <c r="G16" i="1" s="1"/>
  <c r="E16" i="1" s="1"/>
  <c r="E122" i="1"/>
  <c r="H132" i="1"/>
  <c r="F122" i="1"/>
  <c r="G132" i="1"/>
  <c r="G14" i="1" s="1"/>
  <c r="E14" i="1" s="1"/>
  <c r="G20" i="1"/>
  <c r="E20" i="1" s="1"/>
  <c r="E138" i="1"/>
  <c r="E139" i="1"/>
  <c r="G21" i="1"/>
  <c r="E21" i="1" s="1"/>
  <c r="E140" i="1"/>
  <c r="G22" i="1"/>
  <c r="E22" i="1" s="1"/>
  <c r="G17" i="1"/>
  <c r="E17" i="1" s="1"/>
  <c r="E135" i="1"/>
  <c r="E137" i="1"/>
  <c r="G19" i="1"/>
  <c r="E19" i="1" s="1"/>
  <c r="E136" i="1"/>
  <c r="G18" i="1"/>
  <c r="E18" i="1" s="1"/>
  <c r="H134" i="1"/>
  <c r="F124" i="1"/>
  <c r="E65" i="1"/>
  <c r="G123" i="1"/>
  <c r="E123" i="1" s="1"/>
  <c r="F65" i="1"/>
  <c r="H123" i="1"/>
  <c r="E60" i="1"/>
  <c r="E55" i="1"/>
  <c r="F60" i="1"/>
  <c r="F55" i="1"/>
  <c r="E24" i="1"/>
  <c r="E34" i="1" s="1"/>
  <c r="F91" i="1"/>
  <c r="F87" i="1"/>
  <c r="F90" i="1"/>
  <c r="E132" i="1" l="1"/>
  <c r="E134" i="1"/>
  <c r="G133" i="1"/>
  <c r="G131" i="1" s="1"/>
  <c r="G13" i="1" s="1"/>
  <c r="E13" i="1" s="1"/>
  <c r="H133" i="1"/>
  <c r="F123" i="1"/>
  <c r="H121" i="1"/>
  <c r="F121" i="1" s="1"/>
  <c r="F132" i="1"/>
  <c r="H14" i="1"/>
  <c r="F14" i="1" s="1"/>
  <c r="G121" i="1"/>
  <c r="E121" i="1" s="1"/>
  <c r="H16" i="1"/>
  <c r="F16" i="1" s="1"/>
  <c r="F134" i="1"/>
  <c r="H131" i="1"/>
  <c r="E133" i="1" l="1"/>
  <c r="G15" i="1"/>
  <c r="E15" i="1" s="1"/>
  <c r="E131" i="1"/>
  <c r="H15" i="1"/>
  <c r="F15" i="1" s="1"/>
  <c r="F133" i="1"/>
  <c r="H13" i="1"/>
  <c r="F13" i="1" s="1"/>
  <c r="F131" i="1"/>
</calcChain>
</file>

<file path=xl/sharedStrings.xml><?xml version="1.0" encoding="utf-8"?>
<sst xmlns="http://schemas.openxmlformats.org/spreadsheetml/2006/main" count="112" uniqueCount="52">
  <si>
    <t>N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</si>
  <si>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</si>
  <si>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</si>
  <si>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</si>
  <si>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</si>
  <si>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</si>
  <si>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</si>
  <si>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</si>
  <si>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</si>
  <si>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</si>
  <si>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</si>
  <si>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</si>
  <si>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</si>
  <si>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</si>
  <si>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</si>
  <si>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</si>
  <si>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</si>
  <si>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05 01 21 1 01 40010 414</t>
  </si>
  <si>
    <t>Администрация Города Томска (комитет жилищной политики)</t>
  </si>
  <si>
    <t>Итого по задаче 1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</si>
  <si>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</si>
  <si>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</si>
  <si>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</si>
  <si>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</si>
  <si>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</si>
  <si>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</si>
  <si>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</si>
  <si>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</si>
  <si>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</si>
  <si>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</si>
  <si>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</si>
  <si>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</si>
  <si>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</si>
  <si>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</si>
  <si>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</si>
  <si>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</si>
  <si>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</si>
  <si>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</si>
  <si>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</si>
  <si>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</si>
  <si>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</si>
  <si>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</si>
  <si>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</si>
  <si>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Томск«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</si>
  <si>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</si>
  <si>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</si>
  <si>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</si>
  <si>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</si>
  <si>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</si>
  <si>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 маневренного фонда муниципального образования «Город Томск» 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</si>
  <si>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</si>
  <si>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Приложение 18 к постановлению администрации Города Томска от 31.03.2020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</si>
</sst>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/>
    <xf numFmtId="164" fontId="1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/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BreakPreview" zoomScaleNormal="100" zoomScaleSheetLayoutView="100" workbookViewId="0">
      <selection activeCell="E1" sqref="E1:O1"/>
    </sheetView>
  </sheetViews>
  <sheetFormatPr defaultColWidth="9.109375" defaultRowHeight="13.8" x14ac:dyDescent="0.25"/>
  <cols>
    <col min="1" max="1" width="5.44140625" style="8" customWidth="1"/>
    <col min="2" max="2" width="22.44140625" style="8" customWidth="1"/>
    <col min="3" max="3" width="7.5546875" style="8" customWidth="1"/>
    <col min="4" max="4" width="8" style="8" customWidth="1"/>
    <col min="5" max="8" width="9.109375" style="8"/>
    <col min="9" max="9" width="5.5546875" style="8" customWidth="1"/>
    <col min="10" max="10" width="5.88671875" style="8" customWidth="1"/>
    <col min="11" max="11" width="6.44140625" style="8" customWidth="1"/>
    <col min="12" max="12" width="5.5546875" style="8" customWidth="1"/>
    <col min="13" max="13" width="6.5546875" style="8" customWidth="1"/>
    <col min="14" max="14" width="5.109375" style="8" customWidth="1"/>
    <col min="15" max="15" width="22.5546875" style="8" customWidth="1"/>
    <col min="16" max="16384" width="9.109375" style="8"/>
  </cols>
  <sheetData>
    <row r="1" spans="1:15" ht="14.4" x14ac:dyDescent="0.3">
      <c r="E1" s="40" t="s">
        <v>51</v>
      </c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8.25" customHeight="1" x14ac:dyDescent="0.25">
      <c r="J2" s="9"/>
    </row>
    <row r="3" spans="1:15" ht="14.4" x14ac:dyDescent="0.3">
      <c r="A3" s="10"/>
      <c r="D3" s="42" t="s">
        <v>44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5">
      <c r="A4" s="10"/>
    </row>
    <row r="5" spans="1:15" x14ac:dyDescent="0.25">
      <c r="B5" s="44" t="s">
        <v>45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x14ac:dyDescent="0.25">
      <c r="A6" s="1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 x14ac:dyDescent="0.25">
      <c r="A7" s="12"/>
    </row>
    <row r="8" spans="1:15" ht="12.75" customHeight="1" x14ac:dyDescent="0.25">
      <c r="A8" s="24" t="s">
        <v>0</v>
      </c>
      <c r="B8" s="24" t="s">
        <v>1</v>
      </c>
      <c r="C8" s="28" t="s">
        <v>2</v>
      </c>
      <c r="D8" s="24" t="s">
        <v>3</v>
      </c>
      <c r="E8" s="24" t="s">
        <v>4</v>
      </c>
      <c r="F8" s="24"/>
      <c r="G8" s="24" t="s">
        <v>5</v>
      </c>
      <c r="H8" s="24"/>
      <c r="I8" s="24"/>
      <c r="J8" s="24"/>
      <c r="K8" s="24"/>
      <c r="L8" s="24"/>
      <c r="M8" s="24"/>
      <c r="N8" s="24"/>
      <c r="O8" s="24" t="s">
        <v>6</v>
      </c>
    </row>
    <row r="9" spans="1:15" ht="23.25" customHeight="1" x14ac:dyDescent="0.25">
      <c r="A9" s="24"/>
      <c r="B9" s="24"/>
      <c r="C9" s="28"/>
      <c r="D9" s="24"/>
      <c r="E9" s="24"/>
      <c r="F9" s="24"/>
      <c r="G9" s="24" t="s">
        <v>7</v>
      </c>
      <c r="H9" s="24"/>
      <c r="I9" s="24" t="s">
        <v>8</v>
      </c>
      <c r="J9" s="24"/>
      <c r="K9" s="24" t="s">
        <v>9</v>
      </c>
      <c r="L9" s="24"/>
      <c r="M9" s="24" t="s">
        <v>10</v>
      </c>
      <c r="N9" s="24"/>
      <c r="O9" s="24"/>
    </row>
    <row r="10" spans="1:15" ht="20.399999999999999" x14ac:dyDescent="0.25">
      <c r="A10" s="24"/>
      <c r="B10" s="24"/>
      <c r="C10" s="28"/>
      <c r="D10" s="24"/>
      <c r="E10" s="22" t="s">
        <v>11</v>
      </c>
      <c r="F10" s="22" t="s">
        <v>12</v>
      </c>
      <c r="G10" s="22" t="s">
        <v>11</v>
      </c>
      <c r="H10" s="22" t="s">
        <v>12</v>
      </c>
      <c r="I10" s="22" t="s">
        <v>11</v>
      </c>
      <c r="J10" s="22" t="s">
        <v>12</v>
      </c>
      <c r="K10" s="22" t="s">
        <v>11</v>
      </c>
      <c r="L10" s="22" t="s">
        <v>12</v>
      </c>
      <c r="M10" s="22" t="s">
        <v>11</v>
      </c>
      <c r="N10" s="22" t="s">
        <v>13</v>
      </c>
      <c r="O10" s="24"/>
    </row>
    <row r="11" spans="1:1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</row>
    <row r="12" spans="1:15" x14ac:dyDescent="0.25">
      <c r="A12" s="24">
        <v>1</v>
      </c>
      <c r="B12" s="24" t="s">
        <v>46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customHeight="1" x14ac:dyDescent="0.25">
      <c r="A13" s="24"/>
      <c r="B13" s="24" t="s">
        <v>14</v>
      </c>
      <c r="C13" s="29"/>
      <c r="D13" s="20" t="s">
        <v>15</v>
      </c>
      <c r="E13" s="1">
        <f>G13+I13+K13+M13</f>
        <v>457330.6</v>
      </c>
      <c r="F13" s="1">
        <f>H13+J13+L13+N13</f>
        <v>20199.100000000002</v>
      </c>
      <c r="G13" s="1">
        <f>G131</f>
        <v>457330.6</v>
      </c>
      <c r="H13" s="1">
        <f>H131</f>
        <v>20199.100000000002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9"/>
    </row>
    <row r="14" spans="1:15" x14ac:dyDescent="0.25">
      <c r="A14" s="24"/>
      <c r="B14" s="24"/>
      <c r="C14" s="29"/>
      <c r="D14" s="20">
        <v>2017</v>
      </c>
      <c r="E14" s="1">
        <f t="shared" ref="E14:E22" si="0">G14+I14+K14+M14</f>
        <v>61432.6</v>
      </c>
      <c r="F14" s="1">
        <f t="shared" ref="F14:F22" si="1">H14+J14+L14+N14</f>
        <v>8547.4</v>
      </c>
      <c r="G14" s="1">
        <f t="shared" ref="G14:G22" si="2">G132</f>
        <v>61432.6</v>
      </c>
      <c r="H14" s="1">
        <f t="shared" ref="H14:H22" si="3">H132</f>
        <v>8547.4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9"/>
    </row>
    <row r="15" spans="1:15" x14ac:dyDescent="0.25">
      <c r="A15" s="24"/>
      <c r="B15" s="24"/>
      <c r="C15" s="29"/>
      <c r="D15" s="20">
        <v>2018</v>
      </c>
      <c r="E15" s="1">
        <f t="shared" si="0"/>
        <v>41747.199999999997</v>
      </c>
      <c r="F15" s="1">
        <f t="shared" si="1"/>
        <v>3762.6</v>
      </c>
      <c r="G15" s="1">
        <f t="shared" si="2"/>
        <v>41747.199999999997</v>
      </c>
      <c r="H15" s="1">
        <f t="shared" si="3"/>
        <v>3762.6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9"/>
    </row>
    <row r="16" spans="1:15" x14ac:dyDescent="0.25">
      <c r="A16" s="24"/>
      <c r="B16" s="24"/>
      <c r="C16" s="29"/>
      <c r="D16" s="20">
        <v>2019</v>
      </c>
      <c r="E16" s="1">
        <f t="shared" si="0"/>
        <v>60755.8</v>
      </c>
      <c r="F16" s="1">
        <f t="shared" si="1"/>
        <v>1195.5999999999999</v>
      </c>
      <c r="G16" s="1">
        <f t="shared" si="2"/>
        <v>60755.8</v>
      </c>
      <c r="H16" s="1">
        <f t="shared" si="3"/>
        <v>1195.5999999999999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9"/>
    </row>
    <row r="17" spans="1:15" x14ac:dyDescent="0.25">
      <c r="A17" s="24"/>
      <c r="B17" s="24"/>
      <c r="C17" s="29"/>
      <c r="D17" s="20">
        <v>2020</v>
      </c>
      <c r="E17" s="1">
        <f t="shared" si="0"/>
        <v>98793.600000000006</v>
      </c>
      <c r="F17" s="1">
        <f t="shared" si="1"/>
        <v>2566.2000000000003</v>
      </c>
      <c r="G17" s="1">
        <f t="shared" si="2"/>
        <v>98793.600000000006</v>
      </c>
      <c r="H17" s="1">
        <f t="shared" si="3"/>
        <v>2566.2000000000003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9"/>
    </row>
    <row r="18" spans="1:15" x14ac:dyDescent="0.25">
      <c r="A18" s="24"/>
      <c r="B18" s="24"/>
      <c r="C18" s="29"/>
      <c r="D18" s="20">
        <v>2021</v>
      </c>
      <c r="E18" s="1">
        <f t="shared" si="0"/>
        <v>97297.400000000009</v>
      </c>
      <c r="F18" s="1">
        <f t="shared" si="1"/>
        <v>1990.6</v>
      </c>
      <c r="G18" s="1">
        <f t="shared" si="2"/>
        <v>97297.400000000009</v>
      </c>
      <c r="H18" s="1">
        <f t="shared" si="3"/>
        <v>1990.6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9"/>
    </row>
    <row r="19" spans="1:15" x14ac:dyDescent="0.25">
      <c r="A19" s="24"/>
      <c r="B19" s="24"/>
      <c r="C19" s="29"/>
      <c r="D19" s="20">
        <v>2022</v>
      </c>
      <c r="E19" s="1">
        <f t="shared" si="0"/>
        <v>97304</v>
      </c>
      <c r="F19" s="1">
        <f t="shared" si="1"/>
        <v>2136.6999999999998</v>
      </c>
      <c r="G19" s="1">
        <f t="shared" si="2"/>
        <v>97304</v>
      </c>
      <c r="H19" s="1">
        <f t="shared" si="3"/>
        <v>2136.6999999999998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9"/>
    </row>
    <row r="20" spans="1:15" x14ac:dyDescent="0.25">
      <c r="A20" s="24"/>
      <c r="B20" s="24"/>
      <c r="C20" s="29"/>
      <c r="D20" s="20">
        <v>2023</v>
      </c>
      <c r="E20" s="1">
        <f t="shared" si="0"/>
        <v>0</v>
      </c>
      <c r="F20" s="1">
        <f t="shared" si="1"/>
        <v>0</v>
      </c>
      <c r="G20" s="1">
        <f t="shared" si="2"/>
        <v>0</v>
      </c>
      <c r="H20" s="1">
        <f t="shared" si="3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9"/>
    </row>
    <row r="21" spans="1:15" x14ac:dyDescent="0.25">
      <c r="A21" s="24"/>
      <c r="B21" s="24"/>
      <c r="C21" s="29"/>
      <c r="D21" s="20">
        <v>2024</v>
      </c>
      <c r="E21" s="1">
        <f t="shared" si="0"/>
        <v>0</v>
      </c>
      <c r="F21" s="1">
        <f t="shared" si="1"/>
        <v>0</v>
      </c>
      <c r="G21" s="1">
        <f t="shared" si="2"/>
        <v>0</v>
      </c>
      <c r="H21" s="1">
        <f t="shared" si="3"/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9"/>
    </row>
    <row r="22" spans="1:15" x14ac:dyDescent="0.25">
      <c r="A22" s="24"/>
      <c r="B22" s="24"/>
      <c r="C22" s="29"/>
      <c r="D22" s="20">
        <v>2025</v>
      </c>
      <c r="E22" s="1">
        <f t="shared" si="0"/>
        <v>0</v>
      </c>
      <c r="F22" s="1">
        <f t="shared" si="1"/>
        <v>0</v>
      </c>
      <c r="G22" s="1">
        <f t="shared" si="2"/>
        <v>0</v>
      </c>
      <c r="H22" s="1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9"/>
    </row>
    <row r="23" spans="1:15" ht="30" customHeight="1" x14ac:dyDescent="0.25">
      <c r="A23" s="4" t="s">
        <v>31</v>
      </c>
      <c r="B23" s="24" t="s">
        <v>16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8.75" customHeight="1" x14ac:dyDescent="0.25">
      <c r="A24" s="27" t="s">
        <v>32</v>
      </c>
      <c r="B24" s="24" t="s">
        <v>47</v>
      </c>
      <c r="C24" s="24" t="s">
        <v>17</v>
      </c>
      <c r="D24" s="20" t="s">
        <v>15</v>
      </c>
      <c r="E24" s="1">
        <f>G24+I24+K24+M24</f>
        <v>425391.89999999997</v>
      </c>
      <c r="F24" s="1">
        <v>0</v>
      </c>
      <c r="G24" s="1">
        <f>SUM(G25:G33)</f>
        <v>425391.89999999997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8" t="s">
        <v>18</v>
      </c>
    </row>
    <row r="25" spans="1:15" x14ac:dyDescent="0.25">
      <c r="A25" s="27"/>
      <c r="B25" s="24"/>
      <c r="C25" s="24"/>
      <c r="D25" s="20">
        <v>2017</v>
      </c>
      <c r="E25" s="1">
        <f>G25+I25+K25+M25</f>
        <v>50000</v>
      </c>
      <c r="F25" s="1">
        <v>0</v>
      </c>
      <c r="G25" s="1">
        <v>50000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8"/>
    </row>
    <row r="26" spans="1:15" x14ac:dyDescent="0.25">
      <c r="A26" s="27"/>
      <c r="B26" s="24"/>
      <c r="C26" s="24"/>
      <c r="D26" s="20">
        <v>2018</v>
      </c>
      <c r="E26" s="1">
        <f t="shared" ref="E26:E33" si="4">G26+I26+K26+M26</f>
        <v>36961.599999999999</v>
      </c>
      <c r="F26" s="1">
        <v>0</v>
      </c>
      <c r="G26" s="1">
        <v>36961.599999999999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8"/>
    </row>
    <row r="27" spans="1:15" x14ac:dyDescent="0.25">
      <c r="A27" s="27"/>
      <c r="B27" s="24"/>
      <c r="C27" s="24"/>
      <c r="D27" s="20">
        <v>2019</v>
      </c>
      <c r="E27" s="1">
        <f t="shared" si="4"/>
        <v>58328.4</v>
      </c>
      <c r="F27" s="1">
        <v>0</v>
      </c>
      <c r="G27" s="1">
        <v>58328.4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8"/>
    </row>
    <row r="28" spans="1:15" x14ac:dyDescent="0.25">
      <c r="A28" s="27"/>
      <c r="B28" s="24"/>
      <c r="C28" s="24"/>
      <c r="D28" s="20">
        <v>2020</v>
      </c>
      <c r="E28" s="1">
        <f t="shared" si="4"/>
        <v>93367.3</v>
      </c>
      <c r="F28" s="1">
        <v>0</v>
      </c>
      <c r="G28" s="1">
        <v>93367.3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8"/>
    </row>
    <row r="29" spans="1:15" x14ac:dyDescent="0.25">
      <c r="A29" s="27"/>
      <c r="B29" s="24"/>
      <c r="C29" s="24"/>
      <c r="D29" s="20">
        <v>2021</v>
      </c>
      <c r="E29" s="1">
        <f t="shared" si="4"/>
        <v>93367.3</v>
      </c>
      <c r="F29" s="1">
        <v>0</v>
      </c>
      <c r="G29" s="1">
        <v>93367.3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8"/>
    </row>
    <row r="30" spans="1:15" x14ac:dyDescent="0.25">
      <c r="A30" s="27"/>
      <c r="B30" s="24"/>
      <c r="C30" s="24"/>
      <c r="D30" s="20">
        <v>2022</v>
      </c>
      <c r="E30" s="1">
        <f t="shared" si="4"/>
        <v>93367.3</v>
      </c>
      <c r="F30" s="1">
        <v>0</v>
      </c>
      <c r="G30" s="1">
        <v>93367.3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8"/>
    </row>
    <row r="31" spans="1:15" x14ac:dyDescent="0.25">
      <c r="A31" s="27"/>
      <c r="B31" s="24"/>
      <c r="C31" s="24"/>
      <c r="D31" s="20">
        <v>2023</v>
      </c>
      <c r="E31" s="1">
        <f t="shared" si="4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8"/>
    </row>
    <row r="32" spans="1:15" x14ac:dyDescent="0.25">
      <c r="A32" s="27"/>
      <c r="B32" s="24"/>
      <c r="C32" s="24"/>
      <c r="D32" s="20">
        <v>2024</v>
      </c>
      <c r="E32" s="1">
        <f t="shared" si="4"/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8"/>
    </row>
    <row r="33" spans="1:15" x14ac:dyDescent="0.25">
      <c r="A33" s="27"/>
      <c r="B33" s="24"/>
      <c r="C33" s="24"/>
      <c r="D33" s="20">
        <v>2025</v>
      </c>
      <c r="E33" s="1">
        <f t="shared" si="4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8"/>
    </row>
    <row r="34" spans="1:15" x14ac:dyDescent="0.25">
      <c r="A34" s="25"/>
      <c r="B34" s="26" t="s">
        <v>19</v>
      </c>
      <c r="C34" s="25"/>
      <c r="D34" s="21" t="s">
        <v>15</v>
      </c>
      <c r="E34" s="17">
        <f>E24</f>
        <v>425391.89999999997</v>
      </c>
      <c r="F34" s="17">
        <v>0</v>
      </c>
      <c r="G34" s="17">
        <f>G24</f>
        <v>425391.89999999997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8" t="s">
        <v>18</v>
      </c>
    </row>
    <row r="35" spans="1:15" x14ac:dyDescent="0.25">
      <c r="A35" s="25"/>
      <c r="B35" s="26"/>
      <c r="C35" s="25"/>
      <c r="D35" s="21">
        <v>2017</v>
      </c>
      <c r="E35" s="17">
        <f t="shared" ref="E35:E43" si="5">E25</f>
        <v>50000</v>
      </c>
      <c r="F35" s="17">
        <v>0</v>
      </c>
      <c r="G35" s="17">
        <f t="shared" ref="G35:G43" si="6">G25</f>
        <v>50000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8"/>
    </row>
    <row r="36" spans="1:15" x14ac:dyDescent="0.25">
      <c r="A36" s="25"/>
      <c r="B36" s="26"/>
      <c r="C36" s="25"/>
      <c r="D36" s="21">
        <v>2018</v>
      </c>
      <c r="E36" s="17">
        <f t="shared" si="5"/>
        <v>36961.599999999999</v>
      </c>
      <c r="F36" s="17">
        <v>0</v>
      </c>
      <c r="G36" s="17">
        <f t="shared" si="6"/>
        <v>36961.599999999999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8"/>
    </row>
    <row r="37" spans="1:15" x14ac:dyDescent="0.25">
      <c r="A37" s="25"/>
      <c r="B37" s="26"/>
      <c r="C37" s="25"/>
      <c r="D37" s="21">
        <v>2019</v>
      </c>
      <c r="E37" s="17">
        <f t="shared" si="5"/>
        <v>58328.4</v>
      </c>
      <c r="F37" s="17">
        <v>0</v>
      </c>
      <c r="G37" s="17">
        <f t="shared" si="6"/>
        <v>58328.4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8"/>
    </row>
    <row r="38" spans="1:15" x14ac:dyDescent="0.25">
      <c r="A38" s="25"/>
      <c r="B38" s="26"/>
      <c r="C38" s="25"/>
      <c r="D38" s="21">
        <v>2020</v>
      </c>
      <c r="E38" s="17">
        <f t="shared" si="5"/>
        <v>93367.3</v>
      </c>
      <c r="F38" s="17">
        <v>0</v>
      </c>
      <c r="G38" s="17">
        <f t="shared" si="6"/>
        <v>93367.3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8"/>
    </row>
    <row r="39" spans="1:15" x14ac:dyDescent="0.25">
      <c r="A39" s="25"/>
      <c r="B39" s="26"/>
      <c r="C39" s="25"/>
      <c r="D39" s="21">
        <v>2021</v>
      </c>
      <c r="E39" s="17">
        <f t="shared" si="5"/>
        <v>93367.3</v>
      </c>
      <c r="F39" s="17">
        <v>0</v>
      </c>
      <c r="G39" s="17">
        <f t="shared" si="6"/>
        <v>93367.3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8"/>
    </row>
    <row r="40" spans="1:15" x14ac:dyDescent="0.25">
      <c r="A40" s="25"/>
      <c r="B40" s="26"/>
      <c r="C40" s="25"/>
      <c r="D40" s="21">
        <v>2022</v>
      </c>
      <c r="E40" s="17">
        <f t="shared" si="5"/>
        <v>93367.3</v>
      </c>
      <c r="F40" s="17">
        <v>0</v>
      </c>
      <c r="G40" s="17">
        <f t="shared" si="6"/>
        <v>93367.3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8"/>
    </row>
    <row r="41" spans="1:15" x14ac:dyDescent="0.25">
      <c r="A41" s="25"/>
      <c r="B41" s="26"/>
      <c r="C41" s="25"/>
      <c r="D41" s="21">
        <v>2023</v>
      </c>
      <c r="E41" s="17">
        <f t="shared" si="5"/>
        <v>0</v>
      </c>
      <c r="F41" s="17">
        <v>0</v>
      </c>
      <c r="G41" s="17">
        <f t="shared" si="6"/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8"/>
    </row>
    <row r="42" spans="1:15" x14ac:dyDescent="0.25">
      <c r="A42" s="25"/>
      <c r="B42" s="26"/>
      <c r="C42" s="25"/>
      <c r="D42" s="21">
        <v>2024</v>
      </c>
      <c r="E42" s="17">
        <f t="shared" si="5"/>
        <v>0</v>
      </c>
      <c r="F42" s="17">
        <v>0</v>
      </c>
      <c r="G42" s="17">
        <f t="shared" si="6"/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8"/>
    </row>
    <row r="43" spans="1:15" x14ac:dyDescent="0.25">
      <c r="A43" s="25"/>
      <c r="B43" s="26"/>
      <c r="C43" s="25"/>
      <c r="D43" s="21">
        <v>2025</v>
      </c>
      <c r="E43" s="17">
        <f t="shared" si="5"/>
        <v>0</v>
      </c>
      <c r="F43" s="17">
        <v>0</v>
      </c>
      <c r="G43" s="17">
        <f t="shared" si="6"/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8"/>
    </row>
    <row r="44" spans="1:15" ht="15.75" customHeight="1" x14ac:dyDescent="0.25">
      <c r="A44" s="4" t="s">
        <v>33</v>
      </c>
      <c r="B44" s="24" t="s">
        <v>43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.75" customHeight="1" x14ac:dyDescent="0.25">
      <c r="A45" s="27" t="s">
        <v>34</v>
      </c>
      <c r="B45" s="24" t="s">
        <v>48</v>
      </c>
      <c r="C45" s="24" t="s">
        <v>20</v>
      </c>
      <c r="D45" s="21" t="s">
        <v>15</v>
      </c>
      <c r="E45" s="18">
        <f t="shared" ref="E45:F54" si="7">G45+I45+K45+M45</f>
        <v>8651</v>
      </c>
      <c r="F45" s="18">
        <f t="shared" si="7"/>
        <v>6635.2000000000007</v>
      </c>
      <c r="G45" s="18">
        <f>SUM(G46:G54)</f>
        <v>8651</v>
      </c>
      <c r="H45" s="18">
        <f>SUM(H46:H54)</f>
        <v>6635.2000000000007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3"/>
    </row>
    <row r="46" spans="1:15" ht="26.25" customHeight="1" x14ac:dyDescent="0.25">
      <c r="A46" s="27"/>
      <c r="B46" s="24"/>
      <c r="C46" s="24"/>
      <c r="D46" s="20">
        <v>2017</v>
      </c>
      <c r="E46" s="2">
        <f t="shared" si="7"/>
        <v>7564.2</v>
      </c>
      <c r="F46" s="2">
        <f t="shared" si="7"/>
        <v>5968.6</v>
      </c>
      <c r="G46" s="2">
        <v>7564.2</v>
      </c>
      <c r="H46" s="2">
        <v>5968.6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2" t="s">
        <v>21</v>
      </c>
    </row>
    <row r="47" spans="1:15" ht="25.5" customHeight="1" x14ac:dyDescent="0.25">
      <c r="A47" s="27"/>
      <c r="B47" s="24"/>
      <c r="C47" s="24"/>
      <c r="D47" s="20">
        <v>2018</v>
      </c>
      <c r="E47" s="2">
        <f t="shared" si="7"/>
        <v>586.79999999999995</v>
      </c>
      <c r="F47" s="2">
        <f t="shared" si="7"/>
        <v>475</v>
      </c>
      <c r="G47" s="2">
        <v>586.79999999999995</v>
      </c>
      <c r="H47" s="2">
        <v>475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22" t="s">
        <v>22</v>
      </c>
    </row>
    <row r="48" spans="1:15" ht="21.75" customHeight="1" x14ac:dyDescent="0.25">
      <c r="A48" s="27"/>
      <c r="B48" s="24"/>
      <c r="C48" s="24"/>
      <c r="D48" s="20">
        <v>2019</v>
      </c>
      <c r="E48" s="2">
        <f t="shared" si="7"/>
        <v>500</v>
      </c>
      <c r="F48" s="2">
        <f t="shared" si="7"/>
        <v>191.6</v>
      </c>
      <c r="G48" s="3">
        <v>500</v>
      </c>
      <c r="H48" s="3">
        <f>6+185.6</f>
        <v>191.6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2" t="s">
        <v>22</v>
      </c>
    </row>
    <row r="49" spans="1:15" x14ac:dyDescent="0.25">
      <c r="A49" s="27"/>
      <c r="B49" s="24"/>
      <c r="C49" s="24"/>
      <c r="D49" s="20">
        <v>2020</v>
      </c>
      <c r="E49" s="2">
        <f t="shared" si="7"/>
        <v>0</v>
      </c>
      <c r="F49" s="2">
        <f t="shared" si="7"/>
        <v>0</v>
      </c>
      <c r="G49" s="3">
        <v>0</v>
      </c>
      <c r="H49" s="3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30"/>
    </row>
    <row r="50" spans="1:15" x14ac:dyDescent="0.25">
      <c r="A50" s="27"/>
      <c r="B50" s="24"/>
      <c r="C50" s="24"/>
      <c r="D50" s="20">
        <v>2021</v>
      </c>
      <c r="E50" s="2">
        <f t="shared" si="7"/>
        <v>0</v>
      </c>
      <c r="F50" s="2">
        <f t="shared" si="7"/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31"/>
    </row>
    <row r="51" spans="1:15" x14ac:dyDescent="0.25">
      <c r="A51" s="27"/>
      <c r="B51" s="24"/>
      <c r="C51" s="24"/>
      <c r="D51" s="20">
        <v>2022</v>
      </c>
      <c r="E51" s="2">
        <f t="shared" si="7"/>
        <v>0</v>
      </c>
      <c r="F51" s="2">
        <f t="shared" si="7"/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31"/>
    </row>
    <row r="52" spans="1:15" x14ac:dyDescent="0.25">
      <c r="A52" s="27"/>
      <c r="B52" s="24"/>
      <c r="C52" s="24"/>
      <c r="D52" s="20">
        <v>2023</v>
      </c>
      <c r="E52" s="2">
        <f t="shared" si="7"/>
        <v>0</v>
      </c>
      <c r="F52" s="2">
        <f t="shared" si="7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31"/>
    </row>
    <row r="53" spans="1:15" x14ac:dyDescent="0.25">
      <c r="A53" s="27"/>
      <c r="B53" s="24"/>
      <c r="C53" s="24"/>
      <c r="D53" s="20">
        <v>2024</v>
      </c>
      <c r="E53" s="2">
        <f t="shared" si="7"/>
        <v>0</v>
      </c>
      <c r="F53" s="2">
        <f t="shared" si="7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31"/>
    </row>
    <row r="54" spans="1:15" x14ac:dyDescent="0.25">
      <c r="A54" s="27"/>
      <c r="B54" s="24"/>
      <c r="C54" s="24"/>
      <c r="D54" s="20">
        <v>2025</v>
      </c>
      <c r="E54" s="2">
        <f t="shared" si="7"/>
        <v>0</v>
      </c>
      <c r="F54" s="2">
        <f t="shared" si="7"/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32"/>
    </row>
    <row r="55" spans="1:15" ht="21.75" customHeight="1" x14ac:dyDescent="0.25">
      <c r="A55" s="27" t="s">
        <v>35</v>
      </c>
      <c r="B55" s="24" t="s">
        <v>49</v>
      </c>
      <c r="C55" s="24" t="s">
        <v>23</v>
      </c>
      <c r="D55" s="21" t="s">
        <v>15</v>
      </c>
      <c r="E55" s="16">
        <f t="shared" ref="E55:F75" si="8">G55+I55+K55+M55</f>
        <v>17544.8</v>
      </c>
      <c r="F55" s="16">
        <f t="shared" si="8"/>
        <v>8821.5</v>
      </c>
      <c r="G55" s="16">
        <f>G60+G65+G68+G73+G78+G83</f>
        <v>17544.8</v>
      </c>
      <c r="H55" s="16">
        <f>H60+H65+H68+H73+H78+H83</f>
        <v>8821.5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3"/>
    </row>
    <row r="56" spans="1:15" ht="27" customHeight="1" x14ac:dyDescent="0.25">
      <c r="A56" s="27"/>
      <c r="B56" s="24"/>
      <c r="C56" s="24"/>
      <c r="D56" s="20">
        <v>2017</v>
      </c>
      <c r="E56" s="3">
        <f t="shared" si="8"/>
        <v>403.7</v>
      </c>
      <c r="F56" s="3">
        <f t="shared" si="8"/>
        <v>346.9</v>
      </c>
      <c r="G56" s="3">
        <v>403.7</v>
      </c>
      <c r="H56" s="3">
        <v>346.9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2" t="s">
        <v>22</v>
      </c>
    </row>
    <row r="57" spans="1:15" ht="23.25" customHeight="1" x14ac:dyDescent="0.25">
      <c r="A57" s="27"/>
      <c r="B57" s="24"/>
      <c r="C57" s="24"/>
      <c r="D57" s="20">
        <v>2017</v>
      </c>
      <c r="E57" s="3">
        <f t="shared" si="8"/>
        <v>892.2</v>
      </c>
      <c r="F57" s="3">
        <f t="shared" si="8"/>
        <v>871.7</v>
      </c>
      <c r="G57" s="3">
        <v>892.2</v>
      </c>
      <c r="H57" s="3">
        <v>871.7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2" t="s">
        <v>24</v>
      </c>
    </row>
    <row r="58" spans="1:15" ht="23.25" customHeight="1" x14ac:dyDescent="0.25">
      <c r="A58" s="27"/>
      <c r="B58" s="24"/>
      <c r="C58" s="24"/>
      <c r="D58" s="20">
        <v>2017</v>
      </c>
      <c r="E58" s="3">
        <f t="shared" si="8"/>
        <v>1052.2</v>
      </c>
      <c r="F58" s="3">
        <f t="shared" si="8"/>
        <v>1046.8</v>
      </c>
      <c r="G58" s="3">
        <v>1052.2</v>
      </c>
      <c r="H58" s="3">
        <v>1046.8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2" t="s">
        <v>25</v>
      </c>
    </row>
    <row r="59" spans="1:15" ht="21" customHeight="1" x14ac:dyDescent="0.25">
      <c r="A59" s="27"/>
      <c r="B59" s="24"/>
      <c r="C59" s="24"/>
      <c r="D59" s="20">
        <v>2017</v>
      </c>
      <c r="E59" s="3">
        <f t="shared" si="8"/>
        <v>1281.8</v>
      </c>
      <c r="F59" s="3">
        <f t="shared" si="8"/>
        <v>75</v>
      </c>
      <c r="G59" s="3">
        <v>1281.8</v>
      </c>
      <c r="H59" s="3">
        <v>75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22" t="s">
        <v>21</v>
      </c>
    </row>
    <row r="60" spans="1:15" ht="26.4" x14ac:dyDescent="0.25">
      <c r="A60" s="27"/>
      <c r="B60" s="24"/>
      <c r="C60" s="24"/>
      <c r="D60" s="21" t="s">
        <v>26</v>
      </c>
      <c r="E60" s="16">
        <f t="shared" si="8"/>
        <v>3629.9000000000005</v>
      </c>
      <c r="F60" s="16">
        <f t="shared" si="8"/>
        <v>2340.3999999999996</v>
      </c>
      <c r="G60" s="16">
        <f t="shared" ref="G60:H60" si="9">SUM(G56:G59)</f>
        <v>3629.9000000000005</v>
      </c>
      <c r="H60" s="16">
        <f t="shared" si="9"/>
        <v>2340.3999999999996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5"/>
    </row>
    <row r="61" spans="1:15" ht="22.5" customHeight="1" x14ac:dyDescent="0.25">
      <c r="A61" s="27"/>
      <c r="B61" s="24"/>
      <c r="C61" s="24"/>
      <c r="D61" s="20">
        <v>2018</v>
      </c>
      <c r="E61" s="3">
        <f t="shared" si="8"/>
        <v>400</v>
      </c>
      <c r="F61" s="3">
        <f t="shared" si="8"/>
        <v>354.7</v>
      </c>
      <c r="G61" s="3">
        <v>400</v>
      </c>
      <c r="H61" s="3">
        <v>354.7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22" t="s">
        <v>22</v>
      </c>
    </row>
    <row r="62" spans="1:15" ht="21" customHeight="1" x14ac:dyDescent="0.25">
      <c r="A62" s="27"/>
      <c r="B62" s="24"/>
      <c r="C62" s="24"/>
      <c r="D62" s="20">
        <v>2018</v>
      </c>
      <c r="E62" s="3">
        <f t="shared" si="8"/>
        <v>1271.0999999999999</v>
      </c>
      <c r="F62" s="3">
        <f t="shared" si="8"/>
        <v>1122.4000000000001</v>
      </c>
      <c r="G62" s="3">
        <v>1271.0999999999999</v>
      </c>
      <c r="H62" s="3">
        <v>1122.4000000000001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2" t="s">
        <v>24</v>
      </c>
    </row>
    <row r="63" spans="1:15" ht="22.5" customHeight="1" x14ac:dyDescent="0.25">
      <c r="A63" s="27"/>
      <c r="B63" s="24"/>
      <c r="C63" s="24"/>
      <c r="D63" s="20">
        <v>2018</v>
      </c>
      <c r="E63" s="3">
        <f t="shared" si="8"/>
        <v>108.8</v>
      </c>
      <c r="F63" s="3">
        <f t="shared" si="8"/>
        <v>108.8</v>
      </c>
      <c r="G63" s="3">
        <v>108.8</v>
      </c>
      <c r="H63" s="3">
        <v>108.8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22" t="s">
        <v>25</v>
      </c>
    </row>
    <row r="64" spans="1:15" ht="21.75" customHeight="1" x14ac:dyDescent="0.25">
      <c r="A64" s="27"/>
      <c r="B64" s="24"/>
      <c r="C64" s="24"/>
      <c r="D64" s="20">
        <v>2018</v>
      </c>
      <c r="E64" s="3">
        <f t="shared" si="8"/>
        <v>1464.5</v>
      </c>
      <c r="F64" s="3">
        <f t="shared" si="8"/>
        <v>992.6</v>
      </c>
      <c r="G64" s="3">
        <v>1464.5</v>
      </c>
      <c r="H64" s="3">
        <v>992.6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22" t="s">
        <v>21</v>
      </c>
    </row>
    <row r="65" spans="1:15" ht="26.4" x14ac:dyDescent="0.25">
      <c r="A65" s="27"/>
      <c r="B65" s="24"/>
      <c r="C65" s="24"/>
      <c r="D65" s="21" t="s">
        <v>27</v>
      </c>
      <c r="E65" s="16">
        <f t="shared" si="8"/>
        <v>3244.3999999999996</v>
      </c>
      <c r="F65" s="16">
        <f t="shared" si="8"/>
        <v>2578.5</v>
      </c>
      <c r="G65" s="16">
        <f t="shared" ref="G65:H65" si="10">SUM(G61:G64)</f>
        <v>3244.3999999999996</v>
      </c>
      <c r="H65" s="16">
        <f t="shared" si="10"/>
        <v>2578.5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5"/>
    </row>
    <row r="66" spans="1:15" ht="20.399999999999999" x14ac:dyDescent="0.25">
      <c r="A66" s="27"/>
      <c r="B66" s="24"/>
      <c r="C66" s="24"/>
      <c r="D66" s="20">
        <v>2019</v>
      </c>
      <c r="E66" s="3">
        <f t="shared" si="8"/>
        <v>676.5</v>
      </c>
      <c r="F66" s="3">
        <f t="shared" si="8"/>
        <v>351.4</v>
      </c>
      <c r="G66" s="3">
        <v>676.5</v>
      </c>
      <c r="H66" s="3">
        <f>531.4-180</f>
        <v>351.4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2" t="s">
        <v>24</v>
      </c>
    </row>
    <row r="67" spans="1:15" ht="20.399999999999999" x14ac:dyDescent="0.25">
      <c r="A67" s="27"/>
      <c r="B67" s="24"/>
      <c r="C67" s="24"/>
      <c r="D67" s="20">
        <v>2019</v>
      </c>
      <c r="E67" s="3">
        <f t="shared" si="8"/>
        <v>166.7</v>
      </c>
      <c r="F67" s="3">
        <f t="shared" si="8"/>
        <v>113.9</v>
      </c>
      <c r="G67" s="3">
        <v>166.7</v>
      </c>
      <c r="H67" s="3">
        <v>113.9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2" t="s">
        <v>25</v>
      </c>
    </row>
    <row r="68" spans="1:15" ht="26.4" x14ac:dyDescent="0.25">
      <c r="A68" s="27"/>
      <c r="B68" s="24"/>
      <c r="C68" s="24"/>
      <c r="D68" s="21" t="s">
        <v>37</v>
      </c>
      <c r="E68" s="16">
        <f t="shared" si="8"/>
        <v>843.2</v>
      </c>
      <c r="F68" s="16">
        <f t="shared" si="8"/>
        <v>465.29999999999995</v>
      </c>
      <c r="G68" s="16">
        <f>G66+G67</f>
        <v>843.2</v>
      </c>
      <c r="H68" s="16">
        <f>H66+H67</f>
        <v>465.29999999999995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2"/>
    </row>
    <row r="69" spans="1:15" ht="20.399999999999999" x14ac:dyDescent="0.25">
      <c r="A69" s="27"/>
      <c r="B69" s="24"/>
      <c r="C69" s="24"/>
      <c r="D69" s="20">
        <v>2020</v>
      </c>
      <c r="E69" s="3">
        <v>500</v>
      </c>
      <c r="F69" s="3">
        <f t="shared" ref="F69:F74" si="11">H69</f>
        <v>500</v>
      </c>
      <c r="G69" s="3">
        <v>500</v>
      </c>
      <c r="H69" s="3">
        <v>500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22" t="s">
        <v>22</v>
      </c>
    </row>
    <row r="70" spans="1:15" ht="20.399999999999999" x14ac:dyDescent="0.25">
      <c r="A70" s="27"/>
      <c r="B70" s="24"/>
      <c r="C70" s="24"/>
      <c r="D70" s="20">
        <v>2020</v>
      </c>
      <c r="E70" s="3">
        <f t="shared" si="8"/>
        <v>829.6</v>
      </c>
      <c r="F70" s="3">
        <f t="shared" si="11"/>
        <v>676.5</v>
      </c>
      <c r="G70" s="3">
        <v>829.6</v>
      </c>
      <c r="H70" s="3">
        <v>676.5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22" t="s">
        <v>24</v>
      </c>
    </row>
    <row r="71" spans="1:15" ht="20.399999999999999" x14ac:dyDescent="0.25">
      <c r="A71" s="27"/>
      <c r="B71" s="24"/>
      <c r="C71" s="24"/>
      <c r="D71" s="20">
        <v>2020</v>
      </c>
      <c r="E71" s="3">
        <f t="shared" si="8"/>
        <v>1048.9000000000001</v>
      </c>
      <c r="F71" s="3">
        <f t="shared" si="11"/>
        <v>166.7</v>
      </c>
      <c r="G71" s="3">
        <v>1048.9000000000001</v>
      </c>
      <c r="H71" s="3">
        <v>166.7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22" t="s">
        <v>25</v>
      </c>
    </row>
    <row r="72" spans="1:15" ht="20.399999999999999" x14ac:dyDescent="0.25">
      <c r="A72" s="27"/>
      <c r="B72" s="24"/>
      <c r="C72" s="24"/>
      <c r="D72" s="20">
        <v>2020</v>
      </c>
      <c r="E72" s="3">
        <f>G72+I72+K72+M72</f>
        <v>1750</v>
      </c>
      <c r="F72" s="3">
        <f t="shared" si="11"/>
        <v>110</v>
      </c>
      <c r="G72" s="3">
        <v>1750</v>
      </c>
      <c r="H72" s="3">
        <f>30+80</f>
        <v>110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22" t="s">
        <v>21</v>
      </c>
    </row>
    <row r="73" spans="1:15" ht="26.4" x14ac:dyDescent="0.25">
      <c r="A73" s="27"/>
      <c r="B73" s="24"/>
      <c r="C73" s="24"/>
      <c r="D73" s="21" t="s">
        <v>38</v>
      </c>
      <c r="E73" s="16">
        <f>G73</f>
        <v>4128.5</v>
      </c>
      <c r="F73" s="16">
        <f t="shared" si="11"/>
        <v>1453.2</v>
      </c>
      <c r="G73" s="16">
        <f>SUM(G69:G72)</f>
        <v>4128.5</v>
      </c>
      <c r="H73" s="17">
        <f>H69+H70+H71+H72</f>
        <v>1453.2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22"/>
    </row>
    <row r="74" spans="1:15" ht="20.399999999999999" x14ac:dyDescent="0.25">
      <c r="A74" s="27"/>
      <c r="B74" s="24"/>
      <c r="C74" s="24"/>
      <c r="D74" s="20">
        <v>2021</v>
      </c>
      <c r="E74" s="3">
        <v>500</v>
      </c>
      <c r="F74" s="3">
        <f t="shared" si="11"/>
        <v>500</v>
      </c>
      <c r="G74" s="3">
        <v>500</v>
      </c>
      <c r="H74" s="3">
        <v>500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22" t="s">
        <v>22</v>
      </c>
    </row>
    <row r="75" spans="1:15" ht="20.399999999999999" x14ac:dyDescent="0.25">
      <c r="A75" s="27"/>
      <c r="B75" s="24"/>
      <c r="C75" s="24"/>
      <c r="D75" s="20">
        <v>2021</v>
      </c>
      <c r="E75" s="3">
        <f t="shared" si="8"/>
        <v>367</v>
      </c>
      <c r="F75" s="3">
        <f>H75+J75+L75+N75</f>
        <v>252.3</v>
      </c>
      <c r="G75" s="1">
        <v>367</v>
      </c>
      <c r="H75" s="1">
        <v>252.3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22" t="s">
        <v>24</v>
      </c>
    </row>
    <row r="76" spans="1:15" ht="20.399999999999999" x14ac:dyDescent="0.25">
      <c r="A76" s="27"/>
      <c r="B76" s="24"/>
      <c r="C76" s="24"/>
      <c r="D76" s="20">
        <v>2021</v>
      </c>
      <c r="E76" s="3">
        <f t="shared" ref="E76:F78" si="12">G76</f>
        <v>166.7</v>
      </c>
      <c r="F76" s="3">
        <f>H76</f>
        <v>166.7</v>
      </c>
      <c r="G76" s="1">
        <v>166.7</v>
      </c>
      <c r="H76" s="1">
        <v>166.7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22" t="s">
        <v>25</v>
      </c>
    </row>
    <row r="77" spans="1:15" ht="20.399999999999999" x14ac:dyDescent="0.25">
      <c r="A77" s="27"/>
      <c r="B77" s="24"/>
      <c r="C77" s="24"/>
      <c r="D77" s="20">
        <v>2021</v>
      </c>
      <c r="E77" s="3">
        <f t="shared" si="12"/>
        <v>1800</v>
      </c>
      <c r="F77" s="3">
        <f t="shared" si="12"/>
        <v>0</v>
      </c>
      <c r="G77" s="1">
        <v>1800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22" t="s">
        <v>21</v>
      </c>
    </row>
    <row r="78" spans="1:15" ht="26.4" x14ac:dyDescent="0.25">
      <c r="A78" s="27"/>
      <c r="B78" s="24"/>
      <c r="C78" s="24"/>
      <c r="D78" s="21" t="s">
        <v>39</v>
      </c>
      <c r="E78" s="16">
        <f t="shared" si="12"/>
        <v>2833.7</v>
      </c>
      <c r="F78" s="16">
        <f t="shared" si="12"/>
        <v>919</v>
      </c>
      <c r="G78" s="17">
        <f>SUM(G74:G77)</f>
        <v>2833.7</v>
      </c>
      <c r="H78" s="17">
        <f>SUM(H74:H77)</f>
        <v>919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5"/>
    </row>
    <row r="79" spans="1:15" ht="20.399999999999999" x14ac:dyDescent="0.25">
      <c r="A79" s="27"/>
      <c r="B79" s="24"/>
      <c r="C79" s="24"/>
      <c r="D79" s="20">
        <v>2022</v>
      </c>
      <c r="E79" s="3">
        <v>500</v>
      </c>
      <c r="F79" s="3">
        <f>H79</f>
        <v>500</v>
      </c>
      <c r="G79" s="3">
        <v>500</v>
      </c>
      <c r="H79" s="1">
        <v>500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22" t="s">
        <v>22</v>
      </c>
    </row>
    <row r="80" spans="1:15" ht="20.399999999999999" x14ac:dyDescent="0.25">
      <c r="A80" s="27"/>
      <c r="B80" s="24"/>
      <c r="C80" s="24"/>
      <c r="D80" s="20">
        <v>2022</v>
      </c>
      <c r="E80" s="3">
        <f>G80+I80+K80+M80</f>
        <v>398.4</v>
      </c>
      <c r="F80" s="3">
        <f>H80+J80+L80+N80</f>
        <v>398.4</v>
      </c>
      <c r="G80" s="1">
        <v>398.4</v>
      </c>
      <c r="H80" s="1">
        <v>398.4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22" t="s">
        <v>24</v>
      </c>
    </row>
    <row r="81" spans="1:15" ht="20.399999999999999" x14ac:dyDescent="0.25">
      <c r="A81" s="27"/>
      <c r="B81" s="24"/>
      <c r="C81" s="24"/>
      <c r="D81" s="20">
        <v>2022</v>
      </c>
      <c r="E81" s="3">
        <f>G81</f>
        <v>166.7</v>
      </c>
      <c r="F81" s="3">
        <f>H81</f>
        <v>166.7</v>
      </c>
      <c r="G81" s="1">
        <v>166.7</v>
      </c>
      <c r="H81" s="1">
        <v>166.7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22" t="s">
        <v>25</v>
      </c>
    </row>
    <row r="82" spans="1:15" ht="20.399999999999999" x14ac:dyDescent="0.25">
      <c r="A82" s="27"/>
      <c r="B82" s="24"/>
      <c r="C82" s="24"/>
      <c r="D82" s="20">
        <v>2022</v>
      </c>
      <c r="E82" s="3">
        <f>G82</f>
        <v>1800</v>
      </c>
      <c r="F82" s="3">
        <f>H82</f>
        <v>0</v>
      </c>
      <c r="G82" s="1">
        <v>1800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22" t="s">
        <v>21</v>
      </c>
    </row>
    <row r="83" spans="1:15" ht="26.4" x14ac:dyDescent="0.25">
      <c r="A83" s="27"/>
      <c r="B83" s="24"/>
      <c r="C83" s="24"/>
      <c r="D83" s="21" t="s">
        <v>40</v>
      </c>
      <c r="E83" s="16">
        <f>SUM(E79:E82)</f>
        <v>2865.1</v>
      </c>
      <c r="F83" s="16">
        <f t="shared" ref="F83:N83" si="13">SUM(F79:F82)</f>
        <v>1065.0999999999999</v>
      </c>
      <c r="G83" s="16">
        <f t="shared" si="13"/>
        <v>2865.1</v>
      </c>
      <c r="H83" s="16">
        <f t="shared" si="13"/>
        <v>1065.0999999999999</v>
      </c>
      <c r="I83" s="16">
        <f t="shared" si="13"/>
        <v>0</v>
      </c>
      <c r="J83" s="16">
        <f t="shared" si="13"/>
        <v>0</v>
      </c>
      <c r="K83" s="16">
        <f t="shared" si="13"/>
        <v>0</v>
      </c>
      <c r="L83" s="16">
        <f t="shared" si="13"/>
        <v>0</v>
      </c>
      <c r="M83" s="16">
        <f t="shared" si="13"/>
        <v>0</v>
      </c>
      <c r="N83" s="16">
        <f t="shared" si="13"/>
        <v>0</v>
      </c>
      <c r="O83" s="30"/>
    </row>
    <row r="84" spans="1:15" x14ac:dyDescent="0.25">
      <c r="A84" s="27"/>
      <c r="B84" s="24"/>
      <c r="C84" s="24"/>
      <c r="D84" s="20">
        <v>2023</v>
      </c>
      <c r="E84" s="3">
        <f t="shared" ref="E84:F86" si="14">G84+I84+K84+M84</f>
        <v>0</v>
      </c>
      <c r="F84" s="3">
        <f t="shared" si="14"/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31"/>
    </row>
    <row r="85" spans="1:15" x14ac:dyDescent="0.25">
      <c r="A85" s="27"/>
      <c r="B85" s="24"/>
      <c r="C85" s="24"/>
      <c r="D85" s="20">
        <v>2024</v>
      </c>
      <c r="E85" s="3">
        <f t="shared" si="14"/>
        <v>0</v>
      </c>
      <c r="F85" s="3">
        <f t="shared" si="14"/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31"/>
    </row>
    <row r="86" spans="1:15" x14ac:dyDescent="0.25">
      <c r="A86" s="27"/>
      <c r="B86" s="24"/>
      <c r="C86" s="24"/>
      <c r="D86" s="20">
        <v>2025</v>
      </c>
      <c r="E86" s="3">
        <f t="shared" si="14"/>
        <v>0</v>
      </c>
      <c r="F86" s="3">
        <f t="shared" si="14"/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32"/>
    </row>
    <row r="87" spans="1:15" x14ac:dyDescent="0.25">
      <c r="A87" s="27" t="s">
        <v>36</v>
      </c>
      <c r="B87" s="24" t="s">
        <v>50</v>
      </c>
      <c r="C87" s="24" t="s">
        <v>23</v>
      </c>
      <c r="D87" s="21" t="s">
        <v>15</v>
      </c>
      <c r="E87" s="16">
        <f t="shared" ref="E87:F91" si="15">G87+I87+K87+M87</f>
        <v>5343.5</v>
      </c>
      <c r="F87" s="16">
        <f t="shared" si="15"/>
        <v>4343.1000000000004</v>
      </c>
      <c r="G87" s="16">
        <f>G91+G95+G99+G103+G107</f>
        <v>5343.5</v>
      </c>
      <c r="H87" s="16">
        <f>H91+H95+H99+H103+H107</f>
        <v>4343.1000000000004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23"/>
    </row>
    <row r="88" spans="1:15" ht="20.399999999999999" x14ac:dyDescent="0.25">
      <c r="A88" s="27"/>
      <c r="B88" s="24"/>
      <c r="C88" s="24"/>
      <c r="D88" s="20">
        <v>2017</v>
      </c>
      <c r="E88" s="3">
        <f t="shared" si="15"/>
        <v>238.5</v>
      </c>
      <c r="F88" s="3">
        <f t="shared" si="15"/>
        <v>238.4</v>
      </c>
      <c r="G88" s="3">
        <v>238.5</v>
      </c>
      <c r="H88" s="3">
        <v>238.4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22" t="s">
        <v>21</v>
      </c>
    </row>
    <row r="89" spans="1:15" ht="20.399999999999999" x14ac:dyDescent="0.25">
      <c r="A89" s="27"/>
      <c r="B89" s="24"/>
      <c r="C89" s="24"/>
      <c r="D89" s="20">
        <v>2018</v>
      </c>
      <c r="E89" s="3">
        <f t="shared" si="15"/>
        <v>277.8</v>
      </c>
      <c r="F89" s="3">
        <f t="shared" si="15"/>
        <v>37.5</v>
      </c>
      <c r="G89" s="3">
        <v>277.8</v>
      </c>
      <c r="H89" s="3">
        <v>37.5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22" t="s">
        <v>25</v>
      </c>
    </row>
    <row r="90" spans="1:15" ht="20.399999999999999" x14ac:dyDescent="0.25">
      <c r="A90" s="27"/>
      <c r="B90" s="24"/>
      <c r="C90" s="24"/>
      <c r="D90" s="20">
        <v>2018</v>
      </c>
      <c r="E90" s="3">
        <f t="shared" si="15"/>
        <v>676.6</v>
      </c>
      <c r="F90" s="3">
        <f t="shared" si="15"/>
        <v>671.6</v>
      </c>
      <c r="G90" s="3">
        <v>676.6</v>
      </c>
      <c r="H90" s="3">
        <f>676.6-5</f>
        <v>671.6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22" t="s">
        <v>21</v>
      </c>
    </row>
    <row r="91" spans="1:15" ht="26.4" x14ac:dyDescent="0.25">
      <c r="A91" s="27"/>
      <c r="B91" s="24"/>
      <c r="C91" s="24"/>
      <c r="D91" s="21" t="s">
        <v>27</v>
      </c>
      <c r="E91" s="16">
        <f t="shared" si="15"/>
        <v>954.40000000000009</v>
      </c>
      <c r="F91" s="16">
        <f t="shared" si="15"/>
        <v>709.1</v>
      </c>
      <c r="G91" s="16">
        <f>G89+G90</f>
        <v>954.40000000000009</v>
      </c>
      <c r="H91" s="16">
        <f>H89+H90</f>
        <v>709.1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5"/>
    </row>
    <row r="92" spans="1:15" ht="20.399999999999999" x14ac:dyDescent="0.25">
      <c r="A92" s="27"/>
      <c r="B92" s="24"/>
      <c r="C92" s="24"/>
      <c r="D92" s="20">
        <v>2019</v>
      </c>
      <c r="E92" s="6">
        <f t="shared" ref="E92:F96" si="16">G92+I92+K92+M92</f>
        <v>202.6</v>
      </c>
      <c r="F92" s="6">
        <f t="shared" si="16"/>
        <v>168.6</v>
      </c>
      <c r="G92" s="7">
        <v>202.6</v>
      </c>
      <c r="H92" s="7">
        <v>168.6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22" t="s">
        <v>22</v>
      </c>
    </row>
    <row r="93" spans="1:15" ht="20.399999999999999" x14ac:dyDescent="0.25">
      <c r="A93" s="27"/>
      <c r="B93" s="24"/>
      <c r="C93" s="24"/>
      <c r="D93" s="20">
        <v>2019</v>
      </c>
      <c r="E93" s="3">
        <f t="shared" si="16"/>
        <v>219.9</v>
      </c>
      <c r="F93" s="3">
        <f t="shared" si="16"/>
        <v>219.9</v>
      </c>
      <c r="G93" s="3">
        <v>219.9</v>
      </c>
      <c r="H93" s="3">
        <v>219.9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22" t="s">
        <v>25</v>
      </c>
    </row>
    <row r="94" spans="1:15" ht="20.399999999999999" x14ac:dyDescent="0.25">
      <c r="A94" s="27"/>
      <c r="B94" s="24"/>
      <c r="C94" s="24"/>
      <c r="D94" s="20">
        <v>2019</v>
      </c>
      <c r="E94" s="3">
        <f t="shared" si="16"/>
        <v>661.7</v>
      </c>
      <c r="F94" s="3">
        <f t="shared" si="16"/>
        <v>150.20000000000002</v>
      </c>
      <c r="G94" s="3">
        <f>661.7</f>
        <v>661.7</v>
      </c>
      <c r="H94" s="3">
        <f>122.4+27.8</f>
        <v>150.20000000000002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22" t="s">
        <v>21</v>
      </c>
    </row>
    <row r="95" spans="1:15" ht="26.4" x14ac:dyDescent="0.25">
      <c r="A95" s="27"/>
      <c r="B95" s="24"/>
      <c r="C95" s="24"/>
      <c r="D95" s="21" t="s">
        <v>37</v>
      </c>
      <c r="E95" s="16">
        <f t="shared" si="16"/>
        <v>1084.2</v>
      </c>
      <c r="F95" s="16">
        <f t="shared" si="16"/>
        <v>538.70000000000005</v>
      </c>
      <c r="G95" s="16">
        <f>G92+G93+G94</f>
        <v>1084.2</v>
      </c>
      <c r="H95" s="16">
        <f>H92+H93+H94</f>
        <v>538.70000000000005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22"/>
    </row>
    <row r="96" spans="1:15" ht="20.399999999999999" x14ac:dyDescent="0.25">
      <c r="A96" s="27"/>
      <c r="B96" s="24"/>
      <c r="C96" s="24"/>
      <c r="D96" s="20">
        <v>2020</v>
      </c>
      <c r="E96" s="6">
        <f t="shared" si="16"/>
        <v>202.6</v>
      </c>
      <c r="F96" s="6">
        <f t="shared" si="16"/>
        <v>190</v>
      </c>
      <c r="G96" s="7">
        <v>202.6</v>
      </c>
      <c r="H96" s="14">
        <v>190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22" t="s">
        <v>22</v>
      </c>
    </row>
    <row r="97" spans="1:15" ht="20.399999999999999" x14ac:dyDescent="0.25">
      <c r="A97" s="27"/>
      <c r="B97" s="24"/>
      <c r="C97" s="24"/>
      <c r="D97" s="20">
        <v>2020</v>
      </c>
      <c r="E97" s="6">
        <f t="shared" ref="E97:E99" si="17">G97+I97+K97+M97</f>
        <v>232.1</v>
      </c>
      <c r="F97" s="6">
        <f t="shared" ref="F97:F98" si="18">H97+J97+L97+N97</f>
        <v>219.9</v>
      </c>
      <c r="G97" s="3">
        <v>232.1</v>
      </c>
      <c r="H97" s="3">
        <v>219.9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22" t="s">
        <v>25</v>
      </c>
    </row>
    <row r="98" spans="1:15" ht="20.399999999999999" x14ac:dyDescent="0.25">
      <c r="A98" s="27"/>
      <c r="B98" s="24"/>
      <c r="C98" s="24"/>
      <c r="D98" s="20">
        <v>2020</v>
      </c>
      <c r="E98" s="6">
        <f t="shared" si="17"/>
        <v>702.2</v>
      </c>
      <c r="F98" s="6">
        <f t="shared" si="18"/>
        <v>542.20000000000005</v>
      </c>
      <c r="G98" s="3">
        <v>702.2</v>
      </c>
      <c r="H98" s="3">
        <v>542.20000000000005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22" t="s">
        <v>21</v>
      </c>
    </row>
    <row r="99" spans="1:15" ht="26.4" x14ac:dyDescent="0.25">
      <c r="A99" s="27"/>
      <c r="B99" s="24"/>
      <c r="C99" s="24"/>
      <c r="D99" s="21" t="s">
        <v>38</v>
      </c>
      <c r="E99" s="19">
        <f t="shared" si="17"/>
        <v>1136.9000000000001</v>
      </c>
      <c r="F99" s="16">
        <f>H99+J99+L99+N99</f>
        <v>952.1</v>
      </c>
      <c r="G99" s="16">
        <f>G96+G97+G98</f>
        <v>1136.9000000000001</v>
      </c>
      <c r="H99" s="16">
        <f>H96+H97+H98</f>
        <v>952.1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22"/>
    </row>
    <row r="100" spans="1:15" ht="20.399999999999999" x14ac:dyDescent="0.25">
      <c r="A100" s="27"/>
      <c r="B100" s="24"/>
      <c r="C100" s="24"/>
      <c r="D100" s="20">
        <v>2021</v>
      </c>
      <c r="E100" s="1">
        <f>G100+I100+K100+M100</f>
        <v>202.6</v>
      </c>
      <c r="F100" s="1">
        <f>H100+J100+L100+N100</f>
        <v>190</v>
      </c>
      <c r="G100" s="1">
        <v>202.6</v>
      </c>
      <c r="H100" s="1">
        <v>190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22" t="s">
        <v>22</v>
      </c>
    </row>
    <row r="101" spans="1:15" ht="20.399999999999999" x14ac:dyDescent="0.25">
      <c r="A101" s="27"/>
      <c r="B101" s="24"/>
      <c r="C101" s="24"/>
      <c r="D101" s="20">
        <v>2021</v>
      </c>
      <c r="E101" s="1">
        <f t="shared" ref="E101:E103" si="19">G101+I101+K101+M101</f>
        <v>232.1</v>
      </c>
      <c r="F101" s="1">
        <f t="shared" ref="F101:F103" si="20">H101+J101+L101+N101</f>
        <v>219.9</v>
      </c>
      <c r="G101" s="1">
        <v>232.1</v>
      </c>
      <c r="H101" s="1">
        <v>219.9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22" t="s">
        <v>25</v>
      </c>
    </row>
    <row r="102" spans="1:15" ht="20.399999999999999" x14ac:dyDescent="0.25">
      <c r="A102" s="27"/>
      <c r="B102" s="24"/>
      <c r="C102" s="24"/>
      <c r="D102" s="20">
        <v>2021</v>
      </c>
      <c r="E102" s="1">
        <v>661.7</v>
      </c>
      <c r="F102" s="1">
        <v>661.7</v>
      </c>
      <c r="G102" s="1">
        <v>661.7</v>
      </c>
      <c r="H102" s="1">
        <v>661.7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22" t="s">
        <v>21</v>
      </c>
    </row>
    <row r="103" spans="1:15" ht="26.4" x14ac:dyDescent="0.25">
      <c r="A103" s="27"/>
      <c r="B103" s="24"/>
      <c r="C103" s="24"/>
      <c r="D103" s="21" t="s">
        <v>39</v>
      </c>
      <c r="E103" s="17">
        <f t="shared" si="19"/>
        <v>1096.4000000000001</v>
      </c>
      <c r="F103" s="17">
        <f t="shared" si="20"/>
        <v>1071.5999999999999</v>
      </c>
      <c r="G103" s="17">
        <f>G100+G101+G102</f>
        <v>1096.4000000000001</v>
      </c>
      <c r="H103" s="17">
        <f>H100+H101+H102</f>
        <v>1071.5999999999999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3"/>
    </row>
    <row r="104" spans="1:15" ht="20.399999999999999" x14ac:dyDescent="0.25">
      <c r="A104" s="27"/>
      <c r="B104" s="24"/>
      <c r="C104" s="24"/>
      <c r="D104" s="20">
        <v>2022</v>
      </c>
      <c r="E104" s="1">
        <f>G104+I104+K104+M104</f>
        <v>190</v>
      </c>
      <c r="F104" s="1">
        <f>H104</f>
        <v>190</v>
      </c>
      <c r="G104" s="14">
        <v>190</v>
      </c>
      <c r="H104" s="1">
        <v>190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22" t="s">
        <v>22</v>
      </c>
    </row>
    <row r="105" spans="1:15" ht="20.399999999999999" x14ac:dyDescent="0.25">
      <c r="A105" s="27"/>
      <c r="B105" s="24"/>
      <c r="C105" s="24"/>
      <c r="D105" s="20">
        <v>2022</v>
      </c>
      <c r="E105" s="1">
        <f t="shared" ref="E105:E106" si="21">G105+I105+K105+M105</f>
        <v>219.9</v>
      </c>
      <c r="F105" s="1">
        <f t="shared" ref="F105:F106" si="22">H105+J105+L105+N105</f>
        <v>219.9</v>
      </c>
      <c r="G105" s="1">
        <v>219.9</v>
      </c>
      <c r="H105" s="1">
        <v>219.9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22" t="s">
        <v>25</v>
      </c>
    </row>
    <row r="106" spans="1:15" ht="20.399999999999999" x14ac:dyDescent="0.25">
      <c r="A106" s="27"/>
      <c r="B106" s="24"/>
      <c r="C106" s="24"/>
      <c r="D106" s="20">
        <v>2022</v>
      </c>
      <c r="E106" s="1">
        <f t="shared" si="21"/>
        <v>661.7</v>
      </c>
      <c r="F106" s="1">
        <f t="shared" si="22"/>
        <v>661.7</v>
      </c>
      <c r="G106" s="1">
        <v>661.7</v>
      </c>
      <c r="H106" s="1">
        <v>661.7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22" t="s">
        <v>21</v>
      </c>
    </row>
    <row r="107" spans="1:15" ht="26.4" x14ac:dyDescent="0.25">
      <c r="A107" s="27"/>
      <c r="B107" s="24"/>
      <c r="C107" s="24"/>
      <c r="D107" s="21" t="s">
        <v>40</v>
      </c>
      <c r="E107" s="17">
        <f>E104+E105+E106</f>
        <v>1071.5999999999999</v>
      </c>
      <c r="F107" s="17">
        <f>F104+F105+F106</f>
        <v>1071.5999999999999</v>
      </c>
      <c r="G107" s="17">
        <f>G104+G105+G106</f>
        <v>1071.5999999999999</v>
      </c>
      <c r="H107" s="17">
        <f>H104+H105+H106</f>
        <v>1071.5999999999999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22"/>
    </row>
    <row r="108" spans="1:15" x14ac:dyDescent="0.25">
      <c r="A108" s="27"/>
      <c r="B108" s="24"/>
      <c r="C108" s="24"/>
      <c r="D108" s="20">
        <v>2023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33"/>
    </row>
    <row r="109" spans="1:15" x14ac:dyDescent="0.25">
      <c r="A109" s="27"/>
      <c r="B109" s="24"/>
      <c r="C109" s="24"/>
      <c r="D109" s="20">
        <v>2024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31"/>
    </row>
    <row r="110" spans="1:15" x14ac:dyDescent="0.25">
      <c r="A110" s="27"/>
      <c r="B110" s="24"/>
      <c r="C110" s="24"/>
      <c r="D110" s="20">
        <v>2025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32"/>
    </row>
    <row r="111" spans="1:15" x14ac:dyDescent="0.25">
      <c r="A111" s="29" t="s">
        <v>41</v>
      </c>
      <c r="B111" s="24" t="s">
        <v>42</v>
      </c>
      <c r="C111" s="34" t="s">
        <v>23</v>
      </c>
      <c r="D111" s="21" t="s">
        <v>15</v>
      </c>
      <c r="E111" s="17">
        <f>SUM(E112:E120)</f>
        <v>160.9</v>
      </c>
      <c r="F111" s="17">
        <f>SUM(F112:F120)</f>
        <v>160.9</v>
      </c>
      <c r="G111" s="17">
        <f>SUM(G112:G120)</f>
        <v>160.9</v>
      </c>
      <c r="H111" s="17">
        <f>SUM(H112:H120)</f>
        <v>160.9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37"/>
    </row>
    <row r="112" spans="1:15" x14ac:dyDescent="0.25">
      <c r="A112" s="29"/>
      <c r="B112" s="24"/>
      <c r="C112" s="35"/>
      <c r="D112" s="20">
        <v>2017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38"/>
    </row>
    <row r="113" spans="1:15" x14ac:dyDescent="0.25">
      <c r="A113" s="29"/>
      <c r="B113" s="24"/>
      <c r="C113" s="35"/>
      <c r="D113" s="20">
        <v>2018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38"/>
    </row>
    <row r="114" spans="1:15" x14ac:dyDescent="0.25">
      <c r="A114" s="29"/>
      <c r="B114" s="24"/>
      <c r="C114" s="35"/>
      <c r="D114" s="20">
        <v>2019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39"/>
    </row>
    <row r="115" spans="1:15" ht="20.399999999999999" x14ac:dyDescent="0.25">
      <c r="A115" s="29"/>
      <c r="B115" s="24"/>
      <c r="C115" s="35"/>
      <c r="D115" s="20">
        <v>2020</v>
      </c>
      <c r="E115" s="1">
        <f>G115</f>
        <v>160.9</v>
      </c>
      <c r="F115" s="1">
        <f>H115</f>
        <v>160.9</v>
      </c>
      <c r="G115" s="1">
        <v>160.9</v>
      </c>
      <c r="H115" s="1">
        <v>160.9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22" t="s">
        <v>21</v>
      </c>
    </row>
    <row r="116" spans="1:15" x14ac:dyDescent="0.25">
      <c r="A116" s="29"/>
      <c r="B116" s="24"/>
      <c r="C116" s="35"/>
      <c r="D116" s="20">
        <v>2021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33"/>
    </row>
    <row r="117" spans="1:15" x14ac:dyDescent="0.25">
      <c r="A117" s="29"/>
      <c r="B117" s="24"/>
      <c r="C117" s="35"/>
      <c r="D117" s="20">
        <v>2022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31"/>
    </row>
    <row r="118" spans="1:15" x14ac:dyDescent="0.25">
      <c r="A118" s="29"/>
      <c r="B118" s="24"/>
      <c r="C118" s="35"/>
      <c r="D118" s="20">
        <v>2023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31"/>
    </row>
    <row r="119" spans="1:15" x14ac:dyDescent="0.25">
      <c r="A119" s="29"/>
      <c r="B119" s="24"/>
      <c r="C119" s="35"/>
      <c r="D119" s="20">
        <v>2024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31"/>
    </row>
    <row r="120" spans="1:15" x14ac:dyDescent="0.25">
      <c r="A120" s="29"/>
      <c r="B120" s="24"/>
      <c r="C120" s="36"/>
      <c r="D120" s="20">
        <v>2025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32"/>
    </row>
    <row r="121" spans="1:15" x14ac:dyDescent="0.25">
      <c r="A121" s="25"/>
      <c r="B121" s="26" t="s">
        <v>28</v>
      </c>
      <c r="C121" s="25"/>
      <c r="D121" s="21" t="s">
        <v>15</v>
      </c>
      <c r="E121" s="17">
        <f>G121+I121+K121+M121</f>
        <v>31938.7</v>
      </c>
      <c r="F121" s="17">
        <f>H121+J121+L121+N121</f>
        <v>20199.100000000002</v>
      </c>
      <c r="G121" s="17">
        <f>SUM(G122:G130)</f>
        <v>31938.7</v>
      </c>
      <c r="H121" s="17">
        <f t="shared" ref="H121:N121" si="23">SUM(H122:H130)</f>
        <v>20199.100000000002</v>
      </c>
      <c r="I121" s="17">
        <f t="shared" si="23"/>
        <v>0</v>
      </c>
      <c r="J121" s="17">
        <f t="shared" si="23"/>
        <v>0</v>
      </c>
      <c r="K121" s="17">
        <f t="shared" si="23"/>
        <v>0</v>
      </c>
      <c r="L121" s="17">
        <f t="shared" si="23"/>
        <v>0</v>
      </c>
      <c r="M121" s="17">
        <f t="shared" si="23"/>
        <v>0</v>
      </c>
      <c r="N121" s="17">
        <f t="shared" si="23"/>
        <v>0</v>
      </c>
      <c r="O121" s="24" t="s">
        <v>29</v>
      </c>
    </row>
    <row r="122" spans="1:15" x14ac:dyDescent="0.25">
      <c r="A122" s="25"/>
      <c r="B122" s="26"/>
      <c r="C122" s="25"/>
      <c r="D122" s="21">
        <v>2017</v>
      </c>
      <c r="E122" s="17">
        <f t="shared" ref="E122:E130" si="24">G122+I122+K122+M122</f>
        <v>11432.6</v>
      </c>
      <c r="F122" s="17">
        <f t="shared" ref="F122:F130" si="25">H122+J122+L122+N122</f>
        <v>8547.4</v>
      </c>
      <c r="G122" s="17">
        <f>G46+G60+G88</f>
        <v>11432.6</v>
      </c>
      <c r="H122" s="17">
        <f>H46+H60+H88</f>
        <v>8547.4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24"/>
    </row>
    <row r="123" spans="1:15" x14ac:dyDescent="0.25">
      <c r="A123" s="25"/>
      <c r="B123" s="26"/>
      <c r="C123" s="25"/>
      <c r="D123" s="21">
        <v>2018</v>
      </c>
      <c r="E123" s="17">
        <f t="shared" si="24"/>
        <v>4785.6000000000004</v>
      </c>
      <c r="F123" s="17">
        <f t="shared" si="25"/>
        <v>3762.6</v>
      </c>
      <c r="G123" s="17">
        <f>G47+G65+G91</f>
        <v>4785.6000000000004</v>
      </c>
      <c r="H123" s="17">
        <f>H47+H65+H91</f>
        <v>3762.6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24"/>
    </row>
    <row r="124" spans="1:15" x14ac:dyDescent="0.25">
      <c r="A124" s="25"/>
      <c r="B124" s="26"/>
      <c r="C124" s="25"/>
      <c r="D124" s="21">
        <v>2019</v>
      </c>
      <c r="E124" s="17">
        <f t="shared" si="24"/>
        <v>2427.4</v>
      </c>
      <c r="F124" s="17">
        <f t="shared" si="25"/>
        <v>1195.5999999999999</v>
      </c>
      <c r="G124" s="17">
        <f>G48+G68+G95+G114</f>
        <v>2427.4</v>
      </c>
      <c r="H124" s="17">
        <f>H48+H68+H95+H114</f>
        <v>1195.5999999999999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24"/>
    </row>
    <row r="125" spans="1:15" x14ac:dyDescent="0.25">
      <c r="A125" s="25"/>
      <c r="B125" s="26"/>
      <c r="C125" s="25"/>
      <c r="D125" s="21">
        <v>2020</v>
      </c>
      <c r="E125" s="17">
        <f t="shared" si="24"/>
        <v>5426.2999999999993</v>
      </c>
      <c r="F125" s="17">
        <f t="shared" si="25"/>
        <v>2566.2000000000003</v>
      </c>
      <c r="G125" s="17">
        <f>G49+G73+G99+G115</f>
        <v>5426.2999999999993</v>
      </c>
      <c r="H125" s="17">
        <f>H49+H73+H99+H115</f>
        <v>2566.2000000000003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24"/>
    </row>
    <row r="126" spans="1:15" x14ac:dyDescent="0.25">
      <c r="A126" s="25"/>
      <c r="B126" s="26"/>
      <c r="C126" s="25"/>
      <c r="D126" s="21">
        <v>2021</v>
      </c>
      <c r="E126" s="17">
        <f t="shared" si="24"/>
        <v>3930.1</v>
      </c>
      <c r="F126" s="17">
        <f t="shared" si="25"/>
        <v>1990.6</v>
      </c>
      <c r="G126" s="17">
        <f>G50+G78+G103+G116</f>
        <v>3930.1</v>
      </c>
      <c r="H126" s="17">
        <f>H50+H78+H103+H116</f>
        <v>1990.6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24"/>
    </row>
    <row r="127" spans="1:15" x14ac:dyDescent="0.25">
      <c r="A127" s="25"/>
      <c r="B127" s="26"/>
      <c r="C127" s="25"/>
      <c r="D127" s="21">
        <v>2022</v>
      </c>
      <c r="E127" s="17">
        <f t="shared" si="24"/>
        <v>3936.7</v>
      </c>
      <c r="F127" s="17">
        <f t="shared" si="25"/>
        <v>2136.6999999999998</v>
      </c>
      <c r="G127" s="17">
        <f>G51+G83+G107+G117</f>
        <v>3936.7</v>
      </c>
      <c r="H127" s="17">
        <f>H51+H83+H107+H117</f>
        <v>2136.6999999999998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24"/>
    </row>
    <row r="128" spans="1:15" x14ac:dyDescent="0.25">
      <c r="A128" s="25"/>
      <c r="B128" s="26"/>
      <c r="C128" s="25"/>
      <c r="D128" s="21">
        <v>2023</v>
      </c>
      <c r="E128" s="17">
        <f t="shared" si="24"/>
        <v>0</v>
      </c>
      <c r="F128" s="17">
        <f t="shared" si="25"/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24"/>
    </row>
    <row r="129" spans="1:15" x14ac:dyDescent="0.25">
      <c r="A129" s="25"/>
      <c r="B129" s="26"/>
      <c r="C129" s="25"/>
      <c r="D129" s="21">
        <v>2024</v>
      </c>
      <c r="E129" s="17">
        <f t="shared" si="24"/>
        <v>0</v>
      </c>
      <c r="F129" s="17">
        <f t="shared" si="25"/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24"/>
    </row>
    <row r="130" spans="1:15" x14ac:dyDescent="0.25">
      <c r="A130" s="25"/>
      <c r="B130" s="26"/>
      <c r="C130" s="25"/>
      <c r="D130" s="21">
        <v>2025</v>
      </c>
      <c r="E130" s="17">
        <f t="shared" si="24"/>
        <v>0</v>
      </c>
      <c r="F130" s="17">
        <f t="shared" si="25"/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24"/>
    </row>
    <row r="131" spans="1:15" x14ac:dyDescent="0.25">
      <c r="A131" s="25"/>
      <c r="B131" s="26" t="s">
        <v>30</v>
      </c>
      <c r="C131" s="25"/>
      <c r="D131" s="21" t="s">
        <v>15</v>
      </c>
      <c r="E131" s="17">
        <f>G131+I131+K131+M131</f>
        <v>457330.6</v>
      </c>
      <c r="F131" s="17">
        <f>H131+J131+L131+N131</f>
        <v>20199.100000000002</v>
      </c>
      <c r="G131" s="17">
        <f>SUM(G132:G140)</f>
        <v>457330.6</v>
      </c>
      <c r="H131" s="17">
        <f>SUM(H132:H140)</f>
        <v>20199.100000000002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29"/>
    </row>
    <row r="132" spans="1:15" x14ac:dyDescent="0.25">
      <c r="A132" s="25"/>
      <c r="B132" s="26"/>
      <c r="C132" s="25"/>
      <c r="D132" s="21">
        <v>2017</v>
      </c>
      <c r="E132" s="17">
        <f t="shared" ref="E132:E140" si="26">G132+I132+K132+M132</f>
        <v>61432.6</v>
      </c>
      <c r="F132" s="17">
        <f t="shared" ref="F132:F140" si="27">H132+J132+L132+N132</f>
        <v>8547.4</v>
      </c>
      <c r="G132" s="17">
        <f t="shared" ref="G132:H140" si="28">G35+G122</f>
        <v>61432.6</v>
      </c>
      <c r="H132" s="17">
        <f t="shared" si="28"/>
        <v>8547.4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29"/>
    </row>
    <row r="133" spans="1:15" x14ac:dyDescent="0.25">
      <c r="A133" s="25"/>
      <c r="B133" s="26"/>
      <c r="C133" s="25"/>
      <c r="D133" s="21">
        <v>2018</v>
      </c>
      <c r="E133" s="17">
        <f t="shared" si="26"/>
        <v>41747.199999999997</v>
      </c>
      <c r="F133" s="17">
        <f t="shared" si="27"/>
        <v>3762.6</v>
      </c>
      <c r="G133" s="17">
        <f t="shared" si="28"/>
        <v>41747.199999999997</v>
      </c>
      <c r="H133" s="17">
        <f t="shared" si="28"/>
        <v>3762.6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29"/>
    </row>
    <row r="134" spans="1:15" x14ac:dyDescent="0.25">
      <c r="A134" s="25"/>
      <c r="B134" s="26"/>
      <c r="C134" s="25"/>
      <c r="D134" s="21">
        <v>2019</v>
      </c>
      <c r="E134" s="17">
        <f t="shared" si="26"/>
        <v>60755.8</v>
      </c>
      <c r="F134" s="17">
        <f t="shared" si="27"/>
        <v>1195.5999999999999</v>
      </c>
      <c r="G134" s="17">
        <f t="shared" si="28"/>
        <v>60755.8</v>
      </c>
      <c r="H134" s="17">
        <f t="shared" si="28"/>
        <v>1195.5999999999999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29"/>
    </row>
    <row r="135" spans="1:15" x14ac:dyDescent="0.25">
      <c r="A135" s="25"/>
      <c r="B135" s="26"/>
      <c r="C135" s="25"/>
      <c r="D135" s="21">
        <v>2020</v>
      </c>
      <c r="E135" s="17">
        <f t="shared" si="26"/>
        <v>98793.600000000006</v>
      </c>
      <c r="F135" s="17">
        <f t="shared" si="27"/>
        <v>2566.2000000000003</v>
      </c>
      <c r="G135" s="17">
        <f t="shared" si="28"/>
        <v>98793.600000000006</v>
      </c>
      <c r="H135" s="17">
        <f t="shared" si="28"/>
        <v>2566.2000000000003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29"/>
    </row>
    <row r="136" spans="1:15" ht="15" customHeight="1" x14ac:dyDescent="0.25">
      <c r="A136" s="25"/>
      <c r="B136" s="26"/>
      <c r="C136" s="25"/>
      <c r="D136" s="21">
        <v>2021</v>
      </c>
      <c r="E136" s="17">
        <f t="shared" si="26"/>
        <v>97297.400000000009</v>
      </c>
      <c r="F136" s="17">
        <f t="shared" si="27"/>
        <v>1990.6</v>
      </c>
      <c r="G136" s="17">
        <f t="shared" si="28"/>
        <v>97297.400000000009</v>
      </c>
      <c r="H136" s="17">
        <f t="shared" si="28"/>
        <v>1990.6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29"/>
    </row>
    <row r="137" spans="1:15" x14ac:dyDescent="0.25">
      <c r="A137" s="25"/>
      <c r="B137" s="26"/>
      <c r="C137" s="25"/>
      <c r="D137" s="21">
        <v>2022</v>
      </c>
      <c r="E137" s="17">
        <f t="shared" si="26"/>
        <v>97304</v>
      </c>
      <c r="F137" s="17">
        <f t="shared" si="27"/>
        <v>2136.6999999999998</v>
      </c>
      <c r="G137" s="17">
        <f t="shared" si="28"/>
        <v>97304</v>
      </c>
      <c r="H137" s="17">
        <f t="shared" si="28"/>
        <v>2136.6999999999998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29"/>
    </row>
    <row r="138" spans="1:15" x14ac:dyDescent="0.25">
      <c r="A138" s="25"/>
      <c r="B138" s="26"/>
      <c r="C138" s="25"/>
      <c r="D138" s="21">
        <v>2023</v>
      </c>
      <c r="E138" s="17">
        <f t="shared" si="26"/>
        <v>0</v>
      </c>
      <c r="F138" s="17">
        <f t="shared" si="27"/>
        <v>0</v>
      </c>
      <c r="G138" s="17">
        <f t="shared" si="28"/>
        <v>0</v>
      </c>
      <c r="H138" s="17">
        <f t="shared" si="28"/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29"/>
    </row>
    <row r="139" spans="1:15" x14ac:dyDescent="0.25">
      <c r="A139" s="25"/>
      <c r="B139" s="26"/>
      <c r="C139" s="25"/>
      <c r="D139" s="21">
        <v>2024</v>
      </c>
      <c r="E139" s="17">
        <f t="shared" si="26"/>
        <v>0</v>
      </c>
      <c r="F139" s="17">
        <f t="shared" si="27"/>
        <v>0</v>
      </c>
      <c r="G139" s="17">
        <f t="shared" si="28"/>
        <v>0</v>
      </c>
      <c r="H139" s="17">
        <f t="shared" si="28"/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29"/>
    </row>
    <row r="140" spans="1:15" x14ac:dyDescent="0.25">
      <c r="A140" s="25"/>
      <c r="B140" s="26"/>
      <c r="C140" s="25"/>
      <c r="D140" s="21">
        <v>2025</v>
      </c>
      <c r="E140" s="17">
        <f t="shared" si="26"/>
        <v>0</v>
      </c>
      <c r="F140" s="17">
        <f t="shared" si="27"/>
        <v>0</v>
      </c>
      <c r="G140" s="17">
        <f t="shared" si="28"/>
        <v>0</v>
      </c>
      <c r="H140" s="17">
        <f t="shared" si="28"/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29"/>
    </row>
    <row r="146" ht="15" customHeight="1" x14ac:dyDescent="0.25"/>
  </sheetData>
  <mergeCells count="54">
    <mergeCell ref="E1:O1"/>
    <mergeCell ref="D3:O3"/>
    <mergeCell ref="A131:A140"/>
    <mergeCell ref="B131:B140"/>
    <mergeCell ref="C131:C140"/>
    <mergeCell ref="O131:O140"/>
    <mergeCell ref="B5:N6"/>
    <mergeCell ref="O49:O54"/>
    <mergeCell ref="A87:A110"/>
    <mergeCell ref="B87:B110"/>
    <mergeCell ref="C87:C110"/>
    <mergeCell ref="A121:A130"/>
    <mergeCell ref="B121:B130"/>
    <mergeCell ref="C121:C130"/>
    <mergeCell ref="O121:O130"/>
    <mergeCell ref="B44:O44"/>
    <mergeCell ref="A45:A54"/>
    <mergeCell ref="B45:B54"/>
    <mergeCell ref="C45:C54"/>
    <mergeCell ref="A55:A86"/>
    <mergeCell ref="B55:B86"/>
    <mergeCell ref="C55:C86"/>
    <mergeCell ref="O83:O86"/>
    <mergeCell ref="O108:O110"/>
    <mergeCell ref="A111:A120"/>
    <mergeCell ref="B111:B120"/>
    <mergeCell ref="C111:C120"/>
    <mergeCell ref="O111:O114"/>
    <mergeCell ref="O116:O120"/>
    <mergeCell ref="O34:O43"/>
    <mergeCell ref="O8:O10"/>
    <mergeCell ref="G9:H9"/>
    <mergeCell ref="I9:J9"/>
    <mergeCell ref="K9:L9"/>
    <mergeCell ref="M9:N9"/>
    <mergeCell ref="B12:O12"/>
    <mergeCell ref="B13:B22"/>
    <mergeCell ref="C13:C22"/>
    <mergeCell ref="O13:O22"/>
    <mergeCell ref="B8:B10"/>
    <mergeCell ref="B23:O23"/>
    <mergeCell ref="B24:B33"/>
    <mergeCell ref="C24:C33"/>
    <mergeCell ref="O24:O33"/>
    <mergeCell ref="C8:C10"/>
    <mergeCell ref="D8:D10"/>
    <mergeCell ref="E8:F9"/>
    <mergeCell ref="G8:N8"/>
    <mergeCell ref="A34:A43"/>
    <mergeCell ref="B34:B43"/>
    <mergeCell ref="C34:C43"/>
    <mergeCell ref="A12:A22"/>
    <mergeCell ref="A8:A10"/>
    <mergeCell ref="A24:A33"/>
  </mergeCells>
  <pageMargins left="0.39370078740157483" right="0.19685039370078741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2020-04-23T07:54:47Z</dcterms:modified>
</cp:coreProperties>
</file>