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'Лист3'!$6:$10</definedName>
    <definedName name="_xlnm.Print_Area" localSheetId="0">'Лист3'!$A$1:$Y$35</definedName>
  </definedNames>
  <calcPr fullCalcOnLoad="1"/>
</workbook>
</file>

<file path=xl/sharedStrings.xml><?xml version="1.0" encoding="utf-8"?>
<sst xmlns="http://schemas.openxmlformats.org/spreadsheetml/2006/main" count="167" uniqueCount="78">
  <si>
    <t>№ п/п</t>
  </si>
  <si>
    <t>ИТОГО</t>
  </si>
  <si>
    <t>Департамент капитального строительства</t>
  </si>
  <si>
    <t>2015 год</t>
  </si>
  <si>
    <t>2016 год</t>
  </si>
  <si>
    <t xml:space="preserve"> -</t>
  </si>
  <si>
    <t>2017 год</t>
  </si>
  <si>
    <t xml:space="preserve">Берегоукрепление правого берега Томи в г. Томске (от Коммунального моста до Лагерного сада) </t>
  </si>
  <si>
    <t>Проектно-изыскательские работы</t>
  </si>
  <si>
    <t>-</t>
  </si>
  <si>
    <t xml:space="preserve">Софинансирование по объекту "Аварийные противооползневые мероприятия на правом берегу реки Томи в г. Томске" </t>
  </si>
  <si>
    <t>2018 год</t>
  </si>
  <si>
    <t>Строительный контроль</t>
  </si>
  <si>
    <t>580 м.</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</si>
  <si>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</si>
  <si>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</si>
  <si>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</si>
  <si>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</si>
  <si>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</si>
  <si>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</si>
  <si>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</si>
  <si>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</si>
  <si>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</si>
  <si>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</si>
  <si>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</si>
  <si>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</si>
  <si>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</si>
  <si>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</si>
  <si>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</si>
  <si>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</si>
  <si>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</si>
  <si>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</si>
  <si>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</si>
  <si>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</si>
  <si>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</si>
  <si>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</si>
  <si>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</si>
  <si>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</si>
  <si>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</si>
  <si>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1 шт.</t>
  </si>
  <si>
    <t>2020 год</t>
  </si>
  <si>
    <t>2021 год</t>
  </si>
  <si>
    <t>600 м.</t>
  </si>
  <si>
    <t>2021 г.</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</si>
  <si>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</si>
  <si>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</si>
  <si>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</si>
  <si>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</si>
  <si>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</si>
  <si>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</si>
  <si>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</si>
  <si>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</si>
  <si>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</si>
  <si>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</si>
  <si>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</si>
  <si>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18</t>
  </si>
  <si>
    <t>19</t>
  </si>
  <si>
    <t>20</t>
  </si>
  <si>
    <t>21</t>
  </si>
  <si>
    <t>22</t>
  </si>
  <si>
    <t>СМР</t>
  </si>
  <si>
    <t>2022 год</t>
  </si>
  <si>
    <t>23</t>
  </si>
  <si>
    <t>строительно-монтажные работы</t>
  </si>
  <si>
    <t xml:space="preserve">строительный контроль </t>
  </si>
  <si>
    <t>авторский надзор</t>
  </si>
  <si>
    <t>2023 год</t>
  </si>
  <si>
    <t>24</t>
  </si>
  <si>
    <t>0,335 км.</t>
  </si>
  <si>
    <t>0,34 км.</t>
  </si>
  <si>
    <t>2022 г.</t>
  </si>
  <si>
    <t>Приложение 4 к подпрограмме «Инженерная защита территорий на 2015-2025 годы»</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</si>
  <si>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</si>
  <si>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 (утратила силу с 01.01.2020)</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</si>
  <si>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</si>
  <si>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</si>
  <si>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 (утратила силу с 01.01.2015)</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</si>
  <si>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областив 2013-2020 годах» (утратила силу с 01.01.2015)</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</si>
</sst>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22">
    <font>
      <sz val="10"/>
      <name val="Arial"/>
      <family val="0"/>
    </font>
    <font>
      <sz val="11"/>
      <name val="Times New Roman"/>
      <family val="1"/>
    </font>
    <font>
      <b/>
      <sz val="11"/>
      <name val="Times New Roman"/>
      <family val="1"/>
    </font>
    <font>
      <b/>
      <sz val="1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thin"/>
      <right style="thin"/>
      <top style="medium"/>
      <bottom style="thin"/>
    </border>
    <border>
      <left style="thin"/>
      <right style="thin"/>
      <top style="medium"/>
      <bottom>
        <color indexed="63"/>
      </bottom>
    </border>
    <border>
      <left style="medium"/>
      <right style="medium"/>
      <top style="medium"/>
      <bottom style="thin"/>
    </border>
    <border>
      <left style="medium"/>
      <right style="thin"/>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medium"/>
      <right style="medium"/>
      <top style="thin"/>
      <bottom style="medium"/>
    </border>
    <border>
      <left>
        <color indexed="63"/>
      </left>
      <right style="medium"/>
      <top style="medium"/>
      <bottom>
        <color indexed="63"/>
      </bottom>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1" fillId="4" borderId="0" applyNumberFormat="0" applyBorder="0" applyAlignment="0" applyProtection="0"/>
  </cellStyleXfs>
  <cellXfs count="219">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5" xfId="0" applyFont="1" applyFill="1" applyBorder="1" applyAlignment="1">
      <alignment horizontal="center" vertical="center" wrapText="1"/>
    </xf>
    <xf numFmtId="193" fontId="1" fillId="0" borderId="16" xfId="0" applyNumberFormat="1" applyFont="1" applyFill="1" applyBorder="1" applyAlignment="1">
      <alignment horizontal="center" vertical="center" wrapText="1"/>
    </xf>
    <xf numFmtId="193" fontId="1" fillId="0" borderId="17" xfId="0" applyNumberFormat="1" applyFont="1" applyFill="1" applyBorder="1" applyAlignment="1">
      <alignment horizontal="center" vertical="center" wrapText="1"/>
    </xf>
    <xf numFmtId="193" fontId="1" fillId="0" borderId="14"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2" xfId="0"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4" fontId="1" fillId="0" borderId="24"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3" xfId="0" applyFont="1" applyFill="1" applyBorder="1" applyAlignment="1">
      <alignment vertical="center" wrapText="1"/>
    </xf>
    <xf numFmtId="4" fontId="1" fillId="0" borderId="13"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15"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2" fillId="0" borderId="39" xfId="0" applyNumberFormat="1" applyFont="1" applyFill="1" applyBorder="1" applyAlignment="1">
      <alignment horizontal="center" vertical="center" wrapText="1"/>
    </xf>
    <xf numFmtId="193" fontId="2" fillId="0" borderId="19" xfId="0" applyNumberFormat="1" applyFont="1" applyFill="1" applyBorder="1" applyAlignment="1">
      <alignment horizontal="center" vertical="center" wrapText="1"/>
    </xf>
    <xf numFmtId="193" fontId="2" fillId="0" borderId="2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 fontId="1" fillId="0" borderId="0" xfId="0" applyNumberFormat="1" applyFont="1" applyFill="1" applyAlignment="1">
      <alignment/>
    </xf>
    <xf numFmtId="193" fontId="2" fillId="0" borderId="48"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4" fontId="1" fillId="0" borderId="35"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57" xfId="0" applyFont="1" applyFill="1" applyBorder="1" applyAlignment="1">
      <alignment vertical="center" wrapText="1"/>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34"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4" borderId="0" xfId="0" applyFont="1" applyFill="1" applyAlignment="1">
      <alignment horizontal="center" vertical="center" wrapText="1"/>
    </xf>
    <xf numFmtId="0" fontId="2" fillId="0" borderId="55" xfId="0" applyFont="1" applyFill="1" applyBorder="1" applyAlignment="1">
      <alignment horizontal="center" vertical="center" wrapText="1"/>
    </xf>
    <xf numFmtId="4" fontId="1" fillId="24" borderId="0" xfId="0" applyNumberFormat="1" applyFont="1" applyFill="1" applyAlignment="1">
      <alignment/>
    </xf>
    <xf numFmtId="0" fontId="1" fillId="0" borderId="53"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4" fontId="1" fillId="0" borderId="58" xfId="0" applyNumberFormat="1"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193" fontId="2" fillId="0" borderId="58"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13"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4" xfId="0" applyFont="1" applyFill="1" applyBorder="1" applyAlignment="1">
      <alignment vertical="center" wrapText="1"/>
    </xf>
    <xf numFmtId="193" fontId="1" fillId="0" borderId="29"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0" xfId="0" applyFont="1" applyFill="1" applyAlignment="1">
      <alignment horizontal="right" vertical="center" wrapText="1"/>
    </xf>
    <xf numFmtId="0" fontId="1" fillId="0" borderId="0" xfId="0" applyFont="1" applyFill="1" applyAlignment="1">
      <alignment horizontal="lef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193" fontId="1" fillId="0" borderId="61"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Fill="1" applyAlignment="1">
      <alignment horizontal="right" vertical="center" wrapText="1"/>
    </xf>
    <xf numFmtId="0" fontId="2" fillId="0" borderId="2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53" xfId="0" applyFont="1" applyFill="1" applyBorder="1" applyAlignment="1">
      <alignment horizontal="center" vertical="center" wrapText="1"/>
    </xf>
    <xf numFmtId="193" fontId="1" fillId="0" borderId="15"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193" fontId="1" fillId="0" borderId="34"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0" fontId="1" fillId="0" borderId="22" xfId="0" applyFont="1" applyFill="1" applyBorder="1" applyAlignment="1">
      <alignment horizontal="left" vertical="center" wrapText="1"/>
    </xf>
    <xf numFmtId="193" fontId="1" fillId="0" borderId="20"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193" fontId="1" fillId="0" borderId="14"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193" fontId="1" fillId="0" borderId="11"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 fillId="0" borderId="14" xfId="0" applyFont="1" applyFill="1" applyBorder="1" applyAlignment="1">
      <alignment vertical="center" wrapText="1"/>
    </xf>
    <xf numFmtId="4" fontId="1" fillId="0" borderId="14"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1" fillId="0" borderId="20" xfId="0"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2" fillId="0" borderId="13"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93" fontId="1" fillId="0" borderId="24"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6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55" xfId="0" applyFont="1" applyFill="1" applyBorder="1" applyAlignment="1">
      <alignment horizontal="center" vertical="center" wrapText="1"/>
    </xf>
    <xf numFmtId="49" fontId="2" fillId="24" borderId="62" xfId="0" applyNumberFormat="1" applyFont="1" applyFill="1" applyBorder="1" applyAlignment="1">
      <alignment horizontal="center" vertical="center" wrapText="1"/>
    </xf>
    <xf numFmtId="49" fontId="2" fillId="24" borderId="53"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31" xfId="0" applyFont="1" applyFill="1" applyBorder="1" applyAlignment="1">
      <alignment horizontal="left" vertical="center" wrapText="1"/>
    </xf>
    <xf numFmtId="4" fontId="1" fillId="0" borderId="24"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5" xfId="0"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66" xfId="0" applyNumberFormat="1" applyFont="1" applyFill="1" applyBorder="1" applyAlignment="1">
      <alignment horizontal="center" vertical="center" wrapText="1"/>
    </xf>
    <xf numFmtId="193" fontId="1" fillId="0" borderId="67" xfId="0" applyNumberFormat="1" applyFont="1" applyFill="1" applyBorder="1" applyAlignment="1">
      <alignment horizontal="center" vertical="center" wrapText="1"/>
    </xf>
    <xf numFmtId="193" fontId="1" fillId="0" borderId="66" xfId="0" applyNumberFormat="1" applyFont="1" applyFill="1" applyBorder="1" applyAlignment="1">
      <alignment horizontal="center" vertical="center" wrapText="1"/>
    </xf>
    <xf numFmtId="193" fontId="1" fillId="0" borderId="68" xfId="0" applyNumberFormat="1" applyFont="1" applyFill="1" applyBorder="1" applyAlignment="1">
      <alignment horizontal="center" vertical="center" wrapText="1"/>
    </xf>
    <xf numFmtId="193" fontId="1" fillId="0" borderId="69"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70" xfId="0" applyNumberFormat="1" applyFont="1" applyFill="1" applyBorder="1" applyAlignment="1">
      <alignment horizontal="center" vertical="center" wrapText="1"/>
    </xf>
    <xf numFmtId="193" fontId="1" fillId="0" borderId="71" xfId="0" applyNumberFormat="1" applyFont="1" applyFill="1" applyBorder="1" applyAlignment="1">
      <alignment horizontal="center" vertical="center" wrapText="1"/>
    </xf>
    <xf numFmtId="193" fontId="1" fillId="0" borderId="72"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65"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193" fontId="1" fillId="0" borderId="73" xfId="0" applyNumberFormat="1" applyFont="1" applyFill="1" applyBorder="1" applyAlignment="1">
      <alignment horizontal="center" vertical="center" wrapText="1"/>
    </xf>
    <xf numFmtId="193" fontId="2" fillId="0" borderId="20" xfId="0" applyNumberFormat="1" applyFont="1" applyFill="1" applyBorder="1" applyAlignment="1">
      <alignment horizontal="center" vertical="center" wrapText="1"/>
    </xf>
    <xf numFmtId="193" fontId="2" fillId="0" borderId="68" xfId="0" applyNumberFormat="1" applyFont="1" applyFill="1" applyBorder="1" applyAlignment="1">
      <alignment horizontal="center" vertical="center" wrapText="1"/>
    </xf>
    <xf numFmtId="4" fontId="1" fillId="0" borderId="0" xfId="0" applyNumberFormat="1"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6"/>
  <sheetViews>
    <sheetView tabSelected="1" view="pageBreakPreview" zoomScale="70" zoomScaleNormal="70" zoomScaleSheetLayoutView="70" zoomScalePageLayoutView="0" workbookViewId="0" topLeftCell="I58">
      <selection activeCell="AA9" sqref="AA9"/>
    </sheetView>
  </sheetViews>
  <sheetFormatPr defaultColWidth="9.140625" defaultRowHeight="12.75"/>
  <cols>
    <col min="1" max="1" width="4.57421875" style="62" customWidth="1"/>
    <col min="2" max="2" width="47.00390625" style="87" customWidth="1"/>
    <col min="3" max="3" width="39.140625" style="62" customWidth="1"/>
    <col min="4" max="4" width="16.28125" style="62" customWidth="1"/>
    <col min="5" max="5" width="16.00390625" style="62" customWidth="1"/>
    <col min="6" max="6" width="18.7109375" style="62" customWidth="1"/>
    <col min="7" max="7" width="16.57421875" style="62" customWidth="1"/>
    <col min="8" max="8" width="36.57421875" style="62" customWidth="1"/>
    <col min="9" max="9" width="17.421875" style="62" customWidth="1"/>
    <col min="10" max="11" width="14.140625" style="62" customWidth="1"/>
    <col min="12" max="12" width="14.8515625" style="62" customWidth="1"/>
    <col min="13" max="14" width="14.28125" style="62" customWidth="1"/>
    <col min="15" max="15" width="12.00390625" style="62" bestFit="1" customWidth="1"/>
    <col min="16" max="17" width="12.00390625" style="62" customWidth="1"/>
    <col min="18" max="18" width="39.421875" style="62" customWidth="1"/>
    <col min="19" max="19" width="17.00390625" style="64" customWidth="1"/>
    <col min="20" max="20" width="14.8515625" style="64" customWidth="1"/>
    <col min="21" max="21" width="12.8515625" style="64" customWidth="1"/>
    <col min="22" max="22" width="13.57421875" style="64" customWidth="1"/>
    <col min="23" max="23" width="14.8515625" style="89" customWidth="1"/>
    <col min="24" max="25" width="14.8515625" style="64" customWidth="1"/>
    <col min="26" max="16384" width="9.140625" style="62" customWidth="1"/>
  </cols>
  <sheetData>
    <row r="1" spans="1:25" ht="16.5" customHeight="1">
      <c r="A1" s="125" t="s">
        <v>71</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ht="14.2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ht="15">
      <c r="A3" s="113"/>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25" ht="38.25" customHeight="1">
      <c r="A4" s="189" t="s">
        <v>72</v>
      </c>
      <c r="B4" s="189"/>
      <c r="C4" s="189"/>
      <c r="D4" s="189"/>
      <c r="E4" s="189"/>
      <c r="F4" s="189"/>
      <c r="G4" s="189"/>
      <c r="H4" s="189"/>
      <c r="I4" s="189"/>
      <c r="J4" s="189"/>
      <c r="K4" s="189"/>
      <c r="L4" s="189"/>
      <c r="M4" s="189"/>
      <c r="N4" s="189"/>
      <c r="O4" s="189"/>
      <c r="P4" s="189"/>
      <c r="Q4" s="189"/>
      <c r="R4" s="189"/>
      <c r="S4" s="189"/>
      <c r="T4" s="189"/>
      <c r="U4" s="189"/>
      <c r="V4" s="189"/>
      <c r="W4" s="189"/>
      <c r="X4" s="189"/>
      <c r="Y4" s="189"/>
    </row>
    <row r="5" spans="1:25" ht="15.75" thickBot="1">
      <c r="A5" s="113"/>
      <c r="B5" s="113"/>
      <c r="C5" s="113"/>
      <c r="D5" s="113"/>
      <c r="E5" s="113"/>
      <c r="F5" s="113"/>
      <c r="G5" s="113"/>
      <c r="H5" s="113"/>
      <c r="I5" s="113"/>
      <c r="J5" s="113"/>
      <c r="K5" s="113"/>
      <c r="L5" s="113"/>
      <c r="M5" s="113"/>
      <c r="N5" s="113"/>
      <c r="O5" s="113"/>
      <c r="P5" s="113"/>
      <c r="Q5" s="113"/>
      <c r="R5" s="113"/>
      <c r="S5" s="113"/>
      <c r="T5" s="113"/>
      <c r="U5" s="113"/>
      <c r="V5" s="113"/>
      <c r="W5" s="113"/>
      <c r="X5" s="113"/>
      <c r="Y5" s="113"/>
    </row>
    <row r="6" spans="1:25" ht="57.75" customHeight="1">
      <c r="A6" s="187" t="s">
        <v>0</v>
      </c>
      <c r="B6" s="115" t="s">
        <v>45</v>
      </c>
      <c r="C6" s="119" t="s">
        <v>46</v>
      </c>
      <c r="D6" s="119" t="s">
        <v>47</v>
      </c>
      <c r="E6" s="119" t="s">
        <v>48</v>
      </c>
      <c r="F6" s="119" t="s">
        <v>49</v>
      </c>
      <c r="G6" s="119" t="s">
        <v>50</v>
      </c>
      <c r="H6" s="190" t="s">
        <v>51</v>
      </c>
      <c r="I6" s="186" t="s">
        <v>52</v>
      </c>
      <c r="J6" s="173"/>
      <c r="K6" s="173"/>
      <c r="L6" s="173"/>
      <c r="M6" s="173"/>
      <c r="N6" s="173"/>
      <c r="O6" s="173"/>
      <c r="P6" s="173"/>
      <c r="Q6" s="174"/>
      <c r="R6" s="173" t="s">
        <v>53</v>
      </c>
      <c r="S6" s="174"/>
      <c r="T6" s="186" t="s">
        <v>54</v>
      </c>
      <c r="U6" s="173"/>
      <c r="V6" s="173"/>
      <c r="W6" s="173"/>
      <c r="X6" s="173"/>
      <c r="Y6" s="174"/>
    </row>
    <row r="7" spans="1:25" ht="17.25" customHeight="1">
      <c r="A7" s="188"/>
      <c r="B7" s="116"/>
      <c r="C7" s="120"/>
      <c r="D7" s="120"/>
      <c r="E7" s="120"/>
      <c r="F7" s="120"/>
      <c r="G7" s="120"/>
      <c r="H7" s="191"/>
      <c r="I7" s="153"/>
      <c r="J7" s="175"/>
      <c r="K7" s="175"/>
      <c r="L7" s="175"/>
      <c r="M7" s="175"/>
      <c r="N7" s="175"/>
      <c r="O7" s="175"/>
      <c r="P7" s="175"/>
      <c r="Q7" s="176"/>
      <c r="R7" s="175"/>
      <c r="S7" s="176"/>
      <c r="T7" s="153"/>
      <c r="U7" s="175"/>
      <c r="V7" s="175"/>
      <c r="W7" s="175"/>
      <c r="X7" s="175"/>
      <c r="Y7" s="176"/>
    </row>
    <row r="8" spans="1:25" ht="112.5" customHeight="1">
      <c r="A8" s="188"/>
      <c r="B8" s="116"/>
      <c r="C8" s="120"/>
      <c r="D8" s="120"/>
      <c r="E8" s="120"/>
      <c r="F8" s="120"/>
      <c r="G8" s="120"/>
      <c r="H8" s="191"/>
      <c r="I8" s="154"/>
      <c r="J8" s="177"/>
      <c r="K8" s="177"/>
      <c r="L8" s="177"/>
      <c r="M8" s="177"/>
      <c r="N8" s="177"/>
      <c r="O8" s="177"/>
      <c r="P8" s="177"/>
      <c r="Q8" s="178"/>
      <c r="R8" s="175"/>
      <c r="S8" s="176"/>
      <c r="T8" s="154"/>
      <c r="U8" s="177"/>
      <c r="V8" s="177"/>
      <c r="W8" s="177"/>
      <c r="X8" s="177"/>
      <c r="Y8" s="178"/>
    </row>
    <row r="9" spans="1:25" ht="159.75" customHeight="1">
      <c r="A9" s="188"/>
      <c r="B9" s="116"/>
      <c r="C9" s="120"/>
      <c r="D9" s="120"/>
      <c r="E9" s="120"/>
      <c r="F9" s="120"/>
      <c r="G9" s="120"/>
      <c r="H9" s="191"/>
      <c r="I9" s="103" t="s">
        <v>3</v>
      </c>
      <c r="J9" s="104" t="s">
        <v>4</v>
      </c>
      <c r="K9" s="105" t="s">
        <v>6</v>
      </c>
      <c r="L9" s="105" t="s">
        <v>11</v>
      </c>
      <c r="M9" s="118" t="s">
        <v>30</v>
      </c>
      <c r="N9" s="126" t="s">
        <v>40</v>
      </c>
      <c r="O9" s="105" t="s">
        <v>41</v>
      </c>
      <c r="P9" s="104" t="s">
        <v>61</v>
      </c>
      <c r="Q9" s="88" t="s">
        <v>66</v>
      </c>
      <c r="R9" s="177"/>
      <c r="S9" s="178"/>
      <c r="T9" s="1" t="s">
        <v>3</v>
      </c>
      <c r="U9" s="2" t="s">
        <v>4</v>
      </c>
      <c r="V9" s="3" t="s">
        <v>6</v>
      </c>
      <c r="W9" s="195" t="s">
        <v>11</v>
      </c>
      <c r="X9" s="117" t="s">
        <v>30</v>
      </c>
      <c r="Y9" s="196" t="s">
        <v>31</v>
      </c>
    </row>
    <row r="10" spans="1:25" s="87" customFormat="1" ht="18.75" customHeight="1" thickBot="1">
      <c r="A10" s="127">
        <v>1</v>
      </c>
      <c r="B10" s="128">
        <v>2</v>
      </c>
      <c r="C10" s="128">
        <v>3</v>
      </c>
      <c r="D10" s="128">
        <v>4</v>
      </c>
      <c r="E10" s="128">
        <v>5</v>
      </c>
      <c r="F10" s="128">
        <v>6</v>
      </c>
      <c r="G10" s="128">
        <v>7</v>
      </c>
      <c r="H10" s="129">
        <v>8</v>
      </c>
      <c r="I10" s="127">
        <v>9</v>
      </c>
      <c r="J10" s="128">
        <v>10</v>
      </c>
      <c r="K10" s="129">
        <v>11</v>
      </c>
      <c r="L10" s="129">
        <v>12</v>
      </c>
      <c r="M10" s="130">
        <v>13</v>
      </c>
      <c r="N10" s="131">
        <v>14</v>
      </c>
      <c r="O10" s="132">
        <v>15</v>
      </c>
      <c r="P10" s="133">
        <v>16</v>
      </c>
      <c r="Q10" s="134">
        <v>17</v>
      </c>
      <c r="R10" s="179" t="s">
        <v>55</v>
      </c>
      <c r="S10" s="180"/>
      <c r="T10" s="197" t="s">
        <v>56</v>
      </c>
      <c r="U10" s="198" t="s">
        <v>57</v>
      </c>
      <c r="V10" s="199" t="s">
        <v>58</v>
      </c>
      <c r="W10" s="199" t="s">
        <v>59</v>
      </c>
      <c r="X10" s="198" t="s">
        <v>62</v>
      </c>
      <c r="Y10" s="200" t="s">
        <v>67</v>
      </c>
    </row>
    <row r="11" spans="1:25" ht="89.25" customHeight="1">
      <c r="A11" s="167">
        <v>1</v>
      </c>
      <c r="B11" s="170" t="s">
        <v>37</v>
      </c>
      <c r="C11" s="112" t="s">
        <v>44</v>
      </c>
      <c r="D11" s="192" t="s">
        <v>2</v>
      </c>
      <c r="E11" s="192" t="s">
        <v>2</v>
      </c>
      <c r="F11" s="192" t="s">
        <v>13</v>
      </c>
      <c r="G11" s="192" t="s">
        <v>43</v>
      </c>
      <c r="H11" s="57" t="s">
        <v>5</v>
      </c>
      <c r="I11" s="67">
        <v>0</v>
      </c>
      <c r="J11" s="56">
        <f>1636-1636</f>
        <v>0</v>
      </c>
      <c r="K11" s="57">
        <f>2014.8-955.7-1059.1</f>
        <v>0</v>
      </c>
      <c r="L11" s="57">
        <v>0</v>
      </c>
      <c r="M11" s="135">
        <v>0</v>
      </c>
      <c r="N11" s="136">
        <v>0</v>
      </c>
      <c r="O11" s="70">
        <v>0</v>
      </c>
      <c r="P11" s="6">
        <v>0</v>
      </c>
      <c r="Q11" s="91">
        <v>0</v>
      </c>
      <c r="R11" s="76" t="s">
        <v>38</v>
      </c>
      <c r="S11" s="66">
        <f aca="true" t="shared" si="0" ref="S11:S19">T11+U11+V11+W11+X11+Y11</f>
        <v>0</v>
      </c>
      <c r="T11" s="67">
        <v>0</v>
      </c>
      <c r="U11" s="56">
        <f>1636-1636</f>
        <v>0</v>
      </c>
      <c r="V11" s="57">
        <f>2014.8-955.7-1059.1</f>
        <v>0</v>
      </c>
      <c r="W11" s="136">
        <v>0</v>
      </c>
      <c r="X11" s="135">
        <v>0</v>
      </c>
      <c r="Y11" s="201">
        <v>0</v>
      </c>
    </row>
    <row r="12" spans="1:25" ht="89.25" customHeight="1" thickBot="1">
      <c r="A12" s="169"/>
      <c r="B12" s="172"/>
      <c r="C12" s="182"/>
      <c r="D12" s="166"/>
      <c r="E12" s="166"/>
      <c r="F12" s="166"/>
      <c r="G12" s="166"/>
      <c r="H12" s="32">
        <f>I12+J12+K12+L12+M12+N12+O12+P12+Q12</f>
        <v>78015</v>
      </c>
      <c r="I12" s="30">
        <v>0</v>
      </c>
      <c r="J12" s="31">
        <f>1636-1636</f>
        <v>0</v>
      </c>
      <c r="K12" s="32">
        <f>2014.8-955.7-1059.1</f>
        <v>0</v>
      </c>
      <c r="L12" s="32">
        <v>0</v>
      </c>
      <c r="M12" s="138">
        <v>0</v>
      </c>
      <c r="N12" s="139">
        <v>39007.5</v>
      </c>
      <c r="O12" s="73">
        <v>39007.5</v>
      </c>
      <c r="P12" s="85">
        <v>0</v>
      </c>
      <c r="Q12" s="90">
        <v>0</v>
      </c>
      <c r="R12" s="77" t="s">
        <v>60</v>
      </c>
      <c r="S12" s="68">
        <f t="shared" si="0"/>
        <v>0</v>
      </c>
      <c r="T12" s="30">
        <v>0</v>
      </c>
      <c r="U12" s="31">
        <v>0</v>
      </c>
      <c r="V12" s="32">
        <v>0</v>
      </c>
      <c r="W12" s="139">
        <v>0</v>
      </c>
      <c r="X12" s="138">
        <v>0</v>
      </c>
      <c r="Y12" s="202">
        <v>0</v>
      </c>
    </row>
    <row r="13" spans="1:25" ht="90.75" customHeight="1" thickBot="1">
      <c r="A13" s="14">
        <v>2</v>
      </c>
      <c r="B13" s="140" t="s">
        <v>14</v>
      </c>
      <c r="C13" s="15" t="s">
        <v>44</v>
      </c>
      <c r="D13" s="16" t="s">
        <v>2</v>
      </c>
      <c r="E13" s="15" t="s">
        <v>2</v>
      </c>
      <c r="F13" s="17" t="s">
        <v>5</v>
      </c>
      <c r="G13" s="18" t="s">
        <v>9</v>
      </c>
      <c r="H13" s="16" t="s">
        <v>5</v>
      </c>
      <c r="I13" s="11">
        <v>0</v>
      </c>
      <c r="J13" s="12">
        <v>0</v>
      </c>
      <c r="K13" s="13">
        <v>0</v>
      </c>
      <c r="L13" s="13">
        <v>0</v>
      </c>
      <c r="M13" s="141">
        <v>0</v>
      </c>
      <c r="N13" s="142">
        <v>0</v>
      </c>
      <c r="O13" s="71">
        <v>0</v>
      </c>
      <c r="P13" s="18">
        <v>0</v>
      </c>
      <c r="Q13" s="92">
        <v>0</v>
      </c>
      <c r="R13" s="78" t="s">
        <v>15</v>
      </c>
      <c r="S13" s="19">
        <f t="shared" si="0"/>
        <v>5046.1</v>
      </c>
      <c r="T13" s="11">
        <v>818.7</v>
      </c>
      <c r="U13" s="12">
        <f>4355.3-127.9</f>
        <v>4227.400000000001</v>
      </c>
      <c r="V13" s="13">
        <v>0</v>
      </c>
      <c r="W13" s="142">
        <v>0</v>
      </c>
      <c r="X13" s="141">
        <v>0</v>
      </c>
      <c r="Y13" s="203">
        <v>0</v>
      </c>
    </row>
    <row r="14" spans="1:25" ht="43.5" customHeight="1">
      <c r="A14" s="168">
        <v>3</v>
      </c>
      <c r="B14" s="171" t="s">
        <v>10</v>
      </c>
      <c r="C14" s="181" t="s">
        <v>44</v>
      </c>
      <c r="D14" s="165" t="s">
        <v>2</v>
      </c>
      <c r="E14" s="165" t="s">
        <v>2</v>
      </c>
      <c r="F14" s="184" t="s">
        <v>32</v>
      </c>
      <c r="G14" s="165" t="s">
        <v>43</v>
      </c>
      <c r="H14" s="110">
        <f>(557670698.26+251797192+739410+95398+70643060.56+208542+227405.63+99999+98334.35+99970.88+154919742.84+456958)/1000</f>
        <v>1037056.71152</v>
      </c>
      <c r="I14" s="23">
        <v>814.8</v>
      </c>
      <c r="J14" s="24">
        <v>0</v>
      </c>
      <c r="K14" s="25">
        <v>0</v>
      </c>
      <c r="L14" s="25">
        <v>0</v>
      </c>
      <c r="M14" s="143">
        <v>0</v>
      </c>
      <c r="N14" s="144">
        <v>0</v>
      </c>
      <c r="O14" s="106">
        <v>0</v>
      </c>
      <c r="P14" s="53">
        <v>0</v>
      </c>
      <c r="Q14" s="93">
        <v>0</v>
      </c>
      <c r="R14" s="79" t="s">
        <v>21</v>
      </c>
      <c r="S14" s="22">
        <f t="shared" si="0"/>
        <v>814.8</v>
      </c>
      <c r="T14" s="23">
        <v>814.8</v>
      </c>
      <c r="U14" s="24">
        <v>0</v>
      </c>
      <c r="V14" s="25">
        <v>0</v>
      </c>
      <c r="W14" s="144">
        <v>0</v>
      </c>
      <c r="X14" s="143">
        <v>0</v>
      </c>
      <c r="Y14" s="204">
        <v>0</v>
      </c>
    </row>
    <row r="15" spans="1:25" ht="54.75" customHeight="1" thickBot="1">
      <c r="A15" s="168"/>
      <c r="B15" s="171"/>
      <c r="C15" s="182"/>
      <c r="D15" s="165"/>
      <c r="E15" s="165"/>
      <c r="F15" s="184"/>
      <c r="G15" s="165"/>
      <c r="H15" s="110"/>
      <c r="I15" s="30">
        <v>154919.7</v>
      </c>
      <c r="J15" s="31">
        <v>0</v>
      </c>
      <c r="K15" s="32">
        <v>0</v>
      </c>
      <c r="L15" s="32">
        <v>0</v>
      </c>
      <c r="M15" s="138">
        <v>0</v>
      </c>
      <c r="N15" s="145">
        <v>36837.4</v>
      </c>
      <c r="O15" s="69">
        <v>36837.4</v>
      </c>
      <c r="P15" s="86">
        <v>0</v>
      </c>
      <c r="Q15" s="94">
        <v>0</v>
      </c>
      <c r="R15" s="80" t="s">
        <v>35</v>
      </c>
      <c r="S15" s="26">
        <f>T15+U15+V15+W15+X15+Y15</f>
        <v>154919.7</v>
      </c>
      <c r="T15" s="27">
        <v>154919.7</v>
      </c>
      <c r="U15" s="28">
        <v>0</v>
      </c>
      <c r="V15" s="29">
        <v>0</v>
      </c>
      <c r="W15" s="205">
        <v>0</v>
      </c>
      <c r="X15" s="206">
        <v>0</v>
      </c>
      <c r="Y15" s="207">
        <v>0</v>
      </c>
    </row>
    <row r="16" spans="1:25" ht="54.75" customHeight="1">
      <c r="A16" s="167">
        <v>4</v>
      </c>
      <c r="B16" s="193" t="s">
        <v>7</v>
      </c>
      <c r="C16" s="183" t="s">
        <v>44</v>
      </c>
      <c r="D16" s="33" t="s">
        <v>2</v>
      </c>
      <c r="E16" s="33" t="s">
        <v>2</v>
      </c>
      <c r="F16" s="34" t="s">
        <v>5</v>
      </c>
      <c r="G16" s="33" t="s">
        <v>9</v>
      </c>
      <c r="H16" s="10" t="s">
        <v>5</v>
      </c>
      <c r="I16" s="8">
        <v>0</v>
      </c>
      <c r="J16" s="9">
        <v>0</v>
      </c>
      <c r="K16" s="10">
        <v>0</v>
      </c>
      <c r="L16" s="10">
        <v>0</v>
      </c>
      <c r="M16" s="146">
        <v>0</v>
      </c>
      <c r="N16" s="147">
        <v>0</v>
      </c>
      <c r="O16" s="72">
        <v>0</v>
      </c>
      <c r="P16" s="33">
        <v>0</v>
      </c>
      <c r="Q16" s="95">
        <v>0</v>
      </c>
      <c r="R16" s="81" t="s">
        <v>17</v>
      </c>
      <c r="S16" s="7">
        <f t="shared" si="0"/>
        <v>456.79999999999995</v>
      </c>
      <c r="T16" s="8">
        <v>320.4</v>
      </c>
      <c r="U16" s="9">
        <v>136.4</v>
      </c>
      <c r="V16" s="10">
        <v>0</v>
      </c>
      <c r="W16" s="147">
        <v>0</v>
      </c>
      <c r="X16" s="146">
        <v>0</v>
      </c>
      <c r="Y16" s="208">
        <v>0</v>
      </c>
    </row>
    <row r="17" spans="1:25" ht="54.75" customHeight="1" thickBot="1">
      <c r="A17" s="169"/>
      <c r="B17" s="194"/>
      <c r="C17" s="182"/>
      <c r="D17" s="4" t="s">
        <v>2</v>
      </c>
      <c r="E17" s="4" t="s">
        <v>2</v>
      </c>
      <c r="F17" s="37" t="s">
        <v>42</v>
      </c>
      <c r="G17" s="4" t="s">
        <v>70</v>
      </c>
      <c r="H17" s="38">
        <v>245502.8</v>
      </c>
      <c r="I17" s="40">
        <v>0</v>
      </c>
      <c r="J17" s="41">
        <v>0</v>
      </c>
      <c r="K17" s="38">
        <v>0</v>
      </c>
      <c r="L17" s="38">
        <v>0</v>
      </c>
      <c r="M17" s="148">
        <v>0</v>
      </c>
      <c r="N17" s="149">
        <v>76320.1</v>
      </c>
      <c r="O17" s="73">
        <v>76320.1</v>
      </c>
      <c r="P17" s="37">
        <v>76320.1</v>
      </c>
      <c r="Q17" s="96">
        <v>0</v>
      </c>
      <c r="R17" s="82" t="s">
        <v>35</v>
      </c>
      <c r="S17" s="39">
        <f t="shared" si="0"/>
        <v>0</v>
      </c>
      <c r="T17" s="40">
        <v>0</v>
      </c>
      <c r="U17" s="41">
        <v>0</v>
      </c>
      <c r="V17" s="38">
        <v>0</v>
      </c>
      <c r="W17" s="149">
        <v>0</v>
      </c>
      <c r="X17" s="148">
        <v>0</v>
      </c>
      <c r="Y17" s="209">
        <v>0</v>
      </c>
    </row>
    <row r="18" spans="1:25" ht="90.75" customHeight="1" thickBot="1">
      <c r="A18" s="35">
        <v>5</v>
      </c>
      <c r="B18" s="137" t="s">
        <v>16</v>
      </c>
      <c r="C18" s="5" t="s">
        <v>44</v>
      </c>
      <c r="D18" s="4" t="s">
        <v>2</v>
      </c>
      <c r="E18" s="4" t="s">
        <v>2</v>
      </c>
      <c r="F18" s="37" t="s">
        <v>9</v>
      </c>
      <c r="G18" s="4" t="s">
        <v>9</v>
      </c>
      <c r="H18" s="38" t="s">
        <v>5</v>
      </c>
      <c r="I18" s="42">
        <v>0</v>
      </c>
      <c r="J18" s="12">
        <v>0</v>
      </c>
      <c r="K18" s="13">
        <v>0</v>
      </c>
      <c r="L18" s="13">
        <v>0</v>
      </c>
      <c r="M18" s="141">
        <v>0</v>
      </c>
      <c r="N18" s="142">
        <v>0</v>
      </c>
      <c r="O18" s="71">
        <v>0</v>
      </c>
      <c r="P18" s="4">
        <v>0</v>
      </c>
      <c r="Q18" s="97">
        <v>0</v>
      </c>
      <c r="R18" s="82" t="s">
        <v>18</v>
      </c>
      <c r="S18" s="39">
        <f t="shared" si="0"/>
        <v>2</v>
      </c>
      <c r="T18" s="40">
        <v>1</v>
      </c>
      <c r="U18" s="41">
        <v>1</v>
      </c>
      <c r="V18" s="38">
        <v>0</v>
      </c>
      <c r="W18" s="149">
        <v>0</v>
      </c>
      <c r="X18" s="148">
        <v>0</v>
      </c>
      <c r="Y18" s="209">
        <v>0</v>
      </c>
    </row>
    <row r="19" spans="1:25" ht="160.5" customHeight="1" thickBot="1">
      <c r="A19" s="14">
        <v>6</v>
      </c>
      <c r="B19" s="150" t="s">
        <v>76</v>
      </c>
      <c r="C19" s="15" t="s">
        <v>44</v>
      </c>
      <c r="D19" s="18" t="s">
        <v>2</v>
      </c>
      <c r="E19" s="18" t="s">
        <v>2</v>
      </c>
      <c r="F19" s="17" t="s">
        <v>5</v>
      </c>
      <c r="G19" s="18" t="s">
        <v>9</v>
      </c>
      <c r="H19" s="13" t="s">
        <v>19</v>
      </c>
      <c r="I19" s="11">
        <v>0</v>
      </c>
      <c r="J19" s="12">
        <v>0</v>
      </c>
      <c r="K19" s="13">
        <v>0</v>
      </c>
      <c r="L19" s="13">
        <v>0</v>
      </c>
      <c r="M19" s="141">
        <v>0</v>
      </c>
      <c r="N19" s="142">
        <v>0</v>
      </c>
      <c r="O19" s="71">
        <v>0</v>
      </c>
      <c r="P19" s="18">
        <v>0</v>
      </c>
      <c r="Q19" s="92">
        <v>0</v>
      </c>
      <c r="R19" s="78" t="s">
        <v>8</v>
      </c>
      <c r="S19" s="19">
        <f t="shared" si="0"/>
        <v>27741.1</v>
      </c>
      <c r="T19" s="11">
        <f>27741.1</f>
        <v>27741.1</v>
      </c>
      <c r="U19" s="12">
        <v>0</v>
      </c>
      <c r="V19" s="13">
        <v>0</v>
      </c>
      <c r="W19" s="142">
        <v>0</v>
      </c>
      <c r="X19" s="141">
        <v>0</v>
      </c>
      <c r="Y19" s="203">
        <v>0</v>
      </c>
    </row>
    <row r="20" spans="1:25" ht="69.75" customHeight="1">
      <c r="A20" s="168">
        <v>7</v>
      </c>
      <c r="B20" s="171" t="s">
        <v>73</v>
      </c>
      <c r="C20" s="181" t="s">
        <v>44</v>
      </c>
      <c r="D20" s="165" t="s">
        <v>2</v>
      </c>
      <c r="E20" s="165" t="s">
        <v>2</v>
      </c>
      <c r="F20" s="184" t="s">
        <v>5</v>
      </c>
      <c r="G20" s="165" t="s">
        <v>9</v>
      </c>
      <c r="H20" s="110" t="s">
        <v>5</v>
      </c>
      <c r="I20" s="48">
        <v>0</v>
      </c>
      <c r="J20" s="24">
        <v>0</v>
      </c>
      <c r="K20" s="25">
        <v>5100</v>
      </c>
      <c r="L20" s="25">
        <v>0</v>
      </c>
      <c r="M20" s="143">
        <v>0</v>
      </c>
      <c r="N20" s="144">
        <v>0</v>
      </c>
      <c r="O20" s="106">
        <v>0</v>
      </c>
      <c r="P20" s="53">
        <v>0</v>
      </c>
      <c r="Q20" s="93">
        <v>0</v>
      </c>
      <c r="R20" s="79" t="s">
        <v>26</v>
      </c>
      <c r="S20" s="108">
        <f>T20+U20+V20+W20+X20+X21+X22+X23+Y20+Y21+Y22+Y23</f>
        <v>67206.9</v>
      </c>
      <c r="T20" s="121">
        <v>15061.8</v>
      </c>
      <c r="U20" s="163">
        <v>29659.2</v>
      </c>
      <c r="V20" s="163">
        <f>0.5+22485.4</f>
        <v>22485.9</v>
      </c>
      <c r="W20" s="210">
        <v>0</v>
      </c>
      <c r="X20" s="143">
        <v>0</v>
      </c>
      <c r="Y20" s="204">
        <v>0</v>
      </c>
    </row>
    <row r="21" spans="1:25" ht="36.75" customHeight="1">
      <c r="A21" s="168"/>
      <c r="B21" s="171"/>
      <c r="C21" s="181"/>
      <c r="D21" s="165"/>
      <c r="E21" s="165"/>
      <c r="F21" s="184"/>
      <c r="G21" s="165"/>
      <c r="H21" s="110"/>
      <c r="I21" s="48">
        <v>0</v>
      </c>
      <c r="J21" s="24">
        <v>0</v>
      </c>
      <c r="K21" s="25">
        <v>1308.6</v>
      </c>
      <c r="L21" s="25">
        <v>0</v>
      </c>
      <c r="M21" s="151">
        <v>0</v>
      </c>
      <c r="N21" s="152">
        <v>0</v>
      </c>
      <c r="O21" s="74">
        <v>0</v>
      </c>
      <c r="P21" s="53">
        <v>0</v>
      </c>
      <c r="Q21" s="93">
        <v>0</v>
      </c>
      <c r="R21" s="79" t="s">
        <v>25</v>
      </c>
      <c r="S21" s="108"/>
      <c r="T21" s="121"/>
      <c r="U21" s="163"/>
      <c r="V21" s="163"/>
      <c r="W21" s="210"/>
      <c r="X21" s="151">
        <v>0</v>
      </c>
      <c r="Y21" s="211">
        <v>0</v>
      </c>
    </row>
    <row r="22" spans="1:25" ht="36.75" customHeight="1">
      <c r="A22" s="168"/>
      <c r="B22" s="171"/>
      <c r="C22" s="181"/>
      <c r="D22" s="165"/>
      <c r="E22" s="165"/>
      <c r="F22" s="184"/>
      <c r="G22" s="165"/>
      <c r="H22" s="110"/>
      <c r="I22" s="50">
        <v>0</v>
      </c>
      <c r="J22" s="47">
        <v>0</v>
      </c>
      <c r="K22" s="49">
        <f>1479.5+0.5</f>
        <v>1480</v>
      </c>
      <c r="L22" s="49">
        <v>0</v>
      </c>
      <c r="M22" s="151">
        <v>0</v>
      </c>
      <c r="N22" s="152">
        <v>0</v>
      </c>
      <c r="O22" s="74">
        <v>0</v>
      </c>
      <c r="P22" s="51">
        <v>0</v>
      </c>
      <c r="Q22" s="98">
        <v>0</v>
      </c>
      <c r="R22" s="83" t="s">
        <v>24</v>
      </c>
      <c r="S22" s="108"/>
      <c r="T22" s="121"/>
      <c r="U22" s="163"/>
      <c r="V22" s="163"/>
      <c r="W22" s="210"/>
      <c r="X22" s="151">
        <v>0</v>
      </c>
      <c r="Y22" s="211">
        <v>0</v>
      </c>
    </row>
    <row r="23" spans="1:25" ht="48.75" customHeight="1" thickBot="1">
      <c r="A23" s="169"/>
      <c r="B23" s="172"/>
      <c r="C23" s="182"/>
      <c r="D23" s="166"/>
      <c r="E23" s="166"/>
      <c r="F23" s="185"/>
      <c r="G23" s="166"/>
      <c r="H23" s="111"/>
      <c r="I23" s="40">
        <v>0</v>
      </c>
      <c r="J23" s="41">
        <v>0</v>
      </c>
      <c r="K23" s="38">
        <v>14597.3</v>
      </c>
      <c r="L23" s="38">
        <v>0</v>
      </c>
      <c r="M23" s="138">
        <v>0</v>
      </c>
      <c r="N23" s="139">
        <v>0</v>
      </c>
      <c r="O23" s="69">
        <v>0</v>
      </c>
      <c r="P23" s="4">
        <v>0</v>
      </c>
      <c r="Q23" s="97">
        <v>0</v>
      </c>
      <c r="R23" s="82" t="s">
        <v>23</v>
      </c>
      <c r="S23" s="109"/>
      <c r="T23" s="122"/>
      <c r="U23" s="164"/>
      <c r="V23" s="164"/>
      <c r="W23" s="212"/>
      <c r="X23" s="148">
        <v>0</v>
      </c>
      <c r="Y23" s="209">
        <v>0</v>
      </c>
    </row>
    <row r="24" spans="1:25" ht="173.25" customHeight="1" thickBot="1">
      <c r="A24" s="35">
        <v>8</v>
      </c>
      <c r="B24" s="137" t="s">
        <v>77</v>
      </c>
      <c r="C24" s="36" t="s">
        <v>44</v>
      </c>
      <c r="D24" s="4" t="s">
        <v>2</v>
      </c>
      <c r="E24" s="4" t="s">
        <v>2</v>
      </c>
      <c r="F24" s="37" t="s">
        <v>5</v>
      </c>
      <c r="G24" s="4" t="s">
        <v>9</v>
      </c>
      <c r="H24" s="38" t="s">
        <v>5</v>
      </c>
      <c r="I24" s="11">
        <v>0</v>
      </c>
      <c r="J24" s="12">
        <v>0</v>
      </c>
      <c r="K24" s="13">
        <v>0</v>
      </c>
      <c r="L24" s="13">
        <v>0</v>
      </c>
      <c r="M24" s="141">
        <v>0</v>
      </c>
      <c r="N24" s="142">
        <v>0</v>
      </c>
      <c r="O24" s="71">
        <v>0</v>
      </c>
      <c r="P24" s="4">
        <v>0</v>
      </c>
      <c r="Q24" s="97">
        <v>0</v>
      </c>
      <c r="R24" s="82" t="s">
        <v>20</v>
      </c>
      <c r="S24" s="39">
        <f>T24+U24+V24+W24+X24+Y24</f>
        <v>1403.6</v>
      </c>
      <c r="T24" s="43">
        <v>1403.6</v>
      </c>
      <c r="U24" s="41">
        <v>0</v>
      </c>
      <c r="V24" s="38">
        <v>0</v>
      </c>
      <c r="W24" s="149">
        <v>0</v>
      </c>
      <c r="X24" s="148">
        <v>0</v>
      </c>
      <c r="Y24" s="209">
        <v>0</v>
      </c>
    </row>
    <row r="25" spans="1:25" ht="58.5" customHeight="1">
      <c r="A25" s="167">
        <v>9</v>
      </c>
      <c r="B25" s="170" t="s">
        <v>22</v>
      </c>
      <c r="C25" s="155" t="s">
        <v>63</v>
      </c>
      <c r="D25" s="33" t="s">
        <v>2</v>
      </c>
      <c r="E25" s="33" t="s">
        <v>2</v>
      </c>
      <c r="F25" s="156" t="s">
        <v>69</v>
      </c>
      <c r="G25" s="33">
        <v>2019</v>
      </c>
      <c r="H25" s="147">
        <f>M25+M26+M27</f>
        <v>21991.199999999997</v>
      </c>
      <c r="I25" s="46">
        <v>0</v>
      </c>
      <c r="J25" s="9">
        <v>0</v>
      </c>
      <c r="K25" s="10">
        <v>0</v>
      </c>
      <c r="L25" s="10">
        <v>0</v>
      </c>
      <c r="M25" s="146">
        <f>21856.1</f>
        <v>21856.1</v>
      </c>
      <c r="N25" s="147">
        <v>0</v>
      </c>
      <c r="O25" s="72">
        <v>0</v>
      </c>
      <c r="P25" s="33">
        <v>0</v>
      </c>
      <c r="Q25" s="95">
        <v>0</v>
      </c>
      <c r="R25" s="81" t="s">
        <v>35</v>
      </c>
      <c r="S25" s="7">
        <f>T25+U25+V25+W25+X25+Y25</f>
        <v>21856.1</v>
      </c>
      <c r="T25" s="46">
        <v>0</v>
      </c>
      <c r="U25" s="9">
        <v>0</v>
      </c>
      <c r="V25" s="10">
        <v>0</v>
      </c>
      <c r="W25" s="146">
        <v>0</v>
      </c>
      <c r="X25" s="146">
        <f>21856.1</f>
        <v>21856.1</v>
      </c>
      <c r="Y25" s="208">
        <v>0</v>
      </c>
    </row>
    <row r="26" spans="1:25" ht="58.5" customHeight="1">
      <c r="A26" s="168"/>
      <c r="B26" s="171"/>
      <c r="C26" s="157" t="s">
        <v>64</v>
      </c>
      <c r="D26" s="51" t="s">
        <v>2</v>
      </c>
      <c r="E26" s="51" t="s">
        <v>2</v>
      </c>
      <c r="F26" s="52"/>
      <c r="G26" s="51"/>
      <c r="H26" s="49"/>
      <c r="I26" s="50">
        <v>0</v>
      </c>
      <c r="J26" s="47">
        <v>0</v>
      </c>
      <c r="K26" s="49">
        <v>0</v>
      </c>
      <c r="L26" s="49">
        <v>0</v>
      </c>
      <c r="M26" s="151">
        <v>90.5</v>
      </c>
      <c r="N26" s="152">
        <v>0</v>
      </c>
      <c r="O26" s="74">
        <v>0</v>
      </c>
      <c r="P26" s="51">
        <v>0</v>
      </c>
      <c r="Q26" s="98">
        <v>0</v>
      </c>
      <c r="R26" s="83" t="s">
        <v>12</v>
      </c>
      <c r="S26" s="22">
        <f>T26+U26+V26+W26+X26+Y26</f>
        <v>90.5</v>
      </c>
      <c r="T26" s="48">
        <v>0</v>
      </c>
      <c r="U26" s="24">
        <v>0</v>
      </c>
      <c r="V26" s="25">
        <v>0</v>
      </c>
      <c r="W26" s="143">
        <v>0</v>
      </c>
      <c r="X26" s="151">
        <v>90.5</v>
      </c>
      <c r="Y26" s="211">
        <v>0</v>
      </c>
    </row>
    <row r="27" spans="1:25" ht="58.5" customHeight="1">
      <c r="A27" s="168"/>
      <c r="B27" s="171"/>
      <c r="C27" s="157" t="s">
        <v>65</v>
      </c>
      <c r="D27" s="53" t="s">
        <v>2</v>
      </c>
      <c r="E27" s="53" t="s">
        <v>2</v>
      </c>
      <c r="F27" s="52"/>
      <c r="G27" s="51"/>
      <c r="H27" s="49"/>
      <c r="I27" s="50">
        <v>0</v>
      </c>
      <c r="J27" s="47">
        <v>0</v>
      </c>
      <c r="K27" s="49">
        <v>0</v>
      </c>
      <c r="L27" s="49">
        <v>0</v>
      </c>
      <c r="M27" s="151">
        <v>44.6</v>
      </c>
      <c r="N27" s="152">
        <v>0</v>
      </c>
      <c r="O27" s="74">
        <v>0</v>
      </c>
      <c r="P27" s="51">
        <v>0</v>
      </c>
      <c r="Q27" s="98">
        <v>0</v>
      </c>
      <c r="R27" s="83" t="s">
        <v>36</v>
      </c>
      <c r="S27" s="22">
        <f>T27+U27+V27+W27+X27+Y27</f>
        <v>44.6</v>
      </c>
      <c r="T27" s="48">
        <v>0</v>
      </c>
      <c r="U27" s="24">
        <v>0</v>
      </c>
      <c r="V27" s="25">
        <v>0</v>
      </c>
      <c r="W27" s="144">
        <v>0</v>
      </c>
      <c r="X27" s="151">
        <v>44.6</v>
      </c>
      <c r="Y27" s="211">
        <v>0</v>
      </c>
    </row>
    <row r="28" spans="1:25" ht="69" customHeight="1" thickBot="1">
      <c r="A28" s="169"/>
      <c r="B28" s="172"/>
      <c r="C28" s="158" t="s">
        <v>27</v>
      </c>
      <c r="D28" s="4" t="s">
        <v>2</v>
      </c>
      <c r="E28" s="4" t="s">
        <v>2</v>
      </c>
      <c r="F28" s="37" t="s">
        <v>5</v>
      </c>
      <c r="G28" s="4" t="s">
        <v>9</v>
      </c>
      <c r="H28" s="38" t="s">
        <v>5</v>
      </c>
      <c r="I28" s="40">
        <v>0</v>
      </c>
      <c r="J28" s="41">
        <v>0</v>
      </c>
      <c r="K28" s="38">
        <f>1105.8-661.3</f>
        <v>444.5</v>
      </c>
      <c r="L28" s="38">
        <v>0</v>
      </c>
      <c r="M28" s="148">
        <v>0</v>
      </c>
      <c r="N28" s="149">
        <v>0</v>
      </c>
      <c r="O28" s="69">
        <v>0</v>
      </c>
      <c r="P28" s="4">
        <v>0</v>
      </c>
      <c r="Q28" s="97">
        <v>0</v>
      </c>
      <c r="R28" s="82" t="s">
        <v>27</v>
      </c>
      <c r="S28" s="39">
        <f>T28+U28+V28+W28+X28+Y28</f>
        <v>444.5</v>
      </c>
      <c r="T28" s="40">
        <v>0</v>
      </c>
      <c r="U28" s="41">
        <v>0</v>
      </c>
      <c r="V28" s="38">
        <f>1105.8-661.3</f>
        <v>444.5</v>
      </c>
      <c r="W28" s="149">
        <v>0</v>
      </c>
      <c r="X28" s="148">
        <v>0</v>
      </c>
      <c r="Y28" s="209">
        <v>0</v>
      </c>
    </row>
    <row r="29" spans="1:25" ht="79.5" customHeight="1">
      <c r="A29" s="167">
        <v>10</v>
      </c>
      <c r="B29" s="170" t="s">
        <v>28</v>
      </c>
      <c r="C29" s="155" t="s">
        <v>44</v>
      </c>
      <c r="D29" s="33" t="s">
        <v>2</v>
      </c>
      <c r="E29" s="33" t="s">
        <v>2</v>
      </c>
      <c r="F29" s="156" t="s">
        <v>68</v>
      </c>
      <c r="G29" s="33">
        <v>2020</v>
      </c>
      <c r="H29" s="147">
        <f>N29</f>
        <v>24365.5</v>
      </c>
      <c r="I29" s="46">
        <v>0</v>
      </c>
      <c r="J29" s="9">
        <v>0</v>
      </c>
      <c r="K29" s="10">
        <v>0</v>
      </c>
      <c r="L29" s="10">
        <v>0</v>
      </c>
      <c r="M29" s="146">
        <f>14365.5-14365.5</f>
        <v>0</v>
      </c>
      <c r="N29" s="147">
        <f>10000+14365.5</f>
        <v>24365.5</v>
      </c>
      <c r="O29" s="72">
        <v>0</v>
      </c>
      <c r="P29" s="33">
        <v>0</v>
      </c>
      <c r="Q29" s="95">
        <v>0</v>
      </c>
      <c r="R29" s="81" t="s">
        <v>35</v>
      </c>
      <c r="S29" s="7">
        <f aca="true" t="shared" si="1" ref="S29:S34">T29+U29+V29+W29+X29+Y29</f>
        <v>0</v>
      </c>
      <c r="T29" s="46">
        <v>0</v>
      </c>
      <c r="U29" s="9">
        <v>0</v>
      </c>
      <c r="V29" s="10">
        <v>0</v>
      </c>
      <c r="W29" s="147">
        <v>0</v>
      </c>
      <c r="X29" s="146">
        <f>14365.5-14365.5</f>
        <v>0</v>
      </c>
      <c r="Y29" s="147">
        <v>0</v>
      </c>
    </row>
    <row r="30" spans="1:25" ht="73.5" customHeight="1" thickBot="1">
      <c r="A30" s="169"/>
      <c r="B30" s="172"/>
      <c r="C30" s="158" t="s">
        <v>23</v>
      </c>
      <c r="D30" s="4" t="s">
        <v>2</v>
      </c>
      <c r="E30" s="4" t="s">
        <v>2</v>
      </c>
      <c r="F30" s="21"/>
      <c r="G30" s="20"/>
      <c r="H30" s="45"/>
      <c r="I30" s="54">
        <v>0</v>
      </c>
      <c r="J30" s="44">
        <v>0</v>
      </c>
      <c r="K30" s="45">
        <v>0</v>
      </c>
      <c r="L30" s="45">
        <v>0</v>
      </c>
      <c r="M30" s="148">
        <v>0</v>
      </c>
      <c r="N30" s="148">
        <v>1984</v>
      </c>
      <c r="O30" s="75">
        <v>0</v>
      </c>
      <c r="P30" s="20">
        <v>0</v>
      </c>
      <c r="Q30" s="99">
        <v>0</v>
      </c>
      <c r="R30" s="82" t="s">
        <v>8</v>
      </c>
      <c r="S30" s="22">
        <f t="shared" si="1"/>
        <v>1984</v>
      </c>
      <c r="T30" s="54">
        <v>0</v>
      </c>
      <c r="U30" s="44">
        <v>0</v>
      </c>
      <c r="V30" s="45">
        <v>0</v>
      </c>
      <c r="W30" s="213">
        <v>0</v>
      </c>
      <c r="X30" s="148">
        <v>0</v>
      </c>
      <c r="Y30" s="148">
        <v>1984</v>
      </c>
    </row>
    <row r="31" spans="1:25" ht="79.5" customHeight="1">
      <c r="A31" s="167">
        <v>11</v>
      </c>
      <c r="B31" s="170" t="s">
        <v>29</v>
      </c>
      <c r="C31" s="5" t="s">
        <v>33</v>
      </c>
      <c r="D31" s="33" t="s">
        <v>2</v>
      </c>
      <c r="E31" s="33" t="s">
        <v>2</v>
      </c>
      <c r="F31" s="34" t="s">
        <v>5</v>
      </c>
      <c r="G31" s="33" t="s">
        <v>9</v>
      </c>
      <c r="H31" s="10" t="s">
        <v>5</v>
      </c>
      <c r="I31" s="46">
        <v>0</v>
      </c>
      <c r="J31" s="9">
        <v>0</v>
      </c>
      <c r="K31" s="10">
        <v>0</v>
      </c>
      <c r="L31" s="10">
        <v>99.8</v>
      </c>
      <c r="M31" s="146">
        <v>0</v>
      </c>
      <c r="N31" s="147">
        <v>0</v>
      </c>
      <c r="O31" s="72">
        <v>0</v>
      </c>
      <c r="P31" s="33">
        <v>0</v>
      </c>
      <c r="Q31" s="95">
        <v>0</v>
      </c>
      <c r="R31" s="81" t="s">
        <v>33</v>
      </c>
      <c r="S31" s="7">
        <f t="shared" si="1"/>
        <v>99.8</v>
      </c>
      <c r="T31" s="46">
        <v>0</v>
      </c>
      <c r="U31" s="9">
        <v>0</v>
      </c>
      <c r="V31" s="10">
        <v>0</v>
      </c>
      <c r="W31" s="147">
        <v>99.8</v>
      </c>
      <c r="X31" s="146">
        <v>0</v>
      </c>
      <c r="Y31" s="208">
        <v>0</v>
      </c>
    </row>
    <row r="32" spans="1:25" ht="79.5" customHeight="1" thickBot="1">
      <c r="A32" s="168"/>
      <c r="B32" s="171"/>
      <c r="C32" s="107" t="s">
        <v>34</v>
      </c>
      <c r="D32" s="20" t="s">
        <v>2</v>
      </c>
      <c r="E32" s="20" t="s">
        <v>2</v>
      </c>
      <c r="F32" s="21" t="s">
        <v>5</v>
      </c>
      <c r="G32" s="20" t="s">
        <v>9</v>
      </c>
      <c r="H32" s="45" t="s">
        <v>5</v>
      </c>
      <c r="I32" s="40">
        <v>0</v>
      </c>
      <c r="J32" s="41">
        <v>0</v>
      </c>
      <c r="K32" s="38">
        <v>0</v>
      </c>
      <c r="L32" s="38">
        <v>99.8</v>
      </c>
      <c r="M32" s="148">
        <v>0</v>
      </c>
      <c r="N32" s="149">
        <v>0</v>
      </c>
      <c r="O32" s="69">
        <v>0</v>
      </c>
      <c r="P32" s="20">
        <v>0</v>
      </c>
      <c r="Q32" s="99">
        <v>0</v>
      </c>
      <c r="R32" s="84" t="s">
        <v>34</v>
      </c>
      <c r="S32" s="26">
        <f t="shared" si="1"/>
        <v>99.8</v>
      </c>
      <c r="T32" s="54">
        <v>0</v>
      </c>
      <c r="U32" s="44">
        <v>0</v>
      </c>
      <c r="V32" s="45">
        <v>0</v>
      </c>
      <c r="W32" s="213">
        <v>99.8</v>
      </c>
      <c r="X32" s="214">
        <v>0</v>
      </c>
      <c r="Y32" s="215">
        <v>0</v>
      </c>
    </row>
    <row r="33" spans="1:25" ht="79.5" customHeight="1" thickBot="1">
      <c r="A33" s="14">
        <v>12</v>
      </c>
      <c r="B33" s="150" t="s">
        <v>74</v>
      </c>
      <c r="C33" s="15" t="s">
        <v>44</v>
      </c>
      <c r="D33" s="18" t="s">
        <v>2</v>
      </c>
      <c r="E33" s="18" t="s">
        <v>2</v>
      </c>
      <c r="F33" s="17" t="s">
        <v>39</v>
      </c>
      <c r="G33" s="18">
        <v>2023</v>
      </c>
      <c r="H33" s="142">
        <f>Q33</f>
        <v>7518.2</v>
      </c>
      <c r="I33" s="42">
        <v>0</v>
      </c>
      <c r="J33" s="12">
        <v>0</v>
      </c>
      <c r="K33" s="13">
        <v>0</v>
      </c>
      <c r="L33" s="13">
        <v>0</v>
      </c>
      <c r="M33" s="141">
        <v>0</v>
      </c>
      <c r="N33" s="142">
        <v>0</v>
      </c>
      <c r="O33" s="71">
        <v>0</v>
      </c>
      <c r="P33" s="159">
        <v>0</v>
      </c>
      <c r="Q33" s="160">
        <v>7518.2</v>
      </c>
      <c r="R33" s="78" t="s">
        <v>35</v>
      </c>
      <c r="S33" s="19">
        <f t="shared" si="1"/>
        <v>0</v>
      </c>
      <c r="T33" s="55">
        <v>0</v>
      </c>
      <c r="U33" s="56">
        <v>0</v>
      </c>
      <c r="V33" s="57">
        <v>0</v>
      </c>
      <c r="W33" s="136">
        <v>0</v>
      </c>
      <c r="X33" s="135">
        <v>0</v>
      </c>
      <c r="Y33" s="201">
        <v>0</v>
      </c>
    </row>
    <row r="34" spans="1:25" ht="95.25" customHeight="1" thickBot="1">
      <c r="A34" s="14">
        <v>13</v>
      </c>
      <c r="B34" s="150" t="s">
        <v>75</v>
      </c>
      <c r="C34" s="15" t="s">
        <v>44</v>
      </c>
      <c r="D34" s="18" t="s">
        <v>2</v>
      </c>
      <c r="E34" s="18" t="s">
        <v>2</v>
      </c>
      <c r="F34" s="17" t="s">
        <v>39</v>
      </c>
      <c r="G34" s="18">
        <v>2023</v>
      </c>
      <c r="H34" s="142">
        <f>Q34</f>
        <v>4510.9</v>
      </c>
      <c r="I34" s="42">
        <v>0</v>
      </c>
      <c r="J34" s="12">
        <v>0</v>
      </c>
      <c r="K34" s="13">
        <v>0</v>
      </c>
      <c r="L34" s="13">
        <v>0</v>
      </c>
      <c r="M34" s="141">
        <v>0</v>
      </c>
      <c r="N34" s="142">
        <v>0</v>
      </c>
      <c r="O34" s="71">
        <v>0</v>
      </c>
      <c r="P34" s="159">
        <v>0</v>
      </c>
      <c r="Q34" s="160">
        <v>4510.9</v>
      </c>
      <c r="R34" s="78" t="s">
        <v>35</v>
      </c>
      <c r="S34" s="19">
        <f t="shared" si="1"/>
        <v>0</v>
      </c>
      <c r="T34" s="55">
        <v>0</v>
      </c>
      <c r="U34" s="56">
        <v>0</v>
      </c>
      <c r="V34" s="57">
        <v>0</v>
      </c>
      <c r="W34" s="136">
        <v>0</v>
      </c>
      <c r="X34" s="135">
        <v>0</v>
      </c>
      <c r="Y34" s="201">
        <v>0</v>
      </c>
    </row>
    <row r="35" spans="1:25" s="63" customFormat="1" ht="25.5" customHeight="1" thickBot="1">
      <c r="A35" s="123" t="s">
        <v>1</v>
      </c>
      <c r="B35" s="124"/>
      <c r="C35" s="124"/>
      <c r="D35" s="124"/>
      <c r="E35" s="124"/>
      <c r="F35" s="124"/>
      <c r="G35" s="124"/>
      <c r="H35" s="58">
        <f aca="true" t="shared" si="2" ref="H35:O35">SUM(H11:H34)</f>
        <v>1418960.3115199998</v>
      </c>
      <c r="I35" s="101">
        <f t="shared" si="2"/>
        <v>155734.5</v>
      </c>
      <c r="J35" s="102">
        <f t="shared" si="2"/>
        <v>0</v>
      </c>
      <c r="K35" s="102">
        <f t="shared" si="2"/>
        <v>22930.4</v>
      </c>
      <c r="L35" s="102">
        <f t="shared" si="2"/>
        <v>199.6</v>
      </c>
      <c r="M35" s="161">
        <f t="shared" si="2"/>
        <v>21991.199999999997</v>
      </c>
      <c r="N35" s="161">
        <f t="shared" si="2"/>
        <v>178514.5</v>
      </c>
      <c r="O35" s="58">
        <f t="shared" si="2"/>
        <v>152165</v>
      </c>
      <c r="P35" s="102">
        <f>SUM(P11:P34)</f>
        <v>76320.1</v>
      </c>
      <c r="Q35" s="100">
        <f>SUM(Q11:Q34)</f>
        <v>12029.099999999999</v>
      </c>
      <c r="R35" s="65"/>
      <c r="S35" s="59">
        <f aca="true" t="shared" si="3" ref="S35:Y35">SUM(S11:S34)</f>
        <v>282210.29999999993</v>
      </c>
      <c r="T35" s="60">
        <f t="shared" si="3"/>
        <v>201081.1</v>
      </c>
      <c r="U35" s="61">
        <f t="shared" si="3"/>
        <v>34024</v>
      </c>
      <c r="V35" s="61">
        <f t="shared" si="3"/>
        <v>22930.4</v>
      </c>
      <c r="W35" s="216">
        <f t="shared" si="3"/>
        <v>199.6</v>
      </c>
      <c r="X35" s="216">
        <f t="shared" si="3"/>
        <v>21991.199999999997</v>
      </c>
      <c r="Y35" s="217">
        <f t="shared" si="3"/>
        <v>1984</v>
      </c>
    </row>
    <row r="36" spans="2:23" ht="15">
      <c r="B36" s="162"/>
      <c r="W36" s="218"/>
    </row>
    <row r="37" spans="2:23" ht="15">
      <c r="B37" s="162"/>
      <c r="W37" s="218"/>
    </row>
    <row r="38" spans="2:23" ht="15">
      <c r="B38" s="162"/>
      <c r="W38" s="218"/>
    </row>
    <row r="39" spans="2:23" ht="15">
      <c r="B39" s="162"/>
      <c r="W39" s="218"/>
    </row>
    <row r="40" spans="2:23" ht="15">
      <c r="B40" s="162"/>
      <c r="W40" s="218"/>
    </row>
    <row r="41" spans="2:23" ht="30" customHeight="1">
      <c r="B41" s="114"/>
      <c r="C41" s="114"/>
      <c r="D41" s="114"/>
      <c r="E41" s="114"/>
      <c r="W41" s="218"/>
    </row>
    <row r="42" spans="2:23" ht="15">
      <c r="B42" s="162"/>
      <c r="W42" s="218"/>
    </row>
    <row r="43" spans="2:23" ht="15">
      <c r="B43" s="162"/>
      <c r="W43" s="218"/>
    </row>
    <row r="44" spans="2:23" ht="15">
      <c r="B44" s="162"/>
      <c r="W44" s="218"/>
    </row>
    <row r="45" spans="2:23" ht="15">
      <c r="B45" s="162"/>
      <c r="W45" s="218"/>
    </row>
    <row r="46" ht="15">
      <c r="W46" s="218"/>
    </row>
  </sheetData>
  <sheetProtection/>
  <mergeCells count="55">
    <mergeCell ref="A16:A17"/>
    <mergeCell ref="B16:B17"/>
    <mergeCell ref="C6:C9"/>
    <mergeCell ref="F6:F9"/>
    <mergeCell ref="A11:A12"/>
    <mergeCell ref="B11:B12"/>
    <mergeCell ref="D11:D12"/>
    <mergeCell ref="E11:E12"/>
    <mergeCell ref="F11:F12"/>
    <mergeCell ref="B41:E41"/>
    <mergeCell ref="A3:Y3"/>
    <mergeCell ref="B6:B9"/>
    <mergeCell ref="A6:A9"/>
    <mergeCell ref="A4:Y4"/>
    <mergeCell ref="H14:H15"/>
    <mergeCell ref="H6:H9"/>
    <mergeCell ref="G6:G9"/>
    <mergeCell ref="G11:G12"/>
    <mergeCell ref="A31:A32"/>
    <mergeCell ref="B31:B32"/>
    <mergeCell ref="T6:Y8"/>
    <mergeCell ref="A1:Y2"/>
    <mergeCell ref="D6:D9"/>
    <mergeCell ref="W20:W23"/>
    <mergeCell ref="S20:S23"/>
    <mergeCell ref="H20:H23"/>
    <mergeCell ref="E20:E23"/>
    <mergeCell ref="C11:C12"/>
    <mergeCell ref="A5:Y5"/>
    <mergeCell ref="E6:E9"/>
    <mergeCell ref="T20:T23"/>
    <mergeCell ref="A35:G35"/>
    <mergeCell ref="D14:D15"/>
    <mergeCell ref="E14:E15"/>
    <mergeCell ref="G14:G15"/>
    <mergeCell ref="A14:A15"/>
    <mergeCell ref="F14:F15"/>
    <mergeCell ref="B14:B15"/>
    <mergeCell ref="A20:A23"/>
    <mergeCell ref="A29:A30"/>
    <mergeCell ref="B29:B30"/>
    <mergeCell ref="V20:V23"/>
    <mergeCell ref="R6:S9"/>
    <mergeCell ref="R10:S10"/>
    <mergeCell ref="C14:C15"/>
    <mergeCell ref="C16:C17"/>
    <mergeCell ref="C20:C23"/>
    <mergeCell ref="F20:F23"/>
    <mergeCell ref="I6:Q8"/>
    <mergeCell ref="U20:U23"/>
    <mergeCell ref="G20:G23"/>
    <mergeCell ref="A25:A28"/>
    <mergeCell ref="B25:B28"/>
    <mergeCell ref="B20:B23"/>
    <mergeCell ref="D20:D23"/>
  </mergeCells>
  <printOptions/>
  <pageMargins left="0.1968503937007874" right="0.1968503937007874" top="0.1968503937007874" bottom="0.1968503937007874" header="0.5118110236220472" footer="0.5118110236220472"/>
  <pageSetup fitToHeight="26"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2020-06-18T10:54:17Z</cp:lastPrinted>
  <dcterms:created xsi:type="dcterms:W3CDTF">1996-10-08T23:32:33Z</dcterms:created>
  <dcterms:modified xsi:type="dcterms:W3CDTF">2020-06-18T10:55:34Z</dcterms:modified>
  <cp:category/>
  <cp:version/>
  <cp:contentType/>
  <cp:contentStatus/>
</cp:coreProperties>
</file>