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'Лист3'!$6:$10</definedName>
    <definedName name="_xlnm.Print_Area" localSheetId="0">'Лист3'!$A$1:$Y$35</definedName>
  </definedNames>
  <calcPr fullCalcOnLoad="1"/>
</workbook>
</file>

<file path=xl/sharedStrings.xml><?xml version="1.0" encoding="utf-8"?>
<sst xmlns="http://schemas.openxmlformats.org/spreadsheetml/2006/main" count="167" uniqueCount="78">
  <si>
    <t>№ п/п</t>
  </si>
  <si>
    <t>ИТОГО</t>
  </si>
  <si>
    <t>2015 год</t>
  </si>
  <si>
    <t>2016 год</t>
  </si>
  <si>
    <t xml:space="preserve"> -</t>
  </si>
  <si>
    <t>2017 год</t>
  </si>
  <si>
    <t xml:space="preserve">Берегоукрепление правого берега Томи в г. Томске (от Коммунального моста до Лагерного сада) </t>
  </si>
  <si>
    <t>Проектно-изыскательские работы</t>
  </si>
  <si>
    <t>-</t>
  </si>
  <si>
    <t>2018 год</t>
  </si>
  <si>
    <t>Строительный контроль</t>
  </si>
  <si>
    <t>580 м.</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</si>
  <si>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</si>
  <si>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</si>
  <si>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</si>
  <si>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</si>
  <si>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</si>
  <si>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</si>
  <si>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</si>
  <si>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</si>
  <si>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</si>
  <si>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</si>
  <si>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</si>
  <si>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</si>
  <si>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</si>
  <si>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</si>
  <si>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</si>
  <si>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</si>
  <si>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</si>
  <si>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</si>
  <si>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</si>
  <si>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</si>
  <si>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</si>
  <si>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</si>
  <si>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</si>
  <si>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</si>
  <si>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</si>
  <si>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1 шт.</t>
  </si>
  <si>
    <t>2020 год</t>
  </si>
  <si>
    <t>2021 год</t>
  </si>
  <si>
    <t>600 м.</t>
  </si>
  <si>
    <t>2021 г.</t>
  </si>
  <si>
    <t>Строительство</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</si>
  <si>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</si>
  <si>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</si>
  <si>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</si>
  <si>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</si>
  <si>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</si>
  <si>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</si>
  <si>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</si>
  <si>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</si>
  <si>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</si>
  <si>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</si>
  <si>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18</t>
  </si>
  <si>
    <t>19</t>
  </si>
  <si>
    <t>20</t>
  </si>
  <si>
    <t>21</t>
  </si>
  <si>
    <t>22</t>
  </si>
  <si>
    <t>СМР</t>
  </si>
  <si>
    <t>2022 год</t>
  </si>
  <si>
    <t>23</t>
  </si>
  <si>
    <t>строительно-монтажные работы</t>
  </si>
  <si>
    <t xml:space="preserve">строительный контроль </t>
  </si>
  <si>
    <t>авторский надзор</t>
  </si>
  <si>
    <t>2023 год</t>
  </si>
  <si>
    <t>24</t>
  </si>
  <si>
    <t>0,335 км.</t>
  </si>
  <si>
    <t>0,34 км.</t>
  </si>
  <si>
    <t>2022 г.</t>
  </si>
  <si>
    <t>Приложение 4 к подпрограмме «Инженерная защита территорий на 2015-2025 годы»</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</si>
  <si>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</si>
  <si>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 (утратила силу с 01.01.2020)</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</si>
  <si>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</si>
  <si>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</si>
  <si>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 (утратила силу с 01.01.2015)</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</si>
  <si>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областив 2013-2020 годах» (утратила силу с 01.01.2015)</t>
  </si>
  <si>
    <t xml:space="preserve">Софинансирование по объекту «Аварийные противооползневые мероприятия на правом берегу реки Томи в г. Томске» </t>
  </si>
  <si>
    <t>Департамент капитального строительства администрации Города Томска</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</si>
</sst>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39">
    <font>
      <sz val="10"/>
      <name val="Arial"/>
      <family val="0"/>
    </font>
    <font>
      <sz val="11"/>
      <name val="Times New Roman"/>
      <family val="1"/>
    </font>
    <font>
      <b/>
      <sz val="11"/>
      <name val="Times New Roman"/>
      <family val="1"/>
    </font>
    <font>
      <b/>
      <sz val="1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color indexed="63"/>
      </left>
      <right>
        <color indexed="63"/>
      </right>
      <top style="medium"/>
      <bottom style="medium"/>
    </border>
    <border>
      <left style="thin"/>
      <right style="thin"/>
      <top style="medium"/>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style="thin"/>
      <right style="thin"/>
      <top style="medium"/>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style="thin"/>
      <right style="thin"/>
      <top style="medium"/>
      <bottom>
        <color indexed="63"/>
      </bottom>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style="thin"/>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thin"/>
      <right style="medium"/>
      <top style="medium"/>
      <bottom style="medium"/>
    </border>
    <border>
      <left style="medium"/>
      <right style="medium"/>
      <top>
        <color indexed="63"/>
      </top>
      <bottom style="thin"/>
    </border>
    <border>
      <left style="thin"/>
      <right style="medium"/>
      <top>
        <color indexed="63"/>
      </top>
      <bottom style="thin"/>
    </border>
    <border>
      <left>
        <color indexed="63"/>
      </left>
      <right>
        <color indexed="63"/>
      </right>
      <top style="thin"/>
      <bottom style="medium"/>
    </border>
    <border>
      <left style="thin"/>
      <right style="thin"/>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color indexed="63"/>
      </left>
      <right style="medium"/>
      <top style="medium"/>
      <bottom style="thin"/>
    </border>
    <border>
      <left style="medium"/>
      <right style="medium"/>
      <top style="medium"/>
      <bottom style="thin"/>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174">
    <xf numFmtId="0" fontId="0" fillId="0" borderId="0" xfId="0" applyAlignment="1">
      <alignment/>
    </xf>
    <xf numFmtId="0" fontId="2" fillId="33" borderId="10" xfId="0" applyFont="1" applyFill="1" applyBorder="1" applyAlignment="1">
      <alignment horizontal="center" vertical="center" wrapText="1"/>
    </xf>
    <xf numFmtId="0" fontId="1" fillId="33" borderId="11"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0" xfId="0" applyFont="1" applyFill="1" applyAlignment="1">
      <alignment horizontal="center" vertical="center" wrapText="1"/>
    </xf>
    <xf numFmtId="0" fontId="2" fillId="33" borderId="13" xfId="0"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193" fontId="1" fillId="33" borderId="15" xfId="0" applyNumberFormat="1" applyFont="1" applyFill="1" applyBorder="1" applyAlignment="1">
      <alignment horizontal="center" vertical="center" wrapText="1"/>
    </xf>
    <xf numFmtId="193" fontId="1" fillId="33" borderId="14" xfId="0" applyNumberFormat="1" applyFont="1" applyFill="1" applyBorder="1" applyAlignment="1">
      <alignment horizontal="center" vertical="center" wrapText="1"/>
    </xf>
    <xf numFmtId="193" fontId="1" fillId="33" borderId="16" xfId="0" applyNumberFormat="1" applyFont="1" applyFill="1" applyBorder="1" applyAlignment="1">
      <alignment horizontal="center" vertical="center" wrapText="1"/>
    </xf>
    <xf numFmtId="193" fontId="1" fillId="33" borderId="17" xfId="0" applyNumberFormat="1" applyFont="1" applyFill="1" applyBorder="1" applyAlignment="1">
      <alignment horizontal="center" vertical="center" wrapText="1"/>
    </xf>
    <xf numFmtId="193" fontId="1" fillId="33" borderId="18" xfId="0" applyNumberFormat="1" applyFont="1" applyFill="1" applyBorder="1" applyAlignment="1">
      <alignment horizontal="center" vertical="center" wrapText="1"/>
    </xf>
    <xf numFmtId="193" fontId="1" fillId="33" borderId="19" xfId="0" applyNumberFormat="1" applyFont="1" applyFill="1" applyBorder="1" applyAlignment="1">
      <alignment horizontal="center" vertical="center" wrapText="1"/>
    </xf>
    <xf numFmtId="193" fontId="1" fillId="33" borderId="20" xfId="0" applyNumberFormat="1" applyFont="1" applyFill="1" applyBorder="1" applyAlignment="1">
      <alignment horizontal="center" vertical="center" wrapText="1"/>
    </xf>
    <xf numFmtId="193" fontId="1" fillId="33" borderId="21" xfId="0" applyNumberFormat="1" applyFont="1" applyFill="1" applyBorder="1" applyAlignment="1">
      <alignment horizontal="center" vertical="center" wrapText="1"/>
    </xf>
    <xf numFmtId="193" fontId="2" fillId="33" borderId="12" xfId="0" applyNumberFormat="1" applyFont="1" applyFill="1" applyBorder="1" applyAlignment="1">
      <alignment horizontal="center" vertical="center" wrapText="1"/>
    </xf>
    <xf numFmtId="4" fontId="1" fillId="33" borderId="0" xfId="0" applyNumberFormat="1" applyFont="1" applyFill="1" applyAlignment="1">
      <alignment/>
    </xf>
    <xf numFmtId="0" fontId="1" fillId="33" borderId="12" xfId="0" applyFont="1" applyFill="1" applyBorder="1" applyAlignment="1">
      <alignment horizontal="center" vertical="center" wrapText="1"/>
    </xf>
    <xf numFmtId="0" fontId="1" fillId="33" borderId="22" xfId="0" applyFont="1" applyFill="1" applyBorder="1" applyAlignment="1">
      <alignment horizontal="left" vertical="center" wrapText="1"/>
    </xf>
    <xf numFmtId="193" fontId="1" fillId="33" borderId="23" xfId="0" applyNumberFormat="1" applyFont="1" applyFill="1" applyBorder="1" applyAlignment="1">
      <alignment horizontal="center" vertical="center" wrapText="1"/>
    </xf>
    <xf numFmtId="193" fontId="1" fillId="33" borderId="24" xfId="0" applyNumberFormat="1" applyFont="1" applyFill="1" applyBorder="1" applyAlignment="1">
      <alignment horizontal="center" vertical="center" wrapText="1"/>
    </xf>
    <xf numFmtId="0" fontId="2"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28" xfId="0"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0" fontId="1" fillId="33" borderId="22"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193" fontId="1" fillId="33" borderId="34" xfId="0" applyNumberFormat="1" applyFont="1" applyFill="1" applyBorder="1" applyAlignment="1">
      <alignment horizontal="center" vertical="center" wrapText="1"/>
    </xf>
    <xf numFmtId="193" fontId="1" fillId="33" borderId="26"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35" xfId="0" applyFont="1" applyFill="1" applyBorder="1" applyAlignment="1">
      <alignment vertical="center" wrapText="1"/>
    </xf>
    <xf numFmtId="193" fontId="1" fillId="33" borderId="36" xfId="0" applyNumberFormat="1" applyFont="1" applyFill="1" applyBorder="1" applyAlignment="1">
      <alignment horizontal="center" vertical="center" wrapText="1"/>
    </xf>
    <xf numFmtId="193" fontId="1" fillId="33" borderId="37" xfId="0" applyNumberFormat="1" applyFont="1" applyFill="1" applyBorder="1" applyAlignment="1">
      <alignment horizontal="center" vertical="center" wrapText="1"/>
    </xf>
    <xf numFmtId="193" fontId="1" fillId="33" borderId="27" xfId="0" applyNumberFormat="1" applyFont="1" applyFill="1" applyBorder="1" applyAlignment="1">
      <alignment horizontal="center" vertical="center" wrapText="1"/>
    </xf>
    <xf numFmtId="193" fontId="1" fillId="33" borderId="10" xfId="0" applyNumberFormat="1" applyFont="1" applyFill="1" applyBorder="1" applyAlignment="1">
      <alignment horizontal="center" vertical="center" wrapText="1"/>
    </xf>
    <xf numFmtId="4" fontId="1" fillId="33" borderId="14" xfId="0" applyNumberFormat="1" applyFont="1" applyFill="1" applyBorder="1" applyAlignment="1">
      <alignment horizontal="center" vertical="center" wrapText="1"/>
    </xf>
    <xf numFmtId="0" fontId="1" fillId="33" borderId="28" xfId="0" applyFont="1" applyFill="1" applyBorder="1" applyAlignment="1">
      <alignment vertical="center" wrapText="1"/>
    </xf>
    <xf numFmtId="193" fontId="1" fillId="33" borderId="38" xfId="0" applyNumberFormat="1" applyFont="1" applyFill="1" applyBorder="1" applyAlignment="1">
      <alignment horizontal="center" vertical="center" wrapText="1"/>
    </xf>
    <xf numFmtId="193" fontId="1" fillId="33" borderId="29" xfId="0" applyNumberFormat="1"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12" xfId="0" applyFont="1" applyFill="1" applyBorder="1" applyAlignment="1">
      <alignment vertical="center" wrapText="1"/>
    </xf>
    <xf numFmtId="0" fontId="1" fillId="33" borderId="11" xfId="0" applyFont="1" applyFill="1" applyBorder="1" applyAlignment="1">
      <alignment horizontal="center" vertical="center" wrapText="1"/>
    </xf>
    <xf numFmtId="4" fontId="1" fillId="33" borderId="12" xfId="0" applyNumberFormat="1" applyFont="1" applyFill="1" applyBorder="1" applyAlignment="1">
      <alignment horizontal="center" vertical="center" wrapText="1"/>
    </xf>
    <xf numFmtId="193" fontId="1" fillId="33" borderId="39" xfId="0" applyNumberFormat="1" applyFont="1" applyFill="1" applyBorder="1" applyAlignment="1">
      <alignment horizontal="center" vertical="center" wrapText="1"/>
    </xf>
    <xf numFmtId="193" fontId="1" fillId="33" borderId="12"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0" xfId="0" applyFont="1" applyFill="1" applyBorder="1" applyAlignment="1">
      <alignment vertical="center" wrapText="1"/>
    </xf>
    <xf numFmtId="193" fontId="1" fillId="33" borderId="41" xfId="0" applyNumberFormat="1" applyFont="1" applyFill="1" applyBorder="1" applyAlignment="1">
      <alignment horizontal="center" vertical="center" wrapText="1"/>
    </xf>
    <xf numFmtId="193" fontId="1" fillId="33" borderId="42" xfId="0" applyNumberFormat="1" applyFont="1" applyFill="1" applyBorder="1" applyAlignment="1">
      <alignment horizontal="center" vertical="center" wrapText="1"/>
    </xf>
    <xf numFmtId="193" fontId="1" fillId="33" borderId="30"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31" xfId="0" applyFont="1" applyFill="1" applyBorder="1" applyAlignment="1">
      <alignment vertical="center" wrapText="1"/>
    </xf>
    <xf numFmtId="193" fontId="1" fillId="33" borderId="43" xfId="0" applyNumberFormat="1" applyFont="1" applyFill="1" applyBorder="1" applyAlignment="1">
      <alignment horizontal="center" vertical="center" wrapText="1"/>
    </xf>
    <xf numFmtId="193" fontId="1" fillId="33" borderId="44" xfId="0" applyNumberFormat="1" applyFont="1" applyFill="1" applyBorder="1" applyAlignment="1">
      <alignment horizontal="center" vertical="center" wrapText="1"/>
    </xf>
    <xf numFmtId="193" fontId="1" fillId="33" borderId="45" xfId="0" applyNumberFormat="1" applyFont="1" applyFill="1" applyBorder="1" applyAlignment="1">
      <alignment horizontal="center" vertical="center" wrapText="1"/>
    </xf>
    <xf numFmtId="0" fontId="1" fillId="33" borderId="46"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47" xfId="0" applyFont="1" applyFill="1" applyBorder="1" applyAlignment="1">
      <alignment vertical="center" wrapText="1"/>
    </xf>
    <xf numFmtId="193" fontId="1" fillId="33" borderId="48" xfId="0" applyNumberFormat="1" applyFont="1" applyFill="1" applyBorder="1" applyAlignment="1">
      <alignment horizontal="center" vertical="center" wrapText="1"/>
    </xf>
    <xf numFmtId="193" fontId="1" fillId="33" borderId="49" xfId="0" applyNumberFormat="1" applyFont="1" applyFill="1" applyBorder="1" applyAlignment="1">
      <alignment horizontal="center" vertical="center" wrapText="1"/>
    </xf>
    <xf numFmtId="193" fontId="1" fillId="33" borderId="46" xfId="0" applyNumberFormat="1" applyFont="1" applyFill="1" applyBorder="1" applyAlignment="1">
      <alignment horizontal="center" vertical="center" wrapText="1"/>
    </xf>
    <xf numFmtId="193" fontId="1" fillId="33" borderId="50" xfId="0" applyNumberFormat="1" applyFont="1" applyFill="1" applyBorder="1" applyAlignment="1">
      <alignment horizontal="center" vertical="center" wrapText="1"/>
    </xf>
    <xf numFmtId="0" fontId="1" fillId="33" borderId="20" xfId="0" applyFont="1" applyFill="1" applyBorder="1" applyAlignment="1">
      <alignment horizontal="center" vertical="center" wrapText="1"/>
    </xf>
    <xf numFmtId="4" fontId="1" fillId="33" borderId="20" xfId="0" applyNumberFormat="1" applyFont="1" applyFill="1" applyBorder="1" applyAlignment="1">
      <alignment horizontal="center" vertical="center" wrapText="1"/>
    </xf>
    <xf numFmtId="193" fontId="1" fillId="33" borderId="51" xfId="0" applyNumberFormat="1"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52" xfId="0" applyFont="1" applyFill="1" applyBorder="1" applyAlignment="1">
      <alignment horizontal="center" vertical="center" wrapText="1"/>
    </xf>
    <xf numFmtId="0" fontId="1" fillId="33" borderId="52" xfId="0" applyFont="1" applyFill="1" applyBorder="1" applyAlignment="1">
      <alignment vertical="center" wrapText="1"/>
    </xf>
    <xf numFmtId="193" fontId="1" fillId="33" borderId="53" xfId="0" applyNumberFormat="1" applyFont="1" applyFill="1" applyBorder="1" applyAlignment="1">
      <alignment horizontal="center" vertical="center" wrapText="1"/>
    </xf>
    <xf numFmtId="193" fontId="1" fillId="33" borderId="54" xfId="0" applyNumberFormat="1" applyFont="1" applyFill="1" applyBorder="1" applyAlignment="1">
      <alignment horizontal="center" vertical="center" wrapText="1"/>
    </xf>
    <xf numFmtId="4" fontId="1" fillId="33" borderId="22" xfId="0" applyNumberFormat="1" applyFont="1" applyFill="1" applyBorder="1" applyAlignment="1">
      <alignment horizontal="center" vertical="center" wrapText="1"/>
    </xf>
    <xf numFmtId="193" fontId="1" fillId="33" borderId="55" xfId="0" applyNumberFormat="1" applyFont="1" applyFill="1" applyBorder="1" applyAlignment="1">
      <alignment horizontal="center" vertical="center" wrapText="1"/>
    </xf>
    <xf numFmtId="193" fontId="1" fillId="33" borderId="22" xfId="0" applyNumberFormat="1" applyFont="1" applyFill="1" applyBorder="1" applyAlignment="1">
      <alignment horizontal="center" vertical="center" wrapText="1"/>
    </xf>
    <xf numFmtId="4" fontId="1" fillId="33" borderId="56" xfId="0" applyNumberFormat="1" applyFont="1" applyFill="1" applyBorder="1" applyAlignment="1">
      <alignment horizontal="center" vertical="center" wrapText="1"/>
    </xf>
    <xf numFmtId="0" fontId="1" fillId="33" borderId="56" xfId="0" applyFont="1" applyFill="1" applyBorder="1" applyAlignment="1">
      <alignment vertical="center" wrapText="1"/>
    </xf>
    <xf numFmtId="193" fontId="1" fillId="33" borderId="57" xfId="0" applyNumberFormat="1" applyFont="1" applyFill="1" applyBorder="1" applyAlignment="1">
      <alignment horizontal="center" vertical="center" wrapText="1"/>
    </xf>
    <xf numFmtId="193" fontId="1" fillId="33" borderId="58" xfId="0" applyNumberFormat="1" applyFont="1" applyFill="1" applyBorder="1" applyAlignment="1">
      <alignment horizontal="center" vertical="center" wrapText="1"/>
    </xf>
    <xf numFmtId="0" fontId="1" fillId="33" borderId="59" xfId="0" applyFont="1" applyFill="1" applyBorder="1" applyAlignment="1">
      <alignment horizontal="center" vertical="center" wrapText="1"/>
    </xf>
    <xf numFmtId="0" fontId="1" fillId="33" borderId="20" xfId="0" applyFont="1" applyFill="1" applyBorder="1" applyAlignment="1">
      <alignment vertical="center" wrapText="1"/>
    </xf>
    <xf numFmtId="193" fontId="1" fillId="33" borderId="60" xfId="0" applyNumberFormat="1" applyFont="1" applyFill="1" applyBorder="1" applyAlignment="1">
      <alignment horizontal="center" vertical="center" wrapText="1"/>
    </xf>
    <xf numFmtId="0" fontId="1" fillId="33" borderId="56" xfId="0" applyFont="1" applyFill="1" applyBorder="1" applyAlignment="1">
      <alignment horizontal="center" vertical="center" wrapText="1"/>
    </xf>
    <xf numFmtId="193" fontId="1" fillId="33" borderId="61" xfId="0" applyNumberFormat="1" applyFont="1" applyFill="1" applyBorder="1" applyAlignment="1">
      <alignment horizontal="center" vertical="center" wrapText="1"/>
    </xf>
    <xf numFmtId="193" fontId="1" fillId="33" borderId="25" xfId="0" applyNumberFormat="1" applyFont="1" applyFill="1" applyBorder="1" applyAlignment="1">
      <alignment horizontal="center" vertical="center" wrapText="1"/>
    </xf>
    <xf numFmtId="193" fontId="1" fillId="33" borderId="13"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193" fontId="1" fillId="33" borderId="33" xfId="0" applyNumberFormat="1" applyFont="1" applyFill="1" applyBorder="1" applyAlignment="1">
      <alignment horizontal="center" vertical="center" wrapText="1"/>
    </xf>
    <xf numFmtId="193" fontId="1" fillId="33" borderId="62" xfId="0" applyNumberFormat="1"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63" xfId="0" applyFont="1" applyFill="1" applyBorder="1" applyAlignment="1">
      <alignment horizontal="center" vertical="center" wrapText="1"/>
    </xf>
    <xf numFmtId="0" fontId="1" fillId="33" borderId="63" xfId="0" applyFont="1" applyFill="1" applyBorder="1" applyAlignment="1">
      <alignment vertical="center" wrapText="1"/>
    </xf>
    <xf numFmtId="0" fontId="1" fillId="33" borderId="22" xfId="0" applyFont="1" applyFill="1" applyBorder="1" applyAlignment="1">
      <alignment vertical="center" wrapText="1"/>
    </xf>
    <xf numFmtId="193" fontId="1" fillId="33" borderId="59" xfId="0" applyNumberFormat="1" applyFont="1" applyFill="1" applyBorder="1" applyAlignment="1">
      <alignment horizontal="center" vertical="center" wrapText="1"/>
    </xf>
    <xf numFmtId="193" fontId="1" fillId="33" borderId="64" xfId="0" applyNumberFormat="1" applyFont="1" applyFill="1" applyBorder="1" applyAlignment="1">
      <alignment horizontal="center" vertical="center" wrapText="1"/>
    </xf>
    <xf numFmtId="0" fontId="1" fillId="33" borderId="25" xfId="0" applyFont="1" applyFill="1" applyBorder="1" applyAlignment="1">
      <alignment vertical="center" wrapText="1"/>
    </xf>
    <xf numFmtId="4" fontId="1" fillId="33" borderId="25" xfId="0" applyNumberFormat="1" applyFont="1" applyFill="1" applyBorder="1" applyAlignment="1">
      <alignment horizontal="center" vertical="center" wrapText="1"/>
    </xf>
    <xf numFmtId="4" fontId="1" fillId="33" borderId="65" xfId="0" applyNumberFormat="1" applyFont="1" applyFill="1" applyBorder="1" applyAlignment="1">
      <alignment horizontal="center" vertical="center" wrapText="1"/>
    </xf>
    <xf numFmtId="0" fontId="1" fillId="33" borderId="65" xfId="0" applyFont="1" applyFill="1" applyBorder="1" applyAlignment="1">
      <alignment horizontal="center" vertical="center" wrapText="1"/>
    </xf>
    <xf numFmtId="193" fontId="1" fillId="33" borderId="66" xfId="0" applyNumberFormat="1" applyFont="1" applyFill="1" applyBorder="1" applyAlignment="1">
      <alignment horizontal="center" vertical="center" wrapText="1"/>
    </xf>
    <xf numFmtId="193" fontId="1" fillId="33" borderId="65" xfId="0" applyNumberFormat="1"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67" xfId="0" applyFont="1" applyFill="1" applyBorder="1" applyAlignment="1">
      <alignment horizontal="center" vertical="center" wrapText="1"/>
    </xf>
    <xf numFmtId="0" fontId="1" fillId="33" borderId="65" xfId="0" applyFont="1" applyFill="1" applyBorder="1" applyAlignment="1">
      <alignment vertical="center" wrapText="1"/>
    </xf>
    <xf numFmtId="0" fontId="1" fillId="33" borderId="67" xfId="0" applyFont="1" applyFill="1" applyBorder="1" applyAlignment="1">
      <alignment vertical="center" wrapText="1"/>
    </xf>
    <xf numFmtId="193" fontId="1" fillId="33" borderId="68" xfId="0" applyNumberFormat="1" applyFont="1" applyFill="1" applyBorder="1" applyAlignment="1">
      <alignment horizontal="center" vertical="center" wrapText="1"/>
    </xf>
    <xf numFmtId="193" fontId="1" fillId="33" borderId="69" xfId="0" applyNumberFormat="1" applyFont="1" applyFill="1" applyBorder="1" applyAlignment="1">
      <alignment horizontal="center" vertical="center" wrapText="1"/>
    </xf>
    <xf numFmtId="193" fontId="2" fillId="33" borderId="24" xfId="0" applyNumberFormat="1" applyFont="1" applyFill="1" applyBorder="1" applyAlignment="1">
      <alignment horizontal="center" vertical="center" wrapText="1"/>
    </xf>
    <xf numFmtId="193" fontId="2" fillId="33" borderId="59" xfId="0" applyNumberFormat="1" applyFont="1" applyFill="1" applyBorder="1" applyAlignment="1">
      <alignment horizontal="center" vertical="center" wrapText="1"/>
    </xf>
    <xf numFmtId="193" fontId="2" fillId="33" borderId="22" xfId="0" applyNumberFormat="1" applyFont="1" applyFill="1" applyBorder="1" applyAlignment="1">
      <alignment horizontal="center" vertical="center" wrapText="1"/>
    </xf>
    <xf numFmtId="193" fontId="2" fillId="33" borderId="56" xfId="0" applyNumberFormat="1" applyFont="1" applyFill="1" applyBorder="1" applyAlignment="1">
      <alignment horizontal="center" vertical="center" wrapText="1"/>
    </xf>
    <xf numFmtId="193" fontId="2" fillId="33" borderId="70" xfId="0" applyNumberFormat="1" applyFont="1" applyFill="1" applyBorder="1" applyAlignment="1">
      <alignment horizontal="center" vertical="center" wrapText="1"/>
    </xf>
    <xf numFmtId="193" fontId="2" fillId="33" borderId="55" xfId="0" applyNumberFormat="1" applyFont="1" applyFill="1" applyBorder="1" applyAlignment="1">
      <alignment horizontal="center" vertical="center" wrapText="1"/>
    </xf>
    <xf numFmtId="193" fontId="2" fillId="33" borderId="39" xfId="0" applyNumberFormat="1" applyFont="1" applyFill="1" applyBorder="1" applyAlignment="1">
      <alignment horizontal="center" vertical="center" wrapText="1"/>
    </xf>
    <xf numFmtId="193" fontId="2" fillId="33" borderId="42"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1" fillId="33" borderId="34" xfId="0" applyFont="1" applyFill="1" applyBorder="1" applyAlignment="1">
      <alignment horizontal="center" vertical="center" wrapText="1"/>
    </xf>
    <xf numFmtId="0" fontId="1" fillId="33" borderId="71" xfId="0" applyFont="1" applyFill="1" applyBorder="1" applyAlignment="1">
      <alignment horizontal="center" vertical="center" wrapText="1"/>
    </xf>
    <xf numFmtId="0" fontId="1" fillId="33" borderId="59" xfId="0" applyFont="1" applyFill="1" applyBorder="1" applyAlignment="1">
      <alignment horizontal="center" vertical="center" wrapText="1"/>
    </xf>
    <xf numFmtId="0" fontId="1" fillId="33" borderId="26" xfId="0" applyFont="1" applyFill="1" applyBorder="1" applyAlignment="1">
      <alignment horizontal="left" vertical="center" wrapText="1"/>
    </xf>
    <xf numFmtId="0" fontId="1" fillId="33" borderId="65" xfId="0" applyFont="1" applyFill="1" applyBorder="1" applyAlignment="1">
      <alignment horizontal="left" vertical="center" wrapText="1"/>
    </xf>
    <xf numFmtId="0" fontId="1" fillId="33" borderId="22" xfId="0" applyFont="1" applyFill="1" applyBorder="1" applyAlignment="1">
      <alignment horizontal="left" vertical="center" wrapText="1"/>
    </xf>
    <xf numFmtId="193" fontId="1" fillId="33" borderId="71" xfId="0" applyNumberFormat="1" applyFont="1" applyFill="1" applyBorder="1" applyAlignment="1">
      <alignment horizontal="center" vertical="center" wrapText="1"/>
    </xf>
    <xf numFmtId="193" fontId="1" fillId="33" borderId="59" xfId="0" applyNumberFormat="1" applyFont="1" applyFill="1" applyBorder="1" applyAlignment="1">
      <alignment horizontal="center" vertical="center" wrapText="1"/>
    </xf>
    <xf numFmtId="193" fontId="1" fillId="33" borderId="65" xfId="0" applyNumberFormat="1" applyFont="1" applyFill="1" applyBorder="1" applyAlignment="1">
      <alignment horizontal="center" vertical="center" wrapText="1"/>
    </xf>
    <xf numFmtId="193" fontId="1" fillId="33" borderId="22" xfId="0" applyNumberFormat="1" applyFont="1" applyFill="1" applyBorder="1" applyAlignment="1">
      <alignment horizontal="center" vertical="center" wrapText="1"/>
    </xf>
    <xf numFmtId="0" fontId="1" fillId="33" borderId="65"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31" xfId="0"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0" fontId="1" fillId="33" borderId="46" xfId="0" applyFont="1" applyFill="1" applyBorder="1" applyAlignment="1">
      <alignment horizontal="left" vertical="center" wrapText="1"/>
    </xf>
    <xf numFmtId="4" fontId="1" fillId="33" borderId="65" xfId="0" applyNumberFormat="1" applyFont="1" applyFill="1" applyBorder="1" applyAlignment="1">
      <alignment horizontal="center" vertical="center" wrapText="1"/>
    </xf>
    <xf numFmtId="4" fontId="1" fillId="33" borderId="22" xfId="0" applyNumberFormat="1" applyFont="1" applyFill="1" applyBorder="1" applyAlignment="1">
      <alignment horizontal="center" vertical="center" wrapText="1"/>
    </xf>
    <xf numFmtId="0" fontId="2" fillId="33" borderId="69"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4" fillId="33" borderId="0" xfId="0" applyFont="1" applyFill="1" applyAlignment="1">
      <alignment horizontal="right" vertical="center" wrapText="1"/>
    </xf>
    <xf numFmtId="193" fontId="1" fillId="33" borderId="23" xfId="0" applyNumberFormat="1" applyFont="1" applyFill="1" applyBorder="1" applyAlignment="1">
      <alignment horizontal="center" vertical="center" wrapText="1"/>
    </xf>
    <xf numFmtId="193" fontId="1" fillId="33" borderId="24" xfId="0" applyNumberFormat="1" applyFont="1" applyFill="1" applyBorder="1" applyAlignment="1">
      <alignment horizontal="center" vertical="center" wrapText="1"/>
    </xf>
    <xf numFmtId="193" fontId="1" fillId="33" borderId="48" xfId="0" applyNumberFormat="1" applyFont="1" applyFill="1" applyBorder="1" applyAlignment="1">
      <alignment horizontal="center" vertical="center" wrapText="1"/>
    </xf>
    <xf numFmtId="193" fontId="1" fillId="33" borderId="57" xfId="0" applyNumberFormat="1" applyFont="1" applyFill="1" applyBorder="1" applyAlignment="1">
      <alignment horizontal="center" vertical="center" wrapText="1"/>
    </xf>
    <xf numFmtId="0" fontId="1" fillId="33" borderId="0" xfId="0" applyFont="1" applyFill="1" applyAlignment="1">
      <alignment horizontal="right" vertical="center" wrapText="1"/>
    </xf>
    <xf numFmtId="0" fontId="1" fillId="33" borderId="0" xfId="0" applyFont="1" applyFill="1" applyAlignment="1">
      <alignment horizontal="left" vertical="center" wrapText="1"/>
    </xf>
    <xf numFmtId="0" fontId="2" fillId="33" borderId="5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 fillId="33" borderId="26"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1"/>
  <sheetViews>
    <sheetView tabSelected="1" view="pageBreakPreview" zoomScale="70" zoomScaleNormal="70" zoomScaleSheetLayoutView="70" zoomScalePageLayoutView="0" workbookViewId="0" topLeftCell="A4">
      <selection activeCell="D25" sqref="D25"/>
    </sheetView>
  </sheetViews>
  <sheetFormatPr defaultColWidth="9.140625" defaultRowHeight="12.75"/>
  <cols>
    <col min="1" max="1" width="4.57421875" style="4" customWidth="1"/>
    <col min="2" max="2" width="47.00390625" style="4" customWidth="1"/>
    <col min="3" max="3" width="39.140625" style="4" customWidth="1"/>
    <col min="4" max="4" width="16.28125" style="4" customWidth="1"/>
    <col min="5" max="5" width="16.00390625" style="4" customWidth="1"/>
    <col min="6" max="6" width="18.7109375" style="4" customWidth="1"/>
    <col min="7" max="7" width="16.57421875" style="4" customWidth="1"/>
    <col min="8" max="8" width="36.57421875" style="4" customWidth="1"/>
    <col min="9" max="9" width="17.421875" style="4" customWidth="1"/>
    <col min="10" max="11" width="14.140625" style="4" customWidth="1"/>
    <col min="12" max="12" width="14.8515625" style="4" customWidth="1"/>
    <col min="13" max="14" width="14.28125" style="4" customWidth="1"/>
    <col min="15" max="15" width="12.00390625" style="4" bestFit="1" customWidth="1"/>
    <col min="16" max="17" width="12.00390625" style="4" customWidth="1"/>
    <col min="18" max="18" width="39.421875" style="4" customWidth="1"/>
    <col min="19" max="19" width="17.00390625" style="16" customWidth="1"/>
    <col min="20" max="20" width="14.8515625" style="16" customWidth="1"/>
    <col min="21" max="21" width="12.8515625" style="16" customWidth="1"/>
    <col min="22" max="22" width="13.57421875" style="16" customWidth="1"/>
    <col min="23" max="25" width="14.8515625" style="16" customWidth="1"/>
    <col min="26" max="16384" width="9.140625" style="4" customWidth="1"/>
  </cols>
  <sheetData>
    <row r="1" spans="1:25" ht="16.5" customHeight="1">
      <c r="A1" s="161" t="s">
        <v>69</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5" ht="14.25" customHeight="1">
      <c r="A2" s="161"/>
      <c r="B2" s="161"/>
      <c r="C2" s="161"/>
      <c r="D2" s="161"/>
      <c r="E2" s="161"/>
      <c r="F2" s="161"/>
      <c r="G2" s="161"/>
      <c r="H2" s="161"/>
      <c r="I2" s="161"/>
      <c r="J2" s="161"/>
      <c r="K2" s="161"/>
      <c r="L2" s="161"/>
      <c r="M2" s="161"/>
      <c r="N2" s="161"/>
      <c r="O2" s="161"/>
      <c r="P2" s="161"/>
      <c r="Q2" s="161"/>
      <c r="R2" s="161"/>
      <c r="S2" s="161"/>
      <c r="T2" s="161"/>
      <c r="U2" s="161"/>
      <c r="V2" s="161"/>
      <c r="W2" s="161"/>
      <c r="X2" s="161"/>
      <c r="Y2" s="161"/>
    </row>
    <row r="3" spans="1:25" ht="15">
      <c r="A3" s="166"/>
      <c r="B3" s="166"/>
      <c r="C3" s="166"/>
      <c r="D3" s="166"/>
      <c r="E3" s="166"/>
      <c r="F3" s="166"/>
      <c r="G3" s="166"/>
      <c r="H3" s="166"/>
      <c r="I3" s="166"/>
      <c r="J3" s="166"/>
      <c r="K3" s="166"/>
      <c r="L3" s="166"/>
      <c r="M3" s="166"/>
      <c r="N3" s="166"/>
      <c r="O3" s="166"/>
      <c r="P3" s="166"/>
      <c r="Q3" s="166"/>
      <c r="R3" s="166"/>
      <c r="S3" s="166"/>
      <c r="T3" s="166"/>
      <c r="U3" s="166"/>
      <c r="V3" s="166"/>
      <c r="W3" s="166"/>
      <c r="X3" s="166"/>
      <c r="Y3" s="166"/>
    </row>
    <row r="4" spans="1:25" ht="38.25" customHeight="1">
      <c r="A4" s="170" t="s">
        <v>70</v>
      </c>
      <c r="B4" s="170"/>
      <c r="C4" s="170"/>
      <c r="D4" s="170"/>
      <c r="E4" s="170"/>
      <c r="F4" s="170"/>
      <c r="G4" s="170"/>
      <c r="H4" s="170"/>
      <c r="I4" s="170"/>
      <c r="J4" s="170"/>
      <c r="K4" s="170"/>
      <c r="L4" s="170"/>
      <c r="M4" s="170"/>
      <c r="N4" s="170"/>
      <c r="O4" s="170"/>
      <c r="P4" s="170"/>
      <c r="Q4" s="170"/>
      <c r="R4" s="170"/>
      <c r="S4" s="170"/>
      <c r="T4" s="170"/>
      <c r="U4" s="170"/>
      <c r="V4" s="170"/>
      <c r="W4" s="170"/>
      <c r="X4" s="170"/>
      <c r="Y4" s="170"/>
    </row>
    <row r="5" spans="1:25" ht="15.75" thickBot="1">
      <c r="A5" s="166"/>
      <c r="B5" s="166"/>
      <c r="C5" s="166"/>
      <c r="D5" s="166"/>
      <c r="E5" s="166"/>
      <c r="F5" s="166"/>
      <c r="G5" s="166"/>
      <c r="H5" s="166"/>
      <c r="I5" s="166"/>
      <c r="J5" s="166"/>
      <c r="K5" s="166"/>
      <c r="L5" s="166"/>
      <c r="M5" s="166"/>
      <c r="N5" s="166"/>
      <c r="O5" s="166"/>
      <c r="P5" s="166"/>
      <c r="Q5" s="166"/>
      <c r="R5" s="166"/>
      <c r="S5" s="166"/>
      <c r="T5" s="166"/>
      <c r="U5" s="166"/>
      <c r="V5" s="166"/>
      <c r="W5" s="166"/>
      <c r="X5" s="166"/>
      <c r="Y5" s="166"/>
    </row>
    <row r="6" spans="1:25" ht="57.75" customHeight="1">
      <c r="A6" s="168" t="s">
        <v>0</v>
      </c>
      <c r="B6" s="157" t="s">
        <v>43</v>
      </c>
      <c r="C6" s="157" t="s">
        <v>44</v>
      </c>
      <c r="D6" s="157" t="s">
        <v>45</v>
      </c>
      <c r="E6" s="157" t="s">
        <v>46</v>
      </c>
      <c r="F6" s="157" t="s">
        <v>47</v>
      </c>
      <c r="G6" s="157" t="s">
        <v>48</v>
      </c>
      <c r="H6" s="171" t="s">
        <v>49</v>
      </c>
      <c r="I6" s="154" t="s">
        <v>50</v>
      </c>
      <c r="J6" s="143"/>
      <c r="K6" s="143"/>
      <c r="L6" s="143"/>
      <c r="M6" s="143"/>
      <c r="N6" s="143"/>
      <c r="O6" s="143"/>
      <c r="P6" s="143"/>
      <c r="Q6" s="144"/>
      <c r="R6" s="143" t="s">
        <v>51</v>
      </c>
      <c r="S6" s="144"/>
      <c r="T6" s="154" t="s">
        <v>52</v>
      </c>
      <c r="U6" s="143"/>
      <c r="V6" s="143"/>
      <c r="W6" s="143"/>
      <c r="X6" s="143"/>
      <c r="Y6" s="144"/>
    </row>
    <row r="7" spans="1:25" ht="17.25" customHeight="1">
      <c r="A7" s="169"/>
      <c r="B7" s="158"/>
      <c r="C7" s="158"/>
      <c r="D7" s="158"/>
      <c r="E7" s="158"/>
      <c r="F7" s="158"/>
      <c r="G7" s="158"/>
      <c r="H7" s="172"/>
      <c r="I7" s="155"/>
      <c r="J7" s="145"/>
      <c r="K7" s="145"/>
      <c r="L7" s="145"/>
      <c r="M7" s="145"/>
      <c r="N7" s="145"/>
      <c r="O7" s="145"/>
      <c r="P7" s="145"/>
      <c r="Q7" s="146"/>
      <c r="R7" s="145"/>
      <c r="S7" s="146"/>
      <c r="T7" s="155"/>
      <c r="U7" s="145"/>
      <c r="V7" s="145"/>
      <c r="W7" s="145"/>
      <c r="X7" s="145"/>
      <c r="Y7" s="146"/>
    </row>
    <row r="8" spans="1:25" ht="112.5" customHeight="1">
      <c r="A8" s="169"/>
      <c r="B8" s="158"/>
      <c r="C8" s="158"/>
      <c r="D8" s="158"/>
      <c r="E8" s="158"/>
      <c r="F8" s="158"/>
      <c r="G8" s="158"/>
      <c r="H8" s="172"/>
      <c r="I8" s="156"/>
      <c r="J8" s="147"/>
      <c r="K8" s="147"/>
      <c r="L8" s="147"/>
      <c r="M8" s="147"/>
      <c r="N8" s="147"/>
      <c r="O8" s="147"/>
      <c r="P8" s="147"/>
      <c r="Q8" s="148"/>
      <c r="R8" s="145"/>
      <c r="S8" s="146"/>
      <c r="T8" s="156"/>
      <c r="U8" s="147"/>
      <c r="V8" s="147"/>
      <c r="W8" s="147"/>
      <c r="X8" s="147"/>
      <c r="Y8" s="148"/>
    </row>
    <row r="9" spans="1:25" ht="159.75" customHeight="1">
      <c r="A9" s="169"/>
      <c r="B9" s="158"/>
      <c r="C9" s="158"/>
      <c r="D9" s="158"/>
      <c r="E9" s="158"/>
      <c r="F9" s="158"/>
      <c r="G9" s="158"/>
      <c r="H9" s="172"/>
      <c r="I9" s="34" t="s">
        <v>2</v>
      </c>
      <c r="J9" s="35" t="s">
        <v>3</v>
      </c>
      <c r="K9" s="36" t="s">
        <v>5</v>
      </c>
      <c r="L9" s="36" t="s">
        <v>9</v>
      </c>
      <c r="M9" s="35" t="s">
        <v>28</v>
      </c>
      <c r="N9" s="36" t="s">
        <v>38</v>
      </c>
      <c r="O9" s="36" t="s">
        <v>39</v>
      </c>
      <c r="P9" s="35" t="s">
        <v>59</v>
      </c>
      <c r="Q9" s="37" t="s">
        <v>64</v>
      </c>
      <c r="R9" s="147"/>
      <c r="S9" s="148"/>
      <c r="T9" s="38" t="s">
        <v>2</v>
      </c>
      <c r="U9" s="21" t="s">
        <v>3</v>
      </c>
      <c r="V9" s="5" t="s">
        <v>5</v>
      </c>
      <c r="W9" s="5" t="s">
        <v>9</v>
      </c>
      <c r="X9" s="21" t="s">
        <v>28</v>
      </c>
      <c r="Y9" s="39" t="s">
        <v>29</v>
      </c>
    </row>
    <row r="10" spans="1:25" ht="18.75" customHeight="1" thickBot="1">
      <c r="A10" s="24">
        <v>1</v>
      </c>
      <c r="B10" s="1">
        <v>2</v>
      </c>
      <c r="C10" s="1">
        <v>3</v>
      </c>
      <c r="D10" s="1">
        <v>4</v>
      </c>
      <c r="E10" s="1">
        <v>5</v>
      </c>
      <c r="F10" s="1">
        <v>6</v>
      </c>
      <c r="G10" s="1">
        <v>7</v>
      </c>
      <c r="H10" s="25">
        <v>8</v>
      </c>
      <c r="I10" s="24">
        <v>9</v>
      </c>
      <c r="J10" s="1">
        <v>10</v>
      </c>
      <c r="K10" s="25">
        <v>11</v>
      </c>
      <c r="L10" s="25">
        <v>12</v>
      </c>
      <c r="M10" s="23">
        <v>13</v>
      </c>
      <c r="N10" s="26">
        <v>14</v>
      </c>
      <c r="O10" s="27">
        <v>15</v>
      </c>
      <c r="P10" s="28">
        <v>16</v>
      </c>
      <c r="Q10" s="29">
        <v>17</v>
      </c>
      <c r="R10" s="149" t="s">
        <v>53</v>
      </c>
      <c r="S10" s="150"/>
      <c r="T10" s="30" t="s">
        <v>54</v>
      </c>
      <c r="U10" s="31" t="s">
        <v>55</v>
      </c>
      <c r="V10" s="6" t="s">
        <v>56</v>
      </c>
      <c r="W10" s="6" t="s">
        <v>57</v>
      </c>
      <c r="X10" s="31" t="s">
        <v>60</v>
      </c>
      <c r="Y10" s="32" t="s">
        <v>65</v>
      </c>
    </row>
    <row r="11" spans="1:25" ht="89.25" customHeight="1">
      <c r="A11" s="131">
        <v>1</v>
      </c>
      <c r="B11" s="134" t="s">
        <v>35</v>
      </c>
      <c r="C11" s="134" t="s">
        <v>42</v>
      </c>
      <c r="D11" s="173" t="s">
        <v>77</v>
      </c>
      <c r="E11" s="173" t="s">
        <v>77</v>
      </c>
      <c r="F11" s="173" t="s">
        <v>11</v>
      </c>
      <c r="G11" s="173" t="s">
        <v>41</v>
      </c>
      <c r="H11" s="7" t="s">
        <v>4</v>
      </c>
      <c r="I11" s="40">
        <v>0</v>
      </c>
      <c r="J11" s="41">
        <f>1636-1636</f>
        <v>0</v>
      </c>
      <c r="K11" s="7">
        <f>2014.8-955.7-1059.1</f>
        <v>0</v>
      </c>
      <c r="L11" s="7">
        <v>0</v>
      </c>
      <c r="M11" s="41">
        <v>0</v>
      </c>
      <c r="N11" s="7">
        <v>0</v>
      </c>
      <c r="O11" s="42">
        <v>0</v>
      </c>
      <c r="P11" s="22">
        <v>0</v>
      </c>
      <c r="Q11" s="43">
        <v>0</v>
      </c>
      <c r="R11" s="44" t="s">
        <v>36</v>
      </c>
      <c r="S11" s="45">
        <f aca="true" t="shared" si="0" ref="S11:S19">T11+U11+V11+W11+X11+Y11</f>
        <v>0</v>
      </c>
      <c r="T11" s="40">
        <v>0</v>
      </c>
      <c r="U11" s="41">
        <f>1636-1636</f>
        <v>0</v>
      </c>
      <c r="V11" s="7">
        <f>2014.8-955.7-1059.1</f>
        <v>0</v>
      </c>
      <c r="W11" s="7">
        <v>0</v>
      </c>
      <c r="X11" s="41">
        <v>0</v>
      </c>
      <c r="Y11" s="46">
        <v>0</v>
      </c>
    </row>
    <row r="12" spans="1:25" ht="89.25" customHeight="1" thickBot="1">
      <c r="A12" s="133"/>
      <c r="B12" s="136"/>
      <c r="C12" s="136"/>
      <c r="D12" s="142"/>
      <c r="E12" s="142"/>
      <c r="F12" s="142"/>
      <c r="G12" s="142"/>
      <c r="H12" s="8">
        <f>I12+J12+K12+L12+M12+N12+O12+P12+Q12</f>
        <v>78015</v>
      </c>
      <c r="I12" s="47">
        <v>0</v>
      </c>
      <c r="J12" s="48">
        <f>1636-1636</f>
        <v>0</v>
      </c>
      <c r="K12" s="8">
        <f>2014.8-955.7-1059.1</f>
        <v>0</v>
      </c>
      <c r="L12" s="8">
        <v>0</v>
      </c>
      <c r="M12" s="48">
        <v>0</v>
      </c>
      <c r="N12" s="8">
        <v>39007.5</v>
      </c>
      <c r="O12" s="49">
        <v>39007.5</v>
      </c>
      <c r="P12" s="28">
        <v>0</v>
      </c>
      <c r="Q12" s="29">
        <v>0</v>
      </c>
      <c r="R12" s="50" t="s">
        <v>58</v>
      </c>
      <c r="S12" s="51">
        <f t="shared" si="0"/>
        <v>0</v>
      </c>
      <c r="T12" s="47">
        <v>0</v>
      </c>
      <c r="U12" s="48">
        <v>0</v>
      </c>
      <c r="V12" s="8">
        <v>0</v>
      </c>
      <c r="W12" s="8">
        <v>0</v>
      </c>
      <c r="X12" s="48">
        <v>0</v>
      </c>
      <c r="Y12" s="52">
        <v>0</v>
      </c>
    </row>
    <row r="13" spans="1:25" ht="90.75" customHeight="1" thickBot="1">
      <c r="A13" s="53">
        <v>2</v>
      </c>
      <c r="B13" s="2" t="s">
        <v>12</v>
      </c>
      <c r="C13" s="54" t="s">
        <v>42</v>
      </c>
      <c r="D13" s="55" t="s">
        <v>77</v>
      </c>
      <c r="E13" s="54" t="s">
        <v>77</v>
      </c>
      <c r="F13" s="56" t="s">
        <v>4</v>
      </c>
      <c r="G13" s="17" t="s">
        <v>8</v>
      </c>
      <c r="H13" s="55" t="s">
        <v>4</v>
      </c>
      <c r="I13" s="57">
        <v>0</v>
      </c>
      <c r="J13" s="58">
        <v>0</v>
      </c>
      <c r="K13" s="9">
        <v>0</v>
      </c>
      <c r="L13" s="9">
        <v>0</v>
      </c>
      <c r="M13" s="58">
        <v>0</v>
      </c>
      <c r="N13" s="9">
        <v>0</v>
      </c>
      <c r="O13" s="59">
        <v>0</v>
      </c>
      <c r="P13" s="17">
        <v>0</v>
      </c>
      <c r="Q13" s="60">
        <v>0</v>
      </c>
      <c r="R13" s="61" t="s">
        <v>13</v>
      </c>
      <c r="S13" s="62">
        <f t="shared" si="0"/>
        <v>5046.1</v>
      </c>
      <c r="T13" s="57">
        <v>818.7</v>
      </c>
      <c r="U13" s="58">
        <f>4355.3-127.9</f>
        <v>4227.400000000001</v>
      </c>
      <c r="V13" s="9">
        <v>0</v>
      </c>
      <c r="W13" s="9">
        <v>0</v>
      </c>
      <c r="X13" s="58">
        <v>0</v>
      </c>
      <c r="Y13" s="63">
        <v>0</v>
      </c>
    </row>
    <row r="14" spans="1:25" ht="43.5" customHeight="1">
      <c r="A14" s="132">
        <v>3</v>
      </c>
      <c r="B14" s="135" t="s">
        <v>76</v>
      </c>
      <c r="C14" s="135" t="s">
        <v>42</v>
      </c>
      <c r="D14" s="141" t="s">
        <v>77</v>
      </c>
      <c r="E14" s="141" t="s">
        <v>77</v>
      </c>
      <c r="F14" s="152" t="s">
        <v>30</v>
      </c>
      <c r="G14" s="141" t="s">
        <v>41</v>
      </c>
      <c r="H14" s="162">
        <f>(557670698.26+251797192+739410+95398+70643060.56+208542+227405.63+99999+98334.35+99970.88+154919742.84+456958)/1000</f>
        <v>1037056.71152</v>
      </c>
      <c r="I14" s="64">
        <v>814.8</v>
      </c>
      <c r="J14" s="14">
        <v>0</v>
      </c>
      <c r="K14" s="10">
        <v>0</v>
      </c>
      <c r="L14" s="10">
        <v>0</v>
      </c>
      <c r="M14" s="14">
        <v>0</v>
      </c>
      <c r="N14" s="10">
        <v>0</v>
      </c>
      <c r="O14" s="65">
        <v>0</v>
      </c>
      <c r="P14" s="66">
        <v>0</v>
      </c>
      <c r="Q14" s="67">
        <v>0</v>
      </c>
      <c r="R14" s="68" t="s">
        <v>19</v>
      </c>
      <c r="S14" s="69">
        <f t="shared" si="0"/>
        <v>814.8</v>
      </c>
      <c r="T14" s="64">
        <v>814.8</v>
      </c>
      <c r="U14" s="14">
        <v>0</v>
      </c>
      <c r="V14" s="10">
        <v>0</v>
      </c>
      <c r="W14" s="10">
        <v>0</v>
      </c>
      <c r="X14" s="14">
        <v>0</v>
      </c>
      <c r="Y14" s="70">
        <v>0</v>
      </c>
    </row>
    <row r="15" spans="1:25" ht="54.75" customHeight="1" thickBot="1">
      <c r="A15" s="132"/>
      <c r="B15" s="135"/>
      <c r="C15" s="136"/>
      <c r="D15" s="141"/>
      <c r="E15" s="141"/>
      <c r="F15" s="152"/>
      <c r="G15" s="141"/>
      <c r="H15" s="162"/>
      <c r="I15" s="47">
        <v>154919.7</v>
      </c>
      <c r="J15" s="48">
        <v>0</v>
      </c>
      <c r="K15" s="8">
        <v>0</v>
      </c>
      <c r="L15" s="8">
        <v>0</v>
      </c>
      <c r="M15" s="48">
        <v>0</v>
      </c>
      <c r="N15" s="71">
        <v>36837.4</v>
      </c>
      <c r="O15" s="27">
        <v>36837.4</v>
      </c>
      <c r="P15" s="72">
        <v>0</v>
      </c>
      <c r="Q15" s="73">
        <v>0</v>
      </c>
      <c r="R15" s="74" t="s">
        <v>33</v>
      </c>
      <c r="S15" s="75">
        <f>T15+U15+V15+W15+X15+Y15</f>
        <v>154919.7</v>
      </c>
      <c r="T15" s="76">
        <v>154919.7</v>
      </c>
      <c r="U15" s="77">
        <v>0</v>
      </c>
      <c r="V15" s="11">
        <v>0</v>
      </c>
      <c r="W15" s="11">
        <v>0</v>
      </c>
      <c r="X15" s="77">
        <v>0</v>
      </c>
      <c r="Y15" s="78">
        <v>0</v>
      </c>
    </row>
    <row r="16" spans="1:25" ht="76.5" customHeight="1">
      <c r="A16" s="131">
        <v>4</v>
      </c>
      <c r="B16" s="173" t="s">
        <v>6</v>
      </c>
      <c r="C16" s="151" t="s">
        <v>42</v>
      </c>
      <c r="D16" s="79" t="s">
        <v>77</v>
      </c>
      <c r="E16" s="79" t="s">
        <v>77</v>
      </c>
      <c r="F16" s="80" t="s">
        <v>4</v>
      </c>
      <c r="G16" s="79" t="s">
        <v>8</v>
      </c>
      <c r="H16" s="12" t="s">
        <v>4</v>
      </c>
      <c r="I16" s="81">
        <v>0</v>
      </c>
      <c r="J16" s="13">
        <v>0</v>
      </c>
      <c r="K16" s="12">
        <v>0</v>
      </c>
      <c r="L16" s="12">
        <v>0</v>
      </c>
      <c r="M16" s="13">
        <v>0</v>
      </c>
      <c r="N16" s="12">
        <v>0</v>
      </c>
      <c r="O16" s="82">
        <v>0</v>
      </c>
      <c r="P16" s="79">
        <v>0</v>
      </c>
      <c r="Q16" s="83">
        <v>0</v>
      </c>
      <c r="R16" s="84" t="s">
        <v>15</v>
      </c>
      <c r="S16" s="85">
        <f t="shared" si="0"/>
        <v>456.79999999999995</v>
      </c>
      <c r="T16" s="81">
        <v>320.4</v>
      </c>
      <c r="U16" s="13">
        <v>136.4</v>
      </c>
      <c r="V16" s="12">
        <v>0</v>
      </c>
      <c r="W16" s="12">
        <v>0</v>
      </c>
      <c r="X16" s="13">
        <v>0</v>
      </c>
      <c r="Y16" s="86">
        <v>0</v>
      </c>
    </row>
    <row r="17" spans="1:25" ht="74.25" customHeight="1" thickBot="1">
      <c r="A17" s="133"/>
      <c r="B17" s="142"/>
      <c r="C17" s="136"/>
      <c r="D17" s="33" t="s">
        <v>77</v>
      </c>
      <c r="E17" s="33" t="s">
        <v>77</v>
      </c>
      <c r="F17" s="87" t="s">
        <v>40</v>
      </c>
      <c r="G17" s="23" t="s">
        <v>68</v>
      </c>
      <c r="H17" s="20">
        <v>245502.8</v>
      </c>
      <c r="I17" s="88">
        <v>0</v>
      </c>
      <c r="J17" s="89">
        <v>0</v>
      </c>
      <c r="K17" s="20">
        <v>0</v>
      </c>
      <c r="L17" s="20">
        <v>0</v>
      </c>
      <c r="M17" s="89">
        <v>0</v>
      </c>
      <c r="N17" s="20">
        <v>76320.1</v>
      </c>
      <c r="O17" s="49">
        <v>76320.1</v>
      </c>
      <c r="P17" s="87">
        <v>76320.1</v>
      </c>
      <c r="Q17" s="90">
        <v>0</v>
      </c>
      <c r="R17" s="91" t="s">
        <v>33</v>
      </c>
      <c r="S17" s="92">
        <f t="shared" si="0"/>
        <v>0</v>
      </c>
      <c r="T17" s="88">
        <v>0</v>
      </c>
      <c r="U17" s="89">
        <v>0</v>
      </c>
      <c r="V17" s="20">
        <v>0</v>
      </c>
      <c r="W17" s="20">
        <v>0</v>
      </c>
      <c r="X17" s="89">
        <v>0</v>
      </c>
      <c r="Y17" s="93">
        <v>0</v>
      </c>
    </row>
    <row r="18" spans="1:25" ht="90.75" customHeight="1" thickBot="1">
      <c r="A18" s="94">
        <v>5</v>
      </c>
      <c r="B18" s="18" t="s">
        <v>14</v>
      </c>
      <c r="C18" s="95" t="s">
        <v>42</v>
      </c>
      <c r="D18" s="33" t="s">
        <v>77</v>
      </c>
      <c r="E18" s="33" t="s">
        <v>77</v>
      </c>
      <c r="F18" s="87" t="s">
        <v>8</v>
      </c>
      <c r="G18" s="23" t="s">
        <v>8</v>
      </c>
      <c r="H18" s="20" t="s">
        <v>4</v>
      </c>
      <c r="I18" s="96">
        <v>0</v>
      </c>
      <c r="J18" s="58">
        <v>0</v>
      </c>
      <c r="K18" s="9">
        <v>0</v>
      </c>
      <c r="L18" s="9">
        <v>0</v>
      </c>
      <c r="M18" s="58">
        <v>0</v>
      </c>
      <c r="N18" s="9">
        <v>0</v>
      </c>
      <c r="O18" s="59">
        <v>0</v>
      </c>
      <c r="P18" s="23">
        <v>0</v>
      </c>
      <c r="Q18" s="97">
        <v>0</v>
      </c>
      <c r="R18" s="91" t="s">
        <v>16</v>
      </c>
      <c r="S18" s="92">
        <f t="shared" si="0"/>
        <v>2</v>
      </c>
      <c r="T18" s="88">
        <v>1</v>
      </c>
      <c r="U18" s="89">
        <v>1</v>
      </c>
      <c r="V18" s="20">
        <v>0</v>
      </c>
      <c r="W18" s="20">
        <v>0</v>
      </c>
      <c r="X18" s="89">
        <v>0</v>
      </c>
      <c r="Y18" s="93">
        <v>0</v>
      </c>
    </row>
    <row r="19" spans="1:25" ht="160.5" customHeight="1" thickBot="1">
      <c r="A19" s="53">
        <v>6</v>
      </c>
      <c r="B19" s="3" t="s">
        <v>74</v>
      </c>
      <c r="C19" s="54" t="s">
        <v>42</v>
      </c>
      <c r="D19" s="17" t="s">
        <v>77</v>
      </c>
      <c r="E19" s="17" t="s">
        <v>77</v>
      </c>
      <c r="F19" s="56" t="s">
        <v>4</v>
      </c>
      <c r="G19" s="17" t="s">
        <v>8</v>
      </c>
      <c r="H19" s="9" t="s">
        <v>17</v>
      </c>
      <c r="I19" s="57">
        <v>0</v>
      </c>
      <c r="J19" s="58">
        <v>0</v>
      </c>
      <c r="K19" s="9">
        <v>0</v>
      </c>
      <c r="L19" s="9">
        <v>0</v>
      </c>
      <c r="M19" s="58">
        <v>0</v>
      </c>
      <c r="N19" s="9">
        <v>0</v>
      </c>
      <c r="O19" s="59">
        <v>0</v>
      </c>
      <c r="P19" s="17">
        <v>0</v>
      </c>
      <c r="Q19" s="60">
        <v>0</v>
      </c>
      <c r="R19" s="61" t="s">
        <v>7</v>
      </c>
      <c r="S19" s="62">
        <f t="shared" si="0"/>
        <v>27741.1</v>
      </c>
      <c r="T19" s="57">
        <f>27741.1</f>
        <v>27741.1</v>
      </c>
      <c r="U19" s="58">
        <v>0</v>
      </c>
      <c r="V19" s="9">
        <v>0</v>
      </c>
      <c r="W19" s="9">
        <v>0</v>
      </c>
      <c r="X19" s="58">
        <v>0</v>
      </c>
      <c r="Y19" s="63">
        <v>0</v>
      </c>
    </row>
    <row r="20" spans="1:25" ht="69.75" customHeight="1">
      <c r="A20" s="132">
        <v>7</v>
      </c>
      <c r="B20" s="135" t="s">
        <v>71</v>
      </c>
      <c r="C20" s="135" t="s">
        <v>42</v>
      </c>
      <c r="D20" s="141" t="s">
        <v>77</v>
      </c>
      <c r="E20" s="141" t="s">
        <v>77</v>
      </c>
      <c r="F20" s="152" t="s">
        <v>4</v>
      </c>
      <c r="G20" s="141" t="s">
        <v>8</v>
      </c>
      <c r="H20" s="162" t="s">
        <v>4</v>
      </c>
      <c r="I20" s="98">
        <v>0</v>
      </c>
      <c r="J20" s="14">
        <v>0</v>
      </c>
      <c r="K20" s="10">
        <v>5100</v>
      </c>
      <c r="L20" s="10">
        <v>0</v>
      </c>
      <c r="M20" s="14">
        <v>0</v>
      </c>
      <c r="N20" s="10">
        <v>0</v>
      </c>
      <c r="O20" s="65">
        <v>0</v>
      </c>
      <c r="P20" s="66">
        <v>0</v>
      </c>
      <c r="Q20" s="67">
        <v>0</v>
      </c>
      <c r="R20" s="68" t="s">
        <v>24</v>
      </c>
      <c r="S20" s="164">
        <f>T20+U20+V20+W20+X20+X21+X22+X23+Y20+Y21+Y22+Y23</f>
        <v>67206.9</v>
      </c>
      <c r="T20" s="137">
        <v>15061.8</v>
      </c>
      <c r="U20" s="139">
        <v>29659.2</v>
      </c>
      <c r="V20" s="139">
        <f>0.5+22485.4</f>
        <v>22485.9</v>
      </c>
      <c r="W20" s="162">
        <v>0</v>
      </c>
      <c r="X20" s="14">
        <v>0</v>
      </c>
      <c r="Y20" s="70">
        <v>0</v>
      </c>
    </row>
    <row r="21" spans="1:25" ht="36.75" customHeight="1">
      <c r="A21" s="132"/>
      <c r="B21" s="135"/>
      <c r="C21" s="135"/>
      <c r="D21" s="141"/>
      <c r="E21" s="141"/>
      <c r="F21" s="152"/>
      <c r="G21" s="141"/>
      <c r="H21" s="162"/>
      <c r="I21" s="98">
        <v>0</v>
      </c>
      <c r="J21" s="14">
        <v>0</v>
      </c>
      <c r="K21" s="10">
        <v>1308.6</v>
      </c>
      <c r="L21" s="10">
        <v>0</v>
      </c>
      <c r="M21" s="99">
        <v>0</v>
      </c>
      <c r="N21" s="100">
        <v>0</v>
      </c>
      <c r="O21" s="101">
        <v>0</v>
      </c>
      <c r="P21" s="66">
        <v>0</v>
      </c>
      <c r="Q21" s="67">
        <v>0</v>
      </c>
      <c r="R21" s="68" t="s">
        <v>23</v>
      </c>
      <c r="S21" s="164"/>
      <c r="T21" s="137"/>
      <c r="U21" s="139"/>
      <c r="V21" s="139"/>
      <c r="W21" s="162"/>
      <c r="X21" s="99">
        <v>0</v>
      </c>
      <c r="Y21" s="102">
        <v>0</v>
      </c>
    </row>
    <row r="22" spans="1:25" ht="36.75" customHeight="1">
      <c r="A22" s="132"/>
      <c r="B22" s="135"/>
      <c r="C22" s="135"/>
      <c r="D22" s="141"/>
      <c r="E22" s="141"/>
      <c r="F22" s="152"/>
      <c r="G22" s="141"/>
      <c r="H22" s="162"/>
      <c r="I22" s="103">
        <v>0</v>
      </c>
      <c r="J22" s="99">
        <v>0</v>
      </c>
      <c r="K22" s="100">
        <f>1479.5+0.5</f>
        <v>1480</v>
      </c>
      <c r="L22" s="100">
        <v>0</v>
      </c>
      <c r="M22" s="99">
        <v>0</v>
      </c>
      <c r="N22" s="100">
        <v>0</v>
      </c>
      <c r="O22" s="101">
        <v>0</v>
      </c>
      <c r="P22" s="104">
        <v>0</v>
      </c>
      <c r="Q22" s="105">
        <v>0</v>
      </c>
      <c r="R22" s="106" t="s">
        <v>22</v>
      </c>
      <c r="S22" s="164"/>
      <c r="T22" s="137"/>
      <c r="U22" s="139"/>
      <c r="V22" s="139"/>
      <c r="W22" s="162"/>
      <c r="X22" s="99">
        <v>0</v>
      </c>
      <c r="Y22" s="102">
        <v>0</v>
      </c>
    </row>
    <row r="23" spans="1:25" ht="48.75" customHeight="1" thickBot="1">
      <c r="A23" s="133"/>
      <c r="B23" s="136"/>
      <c r="C23" s="136"/>
      <c r="D23" s="142"/>
      <c r="E23" s="142"/>
      <c r="F23" s="153"/>
      <c r="G23" s="142"/>
      <c r="H23" s="163"/>
      <c r="I23" s="88">
        <v>0</v>
      </c>
      <c r="J23" s="89">
        <v>0</v>
      </c>
      <c r="K23" s="20">
        <v>14597.3</v>
      </c>
      <c r="L23" s="20">
        <v>0</v>
      </c>
      <c r="M23" s="48">
        <v>0</v>
      </c>
      <c r="N23" s="8">
        <v>0</v>
      </c>
      <c r="O23" s="27">
        <v>0</v>
      </c>
      <c r="P23" s="23">
        <v>0</v>
      </c>
      <c r="Q23" s="97">
        <v>0</v>
      </c>
      <c r="R23" s="91" t="s">
        <v>21</v>
      </c>
      <c r="S23" s="165"/>
      <c r="T23" s="138"/>
      <c r="U23" s="140"/>
      <c r="V23" s="140"/>
      <c r="W23" s="163"/>
      <c r="X23" s="89">
        <v>0</v>
      </c>
      <c r="Y23" s="93">
        <v>0</v>
      </c>
    </row>
    <row r="24" spans="1:25" ht="173.25" customHeight="1" thickBot="1">
      <c r="A24" s="94">
        <v>8</v>
      </c>
      <c r="B24" s="18" t="s">
        <v>75</v>
      </c>
      <c r="C24" s="107" t="s">
        <v>42</v>
      </c>
      <c r="D24" s="33" t="s">
        <v>77</v>
      </c>
      <c r="E24" s="33" t="s">
        <v>77</v>
      </c>
      <c r="F24" s="87" t="s">
        <v>4</v>
      </c>
      <c r="G24" s="23" t="s">
        <v>8</v>
      </c>
      <c r="H24" s="20" t="s">
        <v>4</v>
      </c>
      <c r="I24" s="57">
        <v>0</v>
      </c>
      <c r="J24" s="58">
        <v>0</v>
      </c>
      <c r="K24" s="9">
        <v>0</v>
      </c>
      <c r="L24" s="9">
        <v>0</v>
      </c>
      <c r="M24" s="58">
        <v>0</v>
      </c>
      <c r="N24" s="9">
        <v>0</v>
      </c>
      <c r="O24" s="59">
        <v>0</v>
      </c>
      <c r="P24" s="23">
        <v>0</v>
      </c>
      <c r="Q24" s="97">
        <v>0</v>
      </c>
      <c r="R24" s="91" t="s">
        <v>18</v>
      </c>
      <c r="S24" s="92">
        <f>T24+U24+V24+W24+X24+Y24</f>
        <v>1403.6</v>
      </c>
      <c r="T24" s="108">
        <v>1403.6</v>
      </c>
      <c r="U24" s="89">
        <v>0</v>
      </c>
      <c r="V24" s="20">
        <v>0</v>
      </c>
      <c r="W24" s="20">
        <v>0</v>
      </c>
      <c r="X24" s="89">
        <v>0</v>
      </c>
      <c r="Y24" s="93">
        <v>0</v>
      </c>
    </row>
    <row r="25" spans="1:25" ht="86.25" customHeight="1">
      <c r="A25" s="131">
        <v>9</v>
      </c>
      <c r="B25" s="134" t="s">
        <v>20</v>
      </c>
      <c r="C25" s="95" t="s">
        <v>61</v>
      </c>
      <c r="D25" s="79" t="s">
        <v>77</v>
      </c>
      <c r="E25" s="79" t="s">
        <v>77</v>
      </c>
      <c r="F25" s="80" t="s">
        <v>67</v>
      </c>
      <c r="G25" s="79">
        <v>2019</v>
      </c>
      <c r="H25" s="12">
        <f>M25+M26+M27</f>
        <v>21991.199999999997</v>
      </c>
      <c r="I25" s="109">
        <v>0</v>
      </c>
      <c r="J25" s="13">
        <v>0</v>
      </c>
      <c r="K25" s="12">
        <v>0</v>
      </c>
      <c r="L25" s="12">
        <v>0</v>
      </c>
      <c r="M25" s="13">
        <f>21856.1</f>
        <v>21856.1</v>
      </c>
      <c r="N25" s="12">
        <v>0</v>
      </c>
      <c r="O25" s="82">
        <v>0</v>
      </c>
      <c r="P25" s="79">
        <v>0</v>
      </c>
      <c r="Q25" s="83">
        <v>0</v>
      </c>
      <c r="R25" s="84" t="s">
        <v>33</v>
      </c>
      <c r="S25" s="85">
        <f>T25+U25+V25+W25+X25+Y25</f>
        <v>21856.1</v>
      </c>
      <c r="T25" s="109">
        <v>0</v>
      </c>
      <c r="U25" s="13">
        <v>0</v>
      </c>
      <c r="V25" s="12">
        <v>0</v>
      </c>
      <c r="W25" s="13">
        <v>0</v>
      </c>
      <c r="X25" s="13">
        <f>21856.1</f>
        <v>21856.1</v>
      </c>
      <c r="Y25" s="86">
        <v>0</v>
      </c>
    </row>
    <row r="26" spans="1:25" ht="73.5" customHeight="1">
      <c r="A26" s="132"/>
      <c r="B26" s="135"/>
      <c r="C26" s="110" t="s">
        <v>62</v>
      </c>
      <c r="D26" s="104" t="s">
        <v>77</v>
      </c>
      <c r="E26" s="104" t="s">
        <v>77</v>
      </c>
      <c r="F26" s="111"/>
      <c r="G26" s="104"/>
      <c r="H26" s="100"/>
      <c r="I26" s="103">
        <v>0</v>
      </c>
      <c r="J26" s="99">
        <v>0</v>
      </c>
      <c r="K26" s="100">
        <v>0</v>
      </c>
      <c r="L26" s="100">
        <v>0</v>
      </c>
      <c r="M26" s="99">
        <v>90.5</v>
      </c>
      <c r="N26" s="100">
        <v>0</v>
      </c>
      <c r="O26" s="101">
        <v>0</v>
      </c>
      <c r="P26" s="104">
        <v>0</v>
      </c>
      <c r="Q26" s="105">
        <v>0</v>
      </c>
      <c r="R26" s="106" t="s">
        <v>10</v>
      </c>
      <c r="S26" s="69">
        <f>T26+U26+V26+W26+X26+Y26</f>
        <v>90.5</v>
      </c>
      <c r="T26" s="98">
        <v>0</v>
      </c>
      <c r="U26" s="14">
        <v>0</v>
      </c>
      <c r="V26" s="10">
        <v>0</v>
      </c>
      <c r="W26" s="14">
        <v>0</v>
      </c>
      <c r="X26" s="99">
        <v>90.5</v>
      </c>
      <c r="Y26" s="102">
        <v>0</v>
      </c>
    </row>
    <row r="27" spans="1:25" ht="81" customHeight="1">
      <c r="A27" s="132"/>
      <c r="B27" s="135"/>
      <c r="C27" s="110" t="s">
        <v>63</v>
      </c>
      <c r="D27" s="66" t="s">
        <v>77</v>
      </c>
      <c r="E27" s="66" t="s">
        <v>77</v>
      </c>
      <c r="F27" s="111"/>
      <c r="G27" s="104"/>
      <c r="H27" s="100"/>
      <c r="I27" s="103">
        <v>0</v>
      </c>
      <c r="J27" s="99">
        <v>0</v>
      </c>
      <c r="K27" s="100">
        <v>0</v>
      </c>
      <c r="L27" s="100">
        <v>0</v>
      </c>
      <c r="M27" s="99">
        <v>44.6</v>
      </c>
      <c r="N27" s="100">
        <v>0</v>
      </c>
      <c r="O27" s="101">
        <v>0</v>
      </c>
      <c r="P27" s="104">
        <v>0</v>
      </c>
      <c r="Q27" s="105">
        <v>0</v>
      </c>
      <c r="R27" s="106" t="s">
        <v>34</v>
      </c>
      <c r="S27" s="69">
        <f>T27+U27+V27+W27+X27+Y27</f>
        <v>44.6</v>
      </c>
      <c r="T27" s="98">
        <v>0</v>
      </c>
      <c r="U27" s="14">
        <v>0</v>
      </c>
      <c r="V27" s="10">
        <v>0</v>
      </c>
      <c r="W27" s="10">
        <v>0</v>
      </c>
      <c r="X27" s="99">
        <v>44.6</v>
      </c>
      <c r="Y27" s="102">
        <v>0</v>
      </c>
    </row>
    <row r="28" spans="1:25" ht="87" customHeight="1" thickBot="1">
      <c r="A28" s="133"/>
      <c r="B28" s="136"/>
      <c r="C28" s="107" t="s">
        <v>25</v>
      </c>
      <c r="D28" s="33" t="s">
        <v>77</v>
      </c>
      <c r="E28" s="33" t="s">
        <v>77</v>
      </c>
      <c r="F28" s="87" t="s">
        <v>4</v>
      </c>
      <c r="G28" s="23" t="s">
        <v>8</v>
      </c>
      <c r="H28" s="20" t="s">
        <v>4</v>
      </c>
      <c r="I28" s="88">
        <v>0</v>
      </c>
      <c r="J28" s="89">
        <v>0</v>
      </c>
      <c r="K28" s="20">
        <f>1105.8-661.3</f>
        <v>444.5</v>
      </c>
      <c r="L28" s="20">
        <v>0</v>
      </c>
      <c r="M28" s="89">
        <v>0</v>
      </c>
      <c r="N28" s="20">
        <v>0</v>
      </c>
      <c r="O28" s="27">
        <v>0</v>
      </c>
      <c r="P28" s="23">
        <v>0</v>
      </c>
      <c r="Q28" s="97">
        <v>0</v>
      </c>
      <c r="R28" s="91" t="s">
        <v>25</v>
      </c>
      <c r="S28" s="92">
        <f>T28+U28+V28+W28+X28+Y28</f>
        <v>444.5</v>
      </c>
      <c r="T28" s="88">
        <v>0</v>
      </c>
      <c r="U28" s="89">
        <v>0</v>
      </c>
      <c r="V28" s="20">
        <f>1105.8-661.3</f>
        <v>444.5</v>
      </c>
      <c r="W28" s="20">
        <v>0</v>
      </c>
      <c r="X28" s="89">
        <v>0</v>
      </c>
      <c r="Y28" s="93">
        <v>0</v>
      </c>
    </row>
    <row r="29" spans="1:25" ht="79.5" customHeight="1">
      <c r="A29" s="131">
        <v>10</v>
      </c>
      <c r="B29" s="134" t="s">
        <v>26</v>
      </c>
      <c r="C29" s="95" t="s">
        <v>42</v>
      </c>
      <c r="D29" s="79" t="s">
        <v>77</v>
      </c>
      <c r="E29" s="79" t="s">
        <v>77</v>
      </c>
      <c r="F29" s="80" t="s">
        <v>66</v>
      </c>
      <c r="G29" s="79">
        <v>2020</v>
      </c>
      <c r="H29" s="12">
        <f>N29</f>
        <v>24365.5</v>
      </c>
      <c r="I29" s="109">
        <v>0</v>
      </c>
      <c r="J29" s="13">
        <v>0</v>
      </c>
      <c r="K29" s="12">
        <v>0</v>
      </c>
      <c r="L29" s="12">
        <v>0</v>
      </c>
      <c r="M29" s="13">
        <f>14365.5-14365.5</f>
        <v>0</v>
      </c>
      <c r="N29" s="12">
        <f>10000+14365.5</f>
        <v>24365.5</v>
      </c>
      <c r="O29" s="82">
        <v>0</v>
      </c>
      <c r="P29" s="79">
        <v>0</v>
      </c>
      <c r="Q29" s="83">
        <v>0</v>
      </c>
      <c r="R29" s="84" t="s">
        <v>33</v>
      </c>
      <c r="S29" s="85">
        <f aca="true" t="shared" si="1" ref="S29:S34">T29+U29+V29+W29+X29+Y29</f>
        <v>0</v>
      </c>
      <c r="T29" s="109">
        <v>0</v>
      </c>
      <c r="U29" s="13">
        <v>0</v>
      </c>
      <c r="V29" s="12">
        <v>0</v>
      </c>
      <c r="W29" s="12">
        <v>0</v>
      </c>
      <c r="X29" s="13">
        <f>14365.5-14365.5</f>
        <v>0</v>
      </c>
      <c r="Y29" s="12">
        <v>0</v>
      </c>
    </row>
    <row r="30" spans="1:25" ht="73.5" customHeight="1" thickBot="1">
      <c r="A30" s="133"/>
      <c r="B30" s="136"/>
      <c r="C30" s="107" t="s">
        <v>21</v>
      </c>
      <c r="D30" s="33" t="s">
        <v>77</v>
      </c>
      <c r="E30" s="33" t="s">
        <v>77</v>
      </c>
      <c r="F30" s="112"/>
      <c r="G30" s="113"/>
      <c r="H30" s="19"/>
      <c r="I30" s="114">
        <v>0</v>
      </c>
      <c r="J30" s="115">
        <v>0</v>
      </c>
      <c r="K30" s="19">
        <v>0</v>
      </c>
      <c r="L30" s="19">
        <v>0</v>
      </c>
      <c r="M30" s="89">
        <v>0</v>
      </c>
      <c r="N30" s="89">
        <v>1984</v>
      </c>
      <c r="O30" s="116">
        <v>0</v>
      </c>
      <c r="P30" s="113">
        <v>0</v>
      </c>
      <c r="Q30" s="117">
        <v>0</v>
      </c>
      <c r="R30" s="91" t="s">
        <v>7</v>
      </c>
      <c r="S30" s="69">
        <f t="shared" si="1"/>
        <v>1984</v>
      </c>
      <c r="T30" s="114">
        <v>0</v>
      </c>
      <c r="U30" s="115">
        <v>0</v>
      </c>
      <c r="V30" s="19">
        <v>0</v>
      </c>
      <c r="W30" s="19">
        <v>0</v>
      </c>
      <c r="X30" s="89">
        <v>0</v>
      </c>
      <c r="Y30" s="89">
        <v>1984</v>
      </c>
    </row>
    <row r="31" spans="1:25" ht="79.5" customHeight="1">
      <c r="A31" s="131">
        <v>11</v>
      </c>
      <c r="B31" s="134" t="s">
        <v>27</v>
      </c>
      <c r="C31" s="95" t="s">
        <v>31</v>
      </c>
      <c r="D31" s="79" t="s">
        <v>77</v>
      </c>
      <c r="E31" s="79" t="s">
        <v>77</v>
      </c>
      <c r="F31" s="80" t="s">
        <v>4</v>
      </c>
      <c r="G31" s="79" t="s">
        <v>8</v>
      </c>
      <c r="H31" s="12" t="s">
        <v>4</v>
      </c>
      <c r="I31" s="109">
        <v>0</v>
      </c>
      <c r="J31" s="13">
        <v>0</v>
      </c>
      <c r="K31" s="12">
        <v>0</v>
      </c>
      <c r="L31" s="12">
        <v>99.8</v>
      </c>
      <c r="M31" s="13">
        <v>0</v>
      </c>
      <c r="N31" s="12">
        <v>0</v>
      </c>
      <c r="O31" s="82">
        <v>0</v>
      </c>
      <c r="P31" s="79">
        <v>0</v>
      </c>
      <c r="Q31" s="83">
        <v>0</v>
      </c>
      <c r="R31" s="84" t="s">
        <v>31</v>
      </c>
      <c r="S31" s="85">
        <f t="shared" si="1"/>
        <v>99.8</v>
      </c>
      <c r="T31" s="109">
        <v>0</v>
      </c>
      <c r="U31" s="13">
        <v>0</v>
      </c>
      <c r="V31" s="12">
        <v>0</v>
      </c>
      <c r="W31" s="12">
        <v>99.8</v>
      </c>
      <c r="X31" s="13">
        <v>0</v>
      </c>
      <c r="Y31" s="86">
        <v>0</v>
      </c>
    </row>
    <row r="32" spans="1:25" ht="79.5" customHeight="1" thickBot="1">
      <c r="A32" s="132"/>
      <c r="B32" s="135"/>
      <c r="C32" s="118" t="s">
        <v>32</v>
      </c>
      <c r="D32" s="113" t="s">
        <v>77</v>
      </c>
      <c r="E32" s="113" t="s">
        <v>77</v>
      </c>
      <c r="F32" s="112" t="s">
        <v>4</v>
      </c>
      <c r="G32" s="113" t="s">
        <v>8</v>
      </c>
      <c r="H32" s="19" t="s">
        <v>4</v>
      </c>
      <c r="I32" s="88">
        <v>0</v>
      </c>
      <c r="J32" s="89">
        <v>0</v>
      </c>
      <c r="K32" s="20">
        <v>0</v>
      </c>
      <c r="L32" s="20">
        <v>99.8</v>
      </c>
      <c r="M32" s="89">
        <v>0</v>
      </c>
      <c r="N32" s="20">
        <v>0</v>
      </c>
      <c r="O32" s="27">
        <v>0</v>
      </c>
      <c r="P32" s="113">
        <v>0</v>
      </c>
      <c r="Q32" s="117">
        <v>0</v>
      </c>
      <c r="R32" s="119" t="s">
        <v>32</v>
      </c>
      <c r="S32" s="75">
        <f t="shared" si="1"/>
        <v>99.8</v>
      </c>
      <c r="T32" s="114">
        <v>0</v>
      </c>
      <c r="U32" s="115">
        <v>0</v>
      </c>
      <c r="V32" s="19">
        <v>0</v>
      </c>
      <c r="W32" s="19">
        <v>99.8</v>
      </c>
      <c r="X32" s="115">
        <v>0</v>
      </c>
      <c r="Y32" s="120">
        <v>0</v>
      </c>
    </row>
    <row r="33" spans="1:25" ht="79.5" customHeight="1" thickBot="1">
      <c r="A33" s="53">
        <v>12</v>
      </c>
      <c r="B33" s="3" t="s">
        <v>72</v>
      </c>
      <c r="C33" s="54" t="s">
        <v>42</v>
      </c>
      <c r="D33" s="17" t="s">
        <v>77</v>
      </c>
      <c r="E33" s="17" t="s">
        <v>77</v>
      </c>
      <c r="F33" s="56" t="s">
        <v>37</v>
      </c>
      <c r="G33" s="17">
        <v>2023</v>
      </c>
      <c r="H33" s="9">
        <f>Q33</f>
        <v>7518.2</v>
      </c>
      <c r="I33" s="96">
        <v>0</v>
      </c>
      <c r="J33" s="58">
        <v>0</v>
      </c>
      <c r="K33" s="9">
        <v>0</v>
      </c>
      <c r="L33" s="9">
        <v>0</v>
      </c>
      <c r="M33" s="58">
        <v>0</v>
      </c>
      <c r="N33" s="9">
        <v>0</v>
      </c>
      <c r="O33" s="59">
        <v>0</v>
      </c>
      <c r="P33" s="17">
        <v>0</v>
      </c>
      <c r="Q33" s="56">
        <v>7518.2</v>
      </c>
      <c r="R33" s="61" t="s">
        <v>33</v>
      </c>
      <c r="S33" s="62">
        <f t="shared" si="1"/>
        <v>0</v>
      </c>
      <c r="T33" s="121">
        <v>0</v>
      </c>
      <c r="U33" s="41">
        <v>0</v>
      </c>
      <c r="V33" s="7">
        <v>0</v>
      </c>
      <c r="W33" s="7">
        <v>0</v>
      </c>
      <c r="X33" s="41">
        <v>0</v>
      </c>
      <c r="Y33" s="46">
        <v>0</v>
      </c>
    </row>
    <row r="34" spans="1:25" ht="95.25" customHeight="1" thickBot="1">
      <c r="A34" s="53">
        <v>13</v>
      </c>
      <c r="B34" s="3" t="s">
        <v>73</v>
      </c>
      <c r="C34" s="54" t="s">
        <v>42</v>
      </c>
      <c r="D34" s="17" t="s">
        <v>77</v>
      </c>
      <c r="E34" s="17" t="s">
        <v>77</v>
      </c>
      <c r="F34" s="56" t="s">
        <v>37</v>
      </c>
      <c r="G34" s="17">
        <v>2023</v>
      </c>
      <c r="H34" s="9">
        <f>Q34</f>
        <v>4510.9</v>
      </c>
      <c r="I34" s="96">
        <v>0</v>
      </c>
      <c r="J34" s="58">
        <v>0</v>
      </c>
      <c r="K34" s="9">
        <v>0</v>
      </c>
      <c r="L34" s="9">
        <v>0</v>
      </c>
      <c r="M34" s="58">
        <v>0</v>
      </c>
      <c r="N34" s="9">
        <v>0</v>
      </c>
      <c r="O34" s="59">
        <v>0</v>
      </c>
      <c r="P34" s="17">
        <v>0</v>
      </c>
      <c r="Q34" s="56">
        <v>4510.9</v>
      </c>
      <c r="R34" s="61" t="s">
        <v>33</v>
      </c>
      <c r="S34" s="62">
        <f t="shared" si="1"/>
        <v>0</v>
      </c>
      <c r="T34" s="121">
        <v>0</v>
      </c>
      <c r="U34" s="41">
        <v>0</v>
      </c>
      <c r="V34" s="7">
        <v>0</v>
      </c>
      <c r="W34" s="7">
        <v>0</v>
      </c>
      <c r="X34" s="41">
        <v>0</v>
      </c>
      <c r="Y34" s="46">
        <v>0</v>
      </c>
    </row>
    <row r="35" spans="1:25" s="130" customFormat="1" ht="25.5" customHeight="1" thickBot="1">
      <c r="A35" s="159" t="s">
        <v>1</v>
      </c>
      <c r="B35" s="160"/>
      <c r="C35" s="160"/>
      <c r="D35" s="160"/>
      <c r="E35" s="160"/>
      <c r="F35" s="160"/>
      <c r="G35" s="160"/>
      <c r="H35" s="122">
        <f aca="true" t="shared" si="2" ref="H35:O35">SUM(H11:H34)</f>
        <v>1418960.3115199998</v>
      </c>
      <c r="I35" s="123">
        <f t="shared" si="2"/>
        <v>155734.5</v>
      </c>
      <c r="J35" s="124">
        <f t="shared" si="2"/>
        <v>0</v>
      </c>
      <c r="K35" s="124">
        <f t="shared" si="2"/>
        <v>22930.4</v>
      </c>
      <c r="L35" s="124">
        <f t="shared" si="2"/>
        <v>199.6</v>
      </c>
      <c r="M35" s="124">
        <f t="shared" si="2"/>
        <v>21991.199999999997</v>
      </c>
      <c r="N35" s="124">
        <f t="shared" si="2"/>
        <v>178514.5</v>
      </c>
      <c r="O35" s="122">
        <f t="shared" si="2"/>
        <v>152165</v>
      </c>
      <c r="P35" s="124">
        <f>SUM(P11:P34)</f>
        <v>76320.1</v>
      </c>
      <c r="Q35" s="125">
        <f>SUM(Q11:Q34)</f>
        <v>12029.099999999999</v>
      </c>
      <c r="R35" s="126"/>
      <c r="S35" s="127">
        <f aca="true" t="shared" si="3" ref="S35:Y35">SUM(S11:S34)</f>
        <v>282210.29999999993</v>
      </c>
      <c r="T35" s="128">
        <f t="shared" si="3"/>
        <v>201081.1</v>
      </c>
      <c r="U35" s="15">
        <f t="shared" si="3"/>
        <v>34024</v>
      </c>
      <c r="V35" s="15">
        <f t="shared" si="3"/>
        <v>22930.4</v>
      </c>
      <c r="W35" s="15">
        <f t="shared" si="3"/>
        <v>199.6</v>
      </c>
      <c r="X35" s="15">
        <f t="shared" si="3"/>
        <v>21991.199999999997</v>
      </c>
      <c r="Y35" s="129">
        <f t="shared" si="3"/>
        <v>1984</v>
      </c>
    </row>
    <row r="41" spans="2:5" ht="30" customHeight="1">
      <c r="B41" s="167"/>
      <c r="C41" s="167"/>
      <c r="D41" s="167"/>
      <c r="E41" s="167"/>
    </row>
  </sheetData>
  <sheetProtection/>
  <mergeCells count="55">
    <mergeCell ref="A16:A17"/>
    <mergeCell ref="B16:B17"/>
    <mergeCell ref="C6:C9"/>
    <mergeCell ref="F6:F9"/>
    <mergeCell ref="A11:A12"/>
    <mergeCell ref="B11:B12"/>
    <mergeCell ref="D11:D12"/>
    <mergeCell ref="E11:E12"/>
    <mergeCell ref="F11:F12"/>
    <mergeCell ref="B41:E41"/>
    <mergeCell ref="A3:Y3"/>
    <mergeCell ref="B6:B9"/>
    <mergeCell ref="A6:A9"/>
    <mergeCell ref="A4:Y4"/>
    <mergeCell ref="H14:H15"/>
    <mergeCell ref="H6:H9"/>
    <mergeCell ref="G6:G9"/>
    <mergeCell ref="G11:G12"/>
    <mergeCell ref="A31:A32"/>
    <mergeCell ref="B31:B32"/>
    <mergeCell ref="T6:Y8"/>
    <mergeCell ref="A1:Y2"/>
    <mergeCell ref="D6:D9"/>
    <mergeCell ref="W20:W23"/>
    <mergeCell ref="S20:S23"/>
    <mergeCell ref="H20:H23"/>
    <mergeCell ref="E20:E23"/>
    <mergeCell ref="C11:C12"/>
    <mergeCell ref="A5:Y5"/>
    <mergeCell ref="A35:G35"/>
    <mergeCell ref="D14:D15"/>
    <mergeCell ref="E14:E15"/>
    <mergeCell ref="G14:G15"/>
    <mergeCell ref="A14:A15"/>
    <mergeCell ref="F14:F15"/>
    <mergeCell ref="B14:B15"/>
    <mergeCell ref="A20:A23"/>
    <mergeCell ref="B20:B23"/>
    <mergeCell ref="D20:D23"/>
    <mergeCell ref="V20:V23"/>
    <mergeCell ref="R6:S9"/>
    <mergeCell ref="R10:S10"/>
    <mergeCell ref="C14:C15"/>
    <mergeCell ref="C16:C17"/>
    <mergeCell ref="C20:C23"/>
    <mergeCell ref="F20:F23"/>
    <mergeCell ref="I6:Q8"/>
    <mergeCell ref="E6:E9"/>
    <mergeCell ref="A25:A28"/>
    <mergeCell ref="B25:B28"/>
    <mergeCell ref="A29:A30"/>
    <mergeCell ref="B29:B30"/>
    <mergeCell ref="T20:T23"/>
    <mergeCell ref="U20:U23"/>
    <mergeCell ref="G20:G23"/>
  </mergeCells>
  <printOptions/>
  <pageMargins left="0.1968503937007874" right="0.1968503937007874" top="0.1968503937007874" bottom="0.1968503937007874" header="0.5118110236220472" footer="0.5118110236220472"/>
  <pageSetup fitToHeight="26"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zsv</cp:lastModifiedBy>
  <cp:lastPrinted>2020-05-13T05:34:42Z</cp:lastPrinted>
  <dcterms:created xsi:type="dcterms:W3CDTF">1996-10-08T23:32:33Z</dcterms:created>
  <dcterms:modified xsi:type="dcterms:W3CDTF">2020-08-05T04:00:41Z</dcterms:modified>
  <cp:category/>
  <cp:version/>
  <cp:contentType/>
  <cp:contentStatus/>
</cp:coreProperties>
</file>