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68" windowWidth="13248" windowHeight="762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<sst xmlns="http://schemas.openxmlformats.org/spreadsheetml/2006/main" count="76" uniqueCount="55">
  <si>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</si>
  <si>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</si>
  <si>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</si>
  <si>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</si>
  <si>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</si>
  <si>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</si>
  <si>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</si>
  <si>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</si>
  <si>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</si>
  <si>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</si>
  <si>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</si>
  <si>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</si>
  <si>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</si>
  <si>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</si>
  <si>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</si>
  <si>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</si>
  <si>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</si>
  <si>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</si>
  <si>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</si>
  <si>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</si>
  <si>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</si>
  <si>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</si>
  <si>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</si>
  <si>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</si>
  <si>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</si>
  <si>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Приложение 2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</si>
  <si>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</si>
  <si>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</si>
  <si>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</si>
  <si>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</si>
  <si>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</si>
  <si>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</si>
  <si>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</si>
  <si>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</si>
  <si>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</si>
  <si>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</si>
  <si>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</si>
  <si>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</si>
  <si>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</si>
  <si>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</si>
  <si>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</si>
  <si>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</si>
  <si>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</si>
  <si>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</si>
  <si>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</si>
  <si>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</si>
  <si>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</si>
  <si>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к подпрограмме «Улучшение жилищных условий работников социально значимых и иных организаций» на 2017-2025 годы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</si>
  <si>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</si>
  <si>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</si>
  <si>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</si>
  <si>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</si>
  <si>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</si>
  <si>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Приложение  6</t>
  </si>
  <si>
    <t xml:space="preserve"> к постановлению администрации Города Томска от от 06.11.2020 № 968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</si>
</sst>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165" fontId="0" fillId="0" borderId="11" xfId="0" applyNumberForma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view="pageBreakPreview" zoomScale="115" zoomScaleSheetLayoutView="115" zoomScalePageLayoutView="0" workbookViewId="0" topLeftCell="A1">
      <selection activeCell="I2" sqref="I2:P2"/>
    </sheetView>
  </sheetViews>
  <sheetFormatPr defaultColWidth="9.00390625" defaultRowHeight="12.75"/>
  <cols>
    <col min="1" max="1" width="6.50390625" style="0" customWidth="1"/>
    <col min="2" max="2" width="25.50390625" style="0" customWidth="1"/>
    <col min="3" max="3" width="16.625" style="0" customWidth="1"/>
    <col min="4" max="4" width="10.875" style="0" customWidth="1"/>
    <col min="5" max="5" width="9.50390625" style="1" bestFit="1" customWidth="1"/>
    <col min="6" max="6" width="12.50390625" style="1" customWidth="1"/>
    <col min="7" max="8" width="10.00390625" style="1" customWidth="1"/>
    <col min="9" max="14" width="9.125" style="1" customWidth="1"/>
    <col min="15" max="15" width="17.625" style="0" customWidth="1"/>
    <col min="16" max="16" width="13.00390625" style="0" customWidth="1"/>
  </cols>
  <sheetData>
    <row r="1" spans="9:16" ht="12.75">
      <c r="I1"/>
      <c r="J1"/>
      <c r="K1"/>
      <c r="L1"/>
      <c r="M1"/>
      <c r="N1" s="16" t="s">
        <v>53</v>
      </c>
      <c r="O1" s="16"/>
      <c r="P1" s="16"/>
    </row>
    <row r="2" spans="9:16" ht="12.75">
      <c r="I2" s="17" t="s">
        <v>54</v>
      </c>
      <c r="J2" s="17"/>
      <c r="K2" s="17"/>
      <c r="L2" s="17"/>
      <c r="M2" s="17"/>
      <c r="N2" s="17"/>
      <c r="O2" s="17"/>
      <c r="P2" s="17"/>
    </row>
    <row r="3" spans="9:16" ht="38.25" customHeight="1">
      <c r="I3"/>
      <c r="J3"/>
      <c r="K3"/>
      <c r="L3"/>
      <c r="M3"/>
      <c r="N3" s="18" t="s">
        <v>25</v>
      </c>
      <c r="O3" s="18"/>
      <c r="P3" s="18"/>
    </row>
    <row r="4" spans="9:16" ht="27" customHeight="1">
      <c r="I4"/>
      <c r="J4" s="19" t="s">
        <v>47</v>
      </c>
      <c r="K4" s="19"/>
      <c r="L4" s="19"/>
      <c r="M4" s="19"/>
      <c r="N4" s="19"/>
      <c r="O4" s="19"/>
      <c r="P4" s="19"/>
    </row>
    <row r="6" spans="1:15" ht="12.75">
      <c r="A6" s="22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28.5" customHeight="1">
      <c r="A8" s="21" t="s">
        <v>0</v>
      </c>
      <c r="B8" s="21" t="s">
        <v>35</v>
      </c>
      <c r="C8" s="21" t="s">
        <v>1</v>
      </c>
      <c r="D8" s="20" t="s">
        <v>2</v>
      </c>
      <c r="E8" s="21" t="s">
        <v>3</v>
      </c>
      <c r="F8" s="21"/>
      <c r="G8" s="21" t="s">
        <v>6</v>
      </c>
      <c r="H8" s="21"/>
      <c r="I8" s="21"/>
      <c r="J8" s="21"/>
      <c r="K8" s="21"/>
      <c r="L8" s="21"/>
      <c r="M8" s="21"/>
      <c r="N8" s="21"/>
      <c r="O8" s="21" t="s">
        <v>11</v>
      </c>
    </row>
    <row r="9" spans="1:15" ht="30.75" customHeight="1">
      <c r="A9" s="21"/>
      <c r="B9" s="21"/>
      <c r="C9" s="21"/>
      <c r="D9" s="20"/>
      <c r="E9" s="21"/>
      <c r="F9" s="21"/>
      <c r="G9" s="21" t="s">
        <v>7</v>
      </c>
      <c r="H9" s="21"/>
      <c r="I9" s="21" t="s">
        <v>8</v>
      </c>
      <c r="J9" s="21"/>
      <c r="K9" s="21" t="s">
        <v>9</v>
      </c>
      <c r="L9" s="21"/>
      <c r="M9" s="21" t="s">
        <v>10</v>
      </c>
      <c r="N9" s="21"/>
      <c r="O9" s="21"/>
    </row>
    <row r="10" spans="1:15" ht="46.5" customHeight="1">
      <c r="A10" s="21"/>
      <c r="B10" s="21"/>
      <c r="C10" s="21"/>
      <c r="D10" s="20"/>
      <c r="E10" s="6" t="s">
        <v>4</v>
      </c>
      <c r="F10" s="6" t="s">
        <v>5</v>
      </c>
      <c r="G10" s="6" t="s">
        <v>4</v>
      </c>
      <c r="H10" s="6" t="s">
        <v>5</v>
      </c>
      <c r="I10" s="6" t="s">
        <v>4</v>
      </c>
      <c r="J10" s="6" t="s">
        <v>5</v>
      </c>
      <c r="K10" s="6" t="s">
        <v>4</v>
      </c>
      <c r="L10" s="6" t="s">
        <v>5</v>
      </c>
      <c r="M10" s="6" t="s">
        <v>4</v>
      </c>
      <c r="N10" s="6" t="s">
        <v>36</v>
      </c>
      <c r="O10" s="21"/>
    </row>
    <row r="11" spans="1:15" ht="15" customHeight="1">
      <c r="A11" s="6">
        <v>1</v>
      </c>
      <c r="B11" s="6">
        <v>2</v>
      </c>
      <c r="C11" s="6">
        <v>3</v>
      </c>
      <c r="D11" s="6">
        <v>4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20</v>
      </c>
      <c r="N11" s="6" t="s">
        <v>21</v>
      </c>
      <c r="O11" s="6">
        <v>15</v>
      </c>
    </row>
    <row r="12" spans="1:15" ht="27" customHeight="1">
      <c r="A12" s="6">
        <v>1</v>
      </c>
      <c r="B12" s="24" t="s">
        <v>39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6"/>
    </row>
    <row r="13" spans="1:15" ht="12.75" customHeight="1">
      <c r="A13" s="21">
        <v>1</v>
      </c>
      <c r="B13" s="21" t="s">
        <v>50</v>
      </c>
      <c r="C13" s="23" t="s">
        <v>46</v>
      </c>
      <c r="D13" s="7" t="s">
        <v>22</v>
      </c>
      <c r="E13" s="8">
        <f>E14+E15+E16+E17+E18+E19+E20+E21+E22</f>
        <v>254922.229</v>
      </c>
      <c r="F13" s="8">
        <f>F14+F15+F16+F17+F18+F19+F20+F21+F22</f>
        <v>242660.60199999998</v>
      </c>
      <c r="G13" s="8">
        <f>G14+G15+G16+G17+G18+G19+G20+G21+G22</f>
        <v>147415.3</v>
      </c>
      <c r="H13" s="8">
        <f>H14+H15+H16+H17+H18+H19+H20+H21+H22</f>
        <v>145793.673</v>
      </c>
      <c r="I13" s="8">
        <f aca="true" t="shared" si="0" ref="I13:N13">I14+I15+I16+I17+I18+I19+I20+I21+I22</f>
        <v>0</v>
      </c>
      <c r="J13" s="8">
        <f t="shared" si="0"/>
        <v>0</v>
      </c>
      <c r="K13" s="8">
        <f t="shared" si="0"/>
        <v>65986.929</v>
      </c>
      <c r="L13" s="8">
        <f t="shared" si="0"/>
        <v>55346.929000000004</v>
      </c>
      <c r="M13" s="8">
        <f t="shared" si="0"/>
        <v>41520</v>
      </c>
      <c r="N13" s="8">
        <f t="shared" si="0"/>
        <v>41520</v>
      </c>
      <c r="O13" s="21" t="s">
        <v>33</v>
      </c>
    </row>
    <row r="14" spans="1:16" ht="12.75">
      <c r="A14" s="21"/>
      <c r="B14" s="21"/>
      <c r="C14" s="23"/>
      <c r="D14" s="6">
        <v>2017</v>
      </c>
      <c r="E14" s="8">
        <v>24508.7</v>
      </c>
      <c r="F14" s="8">
        <v>24508.7</v>
      </c>
      <c r="G14" s="8">
        <v>3556.8</v>
      </c>
      <c r="H14" s="8">
        <v>3556.8</v>
      </c>
      <c r="I14" s="8">
        <v>0</v>
      </c>
      <c r="J14" s="8">
        <v>0</v>
      </c>
      <c r="K14" s="8">
        <v>20951.9</v>
      </c>
      <c r="L14" s="8">
        <v>20951.9</v>
      </c>
      <c r="M14" s="8">
        <v>0</v>
      </c>
      <c r="N14" s="8">
        <v>0</v>
      </c>
      <c r="O14" s="21"/>
      <c r="P14" s="5"/>
    </row>
    <row r="15" spans="1:15" ht="12.75">
      <c r="A15" s="21"/>
      <c r="B15" s="21"/>
      <c r="C15" s="23"/>
      <c r="D15" s="6">
        <v>2018</v>
      </c>
      <c r="E15" s="8">
        <f>G15+K15</f>
        <v>35049.629</v>
      </c>
      <c r="F15" s="8">
        <f>H15+L15</f>
        <v>35049.602</v>
      </c>
      <c r="G15" s="8">
        <v>4228.3</v>
      </c>
      <c r="H15" s="8">
        <v>4228.273</v>
      </c>
      <c r="I15" s="8">
        <v>0</v>
      </c>
      <c r="J15" s="8">
        <v>0</v>
      </c>
      <c r="K15" s="8">
        <v>30821.329</v>
      </c>
      <c r="L15" s="8">
        <v>30821.329</v>
      </c>
      <c r="M15" s="8">
        <v>0</v>
      </c>
      <c r="N15" s="8">
        <v>0</v>
      </c>
      <c r="O15" s="21"/>
    </row>
    <row r="16" spans="1:15" ht="12.75">
      <c r="A16" s="21"/>
      <c r="B16" s="21"/>
      <c r="C16" s="23"/>
      <c r="D16" s="6">
        <v>2019</v>
      </c>
      <c r="E16" s="8">
        <v>49703.9</v>
      </c>
      <c r="F16" s="8">
        <v>49703.9</v>
      </c>
      <c r="G16" s="8">
        <v>4610.2</v>
      </c>
      <c r="H16" s="8">
        <v>4610.2</v>
      </c>
      <c r="I16" s="8">
        <v>0</v>
      </c>
      <c r="J16" s="8">
        <v>0</v>
      </c>
      <c r="K16" s="8">
        <v>3573.7</v>
      </c>
      <c r="L16" s="8">
        <v>3573.7</v>
      </c>
      <c r="M16" s="8">
        <v>41520</v>
      </c>
      <c r="N16" s="8">
        <v>41520</v>
      </c>
      <c r="O16" s="21"/>
    </row>
    <row r="17" spans="1:15" ht="12.75">
      <c r="A17" s="21"/>
      <c r="B17" s="21"/>
      <c r="C17" s="23"/>
      <c r="D17" s="6">
        <v>2020</v>
      </c>
      <c r="E17" s="8">
        <f aca="true" t="shared" si="1" ref="E17:E22">G17+I17+K17</f>
        <v>5480</v>
      </c>
      <c r="F17" s="8">
        <f>H17+J17+M17+L17</f>
        <v>3960</v>
      </c>
      <c r="G17" s="8">
        <v>3960</v>
      </c>
      <c r="H17" s="8">
        <v>3960</v>
      </c>
      <c r="I17" s="8">
        <v>0</v>
      </c>
      <c r="J17" s="8">
        <v>0</v>
      </c>
      <c r="K17" s="8">
        <v>1520</v>
      </c>
      <c r="L17" s="8">
        <f>L74</f>
        <v>0</v>
      </c>
      <c r="M17" s="8">
        <v>0</v>
      </c>
      <c r="N17" s="8">
        <v>0</v>
      </c>
      <c r="O17" s="21"/>
    </row>
    <row r="18" spans="1:15" ht="12.75">
      <c r="A18" s="21"/>
      <c r="B18" s="21"/>
      <c r="C18" s="23"/>
      <c r="D18" s="6">
        <v>2021</v>
      </c>
      <c r="E18" s="8">
        <f t="shared" si="1"/>
        <v>8460</v>
      </c>
      <c r="F18" s="8">
        <f>H18+J18+M18</f>
        <v>5420</v>
      </c>
      <c r="G18" s="8">
        <f>G75</f>
        <v>5420</v>
      </c>
      <c r="H18" s="8">
        <f>H75</f>
        <v>5420</v>
      </c>
      <c r="I18" s="8">
        <v>0</v>
      </c>
      <c r="J18" s="8">
        <v>0</v>
      </c>
      <c r="K18" s="8">
        <v>3040</v>
      </c>
      <c r="L18" s="8">
        <v>0</v>
      </c>
      <c r="M18" s="8">
        <v>0</v>
      </c>
      <c r="N18" s="8">
        <v>0</v>
      </c>
      <c r="O18" s="21"/>
    </row>
    <row r="19" spans="1:15" ht="12.75">
      <c r="A19" s="21"/>
      <c r="B19" s="21"/>
      <c r="C19" s="23"/>
      <c r="D19" s="6">
        <v>2022</v>
      </c>
      <c r="E19" s="8">
        <f t="shared" si="1"/>
        <v>8460</v>
      </c>
      <c r="F19" s="8">
        <f>H19+J19+M19</f>
        <v>5420</v>
      </c>
      <c r="G19" s="8">
        <f aca="true" t="shared" si="2" ref="G19:H22">G76</f>
        <v>5420</v>
      </c>
      <c r="H19" s="8">
        <f t="shared" si="2"/>
        <v>5420</v>
      </c>
      <c r="I19" s="8">
        <v>0</v>
      </c>
      <c r="J19" s="8">
        <v>0</v>
      </c>
      <c r="K19" s="8">
        <v>3040</v>
      </c>
      <c r="L19" s="8">
        <v>0</v>
      </c>
      <c r="M19" s="8">
        <v>0</v>
      </c>
      <c r="N19" s="8">
        <v>0</v>
      </c>
      <c r="O19" s="21"/>
    </row>
    <row r="20" spans="1:15" ht="12.75">
      <c r="A20" s="21"/>
      <c r="B20" s="21"/>
      <c r="C20" s="23"/>
      <c r="D20" s="6">
        <v>2023</v>
      </c>
      <c r="E20" s="8">
        <f t="shared" si="1"/>
        <v>7760</v>
      </c>
      <c r="F20" s="8">
        <f>H20+J20+M20</f>
        <v>3098.4</v>
      </c>
      <c r="G20" s="8">
        <f t="shared" si="2"/>
        <v>4720</v>
      </c>
      <c r="H20" s="8">
        <f>H77</f>
        <v>3098.4</v>
      </c>
      <c r="I20" s="8">
        <v>0</v>
      </c>
      <c r="J20" s="8">
        <v>0</v>
      </c>
      <c r="K20" s="8">
        <v>3040</v>
      </c>
      <c r="L20" s="8">
        <v>0</v>
      </c>
      <c r="M20" s="8">
        <v>0</v>
      </c>
      <c r="N20" s="8">
        <v>0</v>
      </c>
      <c r="O20" s="21"/>
    </row>
    <row r="21" spans="1:15" ht="12.75">
      <c r="A21" s="21"/>
      <c r="B21" s="21"/>
      <c r="C21" s="23"/>
      <c r="D21" s="6">
        <v>2024</v>
      </c>
      <c r="E21" s="8">
        <f t="shared" si="1"/>
        <v>56300</v>
      </c>
      <c r="F21" s="8">
        <f>H21+J21+M21</f>
        <v>56300</v>
      </c>
      <c r="G21" s="8">
        <f t="shared" si="2"/>
        <v>56300</v>
      </c>
      <c r="H21" s="8">
        <f t="shared" si="2"/>
        <v>56300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21"/>
    </row>
    <row r="22" spans="1:15" ht="16.5" customHeight="1" thickBot="1">
      <c r="A22" s="21"/>
      <c r="B22" s="21"/>
      <c r="C22" s="23"/>
      <c r="D22" s="6">
        <v>2025</v>
      </c>
      <c r="E22" s="8">
        <f t="shared" si="1"/>
        <v>59200</v>
      </c>
      <c r="F22" s="8">
        <f>H22+J22+M22</f>
        <v>59200</v>
      </c>
      <c r="G22" s="8">
        <f t="shared" si="2"/>
        <v>59200</v>
      </c>
      <c r="H22" s="8">
        <f t="shared" si="2"/>
        <v>59200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1"/>
    </row>
    <row r="23" spans="1:15" ht="23.25" customHeight="1" thickTop="1">
      <c r="A23" s="6" t="s">
        <v>26</v>
      </c>
      <c r="B23" s="21" t="s">
        <v>49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6" ht="25.5" customHeight="1">
      <c r="A24" s="21"/>
      <c r="B24" s="20" t="s">
        <v>27</v>
      </c>
      <c r="C24" s="21" t="s">
        <v>43</v>
      </c>
      <c r="D24" s="7" t="s">
        <v>22</v>
      </c>
      <c r="E24" s="8">
        <f>E25+E26+E27</f>
        <v>11301.1</v>
      </c>
      <c r="F24" s="8">
        <f aca="true" t="shared" si="3" ref="F24:N24">F25+F26+F27</f>
        <v>11301.087</v>
      </c>
      <c r="G24" s="8">
        <f t="shared" si="3"/>
        <v>290</v>
      </c>
      <c r="H24" s="8">
        <f t="shared" si="3"/>
        <v>290</v>
      </c>
      <c r="I24" s="8">
        <f t="shared" si="3"/>
        <v>0</v>
      </c>
      <c r="J24" s="8">
        <f t="shared" si="3"/>
        <v>0</v>
      </c>
      <c r="K24" s="8">
        <f t="shared" si="3"/>
        <v>11011.129</v>
      </c>
      <c r="L24" s="8">
        <f t="shared" si="3"/>
        <v>11011.129</v>
      </c>
      <c r="M24" s="8">
        <f t="shared" si="3"/>
        <v>0</v>
      </c>
      <c r="N24" s="8">
        <f t="shared" si="3"/>
        <v>0</v>
      </c>
      <c r="O24" s="21" t="s">
        <v>33</v>
      </c>
      <c r="P24" s="5"/>
    </row>
    <row r="25" spans="1:15" ht="21" customHeight="1">
      <c r="A25" s="21"/>
      <c r="B25" s="20"/>
      <c r="C25" s="21"/>
      <c r="D25" s="6">
        <v>2017</v>
      </c>
      <c r="E25" s="10">
        <v>7118.9</v>
      </c>
      <c r="F25" s="10">
        <v>7118.9</v>
      </c>
      <c r="G25" s="10">
        <v>157</v>
      </c>
      <c r="H25" s="10">
        <v>157</v>
      </c>
      <c r="I25" s="10">
        <v>0</v>
      </c>
      <c r="J25" s="10">
        <v>0</v>
      </c>
      <c r="K25" s="10">
        <v>6961.9</v>
      </c>
      <c r="L25" s="10">
        <v>6961.9</v>
      </c>
      <c r="M25" s="10">
        <v>0</v>
      </c>
      <c r="N25" s="10">
        <v>0</v>
      </c>
      <c r="O25" s="21"/>
    </row>
    <row r="26" spans="1:15" ht="24.75" customHeight="1">
      <c r="A26" s="21"/>
      <c r="B26" s="20"/>
      <c r="C26" s="21"/>
      <c r="D26" s="6">
        <v>2018</v>
      </c>
      <c r="E26" s="10">
        <v>3630.3</v>
      </c>
      <c r="F26" s="10">
        <v>3630.287</v>
      </c>
      <c r="G26" s="10">
        <v>114.8</v>
      </c>
      <c r="H26" s="10">
        <v>114.8</v>
      </c>
      <c r="I26" s="10">
        <v>0</v>
      </c>
      <c r="J26" s="10">
        <v>0</v>
      </c>
      <c r="K26" s="10">
        <v>3515.529</v>
      </c>
      <c r="L26" s="10">
        <v>3515.529</v>
      </c>
      <c r="M26" s="10">
        <v>0</v>
      </c>
      <c r="N26" s="10">
        <v>0</v>
      </c>
      <c r="O26" s="21"/>
    </row>
    <row r="27" spans="1:15" ht="32.25" customHeight="1">
      <c r="A27" s="21"/>
      <c r="B27" s="20"/>
      <c r="C27" s="21"/>
      <c r="D27" s="6">
        <v>2019</v>
      </c>
      <c r="E27" s="8">
        <f>SUM(G27+I27+K27+M27)</f>
        <v>551.9000000000001</v>
      </c>
      <c r="F27" s="8">
        <f>SUM(H27+J27+L27+N27)</f>
        <v>551.9000000000001</v>
      </c>
      <c r="G27" s="8">
        <v>18.2</v>
      </c>
      <c r="H27" s="8">
        <v>18.2</v>
      </c>
      <c r="I27" s="8">
        <v>0</v>
      </c>
      <c r="J27" s="8">
        <v>0</v>
      </c>
      <c r="K27" s="8">
        <v>533.7</v>
      </c>
      <c r="L27" s="8">
        <v>533.7</v>
      </c>
      <c r="M27" s="8">
        <v>0</v>
      </c>
      <c r="N27" s="8">
        <v>0</v>
      </c>
      <c r="O27" s="21"/>
    </row>
    <row r="28" spans="1:15" ht="16.5" customHeight="1">
      <c r="A28" s="21"/>
      <c r="B28" s="21" t="s">
        <v>23</v>
      </c>
      <c r="C28" s="21"/>
      <c r="D28" s="7" t="s">
        <v>22</v>
      </c>
      <c r="E28" s="10">
        <f>E29+E30+E31</f>
        <v>11301.1</v>
      </c>
      <c r="F28" s="10">
        <f aca="true" t="shared" si="4" ref="F28:N28">F29+F30+F31</f>
        <v>11301.1</v>
      </c>
      <c r="G28" s="10">
        <f t="shared" si="4"/>
        <v>290</v>
      </c>
      <c r="H28" s="10">
        <f t="shared" si="4"/>
        <v>290</v>
      </c>
      <c r="I28" s="10">
        <f t="shared" si="4"/>
        <v>0</v>
      </c>
      <c r="J28" s="10">
        <f t="shared" si="4"/>
        <v>0</v>
      </c>
      <c r="K28" s="10">
        <f t="shared" si="4"/>
        <v>11011.129</v>
      </c>
      <c r="L28" s="10">
        <f t="shared" si="4"/>
        <v>11011.129</v>
      </c>
      <c r="M28" s="10">
        <f t="shared" si="4"/>
        <v>0</v>
      </c>
      <c r="N28" s="10">
        <f t="shared" si="4"/>
        <v>0</v>
      </c>
      <c r="O28" s="21" t="s">
        <v>33</v>
      </c>
    </row>
    <row r="29" spans="1:15" ht="13.5" customHeight="1">
      <c r="A29" s="21"/>
      <c r="B29" s="21"/>
      <c r="C29" s="21"/>
      <c r="D29" s="6">
        <v>2017</v>
      </c>
      <c r="E29" s="10">
        <v>7118.9</v>
      </c>
      <c r="F29" s="10">
        <v>7118.9</v>
      </c>
      <c r="G29" s="10">
        <v>157</v>
      </c>
      <c r="H29" s="10">
        <v>157</v>
      </c>
      <c r="I29" s="10">
        <v>0</v>
      </c>
      <c r="J29" s="10">
        <v>0</v>
      </c>
      <c r="K29" s="10">
        <v>6961.9</v>
      </c>
      <c r="L29" s="10">
        <v>6961.9</v>
      </c>
      <c r="M29" s="10">
        <v>0</v>
      </c>
      <c r="N29" s="10">
        <v>0</v>
      </c>
      <c r="O29" s="21"/>
    </row>
    <row r="30" spans="1:15" ht="15.75" customHeight="1">
      <c r="A30" s="21"/>
      <c r="B30" s="21"/>
      <c r="C30" s="21"/>
      <c r="D30" s="6">
        <v>2018</v>
      </c>
      <c r="E30" s="10">
        <v>3630.3</v>
      </c>
      <c r="F30" s="10">
        <v>3630.3</v>
      </c>
      <c r="G30" s="10">
        <v>114.8</v>
      </c>
      <c r="H30" s="10">
        <v>114.8</v>
      </c>
      <c r="I30" s="10">
        <v>0</v>
      </c>
      <c r="J30" s="10">
        <v>0</v>
      </c>
      <c r="K30" s="10">
        <v>3515.529</v>
      </c>
      <c r="L30" s="10">
        <v>3515.529</v>
      </c>
      <c r="M30" s="10">
        <v>0</v>
      </c>
      <c r="N30" s="10">
        <v>0</v>
      </c>
      <c r="O30" s="21"/>
    </row>
    <row r="31" spans="1:15" ht="16.5" customHeight="1">
      <c r="A31" s="21"/>
      <c r="B31" s="21"/>
      <c r="C31" s="21"/>
      <c r="D31" s="6">
        <v>2019</v>
      </c>
      <c r="E31" s="10">
        <f aca="true" t="shared" si="5" ref="E31:N31">SUM(E27)</f>
        <v>551.9000000000001</v>
      </c>
      <c r="F31" s="10">
        <f t="shared" si="5"/>
        <v>551.9000000000001</v>
      </c>
      <c r="G31" s="10">
        <f t="shared" si="5"/>
        <v>18.2</v>
      </c>
      <c r="H31" s="10">
        <f t="shared" si="5"/>
        <v>18.2</v>
      </c>
      <c r="I31" s="10">
        <f t="shared" si="5"/>
        <v>0</v>
      </c>
      <c r="J31" s="10">
        <f t="shared" si="5"/>
        <v>0</v>
      </c>
      <c r="K31" s="10">
        <f t="shared" si="5"/>
        <v>533.7</v>
      </c>
      <c r="L31" s="10">
        <f t="shared" si="5"/>
        <v>533.7</v>
      </c>
      <c r="M31" s="10">
        <f t="shared" si="5"/>
        <v>0</v>
      </c>
      <c r="N31" s="10">
        <f t="shared" si="5"/>
        <v>0</v>
      </c>
      <c r="O31" s="21"/>
    </row>
    <row r="32" spans="1:15" ht="24" customHeight="1">
      <c r="A32" s="6" t="s">
        <v>29</v>
      </c>
      <c r="B32" s="27" t="s">
        <v>28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5" customHeight="1">
      <c r="A33" s="21"/>
      <c r="B33" s="21" t="s">
        <v>51</v>
      </c>
      <c r="C33" s="21" t="s">
        <v>44</v>
      </c>
      <c r="D33" s="7" t="s">
        <v>22</v>
      </c>
      <c r="E33" s="8">
        <f>E34+E35+E36+E37+E38+E39+E40+E41+E42</f>
        <v>140285.315</v>
      </c>
      <c r="F33" s="8">
        <f>F34+F35+F36+F37+F38+F39+F40+F41+F42</f>
        <v>140183.715</v>
      </c>
      <c r="G33" s="8">
        <f aca="true" t="shared" si="6" ref="G33:N33">G34+G35+G36+G37+G38+G39+G40+G41+G42</f>
        <v>140285.315</v>
      </c>
      <c r="H33" s="8">
        <f>H34+H35+H36+H37+H38+H39+H40+H41+H42</f>
        <v>140183.715</v>
      </c>
      <c r="I33" s="10">
        <f t="shared" si="6"/>
        <v>0</v>
      </c>
      <c r="J33" s="10">
        <f t="shared" si="6"/>
        <v>0</v>
      </c>
      <c r="K33" s="10">
        <f t="shared" si="6"/>
        <v>0</v>
      </c>
      <c r="L33" s="10">
        <f t="shared" si="6"/>
        <v>0</v>
      </c>
      <c r="M33" s="10">
        <f t="shared" si="6"/>
        <v>0</v>
      </c>
      <c r="N33" s="10">
        <f t="shared" si="6"/>
        <v>0</v>
      </c>
      <c r="O33" s="21" t="s">
        <v>33</v>
      </c>
    </row>
    <row r="34" spans="1:15" ht="15" customHeight="1">
      <c r="A34" s="21"/>
      <c r="B34" s="21"/>
      <c r="C34" s="21"/>
      <c r="D34" s="6">
        <v>2017</v>
      </c>
      <c r="E34" s="8">
        <v>3399.8</v>
      </c>
      <c r="F34" s="8">
        <v>3399.8</v>
      </c>
      <c r="G34" s="8">
        <v>3399.8</v>
      </c>
      <c r="H34" s="8">
        <v>3399.8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21"/>
    </row>
    <row r="35" spans="1:15" ht="17.25" customHeight="1">
      <c r="A35" s="21"/>
      <c r="B35" s="21"/>
      <c r="C35" s="21"/>
      <c r="D35" s="6">
        <v>2018</v>
      </c>
      <c r="E35" s="8">
        <v>4113.515</v>
      </c>
      <c r="F35" s="8">
        <v>4113.515</v>
      </c>
      <c r="G35" s="8">
        <v>4113.515</v>
      </c>
      <c r="H35" s="8">
        <v>4113.515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21"/>
    </row>
    <row r="36" spans="1:15" ht="17.25" customHeight="1">
      <c r="A36" s="21"/>
      <c r="B36" s="21"/>
      <c r="C36" s="21"/>
      <c r="D36" s="6">
        <v>2019</v>
      </c>
      <c r="E36" s="8">
        <v>3072</v>
      </c>
      <c r="F36" s="8">
        <v>3072</v>
      </c>
      <c r="G36" s="8">
        <v>3072</v>
      </c>
      <c r="H36" s="8">
        <v>3072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21"/>
    </row>
    <row r="37" spans="1:15" ht="16.5" customHeight="1">
      <c r="A37" s="21"/>
      <c r="B37" s="21"/>
      <c r="C37" s="21"/>
      <c r="D37" s="6">
        <v>2020</v>
      </c>
      <c r="E37" s="8">
        <f aca="true" t="shared" si="7" ref="E37:F42">G37</f>
        <v>3200</v>
      </c>
      <c r="F37" s="8">
        <f t="shared" si="7"/>
        <v>3200</v>
      </c>
      <c r="G37" s="8">
        <v>3200</v>
      </c>
      <c r="H37" s="8">
        <v>3200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21"/>
    </row>
    <row r="38" spans="1:15" ht="16.5" customHeight="1">
      <c r="A38" s="21"/>
      <c r="B38" s="21"/>
      <c r="C38" s="21"/>
      <c r="D38" s="6">
        <v>2021</v>
      </c>
      <c r="E38" s="8">
        <f t="shared" si="7"/>
        <v>3900</v>
      </c>
      <c r="F38" s="8">
        <f t="shared" si="7"/>
        <v>3900</v>
      </c>
      <c r="G38" s="8">
        <v>3900</v>
      </c>
      <c r="H38" s="8">
        <v>3900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21"/>
    </row>
    <row r="39" spans="1:15" ht="16.5" customHeight="1">
      <c r="A39" s="21"/>
      <c r="B39" s="21"/>
      <c r="C39" s="21"/>
      <c r="D39" s="6">
        <v>2022</v>
      </c>
      <c r="E39" s="8">
        <f t="shared" si="7"/>
        <v>3900</v>
      </c>
      <c r="F39" s="8">
        <f t="shared" si="7"/>
        <v>3900</v>
      </c>
      <c r="G39" s="8">
        <v>3900</v>
      </c>
      <c r="H39" s="8">
        <v>3900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21"/>
    </row>
    <row r="40" spans="1:15" ht="18.75" customHeight="1">
      <c r="A40" s="21"/>
      <c r="B40" s="21"/>
      <c r="C40" s="21"/>
      <c r="D40" s="6">
        <v>2023</v>
      </c>
      <c r="E40" s="8">
        <f t="shared" si="7"/>
        <v>3200</v>
      </c>
      <c r="F40" s="8">
        <f t="shared" si="7"/>
        <v>3098.4</v>
      </c>
      <c r="G40" s="8">
        <v>3200</v>
      </c>
      <c r="H40" s="8">
        <v>3098.4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21"/>
    </row>
    <row r="41" spans="1:15" ht="17.25" customHeight="1">
      <c r="A41" s="21"/>
      <c r="B41" s="21"/>
      <c r="C41" s="21"/>
      <c r="D41" s="6">
        <v>2024</v>
      </c>
      <c r="E41" s="8">
        <f t="shared" si="7"/>
        <v>56300</v>
      </c>
      <c r="F41" s="8">
        <f t="shared" si="7"/>
        <v>56300</v>
      </c>
      <c r="G41" s="11">
        <v>56300</v>
      </c>
      <c r="H41" s="11">
        <v>56300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21"/>
    </row>
    <row r="42" spans="1:15" ht="16.5" customHeight="1">
      <c r="A42" s="21"/>
      <c r="B42" s="21"/>
      <c r="C42" s="21"/>
      <c r="D42" s="6">
        <v>2025</v>
      </c>
      <c r="E42" s="8">
        <f t="shared" si="7"/>
        <v>59200</v>
      </c>
      <c r="F42" s="8">
        <f t="shared" si="7"/>
        <v>59200</v>
      </c>
      <c r="G42" s="11">
        <v>59200</v>
      </c>
      <c r="H42" s="11">
        <v>59200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21"/>
    </row>
    <row r="43" spans="1:15" ht="16.5" customHeight="1">
      <c r="A43" s="21"/>
      <c r="B43" s="21" t="s">
        <v>30</v>
      </c>
      <c r="C43" s="21"/>
      <c r="D43" s="7" t="s">
        <v>22</v>
      </c>
      <c r="E43" s="8">
        <f>E44+E45+E46+E47+E48+E49+E50+E51+E52</f>
        <v>140285.315</v>
      </c>
      <c r="F43" s="8">
        <f aca="true" t="shared" si="8" ref="F43:N43">F44+F45+F46+F47+F48+F49+F50+F51+F52</f>
        <v>140183.715</v>
      </c>
      <c r="G43" s="8">
        <f t="shared" si="8"/>
        <v>140285.315</v>
      </c>
      <c r="H43" s="8">
        <f t="shared" si="8"/>
        <v>140183.715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0">
        <f t="shared" si="8"/>
        <v>0</v>
      </c>
      <c r="M43" s="10">
        <f t="shared" si="8"/>
        <v>0</v>
      </c>
      <c r="N43" s="10">
        <f t="shared" si="8"/>
        <v>0</v>
      </c>
      <c r="O43" s="21"/>
    </row>
    <row r="44" spans="1:15" ht="16.5" customHeight="1">
      <c r="A44" s="21"/>
      <c r="B44" s="21"/>
      <c r="C44" s="21"/>
      <c r="D44" s="6">
        <v>2017</v>
      </c>
      <c r="E44" s="8">
        <v>3399.8</v>
      </c>
      <c r="F44" s="8">
        <v>3399.8</v>
      </c>
      <c r="G44" s="8">
        <v>3399.8</v>
      </c>
      <c r="H44" s="8">
        <v>3399.8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21"/>
    </row>
    <row r="45" spans="1:15" ht="15" customHeight="1">
      <c r="A45" s="21"/>
      <c r="B45" s="21"/>
      <c r="C45" s="21"/>
      <c r="D45" s="6">
        <v>2018</v>
      </c>
      <c r="E45" s="8">
        <v>4113.515</v>
      </c>
      <c r="F45" s="8">
        <v>4113.515</v>
      </c>
      <c r="G45" s="8">
        <v>4113.515</v>
      </c>
      <c r="H45" s="8">
        <v>4113.515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21"/>
    </row>
    <row r="46" spans="1:15" ht="15.75" customHeight="1">
      <c r="A46" s="21"/>
      <c r="B46" s="21"/>
      <c r="C46" s="21"/>
      <c r="D46" s="6">
        <v>2019</v>
      </c>
      <c r="E46" s="8">
        <v>3072</v>
      </c>
      <c r="F46" s="8">
        <v>3072</v>
      </c>
      <c r="G46" s="8">
        <v>3072</v>
      </c>
      <c r="H46" s="8">
        <v>3072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1"/>
    </row>
    <row r="47" spans="1:15" ht="14.25" customHeight="1">
      <c r="A47" s="21"/>
      <c r="B47" s="21"/>
      <c r="C47" s="21"/>
      <c r="D47" s="6">
        <v>2020</v>
      </c>
      <c r="E47" s="8">
        <f aca="true" t="shared" si="9" ref="E47:F52">G47</f>
        <v>3200</v>
      </c>
      <c r="F47" s="8">
        <f t="shared" si="9"/>
        <v>3200</v>
      </c>
      <c r="G47" s="8">
        <v>3200</v>
      </c>
      <c r="H47" s="8">
        <v>3200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1"/>
    </row>
    <row r="48" spans="1:15" ht="15.75" customHeight="1">
      <c r="A48" s="21"/>
      <c r="B48" s="21"/>
      <c r="C48" s="21"/>
      <c r="D48" s="6">
        <v>2021</v>
      </c>
      <c r="E48" s="8">
        <f t="shared" si="9"/>
        <v>3900</v>
      </c>
      <c r="F48" s="8">
        <f t="shared" si="9"/>
        <v>3900</v>
      </c>
      <c r="G48" s="8">
        <f>G38</f>
        <v>3900</v>
      </c>
      <c r="H48" s="8">
        <f>H38</f>
        <v>3900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1"/>
    </row>
    <row r="49" spans="1:15" ht="18" customHeight="1">
      <c r="A49" s="21"/>
      <c r="B49" s="21"/>
      <c r="C49" s="21"/>
      <c r="D49" s="6">
        <v>2022</v>
      </c>
      <c r="E49" s="8">
        <f t="shared" si="9"/>
        <v>3900</v>
      </c>
      <c r="F49" s="8">
        <f t="shared" si="9"/>
        <v>3900</v>
      </c>
      <c r="G49" s="8">
        <f aca="true" t="shared" si="10" ref="G49:H52">G39</f>
        <v>3900</v>
      </c>
      <c r="H49" s="8">
        <f t="shared" si="10"/>
        <v>3900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21"/>
    </row>
    <row r="50" spans="1:15" ht="18" customHeight="1">
      <c r="A50" s="21"/>
      <c r="B50" s="21"/>
      <c r="C50" s="21"/>
      <c r="D50" s="6">
        <v>2023</v>
      </c>
      <c r="E50" s="8">
        <f t="shared" si="9"/>
        <v>3200</v>
      </c>
      <c r="F50" s="8">
        <f t="shared" si="9"/>
        <v>3098.4</v>
      </c>
      <c r="G50" s="8">
        <f t="shared" si="10"/>
        <v>3200</v>
      </c>
      <c r="H50" s="8">
        <f t="shared" si="10"/>
        <v>3098.4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21"/>
    </row>
    <row r="51" spans="1:15" ht="16.5" customHeight="1">
      <c r="A51" s="21"/>
      <c r="B51" s="21"/>
      <c r="C51" s="21"/>
      <c r="D51" s="6">
        <v>2024</v>
      </c>
      <c r="E51" s="8">
        <f t="shared" si="9"/>
        <v>56300</v>
      </c>
      <c r="F51" s="8">
        <f t="shared" si="9"/>
        <v>56300</v>
      </c>
      <c r="G51" s="8">
        <f t="shared" si="10"/>
        <v>56300</v>
      </c>
      <c r="H51" s="8">
        <f t="shared" si="10"/>
        <v>56300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21"/>
    </row>
    <row r="52" spans="1:15" ht="17.25" customHeight="1">
      <c r="A52" s="21"/>
      <c r="B52" s="21"/>
      <c r="C52" s="21"/>
      <c r="D52" s="6">
        <v>2025</v>
      </c>
      <c r="E52" s="8">
        <f t="shared" si="9"/>
        <v>59200</v>
      </c>
      <c r="F52" s="8">
        <f t="shared" si="9"/>
        <v>59200</v>
      </c>
      <c r="G52" s="8">
        <f t="shared" si="10"/>
        <v>59200</v>
      </c>
      <c r="H52" s="8">
        <f t="shared" si="10"/>
        <v>59200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21"/>
    </row>
    <row r="53" spans="1:15" ht="46.5" customHeight="1">
      <c r="A53" s="6" t="s">
        <v>31</v>
      </c>
      <c r="B53" s="21" t="s">
        <v>42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26.25" customHeight="1">
      <c r="A54" s="21"/>
      <c r="B54" s="20" t="s">
        <v>40</v>
      </c>
      <c r="C54" s="21" t="s">
        <v>45</v>
      </c>
      <c r="D54" s="6" t="s">
        <v>22</v>
      </c>
      <c r="E54" s="8">
        <f>SUM(E55:E61)</f>
        <v>103335.8</v>
      </c>
      <c r="F54" s="8">
        <f>SUM(F55:F61)</f>
        <v>91175.8</v>
      </c>
      <c r="G54" s="8">
        <f aca="true" t="shared" si="11" ref="G54:N54">SUM(G55:G61)</f>
        <v>6840</v>
      </c>
      <c r="H54" s="8">
        <f>SUM(H55:H61)</f>
        <v>5320</v>
      </c>
      <c r="I54" s="8">
        <f t="shared" si="11"/>
        <v>0</v>
      </c>
      <c r="J54" s="8">
        <f t="shared" si="11"/>
        <v>0</v>
      </c>
      <c r="K54" s="8">
        <f>SUM(K55:K61)</f>
        <v>54975.8</v>
      </c>
      <c r="L54" s="8">
        <f t="shared" si="11"/>
        <v>44335.8</v>
      </c>
      <c r="M54" s="8">
        <f t="shared" si="11"/>
        <v>41520</v>
      </c>
      <c r="N54" s="8">
        <f t="shared" si="11"/>
        <v>41520</v>
      </c>
      <c r="O54" s="21" t="s">
        <v>33</v>
      </c>
    </row>
    <row r="55" spans="1:15" ht="19.5" customHeight="1">
      <c r="A55" s="21"/>
      <c r="B55" s="20"/>
      <c r="C55" s="21"/>
      <c r="D55" s="6">
        <v>2017</v>
      </c>
      <c r="E55" s="8">
        <v>13990</v>
      </c>
      <c r="F55" s="8">
        <v>13990</v>
      </c>
      <c r="G55" s="8">
        <v>0</v>
      </c>
      <c r="H55" s="8">
        <v>0</v>
      </c>
      <c r="I55" s="8">
        <v>0</v>
      </c>
      <c r="J55" s="8">
        <v>0</v>
      </c>
      <c r="K55" s="8">
        <v>13990</v>
      </c>
      <c r="L55" s="8">
        <v>13990</v>
      </c>
      <c r="M55" s="8">
        <v>0</v>
      </c>
      <c r="N55" s="8">
        <v>0</v>
      </c>
      <c r="O55" s="21"/>
    </row>
    <row r="56" spans="1:15" ht="20.25" customHeight="1">
      <c r="A56" s="21"/>
      <c r="B56" s="20"/>
      <c r="C56" s="21"/>
      <c r="D56" s="6">
        <v>2018</v>
      </c>
      <c r="E56" s="8">
        <v>27305.8</v>
      </c>
      <c r="F56" s="8">
        <v>27305.8</v>
      </c>
      <c r="G56" s="8">
        <v>0</v>
      </c>
      <c r="H56" s="8">
        <v>0</v>
      </c>
      <c r="I56" s="8">
        <v>0</v>
      </c>
      <c r="J56" s="8">
        <v>0</v>
      </c>
      <c r="K56" s="8">
        <v>27305.8</v>
      </c>
      <c r="L56" s="8">
        <v>27305.8</v>
      </c>
      <c r="M56" s="8">
        <v>0</v>
      </c>
      <c r="N56" s="8">
        <v>0</v>
      </c>
      <c r="O56" s="21"/>
    </row>
    <row r="57" spans="1:15" ht="18" customHeight="1">
      <c r="A57" s="21"/>
      <c r="B57" s="20"/>
      <c r="C57" s="21"/>
      <c r="D57" s="6">
        <v>2019</v>
      </c>
      <c r="E57" s="8">
        <f>SUM(G57+I57+K57+M57)</f>
        <v>46080</v>
      </c>
      <c r="F57" s="8">
        <f>SUM(H57+J57+L57+N57)</f>
        <v>46080</v>
      </c>
      <c r="G57" s="8">
        <v>1520</v>
      </c>
      <c r="H57" s="8">
        <v>1520</v>
      </c>
      <c r="I57" s="8">
        <v>0</v>
      </c>
      <c r="J57" s="8">
        <v>0</v>
      </c>
      <c r="K57" s="8">
        <v>3040</v>
      </c>
      <c r="L57" s="8">
        <v>3040</v>
      </c>
      <c r="M57" s="8">
        <f>40000+3040/2</f>
        <v>41520</v>
      </c>
      <c r="N57" s="8">
        <f>40000+3040/2</f>
        <v>41520</v>
      </c>
      <c r="O57" s="21"/>
    </row>
    <row r="58" spans="1:15" ht="18" customHeight="1">
      <c r="A58" s="21"/>
      <c r="B58" s="20"/>
      <c r="C58" s="21"/>
      <c r="D58" s="6">
        <v>2020</v>
      </c>
      <c r="E58" s="8">
        <f>G58+K58</f>
        <v>2280</v>
      </c>
      <c r="F58" s="8">
        <f>H58+L58</f>
        <v>760</v>
      </c>
      <c r="G58" s="8">
        <v>760</v>
      </c>
      <c r="H58" s="8">
        <v>760</v>
      </c>
      <c r="I58" s="8">
        <v>0</v>
      </c>
      <c r="J58" s="8">
        <v>0</v>
      </c>
      <c r="K58" s="8">
        <v>1520</v>
      </c>
      <c r="L58" s="8">
        <v>0</v>
      </c>
      <c r="M58" s="8">
        <v>0</v>
      </c>
      <c r="N58" s="8">
        <v>0</v>
      </c>
      <c r="O58" s="21"/>
    </row>
    <row r="59" spans="1:15" ht="16.5" customHeight="1">
      <c r="A59" s="21"/>
      <c r="B59" s="20"/>
      <c r="C59" s="21"/>
      <c r="D59" s="6">
        <v>2021</v>
      </c>
      <c r="E59" s="8">
        <f>G59+K59</f>
        <v>4560</v>
      </c>
      <c r="F59" s="8">
        <f>H59+J59+L59+N59</f>
        <v>1520</v>
      </c>
      <c r="G59" s="8">
        <v>1520</v>
      </c>
      <c r="H59" s="8">
        <v>1520</v>
      </c>
      <c r="I59" s="8">
        <v>0</v>
      </c>
      <c r="J59" s="8">
        <v>0</v>
      </c>
      <c r="K59" s="8">
        <v>3040</v>
      </c>
      <c r="L59" s="8">
        <v>0</v>
      </c>
      <c r="M59" s="8">
        <v>0</v>
      </c>
      <c r="N59" s="8">
        <v>0</v>
      </c>
      <c r="O59" s="21"/>
    </row>
    <row r="60" spans="1:15" ht="17.25" customHeight="1">
      <c r="A60" s="21"/>
      <c r="B60" s="20"/>
      <c r="C60" s="21"/>
      <c r="D60" s="6" t="s">
        <v>41</v>
      </c>
      <c r="E60" s="8">
        <f>G60+K60</f>
        <v>4560</v>
      </c>
      <c r="F60" s="8">
        <f>H60+J60+L60+N60</f>
        <v>1520</v>
      </c>
      <c r="G60" s="8">
        <v>1520</v>
      </c>
      <c r="H60" s="8">
        <v>1520</v>
      </c>
      <c r="I60" s="8">
        <v>0</v>
      </c>
      <c r="J60" s="8">
        <v>0</v>
      </c>
      <c r="K60" s="8">
        <v>3040</v>
      </c>
      <c r="L60" s="8">
        <v>0</v>
      </c>
      <c r="M60" s="8">
        <v>0</v>
      </c>
      <c r="N60" s="8">
        <v>0</v>
      </c>
      <c r="O60" s="21"/>
    </row>
    <row r="61" spans="1:15" ht="17.25" customHeight="1">
      <c r="A61" s="21"/>
      <c r="B61" s="20"/>
      <c r="C61" s="21"/>
      <c r="D61" s="12" t="s">
        <v>52</v>
      </c>
      <c r="E61" s="8">
        <f>G61+K61</f>
        <v>4560</v>
      </c>
      <c r="F61" s="8">
        <f>H61+J61+L61+N61</f>
        <v>0</v>
      </c>
      <c r="G61" s="8">
        <v>1520</v>
      </c>
      <c r="H61" s="8">
        <v>0</v>
      </c>
      <c r="I61" s="8">
        <v>0</v>
      </c>
      <c r="J61" s="8">
        <v>0</v>
      </c>
      <c r="K61" s="8">
        <v>3040</v>
      </c>
      <c r="L61" s="8">
        <v>0</v>
      </c>
      <c r="M61" s="8">
        <v>0</v>
      </c>
      <c r="N61" s="8">
        <v>0</v>
      </c>
      <c r="O61" s="21"/>
    </row>
    <row r="62" spans="1:15" ht="18" customHeight="1">
      <c r="A62" s="21"/>
      <c r="B62" s="21" t="s">
        <v>32</v>
      </c>
      <c r="C62" s="21"/>
      <c r="D62" s="6" t="s">
        <v>22</v>
      </c>
      <c r="E62" s="8">
        <f>SUM(E63:E69)</f>
        <v>103335.8</v>
      </c>
      <c r="F62" s="8">
        <f aca="true" t="shared" si="12" ref="F62:N62">SUM(F63:F69)</f>
        <v>91175.8</v>
      </c>
      <c r="G62" s="8">
        <f t="shared" si="12"/>
        <v>6840</v>
      </c>
      <c r="H62" s="8">
        <f t="shared" si="12"/>
        <v>5320</v>
      </c>
      <c r="I62" s="8">
        <f t="shared" si="12"/>
        <v>0</v>
      </c>
      <c r="J62" s="8">
        <f t="shared" si="12"/>
        <v>0</v>
      </c>
      <c r="K62" s="8">
        <f>SUM(K63:K69)</f>
        <v>54975.8</v>
      </c>
      <c r="L62" s="8">
        <f t="shared" si="12"/>
        <v>44335.8</v>
      </c>
      <c r="M62" s="8">
        <f t="shared" si="12"/>
        <v>41520</v>
      </c>
      <c r="N62" s="8">
        <f t="shared" si="12"/>
        <v>41520</v>
      </c>
      <c r="O62" s="21" t="s">
        <v>33</v>
      </c>
    </row>
    <row r="63" spans="1:15" ht="16.5" customHeight="1">
      <c r="A63" s="21"/>
      <c r="B63" s="21"/>
      <c r="C63" s="21"/>
      <c r="D63" s="6">
        <v>2017</v>
      </c>
      <c r="E63" s="8">
        <v>13990</v>
      </c>
      <c r="F63" s="8">
        <v>13990</v>
      </c>
      <c r="G63" s="8">
        <v>0</v>
      </c>
      <c r="H63" s="8">
        <v>0</v>
      </c>
      <c r="I63" s="8">
        <v>0</v>
      </c>
      <c r="J63" s="8">
        <v>0</v>
      </c>
      <c r="K63" s="8">
        <v>13990</v>
      </c>
      <c r="L63" s="8">
        <v>13990</v>
      </c>
      <c r="M63" s="8">
        <v>0</v>
      </c>
      <c r="N63" s="8">
        <v>0</v>
      </c>
      <c r="O63" s="21"/>
    </row>
    <row r="64" spans="1:15" ht="18.75" customHeight="1">
      <c r="A64" s="21"/>
      <c r="B64" s="21"/>
      <c r="C64" s="21"/>
      <c r="D64" s="6">
        <v>2018</v>
      </c>
      <c r="E64" s="8">
        <v>27305.8</v>
      </c>
      <c r="F64" s="8">
        <v>27305.8</v>
      </c>
      <c r="G64" s="8">
        <v>0</v>
      </c>
      <c r="H64" s="8">
        <v>0</v>
      </c>
      <c r="I64" s="8">
        <v>0</v>
      </c>
      <c r="J64" s="8">
        <v>0</v>
      </c>
      <c r="K64" s="8">
        <v>27305.8</v>
      </c>
      <c r="L64" s="8">
        <v>27305.8</v>
      </c>
      <c r="M64" s="8">
        <v>0</v>
      </c>
      <c r="N64" s="8">
        <v>0</v>
      </c>
      <c r="O64" s="21"/>
    </row>
    <row r="65" spans="1:15" ht="13.5" customHeight="1">
      <c r="A65" s="21"/>
      <c r="B65" s="21"/>
      <c r="C65" s="21"/>
      <c r="D65" s="6">
        <v>2019</v>
      </c>
      <c r="E65" s="8">
        <f>SUM(G65+I65+K65+M65)</f>
        <v>46080</v>
      </c>
      <c r="F65" s="8">
        <f>SUM(H65+J65+L65+N65)</f>
        <v>46080</v>
      </c>
      <c r="G65" s="8">
        <v>1520</v>
      </c>
      <c r="H65" s="8">
        <v>1520</v>
      </c>
      <c r="I65" s="8">
        <v>0</v>
      </c>
      <c r="J65" s="8">
        <v>0</v>
      </c>
      <c r="K65" s="8">
        <v>3040</v>
      </c>
      <c r="L65" s="8">
        <v>3040</v>
      </c>
      <c r="M65" s="8">
        <f>40000+3040/2</f>
        <v>41520</v>
      </c>
      <c r="N65" s="8">
        <f>40000+3040/2</f>
        <v>41520</v>
      </c>
      <c r="O65" s="21"/>
    </row>
    <row r="66" spans="1:15" ht="13.5" customHeight="1">
      <c r="A66" s="21"/>
      <c r="B66" s="21"/>
      <c r="C66" s="21"/>
      <c r="D66" s="6" t="s">
        <v>37</v>
      </c>
      <c r="E66" s="8">
        <f>G66+K66</f>
        <v>2280</v>
      </c>
      <c r="F66" s="8">
        <f>H66+L66</f>
        <v>760</v>
      </c>
      <c r="G66" s="8">
        <v>760</v>
      </c>
      <c r="H66" s="8">
        <v>760</v>
      </c>
      <c r="I66" s="8">
        <v>0</v>
      </c>
      <c r="J66" s="8">
        <v>0</v>
      </c>
      <c r="K66" s="8">
        <v>1520</v>
      </c>
      <c r="L66" s="8">
        <f>L58</f>
        <v>0</v>
      </c>
      <c r="M66" s="8">
        <v>0</v>
      </c>
      <c r="N66" s="8">
        <v>0</v>
      </c>
      <c r="O66" s="21"/>
    </row>
    <row r="67" spans="1:15" ht="13.5" customHeight="1">
      <c r="A67" s="21"/>
      <c r="B67" s="21"/>
      <c r="C67" s="21"/>
      <c r="D67" s="6" t="s">
        <v>38</v>
      </c>
      <c r="E67" s="8">
        <f>G67+K67</f>
        <v>4560</v>
      </c>
      <c r="F67" s="8">
        <f>H67+J67+L67+N67</f>
        <v>1520</v>
      </c>
      <c r="G67" s="8">
        <f>G59</f>
        <v>1520</v>
      </c>
      <c r="H67" s="8">
        <v>1520</v>
      </c>
      <c r="I67" s="8">
        <v>0</v>
      </c>
      <c r="J67" s="8">
        <v>0</v>
      </c>
      <c r="K67" s="8">
        <f>K59</f>
        <v>3040</v>
      </c>
      <c r="L67" s="8">
        <v>0</v>
      </c>
      <c r="M67" s="8">
        <v>0</v>
      </c>
      <c r="N67" s="8">
        <v>0</v>
      </c>
      <c r="O67" s="21"/>
    </row>
    <row r="68" spans="1:15" ht="12.75" customHeight="1">
      <c r="A68" s="21"/>
      <c r="B68" s="21"/>
      <c r="C68" s="21"/>
      <c r="D68" s="6" t="s">
        <v>41</v>
      </c>
      <c r="E68" s="8">
        <f>G68+K68</f>
        <v>4560</v>
      </c>
      <c r="F68" s="8">
        <f>H68+J68+L68+N68</f>
        <v>1520</v>
      </c>
      <c r="G68" s="8">
        <f>G60</f>
        <v>1520</v>
      </c>
      <c r="H68" s="8">
        <v>1520</v>
      </c>
      <c r="I68" s="8">
        <v>0</v>
      </c>
      <c r="J68" s="8">
        <v>0</v>
      </c>
      <c r="K68" s="8">
        <f>K60</f>
        <v>3040</v>
      </c>
      <c r="L68" s="8">
        <v>0</v>
      </c>
      <c r="M68" s="8">
        <v>0</v>
      </c>
      <c r="N68" s="8">
        <v>0</v>
      </c>
      <c r="O68" s="21"/>
    </row>
    <row r="69" spans="1:15" ht="12.75" customHeight="1">
      <c r="A69" s="21"/>
      <c r="B69" s="21"/>
      <c r="C69" s="21"/>
      <c r="D69" s="6" t="s">
        <v>52</v>
      </c>
      <c r="E69" s="8">
        <f>G69+K69</f>
        <v>4560</v>
      </c>
      <c r="F69" s="8">
        <f>H69+J69+L69+N69</f>
        <v>0</v>
      </c>
      <c r="G69" s="8">
        <f>G61</f>
        <v>1520</v>
      </c>
      <c r="H69" s="8">
        <v>0</v>
      </c>
      <c r="I69" s="8">
        <v>0</v>
      </c>
      <c r="J69" s="8">
        <v>0</v>
      </c>
      <c r="K69" s="8">
        <f>K61</f>
        <v>3040</v>
      </c>
      <c r="L69" s="8">
        <v>0</v>
      </c>
      <c r="M69" s="8">
        <v>0</v>
      </c>
      <c r="N69" s="8">
        <v>0</v>
      </c>
      <c r="O69" s="21"/>
    </row>
    <row r="70" spans="1:15" ht="18" customHeight="1">
      <c r="A70" s="21"/>
      <c r="B70" s="21" t="s">
        <v>24</v>
      </c>
      <c r="C70" s="21"/>
      <c r="D70" s="6" t="s">
        <v>22</v>
      </c>
      <c r="E70" s="13">
        <f>E71+E72+E73+E74+E75+E76+E77+E78+E79</f>
        <v>254922.202</v>
      </c>
      <c r="F70" s="13">
        <f>F71+F72+F73+F74+F75+F76+F77+F78+F79</f>
        <v>242660.60199999998</v>
      </c>
      <c r="G70" s="13">
        <f>G71+G72+G73+G74+G75+G76+G77+G78+G79</f>
        <v>147415.273</v>
      </c>
      <c r="H70" s="13">
        <f aca="true" t="shared" si="13" ref="H70:N70">H71+H72+H73+H74+H75+H76+H77+H78+H79</f>
        <v>145793.673</v>
      </c>
      <c r="I70" s="13">
        <f t="shared" si="13"/>
        <v>0</v>
      </c>
      <c r="J70" s="13">
        <f t="shared" si="13"/>
        <v>0</v>
      </c>
      <c r="K70" s="13">
        <f>K71+K72+K73+K74+K75+K76+K77+K78+K79</f>
        <v>65986.929</v>
      </c>
      <c r="L70" s="13">
        <f>L71+L72+L73+L74+L75+L76+L77+L78+L79</f>
        <v>55346.929</v>
      </c>
      <c r="M70" s="13">
        <f>M71+M72+M73+M74+M75+M76+M77+M78+M79</f>
        <v>41520</v>
      </c>
      <c r="N70" s="13">
        <f t="shared" si="13"/>
        <v>41520</v>
      </c>
      <c r="O70" s="21" t="s">
        <v>34</v>
      </c>
    </row>
    <row r="71" spans="1:15" ht="12.75">
      <c r="A71" s="21"/>
      <c r="B71" s="21"/>
      <c r="C71" s="21"/>
      <c r="D71" s="6">
        <v>2017</v>
      </c>
      <c r="E71" s="13">
        <v>24508.7</v>
      </c>
      <c r="F71" s="13">
        <v>24508.7</v>
      </c>
      <c r="G71" s="13">
        <v>3556.8</v>
      </c>
      <c r="H71" s="13">
        <v>3556.8</v>
      </c>
      <c r="I71" s="13">
        <v>0</v>
      </c>
      <c r="J71" s="13">
        <v>0</v>
      </c>
      <c r="K71" s="13">
        <v>20951.9</v>
      </c>
      <c r="L71" s="13">
        <v>20951.9</v>
      </c>
      <c r="M71" s="13">
        <v>0</v>
      </c>
      <c r="N71" s="13">
        <v>0</v>
      </c>
      <c r="O71" s="21"/>
    </row>
    <row r="72" spans="1:15" ht="12.75">
      <c r="A72" s="21"/>
      <c r="B72" s="21"/>
      <c r="C72" s="21"/>
      <c r="D72" s="6">
        <v>2018</v>
      </c>
      <c r="E72" s="13">
        <v>35049.602</v>
      </c>
      <c r="F72" s="13">
        <v>35049.602</v>
      </c>
      <c r="G72" s="13">
        <v>4228.273</v>
      </c>
      <c r="H72" s="13">
        <v>4228.273</v>
      </c>
      <c r="I72" s="13">
        <v>0</v>
      </c>
      <c r="J72" s="13">
        <v>0</v>
      </c>
      <c r="K72" s="13">
        <v>30821.328999999998</v>
      </c>
      <c r="L72" s="13">
        <v>30821.328999999998</v>
      </c>
      <c r="M72" s="13">
        <v>0</v>
      </c>
      <c r="N72" s="13">
        <v>0</v>
      </c>
      <c r="O72" s="21"/>
    </row>
    <row r="73" spans="1:15" ht="12.75">
      <c r="A73" s="21"/>
      <c r="B73" s="21"/>
      <c r="C73" s="21"/>
      <c r="D73" s="6">
        <v>2019</v>
      </c>
      <c r="E73" s="13">
        <f>SUM(G73+I73+K73+M73)</f>
        <v>49703.9</v>
      </c>
      <c r="F73" s="13">
        <f aca="true" t="shared" si="14" ref="F73:N73">SUM(F31+F46+F57)</f>
        <v>49703.9</v>
      </c>
      <c r="G73" s="13">
        <f t="shared" si="14"/>
        <v>4610.2</v>
      </c>
      <c r="H73" s="13">
        <f t="shared" si="14"/>
        <v>4610.2</v>
      </c>
      <c r="I73" s="13">
        <f t="shared" si="14"/>
        <v>0</v>
      </c>
      <c r="J73" s="13">
        <f t="shared" si="14"/>
        <v>0</v>
      </c>
      <c r="K73" s="13">
        <f t="shared" si="14"/>
        <v>3573.7</v>
      </c>
      <c r="L73" s="13">
        <f t="shared" si="14"/>
        <v>3573.7</v>
      </c>
      <c r="M73" s="13">
        <f t="shared" si="14"/>
        <v>41520</v>
      </c>
      <c r="N73" s="13">
        <f t="shared" si="14"/>
        <v>41520</v>
      </c>
      <c r="O73" s="21"/>
    </row>
    <row r="74" spans="1:15" ht="12.75">
      <c r="A74" s="21"/>
      <c r="B74" s="21"/>
      <c r="C74" s="21"/>
      <c r="D74" s="6">
        <v>2020</v>
      </c>
      <c r="E74" s="13">
        <f aca="true" t="shared" si="15" ref="E74:E79">G74+I74+K74</f>
        <v>5480</v>
      </c>
      <c r="F74" s="13">
        <f>H74+J74+M74+L74</f>
        <v>3960</v>
      </c>
      <c r="G74" s="13">
        <v>3960</v>
      </c>
      <c r="H74" s="13">
        <f>H66+H47</f>
        <v>3960</v>
      </c>
      <c r="I74" s="13">
        <v>0</v>
      </c>
      <c r="J74" s="13">
        <v>0</v>
      </c>
      <c r="K74" s="13">
        <f>K66+K47</f>
        <v>1520</v>
      </c>
      <c r="L74" s="13">
        <f>L66</f>
        <v>0</v>
      </c>
      <c r="M74" s="13">
        <v>0</v>
      </c>
      <c r="N74" s="13">
        <v>0</v>
      </c>
      <c r="O74" s="21"/>
    </row>
    <row r="75" spans="1:15" ht="12.75">
      <c r="A75" s="21"/>
      <c r="B75" s="21"/>
      <c r="C75" s="21"/>
      <c r="D75" s="6">
        <v>2021</v>
      </c>
      <c r="E75" s="13">
        <f t="shared" si="15"/>
        <v>8460</v>
      </c>
      <c r="F75" s="13">
        <f>H75+J75+M75</f>
        <v>5420</v>
      </c>
      <c r="G75" s="13">
        <f>G67+G48</f>
        <v>5420</v>
      </c>
      <c r="H75" s="13">
        <f>H67+H48</f>
        <v>5420</v>
      </c>
      <c r="I75" s="13">
        <v>0</v>
      </c>
      <c r="J75" s="13">
        <v>0</v>
      </c>
      <c r="K75" s="13">
        <f>K67</f>
        <v>3040</v>
      </c>
      <c r="L75" s="13">
        <v>0</v>
      </c>
      <c r="M75" s="13">
        <v>0</v>
      </c>
      <c r="N75" s="13">
        <v>0</v>
      </c>
      <c r="O75" s="21"/>
    </row>
    <row r="76" spans="1:15" ht="12.75">
      <c r="A76" s="21"/>
      <c r="B76" s="21"/>
      <c r="C76" s="21"/>
      <c r="D76" s="6">
        <v>2022</v>
      </c>
      <c r="E76" s="13">
        <f t="shared" si="15"/>
        <v>8460</v>
      </c>
      <c r="F76" s="13">
        <f>H76+J76+M76</f>
        <v>5420</v>
      </c>
      <c r="G76" s="13">
        <f>G68+G49</f>
        <v>5420</v>
      </c>
      <c r="H76" s="13">
        <f>H68+H49</f>
        <v>5420</v>
      </c>
      <c r="I76" s="13">
        <v>0</v>
      </c>
      <c r="J76" s="13">
        <v>0</v>
      </c>
      <c r="K76" s="13">
        <f>K68</f>
        <v>3040</v>
      </c>
      <c r="L76" s="13">
        <v>0</v>
      </c>
      <c r="M76" s="13">
        <v>0</v>
      </c>
      <c r="N76" s="13">
        <v>0</v>
      </c>
      <c r="O76" s="21"/>
    </row>
    <row r="77" spans="1:15" ht="12.75">
      <c r="A77" s="21"/>
      <c r="B77" s="21"/>
      <c r="C77" s="21"/>
      <c r="D77" s="6">
        <v>2023</v>
      </c>
      <c r="E77" s="13">
        <f t="shared" si="15"/>
        <v>7760</v>
      </c>
      <c r="F77" s="13">
        <f>H77+J77+M77</f>
        <v>3098.4</v>
      </c>
      <c r="G77" s="13">
        <f>G69+G50</f>
        <v>4720</v>
      </c>
      <c r="H77" s="13">
        <f>H69+H50</f>
        <v>3098.4</v>
      </c>
      <c r="I77" s="13">
        <v>0</v>
      </c>
      <c r="J77" s="13">
        <v>0</v>
      </c>
      <c r="K77" s="13">
        <f>K69</f>
        <v>3040</v>
      </c>
      <c r="L77" s="13">
        <v>0</v>
      </c>
      <c r="M77" s="13">
        <v>0</v>
      </c>
      <c r="N77" s="13">
        <v>0</v>
      </c>
      <c r="O77" s="21"/>
    </row>
    <row r="78" spans="1:15" ht="12.75">
      <c r="A78" s="21"/>
      <c r="B78" s="21"/>
      <c r="C78" s="21"/>
      <c r="D78" s="6">
        <v>2024</v>
      </c>
      <c r="E78" s="13">
        <f t="shared" si="15"/>
        <v>56300</v>
      </c>
      <c r="F78" s="13">
        <f>H78+J78+M78</f>
        <v>56300</v>
      </c>
      <c r="G78" s="14">
        <f>G51</f>
        <v>56300</v>
      </c>
      <c r="H78" s="14">
        <f>H51</f>
        <v>56300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/>
    </row>
    <row r="79" spans="1:15" ht="13.5" thickBot="1">
      <c r="A79" s="21"/>
      <c r="B79" s="21"/>
      <c r="C79" s="21"/>
      <c r="D79" s="6">
        <v>2025</v>
      </c>
      <c r="E79" s="13">
        <f t="shared" si="15"/>
        <v>59200</v>
      </c>
      <c r="F79" s="13">
        <f>H79+J79+M79</f>
        <v>59200</v>
      </c>
      <c r="G79" s="14">
        <f>G52</f>
        <v>59200</v>
      </c>
      <c r="H79" s="14">
        <f>H52</f>
        <v>59200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21"/>
    </row>
    <row r="80" spans="5:14" ht="13.5" thickTop="1"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5:14" ht="12.75"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5:14" ht="12.75"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5:14" ht="12.75">
      <c r="E83" s="2"/>
      <c r="F83" s="2"/>
      <c r="G83" s="2"/>
      <c r="H83" s="2"/>
      <c r="I83" s="2"/>
      <c r="J83" s="2"/>
      <c r="K83" s="2"/>
      <c r="L83" s="2"/>
      <c r="M83" s="2"/>
      <c r="N83" s="2"/>
    </row>
  </sheetData>
  <sheetProtection/>
  <mergeCells count="51">
    <mergeCell ref="A24:A27"/>
    <mergeCell ref="C54:C61"/>
    <mergeCell ref="O54:O61"/>
    <mergeCell ref="A54:A61"/>
    <mergeCell ref="C43:C52"/>
    <mergeCell ref="A33:A42"/>
    <mergeCell ref="B33:B42"/>
    <mergeCell ref="C33:C42"/>
    <mergeCell ref="O33:O42"/>
    <mergeCell ref="B28:B31"/>
    <mergeCell ref="B70:C79"/>
    <mergeCell ref="A70:A79"/>
    <mergeCell ref="O70:O79"/>
    <mergeCell ref="O62:O69"/>
    <mergeCell ref="C62:C69"/>
    <mergeCell ref="B32:O32"/>
    <mergeCell ref="B43:B52"/>
    <mergeCell ref="C28:C31"/>
    <mergeCell ref="A62:A69"/>
    <mergeCell ref="A43:A52"/>
    <mergeCell ref="O43:O52"/>
    <mergeCell ref="B53:O53"/>
    <mergeCell ref="B54:B61"/>
    <mergeCell ref="A28:A31"/>
    <mergeCell ref="O8:O10"/>
    <mergeCell ref="B13:B22"/>
    <mergeCell ref="C13:C22"/>
    <mergeCell ref="O13:O22"/>
    <mergeCell ref="B62:B69"/>
    <mergeCell ref="E8:F9"/>
    <mergeCell ref="B24:B27"/>
    <mergeCell ref="C24:C27"/>
    <mergeCell ref="O24:O27"/>
    <mergeCell ref="B12:N12"/>
    <mergeCell ref="G8:N8"/>
    <mergeCell ref="G9:H9"/>
    <mergeCell ref="I9:J9"/>
    <mergeCell ref="K9:L9"/>
    <mergeCell ref="A8:A10"/>
    <mergeCell ref="B8:B10"/>
    <mergeCell ref="C8:C10"/>
    <mergeCell ref="N1:P1"/>
    <mergeCell ref="I2:P2"/>
    <mergeCell ref="N3:P3"/>
    <mergeCell ref="J4:P4"/>
    <mergeCell ref="D8:D10"/>
    <mergeCell ref="O28:O31"/>
    <mergeCell ref="B23:O23"/>
    <mergeCell ref="A6:O6"/>
    <mergeCell ref="M9:N9"/>
    <mergeCell ref="A13:A2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2020-11-06T02:42:11Z</cp:lastPrinted>
  <dcterms:created xsi:type="dcterms:W3CDTF">2007-01-31T11:43:07Z</dcterms:created>
  <dcterms:modified xsi:type="dcterms:W3CDTF">2020-11-09T03:38:18Z</dcterms:modified>
  <cp:category/>
  <cp:version/>
  <cp:contentType/>
  <cp:contentStatus/>
</cp:coreProperties>
</file>