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0" windowWidth="14805" windowHeight="8010" activeTab="0"/>
  </bookViews>
  <sheets>
    <sheet name="Обеспечение МФ" sheetId="1" r:id="rId1"/>
  </sheets>
  <definedNames>
    <definedName name="_xlnm.Print_Area" localSheetId="0">'Обеспечение МФ'!$A$1:$O$148</definedName>
  </definedNames>
  <calcPr fullCalcOnLoad="1"/>
</workbook>
</file>

<file path=xl/sharedStrings.xml><?xml version="1.0" encoding="utf-8"?>
<sst xmlns="http://schemas.openxmlformats.org/spreadsheetml/2006/main" count="122" uniqueCount="53">
  <si>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</si>
  <si>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</si>
  <si>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</si>
  <si>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</si>
  <si>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</si>
  <si>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</si>
  <si>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</si>
  <si>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</si>
  <si>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</si>
  <si>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</si>
  <si>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</si>
  <si>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</si>
  <si>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</si>
  <si>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</si>
  <si>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</si>
  <si>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</si>
  <si>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05 01 21 1 01 40010 414</t>
  </si>
  <si>
    <t>Администрация Города Томска (комитет жилищной политики)</t>
  </si>
  <si>
    <t>Итого по задаче 1</t>
  </si>
  <si>
    <t>05 0121 1 01 20320 243</t>
  </si>
  <si>
    <t>Администрация Советского района Города Томска</t>
  </si>
  <si>
    <t>Администрация Кировского района Города Томска</t>
  </si>
  <si>
    <t>05 01 21 1 01 20320 244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</si>
  <si>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</si>
  <si>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</si>
  <si>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</si>
  <si>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</si>
  <si>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</si>
  <si>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</si>
  <si>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</si>
  <si>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</si>
  <si>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</si>
  <si>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</si>
  <si>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</si>
  <si>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</si>
  <si>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</si>
  <si>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</si>
  <si>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</si>
  <si>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</si>
  <si>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</si>
  <si>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</si>
  <si>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</si>
  <si>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Томск«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</si>
  <si>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</si>
  <si>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</si>
  <si>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</si>
  <si>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</si>
  <si>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</si>
  <si>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</si>
  <si>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</si>
  <si>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</si>
  <si>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</si>
  <si>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Приложение 12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</si>
</sst>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27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24" borderId="0" xfId="0" applyFont="1" applyFill="1" applyAlignment="1">
      <alignment/>
    </xf>
    <xf numFmtId="165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5.421875" style="8" customWidth="1"/>
    <col min="2" max="2" width="22.421875" style="8" customWidth="1"/>
    <col min="3" max="3" width="7.57421875" style="8" customWidth="1"/>
    <col min="4" max="4" width="8.00390625" style="8" customWidth="1"/>
    <col min="5" max="7" width="9.140625" style="8" customWidth="1"/>
    <col min="8" max="8" width="9.140625" style="30" customWidth="1"/>
    <col min="9" max="9" width="5.57421875" style="8" customWidth="1"/>
    <col min="10" max="10" width="5.8515625" style="8" customWidth="1"/>
    <col min="11" max="11" width="6.421875" style="8" customWidth="1"/>
    <col min="12" max="12" width="5.57421875" style="8" customWidth="1"/>
    <col min="13" max="13" width="6.57421875" style="8" customWidth="1"/>
    <col min="14" max="14" width="5.140625" style="8" customWidth="1"/>
    <col min="15" max="15" width="22.57421875" style="8" customWidth="1"/>
    <col min="16" max="16384" width="9.140625" style="8" customWidth="1"/>
  </cols>
  <sheetData>
    <row r="1" spans="5:15" s="21" customFormat="1" ht="15">
      <c r="E1" s="40" t="s">
        <v>52</v>
      </c>
      <c r="F1" s="41"/>
      <c r="G1" s="41"/>
      <c r="H1" s="41"/>
      <c r="I1" s="41"/>
      <c r="J1" s="41"/>
      <c r="K1" s="41"/>
      <c r="L1" s="41"/>
      <c r="M1" s="41"/>
      <c r="N1" s="41"/>
      <c r="O1" s="41"/>
    </row>
    <row r="2" ht="8.25" customHeight="1">
      <c r="J2" s="9"/>
    </row>
    <row r="3" spans="1:15" ht="15">
      <c r="A3" s="10"/>
      <c r="D3" s="42" t="s">
        <v>43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5">
      <c r="A4" s="10"/>
    </row>
    <row r="5" spans="2:14" ht="15">
      <c r="B5" s="47" t="s">
        <v>44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">
      <c r="A6" s="1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ht="15">
      <c r="A7" s="12"/>
    </row>
    <row r="8" spans="1:15" ht="12.75" customHeight="1">
      <c r="A8" s="53" t="s">
        <v>51</v>
      </c>
      <c r="B8" s="53" t="s">
        <v>0</v>
      </c>
      <c r="C8" s="61" t="s">
        <v>1</v>
      </c>
      <c r="D8" s="53" t="s">
        <v>2</v>
      </c>
      <c r="E8" s="53" t="s">
        <v>3</v>
      </c>
      <c r="F8" s="53"/>
      <c r="G8" s="53" t="s">
        <v>4</v>
      </c>
      <c r="H8" s="53"/>
      <c r="I8" s="53"/>
      <c r="J8" s="53"/>
      <c r="K8" s="53"/>
      <c r="L8" s="53"/>
      <c r="M8" s="53"/>
      <c r="N8" s="53"/>
      <c r="O8" s="53" t="s">
        <v>5</v>
      </c>
    </row>
    <row r="9" spans="1:15" ht="23.25" customHeight="1">
      <c r="A9" s="53"/>
      <c r="B9" s="53"/>
      <c r="C9" s="61"/>
      <c r="D9" s="53"/>
      <c r="E9" s="53"/>
      <c r="F9" s="53"/>
      <c r="G9" s="53" t="s">
        <v>6</v>
      </c>
      <c r="H9" s="53"/>
      <c r="I9" s="53" t="s">
        <v>7</v>
      </c>
      <c r="J9" s="53"/>
      <c r="K9" s="53" t="s">
        <v>8</v>
      </c>
      <c r="L9" s="53"/>
      <c r="M9" s="53" t="s">
        <v>9</v>
      </c>
      <c r="N9" s="53"/>
      <c r="O9" s="53"/>
    </row>
    <row r="10" spans="1:15" ht="33.75">
      <c r="A10" s="53"/>
      <c r="B10" s="53"/>
      <c r="C10" s="61"/>
      <c r="D10" s="53"/>
      <c r="E10" s="19" t="s">
        <v>10</v>
      </c>
      <c r="F10" s="19" t="s">
        <v>11</v>
      </c>
      <c r="G10" s="19" t="s">
        <v>10</v>
      </c>
      <c r="H10" s="31" t="s">
        <v>11</v>
      </c>
      <c r="I10" s="19" t="s">
        <v>10</v>
      </c>
      <c r="J10" s="19" t="s">
        <v>11</v>
      </c>
      <c r="K10" s="19" t="s">
        <v>10</v>
      </c>
      <c r="L10" s="19" t="s">
        <v>11</v>
      </c>
      <c r="M10" s="19" t="s">
        <v>10</v>
      </c>
      <c r="N10" s="19" t="s">
        <v>12</v>
      </c>
      <c r="O10" s="53"/>
    </row>
    <row r="11" spans="1:15" ht="1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32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</row>
    <row r="12" spans="1:15" ht="15">
      <c r="A12" s="53">
        <v>1</v>
      </c>
      <c r="B12" s="53" t="s">
        <v>45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5.75" customHeight="1">
      <c r="A13" s="53"/>
      <c r="B13" s="45" t="s">
        <v>13</v>
      </c>
      <c r="C13" s="44"/>
      <c r="D13" s="18" t="s">
        <v>14</v>
      </c>
      <c r="E13" s="15">
        <f>G13+I13+K13+M13</f>
        <v>956218.7</v>
      </c>
      <c r="F13" s="15">
        <f>H13+J13+L13+N13</f>
        <v>20170.8</v>
      </c>
      <c r="G13" s="15">
        <f>G139</f>
        <v>956218.7</v>
      </c>
      <c r="H13" s="33">
        <f>H139</f>
        <v>20170.8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46"/>
    </row>
    <row r="14" spans="1:15" ht="15">
      <c r="A14" s="53"/>
      <c r="B14" s="45"/>
      <c r="C14" s="44"/>
      <c r="D14" s="18">
        <v>2017</v>
      </c>
      <c r="E14" s="15">
        <f aca="true" t="shared" si="0" ref="E14:E22">G14+I14+K14+M14</f>
        <v>61432.6</v>
      </c>
      <c r="F14" s="15">
        <f aca="true" t="shared" si="1" ref="F14:F22">H14+J14+L14+N14</f>
        <v>8547.4</v>
      </c>
      <c r="G14" s="15">
        <f aca="true" t="shared" si="2" ref="G14:G22">G140</f>
        <v>61432.6</v>
      </c>
      <c r="H14" s="33">
        <f aca="true" t="shared" si="3" ref="H14:H22">H140</f>
        <v>8547.4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46"/>
    </row>
    <row r="15" spans="1:15" ht="15">
      <c r="A15" s="53"/>
      <c r="B15" s="45"/>
      <c r="C15" s="44"/>
      <c r="D15" s="18">
        <v>2018</v>
      </c>
      <c r="E15" s="15">
        <f t="shared" si="0"/>
        <v>41747.2</v>
      </c>
      <c r="F15" s="15">
        <f t="shared" si="1"/>
        <v>3762.6</v>
      </c>
      <c r="G15" s="15">
        <f t="shared" si="2"/>
        <v>41747.2</v>
      </c>
      <c r="H15" s="33">
        <f t="shared" si="3"/>
        <v>3762.6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46"/>
    </row>
    <row r="16" spans="1:15" ht="15">
      <c r="A16" s="53"/>
      <c r="B16" s="45"/>
      <c r="C16" s="44"/>
      <c r="D16" s="18">
        <v>2019</v>
      </c>
      <c r="E16" s="15">
        <f t="shared" si="0"/>
        <v>60755.8</v>
      </c>
      <c r="F16" s="15">
        <f t="shared" si="1"/>
        <v>1195.6</v>
      </c>
      <c r="G16" s="15">
        <f t="shared" si="2"/>
        <v>60755.8</v>
      </c>
      <c r="H16" s="33">
        <f t="shared" si="3"/>
        <v>1195.6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46"/>
    </row>
    <row r="17" spans="1:15" ht="15">
      <c r="A17" s="53"/>
      <c r="B17" s="45"/>
      <c r="C17" s="44"/>
      <c r="D17" s="18">
        <v>2020</v>
      </c>
      <c r="E17" s="15">
        <f t="shared" si="0"/>
        <v>99244.7</v>
      </c>
      <c r="F17" s="15">
        <f t="shared" si="1"/>
        <v>2537.8999999999996</v>
      </c>
      <c r="G17" s="15">
        <f t="shared" si="2"/>
        <v>99244.7</v>
      </c>
      <c r="H17" s="33">
        <f t="shared" si="3"/>
        <v>2537.8999999999996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46"/>
    </row>
    <row r="18" spans="1:15" ht="15">
      <c r="A18" s="53"/>
      <c r="B18" s="45"/>
      <c r="C18" s="44"/>
      <c r="D18" s="18">
        <v>2021</v>
      </c>
      <c r="E18" s="15">
        <f t="shared" si="0"/>
        <v>156094.5</v>
      </c>
      <c r="F18" s="15">
        <f t="shared" si="1"/>
        <v>1990.6</v>
      </c>
      <c r="G18" s="15">
        <f t="shared" si="2"/>
        <v>156094.5</v>
      </c>
      <c r="H18" s="33">
        <f t="shared" si="3"/>
        <v>1990.6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46"/>
    </row>
    <row r="19" spans="1:15" ht="15">
      <c r="A19" s="53"/>
      <c r="B19" s="45"/>
      <c r="C19" s="44"/>
      <c r="D19" s="18">
        <v>2022</v>
      </c>
      <c r="E19" s="15">
        <f t="shared" si="0"/>
        <v>265110.3</v>
      </c>
      <c r="F19" s="15">
        <f t="shared" si="1"/>
        <v>2136.7</v>
      </c>
      <c r="G19" s="15">
        <f t="shared" si="2"/>
        <v>265110.3</v>
      </c>
      <c r="H19" s="33">
        <f t="shared" si="3"/>
        <v>2136.7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46"/>
    </row>
    <row r="20" spans="1:15" ht="15">
      <c r="A20" s="53"/>
      <c r="B20" s="45"/>
      <c r="C20" s="44"/>
      <c r="D20" s="18">
        <v>2023</v>
      </c>
      <c r="E20" s="15">
        <f t="shared" si="0"/>
        <v>271833.6</v>
      </c>
      <c r="F20" s="15">
        <f t="shared" si="1"/>
        <v>0</v>
      </c>
      <c r="G20" s="15">
        <f t="shared" si="2"/>
        <v>271833.6</v>
      </c>
      <c r="H20" s="33">
        <f t="shared" si="3"/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46"/>
    </row>
    <row r="21" spans="1:15" ht="15">
      <c r="A21" s="53"/>
      <c r="B21" s="45"/>
      <c r="C21" s="44"/>
      <c r="D21" s="18">
        <v>2024</v>
      </c>
      <c r="E21" s="15">
        <f t="shared" si="0"/>
        <v>0</v>
      </c>
      <c r="F21" s="15">
        <f t="shared" si="1"/>
        <v>0</v>
      </c>
      <c r="G21" s="15">
        <f t="shared" si="2"/>
        <v>0</v>
      </c>
      <c r="H21" s="33">
        <f t="shared" si="3"/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46"/>
    </row>
    <row r="22" spans="1:15" ht="15">
      <c r="A22" s="53"/>
      <c r="B22" s="45"/>
      <c r="C22" s="44"/>
      <c r="D22" s="18">
        <v>2025</v>
      </c>
      <c r="E22" s="15">
        <f t="shared" si="0"/>
        <v>0</v>
      </c>
      <c r="F22" s="15">
        <f t="shared" si="1"/>
        <v>0</v>
      </c>
      <c r="G22" s="15">
        <f t="shared" si="2"/>
        <v>0</v>
      </c>
      <c r="H22" s="33">
        <f t="shared" si="3"/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46"/>
    </row>
    <row r="23" spans="1:15" ht="29.25" customHeight="1">
      <c r="A23" s="4" t="s">
        <v>30</v>
      </c>
      <c r="B23" s="62" t="s">
        <v>15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8.75" customHeight="1">
      <c r="A24" s="52" t="s">
        <v>31</v>
      </c>
      <c r="B24" s="53" t="s">
        <v>46</v>
      </c>
      <c r="C24" s="53" t="s">
        <v>16</v>
      </c>
      <c r="D24" s="17" t="s">
        <v>14</v>
      </c>
      <c r="E24" s="1">
        <f>G24+I24+K24+M24</f>
        <v>920002.7</v>
      </c>
      <c r="F24" s="1">
        <v>0</v>
      </c>
      <c r="G24" s="1">
        <f>SUM(G25:G33)</f>
        <v>920002.7</v>
      </c>
      <c r="H24" s="34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61" t="s">
        <v>17</v>
      </c>
    </row>
    <row r="25" spans="1:15" ht="15">
      <c r="A25" s="52"/>
      <c r="B25" s="53"/>
      <c r="C25" s="53"/>
      <c r="D25" s="17">
        <v>2017</v>
      </c>
      <c r="E25" s="1">
        <f>G25+I25+K25+M25</f>
        <v>50000</v>
      </c>
      <c r="F25" s="1">
        <v>0</v>
      </c>
      <c r="G25" s="1">
        <v>50000</v>
      </c>
      <c r="H25" s="34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61"/>
    </row>
    <row r="26" spans="1:15" ht="15">
      <c r="A26" s="52"/>
      <c r="B26" s="53"/>
      <c r="C26" s="53"/>
      <c r="D26" s="17">
        <v>2018</v>
      </c>
      <c r="E26" s="1">
        <f aca="true" t="shared" si="4" ref="E26:E33">G26+I26+K26+M26</f>
        <v>36961.6</v>
      </c>
      <c r="F26" s="1">
        <v>0</v>
      </c>
      <c r="G26" s="1">
        <v>36961.6</v>
      </c>
      <c r="H26" s="34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61"/>
    </row>
    <row r="27" spans="1:15" ht="15">
      <c r="A27" s="52"/>
      <c r="B27" s="53"/>
      <c r="C27" s="53"/>
      <c r="D27" s="17">
        <v>2019</v>
      </c>
      <c r="E27" s="1">
        <f t="shared" si="4"/>
        <v>58328.4</v>
      </c>
      <c r="F27" s="1">
        <v>0</v>
      </c>
      <c r="G27" s="1">
        <v>58328.4</v>
      </c>
      <c r="H27" s="34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61"/>
    </row>
    <row r="28" spans="1:15" ht="15">
      <c r="A28" s="52"/>
      <c r="B28" s="53"/>
      <c r="C28" s="53"/>
      <c r="D28" s="17">
        <v>2020</v>
      </c>
      <c r="E28" s="1">
        <f t="shared" si="4"/>
        <v>93367.3</v>
      </c>
      <c r="F28" s="1">
        <v>0</v>
      </c>
      <c r="G28" s="1">
        <v>93367.3</v>
      </c>
      <c r="H28" s="34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61"/>
    </row>
    <row r="29" spans="1:15" ht="15">
      <c r="A29" s="52"/>
      <c r="B29" s="53"/>
      <c r="C29" s="53"/>
      <c r="D29" s="17">
        <v>2021</v>
      </c>
      <c r="E29" s="1">
        <f t="shared" si="4"/>
        <v>150476.5</v>
      </c>
      <c r="F29" s="1">
        <v>0</v>
      </c>
      <c r="G29" s="1">
        <v>150476.5</v>
      </c>
      <c r="H29" s="34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61"/>
    </row>
    <row r="30" spans="1:15" ht="15">
      <c r="A30" s="52"/>
      <c r="B30" s="53"/>
      <c r="C30" s="53"/>
      <c r="D30" s="17">
        <v>2022</v>
      </c>
      <c r="E30" s="1">
        <f t="shared" si="4"/>
        <v>261658.6</v>
      </c>
      <c r="F30" s="1">
        <v>0</v>
      </c>
      <c r="G30" s="1">
        <v>261658.6</v>
      </c>
      <c r="H30" s="34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61"/>
    </row>
    <row r="31" spans="1:15" ht="15">
      <c r="A31" s="52"/>
      <c r="B31" s="53"/>
      <c r="C31" s="53"/>
      <c r="D31" s="17">
        <v>2023</v>
      </c>
      <c r="E31" s="1">
        <f t="shared" si="4"/>
        <v>269210.3</v>
      </c>
      <c r="F31" s="1">
        <v>0</v>
      </c>
      <c r="G31" s="1">
        <v>269210.3</v>
      </c>
      <c r="H31" s="34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61"/>
    </row>
    <row r="32" spans="1:15" ht="15">
      <c r="A32" s="52"/>
      <c r="B32" s="53"/>
      <c r="C32" s="53"/>
      <c r="D32" s="17">
        <v>2024</v>
      </c>
      <c r="E32" s="1">
        <f t="shared" si="4"/>
        <v>0</v>
      </c>
      <c r="F32" s="1">
        <v>0</v>
      </c>
      <c r="G32" s="1">
        <v>0</v>
      </c>
      <c r="H32" s="34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61"/>
    </row>
    <row r="33" spans="1:15" ht="15">
      <c r="A33" s="52"/>
      <c r="B33" s="53"/>
      <c r="C33" s="53"/>
      <c r="D33" s="17">
        <v>2025</v>
      </c>
      <c r="E33" s="1">
        <f t="shared" si="4"/>
        <v>0</v>
      </c>
      <c r="F33" s="1">
        <v>0</v>
      </c>
      <c r="G33" s="1">
        <v>0</v>
      </c>
      <c r="H33" s="34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61"/>
    </row>
    <row r="34" spans="1:15" ht="15">
      <c r="A34" s="44"/>
      <c r="B34" s="45" t="s">
        <v>18</v>
      </c>
      <c r="C34" s="44"/>
      <c r="D34" s="18" t="s">
        <v>14</v>
      </c>
      <c r="E34" s="15">
        <f>E24</f>
        <v>920002.7</v>
      </c>
      <c r="F34" s="15">
        <v>0</v>
      </c>
      <c r="G34" s="15">
        <f>G24</f>
        <v>920002.7</v>
      </c>
      <c r="H34" s="33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61" t="s">
        <v>17</v>
      </c>
    </row>
    <row r="35" spans="1:15" ht="15">
      <c r="A35" s="44"/>
      <c r="B35" s="45"/>
      <c r="C35" s="44"/>
      <c r="D35" s="18">
        <v>2017</v>
      </c>
      <c r="E35" s="15">
        <f aca="true" t="shared" si="5" ref="E35:E43">E25</f>
        <v>50000</v>
      </c>
      <c r="F35" s="15">
        <v>0</v>
      </c>
      <c r="G35" s="15">
        <f aca="true" t="shared" si="6" ref="G35:G43">G25</f>
        <v>50000</v>
      </c>
      <c r="H35" s="33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61"/>
    </row>
    <row r="36" spans="1:15" ht="15">
      <c r="A36" s="44"/>
      <c r="B36" s="45"/>
      <c r="C36" s="44"/>
      <c r="D36" s="18">
        <v>2018</v>
      </c>
      <c r="E36" s="15">
        <f t="shared" si="5"/>
        <v>36961.6</v>
      </c>
      <c r="F36" s="15">
        <v>0</v>
      </c>
      <c r="G36" s="15">
        <f t="shared" si="6"/>
        <v>36961.6</v>
      </c>
      <c r="H36" s="33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61"/>
    </row>
    <row r="37" spans="1:15" ht="15">
      <c r="A37" s="44"/>
      <c r="B37" s="45"/>
      <c r="C37" s="44"/>
      <c r="D37" s="18">
        <v>2019</v>
      </c>
      <c r="E37" s="15">
        <f t="shared" si="5"/>
        <v>58328.4</v>
      </c>
      <c r="F37" s="15">
        <v>0</v>
      </c>
      <c r="G37" s="15">
        <f t="shared" si="6"/>
        <v>58328.4</v>
      </c>
      <c r="H37" s="33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61"/>
    </row>
    <row r="38" spans="1:15" ht="15">
      <c r="A38" s="44"/>
      <c r="B38" s="45"/>
      <c r="C38" s="44"/>
      <c r="D38" s="18">
        <v>2020</v>
      </c>
      <c r="E38" s="15">
        <f t="shared" si="5"/>
        <v>93367.3</v>
      </c>
      <c r="F38" s="15">
        <v>0</v>
      </c>
      <c r="G38" s="15">
        <f t="shared" si="6"/>
        <v>93367.3</v>
      </c>
      <c r="H38" s="33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61"/>
    </row>
    <row r="39" spans="1:15" ht="15">
      <c r="A39" s="44"/>
      <c r="B39" s="45"/>
      <c r="C39" s="44"/>
      <c r="D39" s="18">
        <v>2021</v>
      </c>
      <c r="E39" s="15">
        <f t="shared" si="5"/>
        <v>150476.5</v>
      </c>
      <c r="F39" s="15">
        <v>0</v>
      </c>
      <c r="G39" s="15">
        <f t="shared" si="6"/>
        <v>150476.5</v>
      </c>
      <c r="H39" s="33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61"/>
    </row>
    <row r="40" spans="1:15" ht="15">
      <c r="A40" s="44"/>
      <c r="B40" s="45"/>
      <c r="C40" s="44"/>
      <c r="D40" s="18">
        <v>2022</v>
      </c>
      <c r="E40" s="15">
        <f t="shared" si="5"/>
        <v>261658.6</v>
      </c>
      <c r="F40" s="15">
        <v>0</v>
      </c>
      <c r="G40" s="15">
        <f t="shared" si="6"/>
        <v>261658.6</v>
      </c>
      <c r="H40" s="33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61"/>
    </row>
    <row r="41" spans="1:15" ht="15">
      <c r="A41" s="44"/>
      <c r="B41" s="45"/>
      <c r="C41" s="44"/>
      <c r="D41" s="18">
        <v>2023</v>
      </c>
      <c r="E41" s="15">
        <f t="shared" si="5"/>
        <v>269210.3</v>
      </c>
      <c r="F41" s="15">
        <v>0</v>
      </c>
      <c r="G41" s="15">
        <f t="shared" si="6"/>
        <v>269210.3</v>
      </c>
      <c r="H41" s="33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61"/>
    </row>
    <row r="42" spans="1:15" ht="15">
      <c r="A42" s="44"/>
      <c r="B42" s="45"/>
      <c r="C42" s="44"/>
      <c r="D42" s="18">
        <v>2024</v>
      </c>
      <c r="E42" s="15">
        <f t="shared" si="5"/>
        <v>0</v>
      </c>
      <c r="F42" s="15">
        <v>0</v>
      </c>
      <c r="G42" s="15">
        <f t="shared" si="6"/>
        <v>0</v>
      </c>
      <c r="H42" s="33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1"/>
    </row>
    <row r="43" spans="1:15" ht="15">
      <c r="A43" s="44"/>
      <c r="B43" s="45"/>
      <c r="C43" s="44"/>
      <c r="D43" s="18">
        <v>2025</v>
      </c>
      <c r="E43" s="15">
        <f t="shared" si="5"/>
        <v>0</v>
      </c>
      <c r="F43" s="15">
        <v>0</v>
      </c>
      <c r="G43" s="15">
        <f t="shared" si="6"/>
        <v>0</v>
      </c>
      <c r="H43" s="3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61"/>
    </row>
    <row r="44" spans="1:15" ht="15.75" customHeight="1">
      <c r="A44" s="4" t="s">
        <v>32</v>
      </c>
      <c r="B44" s="53" t="s">
        <v>42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8.75" customHeight="1">
      <c r="A45" s="52" t="s">
        <v>33</v>
      </c>
      <c r="B45" s="53" t="s">
        <v>47</v>
      </c>
      <c r="C45" s="53" t="s">
        <v>19</v>
      </c>
      <c r="D45" s="18" t="s">
        <v>14</v>
      </c>
      <c r="E45" s="16">
        <f aca="true" t="shared" si="7" ref="E45:F54">G45+I45+K45+M45</f>
        <v>8651</v>
      </c>
      <c r="F45" s="16">
        <f t="shared" si="7"/>
        <v>6635.200000000001</v>
      </c>
      <c r="G45" s="16">
        <f>SUM(G46:G54)</f>
        <v>8651</v>
      </c>
      <c r="H45" s="35">
        <f>SUM(H46:H54)</f>
        <v>6635.200000000001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20"/>
    </row>
    <row r="46" spans="1:15" ht="26.25" customHeight="1">
      <c r="A46" s="52"/>
      <c r="B46" s="53"/>
      <c r="C46" s="53"/>
      <c r="D46" s="17">
        <v>2017</v>
      </c>
      <c r="E46" s="2">
        <f t="shared" si="7"/>
        <v>7564.2</v>
      </c>
      <c r="F46" s="2">
        <f t="shared" si="7"/>
        <v>5968.6</v>
      </c>
      <c r="G46" s="2">
        <v>7564.2</v>
      </c>
      <c r="H46" s="36">
        <v>5968.6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9" t="s">
        <v>20</v>
      </c>
    </row>
    <row r="47" spans="1:15" ht="25.5" customHeight="1">
      <c r="A47" s="52"/>
      <c r="B47" s="53"/>
      <c r="C47" s="53"/>
      <c r="D47" s="17">
        <v>2018</v>
      </c>
      <c r="E47" s="2">
        <f t="shared" si="7"/>
        <v>586.8</v>
      </c>
      <c r="F47" s="2">
        <f t="shared" si="7"/>
        <v>475</v>
      </c>
      <c r="G47" s="2">
        <v>586.8</v>
      </c>
      <c r="H47" s="36">
        <v>475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9" t="s">
        <v>21</v>
      </c>
    </row>
    <row r="48" spans="1:15" ht="21.75" customHeight="1">
      <c r="A48" s="52"/>
      <c r="B48" s="53"/>
      <c r="C48" s="53"/>
      <c r="D48" s="17">
        <v>2019</v>
      </c>
      <c r="E48" s="2">
        <f t="shared" si="7"/>
        <v>500</v>
      </c>
      <c r="F48" s="2">
        <f t="shared" si="7"/>
        <v>191.6</v>
      </c>
      <c r="G48" s="3">
        <v>500</v>
      </c>
      <c r="H48" s="34">
        <f>6+185.6</f>
        <v>191.6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 t="s">
        <v>21</v>
      </c>
    </row>
    <row r="49" spans="1:15" ht="15">
      <c r="A49" s="52"/>
      <c r="B49" s="53"/>
      <c r="C49" s="53"/>
      <c r="D49" s="17">
        <v>2020</v>
      </c>
      <c r="E49" s="2">
        <f t="shared" si="7"/>
        <v>0</v>
      </c>
      <c r="F49" s="2">
        <f t="shared" si="7"/>
        <v>0</v>
      </c>
      <c r="G49" s="3">
        <v>0</v>
      </c>
      <c r="H49" s="34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9"/>
    </row>
    <row r="50" spans="1:15" ht="15">
      <c r="A50" s="52"/>
      <c r="B50" s="53"/>
      <c r="C50" s="53"/>
      <c r="D50" s="17">
        <v>2021</v>
      </c>
      <c r="E50" s="2">
        <f t="shared" si="7"/>
        <v>0</v>
      </c>
      <c r="F50" s="2">
        <f t="shared" si="7"/>
        <v>0</v>
      </c>
      <c r="G50" s="1">
        <v>0</v>
      </c>
      <c r="H50" s="34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50"/>
    </row>
    <row r="51" spans="1:15" ht="15">
      <c r="A51" s="52"/>
      <c r="B51" s="53"/>
      <c r="C51" s="53"/>
      <c r="D51" s="17">
        <v>2022</v>
      </c>
      <c r="E51" s="2">
        <f t="shared" si="7"/>
        <v>0</v>
      </c>
      <c r="F51" s="2">
        <f t="shared" si="7"/>
        <v>0</v>
      </c>
      <c r="G51" s="1">
        <v>0</v>
      </c>
      <c r="H51" s="34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50"/>
    </row>
    <row r="52" spans="1:15" ht="15">
      <c r="A52" s="52"/>
      <c r="B52" s="53"/>
      <c r="C52" s="53"/>
      <c r="D52" s="17">
        <v>2023</v>
      </c>
      <c r="E52" s="2">
        <f t="shared" si="7"/>
        <v>0</v>
      </c>
      <c r="F52" s="2">
        <f t="shared" si="7"/>
        <v>0</v>
      </c>
      <c r="G52" s="1">
        <v>0</v>
      </c>
      <c r="H52" s="34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50"/>
    </row>
    <row r="53" spans="1:15" ht="15">
      <c r="A53" s="52"/>
      <c r="B53" s="53"/>
      <c r="C53" s="53"/>
      <c r="D53" s="17">
        <v>2024</v>
      </c>
      <c r="E53" s="2">
        <f t="shared" si="7"/>
        <v>0</v>
      </c>
      <c r="F53" s="2">
        <f t="shared" si="7"/>
        <v>0</v>
      </c>
      <c r="G53" s="1">
        <v>0</v>
      </c>
      <c r="H53" s="34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50"/>
    </row>
    <row r="54" spans="1:15" ht="15">
      <c r="A54" s="52"/>
      <c r="B54" s="53"/>
      <c r="C54" s="53"/>
      <c r="D54" s="17">
        <v>2025</v>
      </c>
      <c r="E54" s="2">
        <f t="shared" si="7"/>
        <v>0</v>
      </c>
      <c r="F54" s="2">
        <f t="shared" si="7"/>
        <v>0</v>
      </c>
      <c r="G54" s="1">
        <v>0</v>
      </c>
      <c r="H54" s="34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51"/>
    </row>
    <row r="55" spans="1:15" ht="21.75" customHeight="1">
      <c r="A55" s="52" t="s">
        <v>34</v>
      </c>
      <c r="B55" s="53" t="s">
        <v>49</v>
      </c>
      <c r="C55" s="53" t="s">
        <v>22</v>
      </c>
      <c r="D55" s="18" t="s">
        <v>14</v>
      </c>
      <c r="E55" s="14">
        <f>E60+E65+E68+E73+E78+E83+E88+E89+E90</f>
        <v>20659</v>
      </c>
      <c r="F55" s="14">
        <f>F60+F65+F68+F73+F78+F83+F88+F89+F90</f>
        <v>8988.699999999999</v>
      </c>
      <c r="G55" s="14">
        <f>G60+G65+G68+G73+G78+G83+G88+G89+G90</f>
        <v>20659</v>
      </c>
      <c r="H55" s="33">
        <f>H60+H65+H68+H73+H78+H83+H88+H89+H90</f>
        <v>8988.699999999999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20"/>
    </row>
    <row r="56" spans="1:15" ht="27" customHeight="1">
      <c r="A56" s="52"/>
      <c r="B56" s="53"/>
      <c r="C56" s="53"/>
      <c r="D56" s="17">
        <v>2017</v>
      </c>
      <c r="E56" s="3">
        <f aca="true" t="shared" si="8" ref="E56:F75">G56+I56+K56+M56</f>
        <v>403.7</v>
      </c>
      <c r="F56" s="3">
        <f t="shared" si="8"/>
        <v>346.9</v>
      </c>
      <c r="G56" s="3">
        <v>403.7</v>
      </c>
      <c r="H56" s="34">
        <v>346.9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 t="s">
        <v>21</v>
      </c>
    </row>
    <row r="57" spans="1:15" ht="23.25" customHeight="1">
      <c r="A57" s="52"/>
      <c r="B57" s="53"/>
      <c r="C57" s="53"/>
      <c r="D57" s="17">
        <v>2017</v>
      </c>
      <c r="E57" s="3">
        <f t="shared" si="8"/>
        <v>892.2</v>
      </c>
      <c r="F57" s="3">
        <f t="shared" si="8"/>
        <v>871.7</v>
      </c>
      <c r="G57" s="3">
        <v>892.2</v>
      </c>
      <c r="H57" s="34">
        <v>871.7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9" t="s">
        <v>23</v>
      </c>
    </row>
    <row r="58" spans="1:15" ht="23.25" customHeight="1">
      <c r="A58" s="52"/>
      <c r="B58" s="53"/>
      <c r="C58" s="53"/>
      <c r="D58" s="17">
        <v>2017</v>
      </c>
      <c r="E58" s="3">
        <f t="shared" si="8"/>
        <v>1052.2</v>
      </c>
      <c r="F58" s="3">
        <f t="shared" si="8"/>
        <v>1046.8</v>
      </c>
      <c r="G58" s="3">
        <v>1052.2</v>
      </c>
      <c r="H58" s="34">
        <v>1046.8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 t="s">
        <v>24</v>
      </c>
    </row>
    <row r="59" spans="1:15" ht="21" customHeight="1">
      <c r="A59" s="52"/>
      <c r="B59" s="53"/>
      <c r="C59" s="53"/>
      <c r="D59" s="17">
        <v>2017</v>
      </c>
      <c r="E59" s="3">
        <f t="shared" si="8"/>
        <v>1281.8</v>
      </c>
      <c r="F59" s="3">
        <f t="shared" si="8"/>
        <v>75</v>
      </c>
      <c r="G59" s="3">
        <v>1281.8</v>
      </c>
      <c r="H59" s="34">
        <v>75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9" t="s">
        <v>20</v>
      </c>
    </row>
    <row r="60" spans="1:15" ht="25.5">
      <c r="A60" s="52"/>
      <c r="B60" s="53"/>
      <c r="C60" s="53"/>
      <c r="D60" s="18" t="s">
        <v>25</v>
      </c>
      <c r="E60" s="14">
        <f t="shared" si="8"/>
        <v>3629.9000000000005</v>
      </c>
      <c r="F60" s="14">
        <f t="shared" si="8"/>
        <v>2340.3999999999996</v>
      </c>
      <c r="G60" s="14">
        <f>SUM(G56:G59)</f>
        <v>3629.9000000000005</v>
      </c>
      <c r="H60" s="33">
        <f>SUM(H56:H59)</f>
        <v>2340.3999999999996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5"/>
    </row>
    <row r="61" spans="1:15" ht="22.5" customHeight="1">
      <c r="A61" s="52"/>
      <c r="B61" s="53"/>
      <c r="C61" s="53"/>
      <c r="D61" s="17">
        <v>2018</v>
      </c>
      <c r="E61" s="3">
        <f t="shared" si="8"/>
        <v>400</v>
      </c>
      <c r="F61" s="3">
        <f t="shared" si="8"/>
        <v>354.7</v>
      </c>
      <c r="G61" s="3">
        <v>400</v>
      </c>
      <c r="H61" s="34">
        <v>354.7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9" t="s">
        <v>21</v>
      </c>
    </row>
    <row r="62" spans="1:15" ht="21" customHeight="1">
      <c r="A62" s="52"/>
      <c r="B62" s="53"/>
      <c r="C62" s="53"/>
      <c r="D62" s="17">
        <v>2018</v>
      </c>
      <c r="E62" s="3">
        <f t="shared" si="8"/>
        <v>1271.1</v>
      </c>
      <c r="F62" s="3">
        <f t="shared" si="8"/>
        <v>1122.4</v>
      </c>
      <c r="G62" s="3">
        <v>1271.1</v>
      </c>
      <c r="H62" s="34">
        <v>1122.4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 t="s">
        <v>23</v>
      </c>
    </row>
    <row r="63" spans="1:15" ht="22.5" customHeight="1">
      <c r="A63" s="52"/>
      <c r="B63" s="53"/>
      <c r="C63" s="53"/>
      <c r="D63" s="17">
        <v>2018</v>
      </c>
      <c r="E63" s="3">
        <f t="shared" si="8"/>
        <v>108.8</v>
      </c>
      <c r="F63" s="3">
        <f t="shared" si="8"/>
        <v>108.8</v>
      </c>
      <c r="G63" s="3">
        <v>108.8</v>
      </c>
      <c r="H63" s="34">
        <v>108.8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9" t="s">
        <v>24</v>
      </c>
    </row>
    <row r="64" spans="1:15" ht="21.75" customHeight="1">
      <c r="A64" s="52"/>
      <c r="B64" s="53"/>
      <c r="C64" s="53"/>
      <c r="D64" s="17">
        <v>2018</v>
      </c>
      <c r="E64" s="3">
        <f t="shared" si="8"/>
        <v>1464.5</v>
      </c>
      <c r="F64" s="3">
        <f t="shared" si="8"/>
        <v>992.6</v>
      </c>
      <c r="G64" s="3">
        <v>1464.5</v>
      </c>
      <c r="H64" s="34">
        <v>992.6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9" t="s">
        <v>20</v>
      </c>
    </row>
    <row r="65" spans="1:15" ht="25.5">
      <c r="A65" s="52"/>
      <c r="B65" s="53"/>
      <c r="C65" s="53"/>
      <c r="D65" s="18" t="s">
        <v>26</v>
      </c>
      <c r="E65" s="14">
        <f t="shared" si="8"/>
        <v>3244.3999999999996</v>
      </c>
      <c r="F65" s="14">
        <f t="shared" si="8"/>
        <v>2578.5</v>
      </c>
      <c r="G65" s="14">
        <f>SUM(G61:G64)</f>
        <v>3244.3999999999996</v>
      </c>
      <c r="H65" s="33">
        <f>SUM(H61:H64)</f>
        <v>2578.5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5"/>
    </row>
    <row r="66" spans="1:15" ht="22.5">
      <c r="A66" s="52"/>
      <c r="B66" s="53"/>
      <c r="C66" s="53"/>
      <c r="D66" s="17">
        <v>2019</v>
      </c>
      <c r="E66" s="3">
        <f t="shared" si="8"/>
        <v>676.5</v>
      </c>
      <c r="F66" s="3">
        <f t="shared" si="8"/>
        <v>351.4</v>
      </c>
      <c r="G66" s="3">
        <v>676.5</v>
      </c>
      <c r="H66" s="34">
        <f>531.4-180</f>
        <v>351.4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 t="s">
        <v>23</v>
      </c>
    </row>
    <row r="67" spans="1:15" ht="22.5">
      <c r="A67" s="52"/>
      <c r="B67" s="53"/>
      <c r="C67" s="53"/>
      <c r="D67" s="17">
        <v>2019</v>
      </c>
      <c r="E67" s="3">
        <f t="shared" si="8"/>
        <v>166.7</v>
      </c>
      <c r="F67" s="3">
        <f t="shared" si="8"/>
        <v>113.9</v>
      </c>
      <c r="G67" s="3">
        <v>166.7</v>
      </c>
      <c r="H67" s="34">
        <v>113.9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 t="s">
        <v>24</v>
      </c>
    </row>
    <row r="68" spans="1:15" ht="25.5">
      <c r="A68" s="52"/>
      <c r="B68" s="53"/>
      <c r="C68" s="53"/>
      <c r="D68" s="18" t="s">
        <v>36</v>
      </c>
      <c r="E68" s="14">
        <f t="shared" si="8"/>
        <v>843.2</v>
      </c>
      <c r="F68" s="14">
        <f t="shared" si="8"/>
        <v>465.29999999999995</v>
      </c>
      <c r="G68" s="14">
        <f>G66+G67</f>
        <v>843.2</v>
      </c>
      <c r="H68" s="33">
        <f>H66+H67</f>
        <v>465.29999999999995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9"/>
    </row>
    <row r="69" spans="1:15" ht="22.5">
      <c r="A69" s="52"/>
      <c r="B69" s="53"/>
      <c r="C69" s="53"/>
      <c r="D69" s="17">
        <v>2020</v>
      </c>
      <c r="E69" s="3">
        <v>500</v>
      </c>
      <c r="F69" s="3">
        <f aca="true" t="shared" si="9" ref="F69:F74">H69</f>
        <v>381.09999999999997</v>
      </c>
      <c r="G69" s="3">
        <v>500</v>
      </c>
      <c r="H69" s="34">
        <f>33.4+347.7</f>
        <v>381.09999999999997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9" t="s">
        <v>21</v>
      </c>
    </row>
    <row r="70" spans="1:15" ht="22.5">
      <c r="A70" s="52"/>
      <c r="B70" s="53"/>
      <c r="C70" s="53"/>
      <c r="D70" s="17">
        <v>2020</v>
      </c>
      <c r="E70" s="3">
        <f t="shared" si="8"/>
        <v>829.6</v>
      </c>
      <c r="F70" s="3">
        <f t="shared" si="9"/>
        <v>475.3</v>
      </c>
      <c r="G70" s="3">
        <v>829.6</v>
      </c>
      <c r="H70" s="34">
        <v>475.3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9" t="s">
        <v>23</v>
      </c>
    </row>
    <row r="71" spans="1:15" ht="22.5">
      <c r="A71" s="52"/>
      <c r="B71" s="53"/>
      <c r="C71" s="53"/>
      <c r="D71" s="17">
        <v>2020</v>
      </c>
      <c r="E71" s="3">
        <f t="shared" si="8"/>
        <v>1048.9</v>
      </c>
      <c r="F71" s="3">
        <f t="shared" si="9"/>
        <v>166.7</v>
      </c>
      <c r="G71" s="3">
        <v>1048.9</v>
      </c>
      <c r="H71" s="34">
        <v>166.7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9" t="s">
        <v>24</v>
      </c>
    </row>
    <row r="72" spans="1:15" ht="22.5">
      <c r="A72" s="52"/>
      <c r="B72" s="53"/>
      <c r="C72" s="53"/>
      <c r="D72" s="17">
        <v>2020</v>
      </c>
      <c r="E72" s="3">
        <f>G72+I72+K72+M72</f>
        <v>1750</v>
      </c>
      <c r="F72" s="3">
        <f t="shared" si="9"/>
        <v>180.3</v>
      </c>
      <c r="G72" s="3">
        <v>1750</v>
      </c>
      <c r="H72" s="34">
        <v>180.3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9" t="s">
        <v>20</v>
      </c>
    </row>
    <row r="73" spans="1:15" ht="25.5">
      <c r="A73" s="52"/>
      <c r="B73" s="53"/>
      <c r="C73" s="53"/>
      <c r="D73" s="18" t="s">
        <v>37</v>
      </c>
      <c r="E73" s="14">
        <f>G73</f>
        <v>4128.5</v>
      </c>
      <c r="F73" s="14">
        <f t="shared" si="9"/>
        <v>1203.3999999999999</v>
      </c>
      <c r="G73" s="14">
        <f>SUM(G69:G72)</f>
        <v>4128.5</v>
      </c>
      <c r="H73" s="33">
        <f>H69+H70+H71+H72</f>
        <v>1203.3999999999999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9"/>
    </row>
    <row r="74" spans="1:15" ht="22.5">
      <c r="A74" s="52"/>
      <c r="B74" s="53"/>
      <c r="C74" s="53"/>
      <c r="D74" s="17">
        <v>2021</v>
      </c>
      <c r="E74" s="3">
        <v>500</v>
      </c>
      <c r="F74" s="3">
        <f t="shared" si="9"/>
        <v>500</v>
      </c>
      <c r="G74" s="39">
        <v>500</v>
      </c>
      <c r="H74" s="34">
        <v>500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9" t="s">
        <v>21</v>
      </c>
    </row>
    <row r="75" spans="1:15" ht="22.5">
      <c r="A75" s="52"/>
      <c r="B75" s="53"/>
      <c r="C75" s="53"/>
      <c r="D75" s="17">
        <v>2021</v>
      </c>
      <c r="E75" s="3">
        <f t="shared" si="8"/>
        <v>270.2</v>
      </c>
      <c r="F75" s="3">
        <f>H75+J75+L75+N75</f>
        <v>252.3</v>
      </c>
      <c r="G75" s="39">
        <v>270.2</v>
      </c>
      <c r="H75" s="34">
        <v>252.3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9" t="s">
        <v>23</v>
      </c>
    </row>
    <row r="76" spans="1:15" ht="22.5">
      <c r="A76" s="52"/>
      <c r="B76" s="53"/>
      <c r="C76" s="53"/>
      <c r="D76" s="17">
        <v>2021</v>
      </c>
      <c r="E76" s="3">
        <f aca="true" t="shared" si="10" ref="E76:F78">G76</f>
        <v>2141.1</v>
      </c>
      <c r="F76" s="3">
        <f>H76</f>
        <v>166.7</v>
      </c>
      <c r="G76" s="39">
        <f>166.7+1974.4</f>
        <v>2141.1</v>
      </c>
      <c r="H76" s="34">
        <v>166.7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9" t="s">
        <v>24</v>
      </c>
    </row>
    <row r="77" spans="1:15" ht="22.5">
      <c r="A77" s="52"/>
      <c r="B77" s="53"/>
      <c r="C77" s="53"/>
      <c r="D77" s="17">
        <v>2021</v>
      </c>
      <c r="E77" s="3">
        <f t="shared" si="10"/>
        <v>1620</v>
      </c>
      <c r="F77" s="3">
        <f t="shared" si="10"/>
        <v>208.5</v>
      </c>
      <c r="G77" s="39">
        <v>1620</v>
      </c>
      <c r="H77" s="34">
        <v>208.5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9" t="s">
        <v>20</v>
      </c>
    </row>
    <row r="78" spans="1:15" ht="25.5">
      <c r="A78" s="52"/>
      <c r="B78" s="53"/>
      <c r="C78" s="53"/>
      <c r="D78" s="18" t="s">
        <v>38</v>
      </c>
      <c r="E78" s="14">
        <f t="shared" si="10"/>
        <v>4531.3</v>
      </c>
      <c r="F78" s="14">
        <f t="shared" si="10"/>
        <v>1127.5</v>
      </c>
      <c r="G78" s="15">
        <f>SUM(G74:G77)</f>
        <v>4531.3</v>
      </c>
      <c r="H78" s="33">
        <f>SUM(H74:H77)</f>
        <v>1127.5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9"/>
    </row>
    <row r="79" spans="1:15" ht="22.5">
      <c r="A79" s="52"/>
      <c r="B79" s="53"/>
      <c r="C79" s="53"/>
      <c r="D79" s="17">
        <v>2022</v>
      </c>
      <c r="E79" s="3">
        <v>500</v>
      </c>
      <c r="F79" s="3">
        <f>H79</f>
        <v>500</v>
      </c>
      <c r="G79" s="25">
        <v>500</v>
      </c>
      <c r="H79" s="34">
        <v>500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9" t="s">
        <v>21</v>
      </c>
    </row>
    <row r="80" spans="1:15" ht="22.5">
      <c r="A80" s="52"/>
      <c r="B80" s="53"/>
      <c r="C80" s="53"/>
      <c r="D80" s="17">
        <v>2022</v>
      </c>
      <c r="E80" s="3">
        <f>G80+I80+K80+M80</f>
        <v>398.3</v>
      </c>
      <c r="F80" s="3">
        <f>H80+J80+L80+N80</f>
        <v>398.4</v>
      </c>
      <c r="G80" s="25">
        <v>398.3</v>
      </c>
      <c r="H80" s="34">
        <v>398.4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9" t="s">
        <v>23</v>
      </c>
    </row>
    <row r="81" spans="1:15" ht="22.5">
      <c r="A81" s="52"/>
      <c r="B81" s="53"/>
      <c r="C81" s="53"/>
      <c r="D81" s="17">
        <v>2022</v>
      </c>
      <c r="E81" s="3">
        <f>G81</f>
        <v>166.7</v>
      </c>
      <c r="F81" s="3">
        <f>H81</f>
        <v>166.7</v>
      </c>
      <c r="G81" s="25">
        <v>166.7</v>
      </c>
      <c r="H81" s="34">
        <v>166.7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9" t="s">
        <v>24</v>
      </c>
    </row>
    <row r="82" spans="1:15" ht="22.5">
      <c r="A82" s="52"/>
      <c r="B82" s="53"/>
      <c r="C82" s="53"/>
      <c r="D82" s="17">
        <v>2022</v>
      </c>
      <c r="E82" s="3">
        <f>G82</f>
        <v>1300</v>
      </c>
      <c r="F82" s="3">
        <f>H82</f>
        <v>208.5</v>
      </c>
      <c r="G82" s="25">
        <v>1300</v>
      </c>
      <c r="H82" s="34">
        <v>208.5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9" t="s">
        <v>20</v>
      </c>
    </row>
    <row r="83" spans="1:15" ht="25.5">
      <c r="A83" s="52"/>
      <c r="B83" s="53"/>
      <c r="C83" s="53"/>
      <c r="D83" s="18" t="s">
        <v>39</v>
      </c>
      <c r="E83" s="14">
        <f>SUM(E79:E82)</f>
        <v>2365</v>
      </c>
      <c r="F83" s="14">
        <f aca="true" t="shared" si="11" ref="F83:N83">SUM(F79:F82)</f>
        <v>1273.6</v>
      </c>
      <c r="G83" s="14">
        <f t="shared" si="11"/>
        <v>2365</v>
      </c>
      <c r="H83" s="33">
        <f t="shared" si="11"/>
        <v>1273.6</v>
      </c>
      <c r="I83" s="14">
        <f t="shared" si="11"/>
        <v>0</v>
      </c>
      <c r="J83" s="14">
        <f t="shared" si="11"/>
        <v>0</v>
      </c>
      <c r="K83" s="14">
        <f t="shared" si="11"/>
        <v>0</v>
      </c>
      <c r="L83" s="14">
        <f t="shared" si="11"/>
        <v>0</v>
      </c>
      <c r="M83" s="14">
        <f t="shared" si="11"/>
        <v>0</v>
      </c>
      <c r="N83" s="14">
        <f t="shared" si="11"/>
        <v>0</v>
      </c>
      <c r="O83" s="20"/>
    </row>
    <row r="84" spans="1:15" ht="22.5">
      <c r="A84" s="52"/>
      <c r="B84" s="53"/>
      <c r="C84" s="53"/>
      <c r="D84" s="17">
        <v>2023</v>
      </c>
      <c r="E84" s="3">
        <f aca="true" t="shared" si="12" ref="E84:F90">G84+I84+K84+M84</f>
        <v>500</v>
      </c>
      <c r="F84" s="3">
        <f t="shared" si="12"/>
        <v>0</v>
      </c>
      <c r="G84" s="25">
        <v>500</v>
      </c>
      <c r="H84" s="34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9" t="s">
        <v>21</v>
      </c>
    </row>
    <row r="85" spans="1:15" ht="22.5">
      <c r="A85" s="52"/>
      <c r="B85" s="53"/>
      <c r="C85" s="53"/>
      <c r="D85" s="17">
        <v>2023</v>
      </c>
      <c r="E85" s="3">
        <f t="shared" si="12"/>
        <v>0</v>
      </c>
      <c r="F85" s="3">
        <f t="shared" si="12"/>
        <v>0</v>
      </c>
      <c r="G85" s="25">
        <v>0</v>
      </c>
      <c r="H85" s="34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9" t="s">
        <v>23</v>
      </c>
    </row>
    <row r="86" spans="1:15" ht="22.5">
      <c r="A86" s="52"/>
      <c r="B86" s="53"/>
      <c r="C86" s="53"/>
      <c r="D86" s="17">
        <v>2023</v>
      </c>
      <c r="E86" s="3">
        <f t="shared" si="12"/>
        <v>166.7</v>
      </c>
      <c r="F86" s="3">
        <f t="shared" si="12"/>
        <v>0</v>
      </c>
      <c r="G86" s="25">
        <v>166.7</v>
      </c>
      <c r="H86" s="34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9" t="s">
        <v>24</v>
      </c>
    </row>
    <row r="87" spans="1:15" ht="22.5">
      <c r="A87" s="52"/>
      <c r="B87" s="53"/>
      <c r="C87" s="53"/>
      <c r="D87" s="17">
        <v>2023</v>
      </c>
      <c r="E87" s="3">
        <f t="shared" si="12"/>
        <v>1250</v>
      </c>
      <c r="F87" s="3">
        <f t="shared" si="12"/>
        <v>0</v>
      </c>
      <c r="G87" s="25">
        <v>1250</v>
      </c>
      <c r="H87" s="34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9" t="s">
        <v>20</v>
      </c>
    </row>
    <row r="88" spans="1:15" ht="25.5">
      <c r="A88" s="52"/>
      <c r="B88" s="53"/>
      <c r="C88" s="53"/>
      <c r="D88" s="18" t="s">
        <v>50</v>
      </c>
      <c r="E88" s="14">
        <f>G88+I88+K88+M88</f>
        <v>1916.7</v>
      </c>
      <c r="F88" s="14">
        <f>H88+J88+L88+N88</f>
        <v>0</v>
      </c>
      <c r="G88" s="15">
        <f>G84+G85+G86+G87</f>
        <v>1916.7</v>
      </c>
      <c r="H88" s="33">
        <f>H84+H85+H86+H87</f>
        <v>0</v>
      </c>
      <c r="I88" s="15">
        <f aca="true" t="shared" si="13" ref="I88:N88">I84+I85+I86+I87</f>
        <v>0</v>
      </c>
      <c r="J88" s="15">
        <f t="shared" si="13"/>
        <v>0</v>
      </c>
      <c r="K88" s="15">
        <f t="shared" si="13"/>
        <v>0</v>
      </c>
      <c r="L88" s="15">
        <f t="shared" si="13"/>
        <v>0</v>
      </c>
      <c r="M88" s="15">
        <f t="shared" si="13"/>
        <v>0</v>
      </c>
      <c r="N88" s="15">
        <f t="shared" si="13"/>
        <v>0</v>
      </c>
      <c r="O88" s="27"/>
    </row>
    <row r="89" spans="1:15" ht="15">
      <c r="A89" s="52"/>
      <c r="B89" s="53"/>
      <c r="C89" s="53"/>
      <c r="D89" s="17">
        <v>2024</v>
      </c>
      <c r="E89" s="3">
        <f t="shared" si="12"/>
        <v>0</v>
      </c>
      <c r="F89" s="3">
        <f t="shared" si="12"/>
        <v>0</v>
      </c>
      <c r="G89" s="1">
        <v>0</v>
      </c>
      <c r="H89" s="34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26"/>
    </row>
    <row r="90" spans="1:15" ht="15">
      <c r="A90" s="52"/>
      <c r="B90" s="53"/>
      <c r="C90" s="53"/>
      <c r="D90" s="17">
        <v>2025</v>
      </c>
      <c r="E90" s="3">
        <f t="shared" si="12"/>
        <v>0</v>
      </c>
      <c r="F90" s="3">
        <f t="shared" si="12"/>
        <v>0</v>
      </c>
      <c r="G90" s="1">
        <v>0</v>
      </c>
      <c r="H90" s="34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26"/>
    </row>
    <row r="91" spans="1:15" ht="15">
      <c r="A91" s="52" t="s">
        <v>35</v>
      </c>
      <c r="B91" s="53" t="s">
        <v>48</v>
      </c>
      <c r="C91" s="53" t="s">
        <v>22</v>
      </c>
      <c r="D91" s="18" t="s">
        <v>14</v>
      </c>
      <c r="E91" s="14">
        <f aca="true" t="shared" si="14" ref="E91:F95">G91+I91+K91+M91</f>
        <v>5800</v>
      </c>
      <c r="F91" s="14">
        <f t="shared" si="14"/>
        <v>4153.5</v>
      </c>
      <c r="G91" s="14">
        <f>G95+G99+G104+G108+G112</f>
        <v>5800</v>
      </c>
      <c r="H91" s="33">
        <f>H95+H99+H104+H108+H112</f>
        <v>4153.5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20"/>
    </row>
    <row r="92" spans="1:15" ht="22.5">
      <c r="A92" s="52"/>
      <c r="B92" s="53"/>
      <c r="C92" s="53"/>
      <c r="D92" s="17">
        <v>2017</v>
      </c>
      <c r="E92" s="3">
        <f t="shared" si="14"/>
        <v>238.5</v>
      </c>
      <c r="F92" s="3">
        <f t="shared" si="14"/>
        <v>238.4</v>
      </c>
      <c r="G92" s="3">
        <v>238.5</v>
      </c>
      <c r="H92" s="34">
        <v>238.4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9" t="s">
        <v>20</v>
      </c>
    </row>
    <row r="93" spans="1:15" ht="22.5">
      <c r="A93" s="52"/>
      <c r="B93" s="53"/>
      <c r="C93" s="53"/>
      <c r="D93" s="17">
        <v>2018</v>
      </c>
      <c r="E93" s="3">
        <f t="shared" si="14"/>
        <v>277.8</v>
      </c>
      <c r="F93" s="3">
        <f t="shared" si="14"/>
        <v>37.5</v>
      </c>
      <c r="G93" s="3">
        <v>277.8</v>
      </c>
      <c r="H93" s="34">
        <v>37.5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9" t="s">
        <v>24</v>
      </c>
    </row>
    <row r="94" spans="1:15" ht="22.5">
      <c r="A94" s="52"/>
      <c r="B94" s="53"/>
      <c r="C94" s="53"/>
      <c r="D94" s="17">
        <v>2018</v>
      </c>
      <c r="E94" s="3">
        <f t="shared" si="14"/>
        <v>676.6</v>
      </c>
      <c r="F94" s="3">
        <f t="shared" si="14"/>
        <v>671.6</v>
      </c>
      <c r="G94" s="3">
        <v>676.6</v>
      </c>
      <c r="H94" s="34">
        <f>676.6-5</f>
        <v>671.6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9" t="s">
        <v>20</v>
      </c>
    </row>
    <row r="95" spans="1:15" ht="25.5">
      <c r="A95" s="52"/>
      <c r="B95" s="53"/>
      <c r="C95" s="53"/>
      <c r="D95" s="18" t="s">
        <v>26</v>
      </c>
      <c r="E95" s="14">
        <f t="shared" si="14"/>
        <v>954.4000000000001</v>
      </c>
      <c r="F95" s="14">
        <f t="shared" si="14"/>
        <v>709.1</v>
      </c>
      <c r="G95" s="14">
        <f>G93+G94</f>
        <v>954.4000000000001</v>
      </c>
      <c r="H95" s="33">
        <f>H93+H94</f>
        <v>709.1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5"/>
    </row>
    <row r="96" spans="1:15" ht="22.5">
      <c r="A96" s="52"/>
      <c r="B96" s="53"/>
      <c r="C96" s="53"/>
      <c r="D96" s="17">
        <v>2019</v>
      </c>
      <c r="E96" s="6">
        <f aca="true" t="shared" si="15" ref="E96:F100">G96+I96+K96+M96</f>
        <v>202.6</v>
      </c>
      <c r="F96" s="6">
        <f t="shared" si="15"/>
        <v>168.6</v>
      </c>
      <c r="G96" s="7">
        <v>202.6</v>
      </c>
      <c r="H96" s="37">
        <v>168.6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9" t="s">
        <v>21</v>
      </c>
    </row>
    <row r="97" spans="1:15" ht="22.5">
      <c r="A97" s="52"/>
      <c r="B97" s="53"/>
      <c r="C97" s="53"/>
      <c r="D97" s="17">
        <v>2019</v>
      </c>
      <c r="E97" s="3">
        <f t="shared" si="15"/>
        <v>219.9</v>
      </c>
      <c r="F97" s="3">
        <f t="shared" si="15"/>
        <v>219.9</v>
      </c>
      <c r="G97" s="3">
        <v>219.9</v>
      </c>
      <c r="H97" s="34">
        <v>219.9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9" t="s">
        <v>24</v>
      </c>
    </row>
    <row r="98" spans="1:15" ht="22.5">
      <c r="A98" s="52"/>
      <c r="B98" s="53"/>
      <c r="C98" s="53"/>
      <c r="D98" s="17">
        <v>2019</v>
      </c>
      <c r="E98" s="3">
        <f t="shared" si="15"/>
        <v>661.7</v>
      </c>
      <c r="F98" s="3">
        <f t="shared" si="15"/>
        <v>150.20000000000002</v>
      </c>
      <c r="G98" s="3">
        <f>661.7</f>
        <v>661.7</v>
      </c>
      <c r="H98" s="34">
        <f>122.4+27.8</f>
        <v>150.20000000000002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9" t="s">
        <v>20</v>
      </c>
    </row>
    <row r="99" spans="1:15" ht="25.5">
      <c r="A99" s="52"/>
      <c r="B99" s="53"/>
      <c r="C99" s="53"/>
      <c r="D99" s="18" t="s">
        <v>36</v>
      </c>
      <c r="E99" s="14">
        <f t="shared" si="15"/>
        <v>1084.2</v>
      </c>
      <c r="F99" s="14">
        <f t="shared" si="15"/>
        <v>538.7</v>
      </c>
      <c r="G99" s="14">
        <f>G96+G97+G98</f>
        <v>1084.2</v>
      </c>
      <c r="H99" s="33">
        <f>H96+H97+H98</f>
        <v>538.7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9"/>
    </row>
    <row r="100" spans="1:15" ht="22.5">
      <c r="A100" s="52"/>
      <c r="B100" s="53"/>
      <c r="C100" s="53"/>
      <c r="D100" s="17">
        <v>2020</v>
      </c>
      <c r="E100" s="6">
        <f t="shared" si="15"/>
        <v>611.4</v>
      </c>
      <c r="F100" s="6">
        <f t="shared" si="15"/>
        <v>402.9</v>
      </c>
      <c r="G100" s="7">
        <v>611.4</v>
      </c>
      <c r="H100" s="38">
        <f>611.4-208.5</f>
        <v>402.9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9" t="s">
        <v>21</v>
      </c>
    </row>
    <row r="101" spans="1:15" ht="22.5">
      <c r="A101" s="52"/>
      <c r="B101" s="53"/>
      <c r="C101" s="53"/>
      <c r="D101" s="17">
        <v>2020</v>
      </c>
      <c r="E101" s="6">
        <f aca="true" t="shared" si="16" ref="E101:F106">G101+I101+K101+M101</f>
        <v>42.3</v>
      </c>
      <c r="F101" s="6">
        <f t="shared" si="16"/>
        <v>83.5</v>
      </c>
      <c r="G101" s="7">
        <v>42.3</v>
      </c>
      <c r="H101" s="38">
        <f>42.3+41.2</f>
        <v>83.5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9" t="s">
        <v>23</v>
      </c>
    </row>
    <row r="102" spans="1:15" ht="22.5">
      <c r="A102" s="52"/>
      <c r="B102" s="53"/>
      <c r="C102" s="53"/>
      <c r="D102" s="17">
        <v>2020</v>
      </c>
      <c r="E102" s="6">
        <f t="shared" si="16"/>
        <v>232.1</v>
      </c>
      <c r="F102" s="6">
        <f t="shared" si="16"/>
        <v>215.3</v>
      </c>
      <c r="G102" s="3">
        <v>232.1</v>
      </c>
      <c r="H102" s="34">
        <v>215.3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9" t="s">
        <v>24</v>
      </c>
    </row>
    <row r="103" spans="1:15" ht="22.5">
      <c r="A103" s="52"/>
      <c r="B103" s="53"/>
      <c r="C103" s="53"/>
      <c r="D103" s="17">
        <v>2020</v>
      </c>
      <c r="E103" s="6">
        <f t="shared" si="16"/>
        <v>702.2</v>
      </c>
      <c r="F103" s="6">
        <f t="shared" si="16"/>
        <v>477.8</v>
      </c>
      <c r="G103" s="3">
        <v>702.2</v>
      </c>
      <c r="H103" s="34">
        <v>477.8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9" t="s">
        <v>20</v>
      </c>
    </row>
    <row r="104" spans="1:15" ht="25.5">
      <c r="A104" s="52"/>
      <c r="B104" s="53"/>
      <c r="C104" s="53"/>
      <c r="D104" s="18" t="s">
        <v>37</v>
      </c>
      <c r="E104" s="22">
        <f t="shared" si="16"/>
        <v>1588</v>
      </c>
      <c r="F104" s="14">
        <f t="shared" si="16"/>
        <v>1179.5</v>
      </c>
      <c r="G104" s="14">
        <f>G100+G101+G102+G103</f>
        <v>1588</v>
      </c>
      <c r="H104" s="33">
        <f>H100+H101+H102+H103</f>
        <v>1179.5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9"/>
    </row>
    <row r="105" spans="1:15" ht="22.5">
      <c r="A105" s="52"/>
      <c r="B105" s="53"/>
      <c r="C105" s="53"/>
      <c r="D105" s="17">
        <v>2021</v>
      </c>
      <c r="E105" s="1">
        <f t="shared" si="16"/>
        <v>205.1</v>
      </c>
      <c r="F105" s="1">
        <f t="shared" si="16"/>
        <v>190</v>
      </c>
      <c r="G105" s="7">
        <v>205.1</v>
      </c>
      <c r="H105" s="34">
        <v>190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9" t="s">
        <v>21</v>
      </c>
    </row>
    <row r="106" spans="1:15" ht="22.5">
      <c r="A106" s="52"/>
      <c r="B106" s="53"/>
      <c r="C106" s="53"/>
      <c r="D106" s="17">
        <v>2021</v>
      </c>
      <c r="E106" s="1">
        <f t="shared" si="16"/>
        <v>219.9</v>
      </c>
      <c r="F106" s="1">
        <f t="shared" si="16"/>
        <v>219.9</v>
      </c>
      <c r="G106" s="28">
        <v>219.9</v>
      </c>
      <c r="H106" s="34">
        <v>219.9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9" t="s">
        <v>24</v>
      </c>
    </row>
    <row r="107" spans="1:15" ht="22.5">
      <c r="A107" s="52"/>
      <c r="B107" s="53"/>
      <c r="C107" s="53"/>
      <c r="D107" s="17">
        <v>2021</v>
      </c>
      <c r="E107" s="1">
        <v>661.7</v>
      </c>
      <c r="F107" s="1">
        <v>661.7</v>
      </c>
      <c r="G107" s="1">
        <v>661.7</v>
      </c>
      <c r="H107" s="34">
        <v>453.2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9" t="s">
        <v>20</v>
      </c>
    </row>
    <row r="108" spans="1:15" ht="25.5">
      <c r="A108" s="52"/>
      <c r="B108" s="53"/>
      <c r="C108" s="53"/>
      <c r="D108" s="18" t="s">
        <v>38</v>
      </c>
      <c r="E108" s="15">
        <f>G108+I108+K108+M108</f>
        <v>1086.7</v>
      </c>
      <c r="F108" s="15">
        <f>H108+J108+L108+N108</f>
        <v>863.0999999999999</v>
      </c>
      <c r="G108" s="15">
        <f>G105+G106+G107</f>
        <v>1086.7</v>
      </c>
      <c r="H108" s="33">
        <f>H105+H106+H107</f>
        <v>863.0999999999999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3"/>
    </row>
    <row r="109" spans="1:15" ht="22.5">
      <c r="A109" s="52"/>
      <c r="B109" s="53"/>
      <c r="C109" s="53"/>
      <c r="D109" s="17">
        <v>2022</v>
      </c>
      <c r="E109" s="1">
        <f>G109+I109+K109+M109</f>
        <v>205.1</v>
      </c>
      <c r="F109" s="1">
        <f>H109</f>
        <v>190</v>
      </c>
      <c r="G109" s="28">
        <v>205.1</v>
      </c>
      <c r="H109" s="34">
        <v>190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9" t="s">
        <v>21</v>
      </c>
    </row>
    <row r="110" spans="1:15" ht="22.5">
      <c r="A110" s="52"/>
      <c r="B110" s="53"/>
      <c r="C110" s="53"/>
      <c r="D110" s="17">
        <v>2022</v>
      </c>
      <c r="E110" s="1">
        <f>G110+I110+K110+M110</f>
        <v>219.9</v>
      </c>
      <c r="F110" s="1">
        <f>H110+J110+L110+N110</f>
        <v>219.9</v>
      </c>
      <c r="G110" s="28">
        <v>219.9</v>
      </c>
      <c r="H110" s="34">
        <v>219.9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9" t="s">
        <v>24</v>
      </c>
    </row>
    <row r="111" spans="1:15" ht="22.5">
      <c r="A111" s="52"/>
      <c r="B111" s="53"/>
      <c r="C111" s="53"/>
      <c r="D111" s="17">
        <v>2022</v>
      </c>
      <c r="E111" s="1">
        <f>G111+I111+K111+M111</f>
        <v>661.7</v>
      </c>
      <c r="F111" s="1">
        <f>H111+J111+L111+N111</f>
        <v>453.2</v>
      </c>
      <c r="G111" s="1">
        <v>661.7</v>
      </c>
      <c r="H111" s="34">
        <v>453.2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9" t="s">
        <v>20</v>
      </c>
    </row>
    <row r="112" spans="1:15" ht="25.5">
      <c r="A112" s="52"/>
      <c r="B112" s="53"/>
      <c r="C112" s="53"/>
      <c r="D112" s="18" t="s">
        <v>39</v>
      </c>
      <c r="E112" s="15">
        <f>E109+E110+E111</f>
        <v>1086.7</v>
      </c>
      <c r="F112" s="15">
        <f>F109+F110+F111</f>
        <v>863.0999999999999</v>
      </c>
      <c r="G112" s="15">
        <f>G109+G110+G111</f>
        <v>1086.7</v>
      </c>
      <c r="H112" s="33">
        <f>H109+H110+H111</f>
        <v>863.0999999999999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9"/>
    </row>
    <row r="113" spans="1:15" ht="22.5">
      <c r="A113" s="52"/>
      <c r="B113" s="53"/>
      <c r="C113" s="53"/>
      <c r="D113" s="17">
        <v>2023</v>
      </c>
      <c r="E113" s="1">
        <f aca="true" t="shared" si="17" ref="E113:F115">G113+I113+K113+M113</f>
        <v>205.1</v>
      </c>
      <c r="F113" s="1">
        <f t="shared" si="17"/>
        <v>0</v>
      </c>
      <c r="G113" s="28">
        <v>205.1</v>
      </c>
      <c r="H113" s="34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9" t="s">
        <v>21</v>
      </c>
    </row>
    <row r="114" spans="1:15" ht="22.5">
      <c r="A114" s="52"/>
      <c r="B114" s="53"/>
      <c r="C114" s="53"/>
      <c r="D114" s="17">
        <v>2023</v>
      </c>
      <c r="E114" s="1">
        <f t="shared" si="17"/>
        <v>219.9</v>
      </c>
      <c r="F114" s="1">
        <f t="shared" si="17"/>
        <v>0</v>
      </c>
      <c r="G114" s="28">
        <v>219.9</v>
      </c>
      <c r="H114" s="34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9" t="s">
        <v>24</v>
      </c>
    </row>
    <row r="115" spans="1:15" ht="22.5">
      <c r="A115" s="52"/>
      <c r="B115" s="53"/>
      <c r="C115" s="53"/>
      <c r="D115" s="17">
        <v>2023</v>
      </c>
      <c r="E115" s="1">
        <f t="shared" si="17"/>
        <v>281.6</v>
      </c>
      <c r="F115" s="1">
        <f t="shared" si="17"/>
        <v>0</v>
      </c>
      <c r="G115" s="28">
        <f>199.8+81.8</f>
        <v>281.6</v>
      </c>
      <c r="H115" s="34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9" t="s">
        <v>20</v>
      </c>
    </row>
    <row r="116" spans="1:15" ht="25.5">
      <c r="A116" s="52"/>
      <c r="B116" s="53"/>
      <c r="C116" s="53"/>
      <c r="D116" s="18" t="s">
        <v>50</v>
      </c>
      <c r="E116" s="15">
        <f aca="true" t="shared" si="18" ref="E116:N116">E113+E114+E115</f>
        <v>706.6</v>
      </c>
      <c r="F116" s="15">
        <f t="shared" si="18"/>
        <v>0</v>
      </c>
      <c r="G116" s="15">
        <f t="shared" si="18"/>
        <v>706.6</v>
      </c>
      <c r="H116" s="33">
        <f t="shared" si="18"/>
        <v>0</v>
      </c>
      <c r="I116" s="15">
        <f t="shared" si="18"/>
        <v>0</v>
      </c>
      <c r="J116" s="15">
        <f t="shared" si="18"/>
        <v>0</v>
      </c>
      <c r="K116" s="15">
        <f t="shared" si="18"/>
        <v>0</v>
      </c>
      <c r="L116" s="15">
        <f t="shared" si="18"/>
        <v>0</v>
      </c>
      <c r="M116" s="15">
        <f t="shared" si="18"/>
        <v>0</v>
      </c>
      <c r="N116" s="15">
        <f t="shared" si="18"/>
        <v>0</v>
      </c>
      <c r="O116" s="23"/>
    </row>
    <row r="117" spans="1:15" ht="15">
      <c r="A117" s="52"/>
      <c r="B117" s="53"/>
      <c r="C117" s="53"/>
      <c r="D117" s="17">
        <v>2024</v>
      </c>
      <c r="E117" s="1">
        <v>0</v>
      </c>
      <c r="F117" s="1">
        <v>0</v>
      </c>
      <c r="G117" s="1">
        <v>0</v>
      </c>
      <c r="H117" s="34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23"/>
    </row>
    <row r="118" spans="1:15" ht="15">
      <c r="A118" s="52"/>
      <c r="B118" s="53"/>
      <c r="C118" s="53"/>
      <c r="D118" s="17">
        <v>2025</v>
      </c>
      <c r="E118" s="1">
        <v>0</v>
      </c>
      <c r="F118" s="1">
        <v>0</v>
      </c>
      <c r="G118" s="1">
        <v>0</v>
      </c>
      <c r="H118" s="34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24"/>
    </row>
    <row r="119" spans="1:15" ht="15">
      <c r="A119" s="46" t="s">
        <v>40</v>
      </c>
      <c r="B119" s="53" t="s">
        <v>41</v>
      </c>
      <c r="C119" s="54" t="s">
        <v>22</v>
      </c>
      <c r="D119" s="18" t="s">
        <v>14</v>
      </c>
      <c r="E119" s="15">
        <f>SUM(E120:E128)</f>
        <v>160.9</v>
      </c>
      <c r="F119" s="15">
        <f>SUM(F120:F128)</f>
        <v>155</v>
      </c>
      <c r="G119" s="15">
        <f>SUM(G120:G128)</f>
        <v>160.9</v>
      </c>
      <c r="H119" s="33">
        <f>SUM(H120:H128)</f>
        <v>155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57"/>
    </row>
    <row r="120" spans="1:15" ht="15">
      <c r="A120" s="46"/>
      <c r="B120" s="53"/>
      <c r="C120" s="55"/>
      <c r="D120" s="17">
        <v>2017</v>
      </c>
      <c r="E120" s="1">
        <v>0</v>
      </c>
      <c r="F120" s="1">
        <v>0</v>
      </c>
      <c r="G120" s="1">
        <v>0</v>
      </c>
      <c r="H120" s="34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58"/>
    </row>
    <row r="121" spans="1:15" ht="15">
      <c r="A121" s="46"/>
      <c r="B121" s="53"/>
      <c r="C121" s="55"/>
      <c r="D121" s="17">
        <v>2018</v>
      </c>
      <c r="E121" s="1">
        <v>0</v>
      </c>
      <c r="F121" s="1">
        <v>0</v>
      </c>
      <c r="G121" s="1">
        <v>0</v>
      </c>
      <c r="H121" s="34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58"/>
    </row>
    <row r="122" spans="1:15" ht="15">
      <c r="A122" s="46"/>
      <c r="B122" s="53"/>
      <c r="C122" s="55"/>
      <c r="D122" s="17">
        <v>2019</v>
      </c>
      <c r="E122" s="1">
        <v>0</v>
      </c>
      <c r="F122" s="1">
        <v>0</v>
      </c>
      <c r="G122" s="1">
        <v>0</v>
      </c>
      <c r="H122" s="34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59"/>
    </row>
    <row r="123" spans="1:15" ht="22.5">
      <c r="A123" s="46"/>
      <c r="B123" s="53"/>
      <c r="C123" s="55"/>
      <c r="D123" s="17">
        <v>2020</v>
      </c>
      <c r="E123" s="1">
        <f>G123</f>
        <v>160.9</v>
      </c>
      <c r="F123" s="1">
        <f>H123</f>
        <v>155</v>
      </c>
      <c r="G123" s="1">
        <v>160.9</v>
      </c>
      <c r="H123" s="34">
        <v>155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9" t="s">
        <v>20</v>
      </c>
    </row>
    <row r="124" spans="1:15" ht="15">
      <c r="A124" s="46"/>
      <c r="B124" s="53"/>
      <c r="C124" s="55"/>
      <c r="D124" s="17">
        <v>2021</v>
      </c>
      <c r="E124" s="1">
        <v>0</v>
      </c>
      <c r="F124" s="1">
        <v>0</v>
      </c>
      <c r="G124" s="1">
        <v>0</v>
      </c>
      <c r="H124" s="34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60"/>
    </row>
    <row r="125" spans="1:15" ht="15">
      <c r="A125" s="46"/>
      <c r="B125" s="53"/>
      <c r="C125" s="55"/>
      <c r="D125" s="17">
        <v>2022</v>
      </c>
      <c r="E125" s="1">
        <v>0</v>
      </c>
      <c r="F125" s="1">
        <v>0</v>
      </c>
      <c r="G125" s="1">
        <v>0</v>
      </c>
      <c r="H125" s="34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50"/>
    </row>
    <row r="126" spans="1:15" ht="15">
      <c r="A126" s="46"/>
      <c r="B126" s="53"/>
      <c r="C126" s="55"/>
      <c r="D126" s="17">
        <v>2023</v>
      </c>
      <c r="E126" s="1">
        <v>0</v>
      </c>
      <c r="F126" s="1">
        <v>0</v>
      </c>
      <c r="G126" s="1">
        <v>0</v>
      </c>
      <c r="H126" s="34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50"/>
    </row>
    <row r="127" spans="1:15" ht="15">
      <c r="A127" s="46"/>
      <c r="B127" s="53"/>
      <c r="C127" s="55"/>
      <c r="D127" s="17">
        <v>2024</v>
      </c>
      <c r="E127" s="1">
        <v>0</v>
      </c>
      <c r="F127" s="1">
        <v>0</v>
      </c>
      <c r="G127" s="1">
        <v>0</v>
      </c>
      <c r="H127" s="34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50"/>
    </row>
    <row r="128" spans="1:15" ht="15">
      <c r="A128" s="46"/>
      <c r="B128" s="53"/>
      <c r="C128" s="56"/>
      <c r="D128" s="17">
        <v>2025</v>
      </c>
      <c r="E128" s="1">
        <v>0</v>
      </c>
      <c r="F128" s="1">
        <v>0</v>
      </c>
      <c r="G128" s="1">
        <v>0</v>
      </c>
      <c r="H128" s="34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51"/>
    </row>
    <row r="129" spans="1:15" ht="15">
      <c r="A129" s="44"/>
      <c r="B129" s="45" t="s">
        <v>27</v>
      </c>
      <c r="C129" s="44"/>
      <c r="D129" s="18" t="s">
        <v>14</v>
      </c>
      <c r="E129" s="15">
        <f>G129+I129+K129+M129</f>
        <v>36216</v>
      </c>
      <c r="F129" s="15">
        <f>H129+J129+L129+N129</f>
        <v>20170.8</v>
      </c>
      <c r="G129" s="15">
        <f>SUM(G130:G138)</f>
        <v>36216</v>
      </c>
      <c r="H129" s="33">
        <f aca="true" t="shared" si="19" ref="H129:N129">SUM(H130:H138)</f>
        <v>20170.8</v>
      </c>
      <c r="I129" s="15">
        <f t="shared" si="19"/>
        <v>0</v>
      </c>
      <c r="J129" s="15">
        <f t="shared" si="19"/>
        <v>0</v>
      </c>
      <c r="K129" s="15">
        <f t="shared" si="19"/>
        <v>0</v>
      </c>
      <c r="L129" s="15">
        <f t="shared" si="19"/>
        <v>0</v>
      </c>
      <c r="M129" s="15">
        <f t="shared" si="19"/>
        <v>0</v>
      </c>
      <c r="N129" s="15">
        <f t="shared" si="19"/>
        <v>0</v>
      </c>
      <c r="O129" s="53" t="s">
        <v>28</v>
      </c>
    </row>
    <row r="130" spans="1:15" ht="15">
      <c r="A130" s="44"/>
      <c r="B130" s="45"/>
      <c r="C130" s="44"/>
      <c r="D130" s="18">
        <v>2017</v>
      </c>
      <c r="E130" s="15">
        <f aca="true" t="shared" si="20" ref="E130:E138">G130+I130+K130+M130</f>
        <v>11432.6</v>
      </c>
      <c r="F130" s="15">
        <f aca="true" t="shared" si="21" ref="F130:F138">H130+J130+L130+N130</f>
        <v>8547.4</v>
      </c>
      <c r="G130" s="15">
        <f>G46+G60+G92</f>
        <v>11432.6</v>
      </c>
      <c r="H130" s="33">
        <f>H46+H60+H92</f>
        <v>8547.4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53"/>
    </row>
    <row r="131" spans="1:15" ht="15">
      <c r="A131" s="44"/>
      <c r="B131" s="45"/>
      <c r="C131" s="44"/>
      <c r="D131" s="18">
        <v>2018</v>
      </c>
      <c r="E131" s="15">
        <f t="shared" si="20"/>
        <v>4785.6</v>
      </c>
      <c r="F131" s="15">
        <f t="shared" si="21"/>
        <v>3762.6</v>
      </c>
      <c r="G131" s="15">
        <f>G47+G65+G95</f>
        <v>4785.6</v>
      </c>
      <c r="H131" s="33">
        <f>H47+H65+H95</f>
        <v>3762.6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53"/>
    </row>
    <row r="132" spans="1:15" ht="15">
      <c r="A132" s="44"/>
      <c r="B132" s="45"/>
      <c r="C132" s="44"/>
      <c r="D132" s="18">
        <v>2019</v>
      </c>
      <c r="E132" s="15">
        <f t="shared" si="20"/>
        <v>2427.4</v>
      </c>
      <c r="F132" s="15">
        <f t="shared" si="21"/>
        <v>1195.6</v>
      </c>
      <c r="G132" s="15">
        <f>G48+G68+G99+G122</f>
        <v>2427.4</v>
      </c>
      <c r="H132" s="33">
        <f>H48+H68+H99+H122</f>
        <v>1195.6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53"/>
    </row>
    <row r="133" spans="1:15" ht="15">
      <c r="A133" s="44"/>
      <c r="B133" s="45"/>
      <c r="C133" s="44"/>
      <c r="D133" s="18">
        <v>2020</v>
      </c>
      <c r="E133" s="15">
        <f t="shared" si="20"/>
        <v>5877.4</v>
      </c>
      <c r="F133" s="15">
        <f t="shared" si="21"/>
        <v>2537.8999999999996</v>
      </c>
      <c r="G133" s="15">
        <f>G49+G73+G104+G123</f>
        <v>5877.4</v>
      </c>
      <c r="H133" s="33">
        <f aca="true" t="shared" si="22" ref="H133:N133">H49+H73+H104+H123</f>
        <v>2537.8999999999996</v>
      </c>
      <c r="I133" s="15">
        <f t="shared" si="22"/>
        <v>0</v>
      </c>
      <c r="J133" s="15">
        <f t="shared" si="22"/>
        <v>0</v>
      </c>
      <c r="K133" s="15">
        <f t="shared" si="22"/>
        <v>0</v>
      </c>
      <c r="L133" s="15">
        <f t="shared" si="22"/>
        <v>0</v>
      </c>
      <c r="M133" s="15">
        <f t="shared" si="22"/>
        <v>0</v>
      </c>
      <c r="N133" s="15">
        <f t="shared" si="22"/>
        <v>0</v>
      </c>
      <c r="O133" s="53"/>
    </row>
    <row r="134" spans="1:15" ht="15">
      <c r="A134" s="44"/>
      <c r="B134" s="45"/>
      <c r="C134" s="44"/>
      <c r="D134" s="18">
        <v>2021</v>
      </c>
      <c r="E134" s="15">
        <f t="shared" si="20"/>
        <v>5618</v>
      </c>
      <c r="F134" s="15">
        <f t="shared" si="21"/>
        <v>1990.6</v>
      </c>
      <c r="G134" s="15">
        <f>G50+G78+G108+G124</f>
        <v>5618</v>
      </c>
      <c r="H134" s="33">
        <f aca="true" t="shared" si="23" ref="H134:N134">H50+H78+H108+H124</f>
        <v>1990.6</v>
      </c>
      <c r="I134" s="15">
        <f t="shared" si="23"/>
        <v>0</v>
      </c>
      <c r="J134" s="15">
        <f t="shared" si="23"/>
        <v>0</v>
      </c>
      <c r="K134" s="15">
        <f t="shared" si="23"/>
        <v>0</v>
      </c>
      <c r="L134" s="15">
        <f t="shared" si="23"/>
        <v>0</v>
      </c>
      <c r="M134" s="15">
        <f t="shared" si="23"/>
        <v>0</v>
      </c>
      <c r="N134" s="15">
        <f t="shared" si="23"/>
        <v>0</v>
      </c>
      <c r="O134" s="53"/>
    </row>
    <row r="135" spans="1:15" ht="15">
      <c r="A135" s="44"/>
      <c r="B135" s="45"/>
      <c r="C135" s="44"/>
      <c r="D135" s="18">
        <v>2022</v>
      </c>
      <c r="E135" s="15">
        <f t="shared" si="20"/>
        <v>3451.7</v>
      </c>
      <c r="F135" s="15">
        <f t="shared" si="21"/>
        <v>2136.7</v>
      </c>
      <c r="G135" s="15">
        <f>G51+G83+G112+G125</f>
        <v>3451.7</v>
      </c>
      <c r="H135" s="33">
        <f aca="true" t="shared" si="24" ref="H135:N135">H51+H83+H112+H125</f>
        <v>2136.7</v>
      </c>
      <c r="I135" s="15">
        <f t="shared" si="24"/>
        <v>0</v>
      </c>
      <c r="J135" s="15">
        <f t="shared" si="24"/>
        <v>0</v>
      </c>
      <c r="K135" s="15">
        <f t="shared" si="24"/>
        <v>0</v>
      </c>
      <c r="L135" s="15">
        <f t="shared" si="24"/>
        <v>0</v>
      </c>
      <c r="M135" s="15">
        <f t="shared" si="24"/>
        <v>0</v>
      </c>
      <c r="N135" s="15">
        <f t="shared" si="24"/>
        <v>0</v>
      </c>
      <c r="O135" s="53"/>
    </row>
    <row r="136" spans="1:15" ht="15">
      <c r="A136" s="44"/>
      <c r="B136" s="45"/>
      <c r="C136" s="44"/>
      <c r="D136" s="29">
        <v>2023</v>
      </c>
      <c r="E136" s="14">
        <f t="shared" si="20"/>
        <v>2623.3</v>
      </c>
      <c r="F136" s="14">
        <f t="shared" si="21"/>
        <v>0</v>
      </c>
      <c r="G136" s="14">
        <f>G52+G88+G116+G126</f>
        <v>2623.3</v>
      </c>
      <c r="H136" s="33">
        <v>0</v>
      </c>
      <c r="I136" s="14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53"/>
    </row>
    <row r="137" spans="1:15" ht="15">
      <c r="A137" s="44"/>
      <c r="B137" s="45"/>
      <c r="C137" s="44"/>
      <c r="D137" s="18">
        <v>2024</v>
      </c>
      <c r="E137" s="15">
        <f t="shared" si="20"/>
        <v>0</v>
      </c>
      <c r="F137" s="15">
        <f t="shared" si="21"/>
        <v>0</v>
      </c>
      <c r="G137" s="15">
        <v>0</v>
      </c>
      <c r="H137" s="33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53"/>
    </row>
    <row r="138" spans="1:15" ht="15">
      <c r="A138" s="44"/>
      <c r="B138" s="45"/>
      <c r="C138" s="44"/>
      <c r="D138" s="18">
        <v>2025</v>
      </c>
      <c r="E138" s="15">
        <f t="shared" si="20"/>
        <v>0</v>
      </c>
      <c r="F138" s="15">
        <f t="shared" si="21"/>
        <v>0</v>
      </c>
      <c r="G138" s="15">
        <v>0</v>
      </c>
      <c r="H138" s="33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53"/>
    </row>
    <row r="139" spans="1:15" ht="15">
      <c r="A139" s="44"/>
      <c r="B139" s="45" t="s">
        <v>29</v>
      </c>
      <c r="C139" s="44"/>
      <c r="D139" s="18" t="s">
        <v>14</v>
      </c>
      <c r="E139" s="15">
        <f>G139+I139+K139+M139</f>
        <v>956218.7</v>
      </c>
      <c r="F139" s="15">
        <f>H139+J139+L139+N139</f>
        <v>20170.8</v>
      </c>
      <c r="G139" s="15">
        <f>SUM(G140:G148)</f>
        <v>956218.7</v>
      </c>
      <c r="H139" s="33">
        <f>SUM(H140:H148)</f>
        <v>20170.8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46"/>
    </row>
    <row r="140" spans="1:15" ht="15">
      <c r="A140" s="44"/>
      <c r="B140" s="45"/>
      <c r="C140" s="44"/>
      <c r="D140" s="18">
        <v>2017</v>
      </c>
      <c r="E140" s="15">
        <f aca="true" t="shared" si="25" ref="E140:E148">G140+I140+K140+M140</f>
        <v>61432.6</v>
      </c>
      <c r="F140" s="15">
        <f aca="true" t="shared" si="26" ref="F140:F148">H140+J140+L140+N140</f>
        <v>8547.4</v>
      </c>
      <c r="G140" s="15">
        <f aca="true" t="shared" si="27" ref="G140:H148">G35+G130</f>
        <v>61432.6</v>
      </c>
      <c r="H140" s="33">
        <f t="shared" si="27"/>
        <v>8547.4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46"/>
    </row>
    <row r="141" spans="1:15" ht="15">
      <c r="A141" s="44"/>
      <c r="B141" s="45"/>
      <c r="C141" s="44"/>
      <c r="D141" s="18">
        <v>2018</v>
      </c>
      <c r="E141" s="15">
        <f t="shared" si="25"/>
        <v>41747.2</v>
      </c>
      <c r="F141" s="15">
        <f t="shared" si="26"/>
        <v>3762.6</v>
      </c>
      <c r="G141" s="15">
        <f t="shared" si="27"/>
        <v>41747.2</v>
      </c>
      <c r="H141" s="33">
        <f t="shared" si="27"/>
        <v>3762.6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46"/>
    </row>
    <row r="142" spans="1:15" ht="15">
      <c r="A142" s="44"/>
      <c r="B142" s="45"/>
      <c r="C142" s="44"/>
      <c r="D142" s="18">
        <v>2019</v>
      </c>
      <c r="E142" s="15">
        <f t="shared" si="25"/>
        <v>60755.8</v>
      </c>
      <c r="F142" s="15">
        <f t="shared" si="26"/>
        <v>1195.6</v>
      </c>
      <c r="G142" s="15">
        <f t="shared" si="27"/>
        <v>60755.8</v>
      </c>
      <c r="H142" s="33">
        <f t="shared" si="27"/>
        <v>1195.6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46"/>
    </row>
    <row r="143" spans="1:15" ht="15">
      <c r="A143" s="44"/>
      <c r="B143" s="45"/>
      <c r="C143" s="44"/>
      <c r="D143" s="18">
        <v>2020</v>
      </c>
      <c r="E143" s="15">
        <f t="shared" si="25"/>
        <v>99244.7</v>
      </c>
      <c r="F143" s="15">
        <f t="shared" si="26"/>
        <v>2537.8999999999996</v>
      </c>
      <c r="G143" s="15">
        <f t="shared" si="27"/>
        <v>99244.7</v>
      </c>
      <c r="H143" s="33">
        <f t="shared" si="27"/>
        <v>2537.8999999999996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46"/>
    </row>
    <row r="144" spans="1:15" ht="15" customHeight="1">
      <c r="A144" s="44"/>
      <c r="B144" s="45"/>
      <c r="C144" s="44"/>
      <c r="D144" s="18">
        <v>2021</v>
      </c>
      <c r="E144" s="15">
        <f t="shared" si="25"/>
        <v>156094.5</v>
      </c>
      <c r="F144" s="15">
        <f t="shared" si="26"/>
        <v>1990.6</v>
      </c>
      <c r="G144" s="15">
        <f t="shared" si="27"/>
        <v>156094.5</v>
      </c>
      <c r="H144" s="33">
        <f t="shared" si="27"/>
        <v>1990.6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46"/>
    </row>
    <row r="145" spans="1:15" ht="15">
      <c r="A145" s="44"/>
      <c r="B145" s="45"/>
      <c r="C145" s="44"/>
      <c r="D145" s="18">
        <v>2022</v>
      </c>
      <c r="E145" s="15">
        <f t="shared" si="25"/>
        <v>265110.3</v>
      </c>
      <c r="F145" s="15">
        <f t="shared" si="26"/>
        <v>2136.7</v>
      </c>
      <c r="G145" s="15">
        <f t="shared" si="27"/>
        <v>265110.3</v>
      </c>
      <c r="H145" s="33">
        <f t="shared" si="27"/>
        <v>2136.7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46"/>
    </row>
    <row r="146" spans="1:15" ht="15">
      <c r="A146" s="44"/>
      <c r="B146" s="45"/>
      <c r="C146" s="44"/>
      <c r="D146" s="18">
        <v>2023</v>
      </c>
      <c r="E146" s="15">
        <f t="shared" si="25"/>
        <v>271833.6</v>
      </c>
      <c r="F146" s="15">
        <f t="shared" si="26"/>
        <v>0</v>
      </c>
      <c r="G146" s="15">
        <f t="shared" si="27"/>
        <v>271833.6</v>
      </c>
      <c r="H146" s="33">
        <f t="shared" si="27"/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46"/>
    </row>
    <row r="147" spans="1:15" ht="15">
      <c r="A147" s="44"/>
      <c r="B147" s="45"/>
      <c r="C147" s="44"/>
      <c r="D147" s="18">
        <v>2024</v>
      </c>
      <c r="E147" s="15">
        <f t="shared" si="25"/>
        <v>0</v>
      </c>
      <c r="F147" s="15">
        <f t="shared" si="26"/>
        <v>0</v>
      </c>
      <c r="G147" s="15">
        <f t="shared" si="27"/>
        <v>0</v>
      </c>
      <c r="H147" s="33">
        <f t="shared" si="27"/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46"/>
    </row>
    <row r="148" spans="1:15" ht="15">
      <c r="A148" s="44"/>
      <c r="B148" s="45"/>
      <c r="C148" s="44"/>
      <c r="D148" s="18">
        <v>2025</v>
      </c>
      <c r="E148" s="15">
        <f t="shared" si="25"/>
        <v>0</v>
      </c>
      <c r="F148" s="15">
        <f t="shared" si="26"/>
        <v>0</v>
      </c>
      <c r="G148" s="15">
        <f t="shared" si="27"/>
        <v>0</v>
      </c>
      <c r="H148" s="33">
        <f t="shared" si="27"/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46"/>
    </row>
    <row r="154" ht="15" customHeight="1"/>
  </sheetData>
  <sheetProtection/>
  <mergeCells count="52">
    <mergeCell ref="A8:A10"/>
    <mergeCell ref="A24:A33"/>
    <mergeCell ref="A34:A43"/>
    <mergeCell ref="B34:B43"/>
    <mergeCell ref="C34:C43"/>
    <mergeCell ref="A12:A22"/>
    <mergeCell ref="B24:B33"/>
    <mergeCell ref="C24:C33"/>
    <mergeCell ref="O24:O33"/>
    <mergeCell ref="C8:C10"/>
    <mergeCell ref="D8:D10"/>
    <mergeCell ref="E8:F9"/>
    <mergeCell ref="G8:N8"/>
    <mergeCell ref="G9:H9"/>
    <mergeCell ref="I9:J9"/>
    <mergeCell ref="K9:L9"/>
    <mergeCell ref="M9:N9"/>
    <mergeCell ref="O119:O122"/>
    <mergeCell ref="O124:O128"/>
    <mergeCell ref="O34:O43"/>
    <mergeCell ref="O8:O10"/>
    <mergeCell ref="B12:O12"/>
    <mergeCell ref="B13:B22"/>
    <mergeCell ref="C13:C22"/>
    <mergeCell ref="O13:O22"/>
    <mergeCell ref="B8:B10"/>
    <mergeCell ref="B23:O23"/>
    <mergeCell ref="O129:O138"/>
    <mergeCell ref="B44:O44"/>
    <mergeCell ref="A45:A54"/>
    <mergeCell ref="B45:B54"/>
    <mergeCell ref="C45:C54"/>
    <mergeCell ref="A55:A90"/>
    <mergeCell ref="B55:B90"/>
    <mergeCell ref="C55:C90"/>
    <mergeCell ref="A119:A128"/>
    <mergeCell ref="B119:B128"/>
    <mergeCell ref="C91:C118"/>
    <mergeCell ref="A129:A138"/>
    <mergeCell ref="B129:B138"/>
    <mergeCell ref="C129:C138"/>
    <mergeCell ref="C119:C128"/>
    <mergeCell ref="E1:O1"/>
    <mergeCell ref="D3:O3"/>
    <mergeCell ref="A139:A148"/>
    <mergeCell ref="B139:B148"/>
    <mergeCell ref="C139:C148"/>
    <mergeCell ref="O139:O148"/>
    <mergeCell ref="B5:N6"/>
    <mergeCell ref="O49:O54"/>
    <mergeCell ref="A91:A118"/>
    <mergeCell ref="B91:B11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2021-03-01T08:57:46Z</dcterms:modified>
  <cp:category/>
  <cp:version/>
  <cp:contentType/>
  <cp:contentStatus/>
</cp:coreProperties>
</file>