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<sst xmlns="http://schemas.openxmlformats.org/spreadsheetml/2006/main" count="84" uniqueCount="60">
  <si>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</si>
  <si>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</si>
  <si>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</si>
  <si>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</si>
  <si>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</si>
  <si>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</si>
  <si>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</si>
  <si>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</si>
  <si>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</si>
  <si>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</si>
  <si>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</si>
  <si>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</si>
  <si>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</si>
  <si>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</si>
  <si>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</si>
  <si>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</si>
  <si>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</si>
  <si>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</si>
  <si>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</si>
  <si>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</si>
  <si>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</si>
  <si>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</si>
  <si>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</si>
  <si>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</si>
  <si>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Приложение 2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</si>
  <si>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</si>
  <si>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</si>
  <si>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</si>
  <si>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</si>
  <si>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</si>
  <si>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</si>
  <si>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</si>
  <si>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администрация Города Томска (управление молодежной политики)</t>
  </si>
  <si>
    <t xml:space="preserve">   администрация Города Томска (управление молодежной политики)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</si>
  <si>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</si>
  <si>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</si>
  <si>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</si>
  <si>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</si>
  <si>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</si>
  <si>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</si>
  <si>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</si>
  <si>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</si>
  <si>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</si>
  <si>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</si>
  <si>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</si>
  <si>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>КЦСР 1220100799, КВР 322; КЦСР 1220110330, КВР 313; КЦСР 1220120550, КВР 322; КЦСР 1220140890, КВР 322    КЦСР 1220120580   КВР 322, КЦСР 1230110330    КВР 313, КЦСР 1230120550    КВР 322,  КЦСР 1230120580   КВР 322, КЦСР 1230140830    КВР 322, КЦСР 1230140890    КВР 322,</t>
  </si>
  <si>
    <t>к подпрограмме «Улучшение жилищных условий работников социально значимых и иных организаций» на 2017-2025 годы</t>
  </si>
  <si>
    <t>Перечень мероприятий и ресурсное обеспечение подпрограммы «Улучшение жилищных условий работников социально значимых и иных организаций» на 2017-2025 годы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</si>
  <si>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</si>
  <si>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Укрупненное мероприятие (основное мероприятие) «Улучшение жилищных условий и социальная поддержка работников социально значимых и иных организаций» (решается в рамках задач 1, 2 и 3)</t>
  </si>
  <si>
    <t>Мероприятие 1.2 Возмещение расходов, связанных с оплатой найма жилого помещения работникам социально-значимых муниципальных организаций</t>
  </si>
  <si>
    <t>2023</t>
  </si>
  <si>
    <t>Уровень приоритетности мероприятий</t>
  </si>
  <si>
    <t>Критерий уровня приоритетности мероприятий</t>
  </si>
  <si>
    <t>II</t>
  </si>
  <si>
    <t>A</t>
  </si>
  <si>
    <t>I</t>
  </si>
  <si>
    <t>Ответственный исполнитель, соисполнители, участники</t>
  </si>
  <si>
    <t>Приложение 6</t>
  </si>
  <si>
    <t xml:space="preserve"> к постановлению администрации Города Томска от 19.04.2021 № 278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</si>
</sst>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5" fontId="0" fillId="32" borderId="10" xfId="0" applyNumberFormat="1" applyFill="1" applyBorder="1" applyAlignment="1">
      <alignment horizontal="center" vertical="center" wrapText="1"/>
    </xf>
    <xf numFmtId="165" fontId="0" fillId="32" borderId="10" xfId="0" applyNumberFormat="1" applyFill="1" applyBorder="1" applyAlignment="1">
      <alignment vertical="center" wrapText="1"/>
    </xf>
    <xf numFmtId="165" fontId="3" fillId="32" borderId="10" xfId="0" applyNumberFormat="1" applyFont="1" applyFill="1" applyBorder="1" applyAlignment="1">
      <alignment vertical="center" wrapText="1"/>
    </xf>
    <xf numFmtId="165" fontId="0" fillId="32" borderId="11" xfId="0" applyNumberFormat="1" applyFill="1" applyBorder="1" applyAlignment="1">
      <alignment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left" vertical="center" wrapText="1"/>
    </xf>
    <xf numFmtId="49" fontId="0" fillId="32" borderId="14" xfId="0" applyNumberFormat="1" applyFill="1" applyBorder="1" applyAlignment="1">
      <alignment horizontal="left" vertical="center" wrapText="1"/>
    </xf>
    <xf numFmtId="49" fontId="0" fillId="32" borderId="15" xfId="0" applyNumberForma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 wrapText="1"/>
    </xf>
    <xf numFmtId="2" fontId="0" fillId="32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view="pageBreakPreview" zoomScale="115" zoomScaleSheetLayoutView="115" zoomScalePageLayoutView="0" workbookViewId="0" topLeftCell="C1">
      <selection activeCell="K2" sqref="K2:R2"/>
    </sheetView>
  </sheetViews>
  <sheetFormatPr defaultColWidth="9.00390625" defaultRowHeight="12.75"/>
  <cols>
    <col min="1" max="1" width="6.50390625" style="0" customWidth="1"/>
    <col min="2" max="2" width="25.50390625" style="0" customWidth="1"/>
    <col min="3" max="3" width="16.625" style="0" customWidth="1"/>
    <col min="4" max="4" width="10.50390625" style="0" customWidth="1"/>
    <col min="5" max="5" width="11.50390625" style="0" customWidth="1"/>
    <col min="6" max="6" width="10.875" style="0" customWidth="1"/>
    <col min="7" max="7" width="9.50390625" style="1" bestFit="1" customWidth="1"/>
    <col min="8" max="8" width="12.50390625" style="1" customWidth="1"/>
    <col min="9" max="10" width="10.00390625" style="1" customWidth="1"/>
    <col min="11" max="16" width="9.125" style="1" customWidth="1"/>
    <col min="17" max="17" width="17.625" style="0" customWidth="1"/>
    <col min="18" max="18" width="13.00390625" style="0" customWidth="1"/>
  </cols>
  <sheetData>
    <row r="1" spans="11:18" ht="12.75">
      <c r="K1"/>
      <c r="L1"/>
      <c r="M1"/>
      <c r="N1"/>
      <c r="O1"/>
      <c r="P1" s="24" t="s">
        <v>58</v>
      </c>
      <c r="Q1" s="24"/>
      <c r="R1" s="24"/>
    </row>
    <row r="2" spans="11:18" ht="12.75">
      <c r="K2" s="25" t="s">
        <v>59</v>
      </c>
      <c r="L2" s="25"/>
      <c r="M2" s="25"/>
      <c r="N2" s="25"/>
      <c r="O2" s="25"/>
      <c r="P2" s="25"/>
      <c r="Q2" s="25"/>
      <c r="R2" s="25"/>
    </row>
    <row r="3" spans="11:18" ht="38.25" customHeight="1">
      <c r="K3"/>
      <c r="L3"/>
      <c r="M3"/>
      <c r="N3"/>
      <c r="O3"/>
      <c r="P3" s="26" t="s">
        <v>24</v>
      </c>
      <c r="Q3" s="26"/>
      <c r="R3" s="26"/>
    </row>
    <row r="4" spans="11:18" ht="27" customHeight="1">
      <c r="K4"/>
      <c r="L4" s="27" t="s">
        <v>46</v>
      </c>
      <c r="M4" s="27"/>
      <c r="N4" s="27"/>
      <c r="O4" s="27"/>
      <c r="P4" s="27"/>
      <c r="Q4" s="27"/>
      <c r="R4" s="27"/>
    </row>
    <row r="6" spans="1:17" ht="12.75">
      <c r="A6" s="23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3"/>
    </row>
    <row r="8" spans="1:17" ht="28.5" customHeight="1">
      <c r="A8" s="20" t="s">
        <v>0</v>
      </c>
      <c r="B8" s="20" t="s">
        <v>34</v>
      </c>
      <c r="C8" s="20" t="s">
        <v>1</v>
      </c>
      <c r="D8" s="20" t="s">
        <v>52</v>
      </c>
      <c r="E8" s="20" t="s">
        <v>53</v>
      </c>
      <c r="F8" s="22" t="s">
        <v>2</v>
      </c>
      <c r="G8" s="20" t="s">
        <v>3</v>
      </c>
      <c r="H8" s="20"/>
      <c r="I8" s="20" t="s">
        <v>6</v>
      </c>
      <c r="J8" s="20"/>
      <c r="K8" s="20"/>
      <c r="L8" s="20"/>
      <c r="M8" s="20"/>
      <c r="N8" s="20"/>
      <c r="O8" s="20"/>
      <c r="P8" s="20"/>
      <c r="Q8" s="20" t="s">
        <v>57</v>
      </c>
    </row>
    <row r="9" spans="1:17" ht="30.75" customHeight="1">
      <c r="A9" s="20"/>
      <c r="B9" s="20"/>
      <c r="C9" s="20"/>
      <c r="D9" s="20"/>
      <c r="E9" s="20"/>
      <c r="F9" s="22"/>
      <c r="G9" s="20"/>
      <c r="H9" s="20"/>
      <c r="I9" s="20" t="s">
        <v>7</v>
      </c>
      <c r="J9" s="20"/>
      <c r="K9" s="20" t="s">
        <v>8</v>
      </c>
      <c r="L9" s="20"/>
      <c r="M9" s="20" t="s">
        <v>9</v>
      </c>
      <c r="N9" s="20"/>
      <c r="O9" s="20" t="s">
        <v>10</v>
      </c>
      <c r="P9" s="20"/>
      <c r="Q9" s="20"/>
    </row>
    <row r="10" spans="1:17" ht="46.5" customHeight="1">
      <c r="A10" s="20"/>
      <c r="B10" s="20"/>
      <c r="C10" s="20"/>
      <c r="D10" s="20"/>
      <c r="E10" s="20"/>
      <c r="F10" s="22"/>
      <c r="G10" s="9" t="s">
        <v>4</v>
      </c>
      <c r="H10" s="9" t="s">
        <v>5</v>
      </c>
      <c r="I10" s="9" t="s">
        <v>4</v>
      </c>
      <c r="J10" s="9" t="s">
        <v>5</v>
      </c>
      <c r="K10" s="9" t="s">
        <v>4</v>
      </c>
      <c r="L10" s="9" t="s">
        <v>5</v>
      </c>
      <c r="M10" s="9" t="s">
        <v>4</v>
      </c>
      <c r="N10" s="9" t="s">
        <v>5</v>
      </c>
      <c r="O10" s="9" t="s">
        <v>4</v>
      </c>
      <c r="P10" s="9" t="s">
        <v>35</v>
      </c>
      <c r="Q10" s="20"/>
    </row>
    <row r="11" spans="1:17" ht="15" customHeight="1">
      <c r="A11" s="9">
        <v>1</v>
      </c>
      <c r="B11" s="9">
        <v>2</v>
      </c>
      <c r="C11" s="9">
        <v>3</v>
      </c>
      <c r="D11" s="9">
        <v>3</v>
      </c>
      <c r="E11" s="9">
        <v>3</v>
      </c>
      <c r="F11" s="9">
        <v>4</v>
      </c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15</v>
      </c>
      <c r="L11" s="9" t="s">
        <v>16</v>
      </c>
      <c r="M11" s="9" t="s">
        <v>17</v>
      </c>
      <c r="N11" s="9" t="s">
        <v>18</v>
      </c>
      <c r="O11" s="9" t="s">
        <v>19</v>
      </c>
      <c r="P11" s="9" t="s">
        <v>20</v>
      </c>
      <c r="Q11" s="9">
        <v>15</v>
      </c>
    </row>
    <row r="12" spans="1:17" ht="27" customHeight="1">
      <c r="A12" s="9">
        <v>1</v>
      </c>
      <c r="B12" s="29" t="s">
        <v>38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9"/>
    </row>
    <row r="13" spans="1:19" ht="12.75" customHeight="1">
      <c r="A13" s="20">
        <v>1</v>
      </c>
      <c r="B13" s="19" t="s">
        <v>49</v>
      </c>
      <c r="C13" s="32" t="s">
        <v>45</v>
      </c>
      <c r="D13" s="21"/>
      <c r="E13" s="21"/>
      <c r="F13" s="10" t="s">
        <v>21</v>
      </c>
      <c r="G13" s="11">
        <f>G14+G15+G16+G17+G18+G19+G20+G21+G22</f>
        <v>294257.62899999996</v>
      </c>
      <c r="H13" s="11">
        <f>H14+H15+H16+H17+H18+H19+H20+H21+H22</f>
        <v>194126.60199999998</v>
      </c>
      <c r="I13" s="11">
        <f>I14+I15+I16+I17+I18+I19+I20+I21+I22</f>
        <v>146390.7</v>
      </c>
      <c r="J13" s="11">
        <f>J14+J15+J16+J17+J18+J19+J20+J21+J22</f>
        <v>53810.673</v>
      </c>
      <c r="K13" s="11">
        <f aca="true" t="shared" si="0" ref="K13:P13">K14+K15+K16+K17+K18+K19+K20+K21+K22</f>
        <v>0</v>
      </c>
      <c r="L13" s="11">
        <f t="shared" si="0"/>
        <v>0</v>
      </c>
      <c r="M13" s="11">
        <f t="shared" si="0"/>
        <v>66346.929</v>
      </c>
      <c r="N13" s="11">
        <f>N14+N15+N16+N17+N18+N19+N20+N21+N22</f>
        <v>58795.929000000004</v>
      </c>
      <c r="O13" s="11">
        <f t="shared" si="0"/>
        <v>81520</v>
      </c>
      <c r="P13" s="11">
        <f t="shared" si="0"/>
        <v>81520</v>
      </c>
      <c r="Q13" s="19" t="s">
        <v>32</v>
      </c>
      <c r="R13" s="3"/>
      <c r="S13" s="3"/>
    </row>
    <row r="14" spans="1:19" ht="12.75">
      <c r="A14" s="20"/>
      <c r="B14" s="19"/>
      <c r="C14" s="32"/>
      <c r="D14" s="21"/>
      <c r="E14" s="21"/>
      <c r="F14" s="12">
        <v>2017</v>
      </c>
      <c r="G14" s="11">
        <v>24508.7</v>
      </c>
      <c r="H14" s="11">
        <v>24508.7</v>
      </c>
      <c r="I14" s="11">
        <v>3556.8</v>
      </c>
      <c r="J14" s="11">
        <v>3556.8</v>
      </c>
      <c r="K14" s="11">
        <v>0</v>
      </c>
      <c r="L14" s="11">
        <v>0</v>
      </c>
      <c r="M14" s="11">
        <v>20951.9</v>
      </c>
      <c r="N14" s="11">
        <v>20951.9</v>
      </c>
      <c r="O14" s="11">
        <v>0</v>
      </c>
      <c r="P14" s="11">
        <v>0</v>
      </c>
      <c r="Q14" s="19"/>
      <c r="R14" s="13"/>
      <c r="S14" s="3"/>
    </row>
    <row r="15" spans="1:19" ht="12.75">
      <c r="A15" s="20"/>
      <c r="B15" s="19"/>
      <c r="C15" s="32"/>
      <c r="D15" s="21"/>
      <c r="E15" s="21"/>
      <c r="F15" s="12">
        <v>2018</v>
      </c>
      <c r="G15" s="11">
        <f>I15+M15</f>
        <v>35049.629</v>
      </c>
      <c r="H15" s="11">
        <f>J15+N15</f>
        <v>35049.602</v>
      </c>
      <c r="I15" s="11">
        <v>4228.3</v>
      </c>
      <c r="J15" s="11">
        <v>4228.273</v>
      </c>
      <c r="K15" s="11">
        <v>0</v>
      </c>
      <c r="L15" s="11">
        <v>0</v>
      </c>
      <c r="M15" s="11">
        <v>30821.329</v>
      </c>
      <c r="N15" s="11">
        <v>30821.329</v>
      </c>
      <c r="O15" s="11">
        <v>0</v>
      </c>
      <c r="P15" s="11">
        <v>0</v>
      </c>
      <c r="Q15" s="19"/>
      <c r="R15" s="3"/>
      <c r="S15" s="3"/>
    </row>
    <row r="16" spans="1:19" ht="12.75">
      <c r="A16" s="20"/>
      <c r="B16" s="19"/>
      <c r="C16" s="32"/>
      <c r="D16" s="21"/>
      <c r="E16" s="21"/>
      <c r="F16" s="12">
        <v>2019</v>
      </c>
      <c r="G16" s="11">
        <v>49703.9</v>
      </c>
      <c r="H16" s="11">
        <v>49703.9</v>
      </c>
      <c r="I16" s="11">
        <v>4610.2</v>
      </c>
      <c r="J16" s="11">
        <v>4610.2</v>
      </c>
      <c r="K16" s="11">
        <v>0</v>
      </c>
      <c r="L16" s="11">
        <v>0</v>
      </c>
      <c r="M16" s="11">
        <v>3573.7</v>
      </c>
      <c r="N16" s="11">
        <v>3573.7</v>
      </c>
      <c r="O16" s="11">
        <v>41520</v>
      </c>
      <c r="P16" s="11">
        <v>41520</v>
      </c>
      <c r="Q16" s="19"/>
      <c r="R16" s="3"/>
      <c r="S16" s="3"/>
    </row>
    <row r="17" spans="1:19" ht="12.75">
      <c r="A17" s="20"/>
      <c r="B17" s="19"/>
      <c r="C17" s="32"/>
      <c r="D17" s="21"/>
      <c r="E17" s="21"/>
      <c r="F17" s="12">
        <v>2020</v>
      </c>
      <c r="G17" s="11">
        <f>I17+K17+M17+O17</f>
        <v>44815.4</v>
      </c>
      <c r="H17" s="11">
        <f>J17+L17+O17+N17</f>
        <v>44815.4</v>
      </c>
      <c r="I17" s="11">
        <f>J17</f>
        <v>2935.3999999999996</v>
      </c>
      <c r="J17" s="11">
        <f>J47+J66</f>
        <v>2935.3999999999996</v>
      </c>
      <c r="K17" s="11">
        <v>0</v>
      </c>
      <c r="L17" s="11">
        <v>0</v>
      </c>
      <c r="M17" s="11">
        <f>M58</f>
        <v>1880</v>
      </c>
      <c r="N17" s="11">
        <f>N74</f>
        <v>1880</v>
      </c>
      <c r="O17" s="11">
        <v>40000</v>
      </c>
      <c r="P17" s="11">
        <v>40000</v>
      </c>
      <c r="Q17" s="19"/>
      <c r="R17" s="3"/>
      <c r="S17" s="3"/>
    </row>
    <row r="18" spans="1:19" ht="12.75">
      <c r="A18" s="20"/>
      <c r="B18" s="19"/>
      <c r="C18" s="32"/>
      <c r="D18" s="21"/>
      <c r="E18" s="21"/>
      <c r="F18" s="12">
        <v>2021</v>
      </c>
      <c r="G18" s="11">
        <f>I18+K18+M18+O18</f>
        <v>8460</v>
      </c>
      <c r="H18" s="11">
        <f>J18+L18+N18+P18</f>
        <v>5480</v>
      </c>
      <c r="I18" s="11">
        <f>I75</f>
        <v>5420</v>
      </c>
      <c r="J18" s="11">
        <f>J75</f>
        <v>3960</v>
      </c>
      <c r="K18" s="11">
        <v>0</v>
      </c>
      <c r="L18" s="11">
        <v>0</v>
      </c>
      <c r="M18" s="11">
        <v>3040</v>
      </c>
      <c r="N18" s="11">
        <v>1520</v>
      </c>
      <c r="O18" s="11">
        <v>0</v>
      </c>
      <c r="P18" s="11">
        <v>0</v>
      </c>
      <c r="Q18" s="19"/>
      <c r="R18" s="3"/>
      <c r="S18" s="3"/>
    </row>
    <row r="19" spans="1:19" ht="12.75">
      <c r="A19" s="20"/>
      <c r="B19" s="19"/>
      <c r="C19" s="32"/>
      <c r="D19" s="21"/>
      <c r="E19" s="21"/>
      <c r="F19" s="12">
        <v>2022</v>
      </c>
      <c r="G19" s="11">
        <f>I19+K19+M19</f>
        <v>8460</v>
      </c>
      <c r="H19" s="11">
        <f>J19+L19+O19+N19</f>
        <v>4009</v>
      </c>
      <c r="I19" s="11">
        <f aca="true" t="shared" si="1" ref="I19:J22">I76</f>
        <v>5420</v>
      </c>
      <c r="J19" s="11">
        <f t="shared" si="1"/>
        <v>3960</v>
      </c>
      <c r="K19" s="11">
        <v>0</v>
      </c>
      <c r="L19" s="11">
        <v>0</v>
      </c>
      <c r="M19" s="11">
        <v>3040</v>
      </c>
      <c r="N19" s="11">
        <v>49</v>
      </c>
      <c r="O19" s="11">
        <v>0</v>
      </c>
      <c r="P19" s="11">
        <v>0</v>
      </c>
      <c r="Q19" s="19"/>
      <c r="R19" s="3"/>
      <c r="S19" s="3"/>
    </row>
    <row r="20" spans="1:19" ht="12.75">
      <c r="A20" s="20"/>
      <c r="B20" s="19"/>
      <c r="C20" s="32"/>
      <c r="D20" s="21"/>
      <c r="E20" s="21"/>
      <c r="F20" s="12">
        <v>2023</v>
      </c>
      <c r="G20" s="11">
        <f>I20+K20+M20</f>
        <v>7760</v>
      </c>
      <c r="H20" s="11">
        <f>J20+L20+O20</f>
        <v>3960</v>
      </c>
      <c r="I20" s="11">
        <f t="shared" si="1"/>
        <v>4720</v>
      </c>
      <c r="J20" s="11">
        <f>J77</f>
        <v>3960</v>
      </c>
      <c r="K20" s="11">
        <v>0</v>
      </c>
      <c r="L20" s="11">
        <v>0</v>
      </c>
      <c r="M20" s="11">
        <v>3040</v>
      </c>
      <c r="N20" s="11">
        <v>0</v>
      </c>
      <c r="O20" s="11">
        <v>0</v>
      </c>
      <c r="P20" s="11">
        <v>0</v>
      </c>
      <c r="Q20" s="19"/>
      <c r="R20" s="3"/>
      <c r="S20" s="3"/>
    </row>
    <row r="21" spans="1:19" ht="12.75">
      <c r="A21" s="20"/>
      <c r="B21" s="19"/>
      <c r="C21" s="32"/>
      <c r="D21" s="21"/>
      <c r="E21" s="21"/>
      <c r="F21" s="12">
        <v>2024</v>
      </c>
      <c r="G21" s="11">
        <f>I21+K21+M21</f>
        <v>56300</v>
      </c>
      <c r="H21" s="11">
        <f>J21+L21+O21</f>
        <v>13100</v>
      </c>
      <c r="I21" s="11">
        <f t="shared" si="1"/>
        <v>56300</v>
      </c>
      <c r="J21" s="11">
        <v>13100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9"/>
      <c r="R21" s="3"/>
      <c r="S21" s="3"/>
    </row>
    <row r="22" spans="1:19" ht="16.5" customHeight="1" thickBot="1">
      <c r="A22" s="20"/>
      <c r="B22" s="19"/>
      <c r="C22" s="32"/>
      <c r="D22" s="21"/>
      <c r="E22" s="21"/>
      <c r="F22" s="12">
        <v>2025</v>
      </c>
      <c r="G22" s="11">
        <f>I22+K22+M22</f>
        <v>59200</v>
      </c>
      <c r="H22" s="11">
        <f>J22+L22+O22</f>
        <v>13500</v>
      </c>
      <c r="I22" s="11">
        <f t="shared" si="1"/>
        <v>59200</v>
      </c>
      <c r="J22" s="11">
        <v>13500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9"/>
      <c r="R22" s="3"/>
      <c r="S22" s="3"/>
    </row>
    <row r="23" spans="1:19" ht="23.25" customHeight="1" thickTop="1">
      <c r="A23" s="9" t="s">
        <v>25</v>
      </c>
      <c r="B23" s="19" t="s">
        <v>48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3"/>
      <c r="S23" s="3"/>
    </row>
    <row r="24" spans="1:19" ht="25.5" customHeight="1">
      <c r="A24" s="20"/>
      <c r="B24" s="28" t="s">
        <v>26</v>
      </c>
      <c r="C24" s="19" t="s">
        <v>42</v>
      </c>
      <c r="D24" s="19" t="s">
        <v>54</v>
      </c>
      <c r="E24" s="19" t="s">
        <v>55</v>
      </c>
      <c r="F24" s="10" t="s">
        <v>21</v>
      </c>
      <c r="G24" s="11">
        <f>G25+G26+G27</f>
        <v>11301.1</v>
      </c>
      <c r="H24" s="11">
        <f aca="true" t="shared" si="2" ref="H24:P24">H25+H26+H27</f>
        <v>11301.087</v>
      </c>
      <c r="I24" s="11">
        <f t="shared" si="2"/>
        <v>290</v>
      </c>
      <c r="J24" s="11">
        <f t="shared" si="2"/>
        <v>290</v>
      </c>
      <c r="K24" s="11">
        <f t="shared" si="2"/>
        <v>0</v>
      </c>
      <c r="L24" s="11">
        <f t="shared" si="2"/>
        <v>0</v>
      </c>
      <c r="M24" s="11">
        <f t="shared" si="2"/>
        <v>11011.129</v>
      </c>
      <c r="N24" s="11">
        <f t="shared" si="2"/>
        <v>11011.129</v>
      </c>
      <c r="O24" s="11">
        <f t="shared" si="2"/>
        <v>0</v>
      </c>
      <c r="P24" s="11">
        <f t="shared" si="2"/>
        <v>0</v>
      </c>
      <c r="Q24" s="19" t="s">
        <v>32</v>
      </c>
      <c r="R24" s="13"/>
      <c r="S24" s="3"/>
    </row>
    <row r="25" spans="1:19" ht="21" customHeight="1">
      <c r="A25" s="20"/>
      <c r="B25" s="28"/>
      <c r="C25" s="19"/>
      <c r="D25" s="19"/>
      <c r="E25" s="19"/>
      <c r="F25" s="12">
        <v>2017</v>
      </c>
      <c r="G25" s="15">
        <v>7118.9</v>
      </c>
      <c r="H25" s="15">
        <v>7118.9</v>
      </c>
      <c r="I25" s="15">
        <v>157</v>
      </c>
      <c r="J25" s="15">
        <v>157</v>
      </c>
      <c r="K25" s="15">
        <v>0</v>
      </c>
      <c r="L25" s="15">
        <v>0</v>
      </c>
      <c r="M25" s="15">
        <v>6961.9</v>
      </c>
      <c r="N25" s="15">
        <v>6961.9</v>
      </c>
      <c r="O25" s="15">
        <v>0</v>
      </c>
      <c r="P25" s="15">
        <v>0</v>
      </c>
      <c r="Q25" s="19"/>
      <c r="R25" s="3"/>
      <c r="S25" s="3"/>
    </row>
    <row r="26" spans="1:19" ht="24.75" customHeight="1">
      <c r="A26" s="20"/>
      <c r="B26" s="28"/>
      <c r="C26" s="19"/>
      <c r="D26" s="19"/>
      <c r="E26" s="19"/>
      <c r="F26" s="12">
        <v>2018</v>
      </c>
      <c r="G26" s="15">
        <v>3630.3</v>
      </c>
      <c r="H26" s="15">
        <v>3630.287</v>
      </c>
      <c r="I26" s="15">
        <v>114.8</v>
      </c>
      <c r="J26" s="15">
        <v>114.8</v>
      </c>
      <c r="K26" s="15">
        <v>0</v>
      </c>
      <c r="L26" s="15">
        <v>0</v>
      </c>
      <c r="M26" s="15">
        <v>3515.529</v>
      </c>
      <c r="N26" s="15">
        <v>3515.529</v>
      </c>
      <c r="O26" s="15">
        <v>0</v>
      </c>
      <c r="P26" s="15">
        <v>0</v>
      </c>
      <c r="Q26" s="19"/>
      <c r="R26" s="3"/>
      <c r="S26" s="3"/>
    </row>
    <row r="27" spans="1:19" ht="32.25" customHeight="1">
      <c r="A27" s="20"/>
      <c r="B27" s="28"/>
      <c r="C27" s="19"/>
      <c r="D27" s="19"/>
      <c r="E27" s="19"/>
      <c r="F27" s="12">
        <v>2019</v>
      </c>
      <c r="G27" s="11">
        <f>SUM(I27+K27+M27+O27)</f>
        <v>551.9000000000001</v>
      </c>
      <c r="H27" s="11">
        <f>SUM(J27+L27+N27+P27)</f>
        <v>551.9000000000001</v>
      </c>
      <c r="I27" s="11">
        <v>18.2</v>
      </c>
      <c r="J27" s="11">
        <v>18.2</v>
      </c>
      <c r="K27" s="11">
        <v>0</v>
      </c>
      <c r="L27" s="11">
        <v>0</v>
      </c>
      <c r="M27" s="11">
        <v>533.7</v>
      </c>
      <c r="N27" s="11">
        <v>533.7</v>
      </c>
      <c r="O27" s="11">
        <v>0</v>
      </c>
      <c r="P27" s="11">
        <v>0</v>
      </c>
      <c r="Q27" s="19"/>
      <c r="R27" s="3"/>
      <c r="S27" s="3"/>
    </row>
    <row r="28" spans="1:19" ht="16.5" customHeight="1">
      <c r="A28" s="20"/>
      <c r="B28" s="19" t="s">
        <v>22</v>
      </c>
      <c r="C28" s="19"/>
      <c r="D28" s="19"/>
      <c r="E28" s="19"/>
      <c r="F28" s="10" t="s">
        <v>21</v>
      </c>
      <c r="G28" s="15">
        <f>G29+G30+G31</f>
        <v>11301.1</v>
      </c>
      <c r="H28" s="15">
        <f aca="true" t="shared" si="3" ref="H28:P28">H29+H30+H31</f>
        <v>11301.1</v>
      </c>
      <c r="I28" s="15">
        <f t="shared" si="3"/>
        <v>290</v>
      </c>
      <c r="J28" s="15">
        <f t="shared" si="3"/>
        <v>290</v>
      </c>
      <c r="K28" s="15">
        <f t="shared" si="3"/>
        <v>0</v>
      </c>
      <c r="L28" s="15">
        <f t="shared" si="3"/>
        <v>0</v>
      </c>
      <c r="M28" s="15">
        <f t="shared" si="3"/>
        <v>11011.129</v>
      </c>
      <c r="N28" s="15">
        <f t="shared" si="3"/>
        <v>11011.129</v>
      </c>
      <c r="O28" s="15">
        <f t="shared" si="3"/>
        <v>0</v>
      </c>
      <c r="P28" s="15">
        <f t="shared" si="3"/>
        <v>0</v>
      </c>
      <c r="Q28" s="19" t="s">
        <v>32</v>
      </c>
      <c r="R28" s="3"/>
      <c r="S28" s="3"/>
    </row>
    <row r="29" spans="1:19" ht="13.5" customHeight="1">
      <c r="A29" s="20"/>
      <c r="B29" s="19"/>
      <c r="C29" s="19"/>
      <c r="D29" s="19"/>
      <c r="E29" s="19"/>
      <c r="F29" s="12">
        <v>2017</v>
      </c>
      <c r="G29" s="15">
        <v>7118.9</v>
      </c>
      <c r="H29" s="15">
        <v>7118.9</v>
      </c>
      <c r="I29" s="15">
        <v>157</v>
      </c>
      <c r="J29" s="15">
        <v>157</v>
      </c>
      <c r="K29" s="15">
        <v>0</v>
      </c>
      <c r="L29" s="15">
        <v>0</v>
      </c>
      <c r="M29" s="15">
        <v>6961.9</v>
      </c>
      <c r="N29" s="15">
        <v>6961.9</v>
      </c>
      <c r="O29" s="15">
        <v>0</v>
      </c>
      <c r="P29" s="15">
        <v>0</v>
      </c>
      <c r="Q29" s="19"/>
      <c r="R29" s="3"/>
      <c r="S29" s="3"/>
    </row>
    <row r="30" spans="1:19" ht="15.75" customHeight="1">
      <c r="A30" s="20"/>
      <c r="B30" s="19"/>
      <c r="C30" s="19"/>
      <c r="D30" s="19"/>
      <c r="E30" s="19"/>
      <c r="F30" s="12">
        <v>2018</v>
      </c>
      <c r="G30" s="15">
        <v>3630.3</v>
      </c>
      <c r="H30" s="15">
        <v>3630.3</v>
      </c>
      <c r="I30" s="15">
        <v>114.8</v>
      </c>
      <c r="J30" s="15">
        <v>114.8</v>
      </c>
      <c r="K30" s="15">
        <v>0</v>
      </c>
      <c r="L30" s="15">
        <v>0</v>
      </c>
      <c r="M30" s="15">
        <v>3515.529</v>
      </c>
      <c r="N30" s="15">
        <v>3515.529</v>
      </c>
      <c r="O30" s="15">
        <v>0</v>
      </c>
      <c r="P30" s="15">
        <v>0</v>
      </c>
      <c r="Q30" s="19"/>
      <c r="R30" s="3"/>
      <c r="S30" s="3"/>
    </row>
    <row r="31" spans="1:19" ht="16.5" customHeight="1">
      <c r="A31" s="20"/>
      <c r="B31" s="19"/>
      <c r="C31" s="19"/>
      <c r="D31" s="19"/>
      <c r="E31" s="19"/>
      <c r="F31" s="12">
        <v>2019</v>
      </c>
      <c r="G31" s="15">
        <f aca="true" t="shared" si="4" ref="G31:P31">SUM(G27)</f>
        <v>551.9000000000001</v>
      </c>
      <c r="H31" s="15">
        <f t="shared" si="4"/>
        <v>551.9000000000001</v>
      </c>
      <c r="I31" s="15">
        <f t="shared" si="4"/>
        <v>18.2</v>
      </c>
      <c r="J31" s="15">
        <f t="shared" si="4"/>
        <v>18.2</v>
      </c>
      <c r="K31" s="15">
        <f t="shared" si="4"/>
        <v>0</v>
      </c>
      <c r="L31" s="15">
        <f t="shared" si="4"/>
        <v>0</v>
      </c>
      <c r="M31" s="15">
        <f t="shared" si="4"/>
        <v>533.7</v>
      </c>
      <c r="N31" s="15">
        <f t="shared" si="4"/>
        <v>533.7</v>
      </c>
      <c r="O31" s="15">
        <f t="shared" si="4"/>
        <v>0</v>
      </c>
      <c r="P31" s="15">
        <f t="shared" si="4"/>
        <v>0</v>
      </c>
      <c r="Q31" s="19"/>
      <c r="R31" s="3"/>
      <c r="S31" s="3"/>
    </row>
    <row r="32" spans="1:19" ht="24" customHeight="1">
      <c r="A32" s="9" t="s">
        <v>28</v>
      </c>
      <c r="B32" s="33" t="s">
        <v>27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"/>
      <c r="S32" s="3"/>
    </row>
    <row r="33" spans="1:19" ht="15" customHeight="1">
      <c r="A33" s="20"/>
      <c r="B33" s="19" t="s">
        <v>50</v>
      </c>
      <c r="C33" s="19" t="s">
        <v>43</v>
      </c>
      <c r="D33" s="19" t="s">
        <v>56</v>
      </c>
      <c r="E33" s="19" t="s">
        <v>55</v>
      </c>
      <c r="F33" s="10" t="s">
        <v>21</v>
      </c>
      <c r="G33" s="11">
        <f>G34+G35+G36+G37+G38+G39+G40+G41+G42</f>
        <v>139089.915</v>
      </c>
      <c r="H33" s="11">
        <f>H34+H35+H36+H37+H38+H39+H40+H41+H42</f>
        <v>48789.915</v>
      </c>
      <c r="I33" s="11">
        <f aca="true" t="shared" si="5" ref="I33:P33">I34+I35+I36+I37+I38+I39+I40+I41+I42</f>
        <v>139089.915</v>
      </c>
      <c r="J33" s="11">
        <f>J34+J35+J36+J37+J38+J39+J40+J41+J42</f>
        <v>48789.915</v>
      </c>
      <c r="K33" s="15">
        <f t="shared" si="5"/>
        <v>0</v>
      </c>
      <c r="L33" s="15">
        <f t="shared" si="5"/>
        <v>0</v>
      </c>
      <c r="M33" s="15">
        <f t="shared" si="5"/>
        <v>0</v>
      </c>
      <c r="N33" s="15">
        <f t="shared" si="5"/>
        <v>0</v>
      </c>
      <c r="O33" s="15">
        <f t="shared" si="5"/>
        <v>0</v>
      </c>
      <c r="P33" s="15">
        <f t="shared" si="5"/>
        <v>0</v>
      </c>
      <c r="Q33" s="19" t="s">
        <v>32</v>
      </c>
      <c r="R33" s="3"/>
      <c r="S33" s="3"/>
    </row>
    <row r="34" spans="1:19" ht="15" customHeight="1">
      <c r="A34" s="20"/>
      <c r="B34" s="19"/>
      <c r="C34" s="19"/>
      <c r="D34" s="19"/>
      <c r="E34" s="19"/>
      <c r="F34" s="12">
        <v>2017</v>
      </c>
      <c r="G34" s="11">
        <v>3399.8</v>
      </c>
      <c r="H34" s="11">
        <v>3399.8</v>
      </c>
      <c r="I34" s="11">
        <v>3399.8</v>
      </c>
      <c r="J34" s="11">
        <v>3399.8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9"/>
      <c r="R34" s="3"/>
      <c r="S34" s="3"/>
    </row>
    <row r="35" spans="1:19" ht="17.25" customHeight="1">
      <c r="A35" s="20"/>
      <c r="B35" s="19"/>
      <c r="C35" s="19"/>
      <c r="D35" s="19"/>
      <c r="E35" s="19"/>
      <c r="F35" s="12">
        <v>2018</v>
      </c>
      <c r="G35" s="11">
        <v>4113.515</v>
      </c>
      <c r="H35" s="11">
        <v>4113.515</v>
      </c>
      <c r="I35" s="11">
        <v>4113.515</v>
      </c>
      <c r="J35" s="11">
        <v>4113.515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9"/>
      <c r="R35" s="3"/>
      <c r="S35" s="3"/>
    </row>
    <row r="36" spans="1:19" ht="17.25" customHeight="1">
      <c r="A36" s="20"/>
      <c r="B36" s="19"/>
      <c r="C36" s="19"/>
      <c r="D36" s="19"/>
      <c r="E36" s="19"/>
      <c r="F36" s="12">
        <v>2019</v>
      </c>
      <c r="G36" s="11">
        <v>3072</v>
      </c>
      <c r="H36" s="11">
        <v>3072</v>
      </c>
      <c r="I36" s="11">
        <v>3072</v>
      </c>
      <c r="J36" s="11">
        <v>3072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9"/>
      <c r="R36" s="3"/>
      <c r="S36" s="3"/>
    </row>
    <row r="37" spans="1:19" ht="16.5" customHeight="1">
      <c r="A37" s="20"/>
      <c r="B37" s="19"/>
      <c r="C37" s="19"/>
      <c r="D37" s="19"/>
      <c r="E37" s="19"/>
      <c r="F37" s="12">
        <v>2020</v>
      </c>
      <c r="G37" s="11">
        <f aca="true" t="shared" si="6" ref="G37:H42">I37</f>
        <v>2004.6</v>
      </c>
      <c r="H37" s="11">
        <f t="shared" si="6"/>
        <v>2004.6</v>
      </c>
      <c r="I37" s="11">
        <v>2004.6</v>
      </c>
      <c r="J37" s="11">
        <v>2004.6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9"/>
      <c r="R37" s="3"/>
      <c r="S37" s="3"/>
    </row>
    <row r="38" spans="1:19" ht="16.5" customHeight="1">
      <c r="A38" s="20"/>
      <c r="B38" s="19"/>
      <c r="C38" s="19"/>
      <c r="D38" s="19"/>
      <c r="E38" s="19"/>
      <c r="F38" s="12">
        <v>2021</v>
      </c>
      <c r="G38" s="11">
        <f t="shared" si="6"/>
        <v>3900</v>
      </c>
      <c r="H38" s="11">
        <f>J38</f>
        <v>3200</v>
      </c>
      <c r="I38" s="11">
        <v>3900</v>
      </c>
      <c r="J38" s="11">
        <v>3200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9"/>
      <c r="R38" s="3"/>
      <c r="S38" s="3"/>
    </row>
    <row r="39" spans="1:19" ht="16.5" customHeight="1">
      <c r="A39" s="20"/>
      <c r="B39" s="19"/>
      <c r="C39" s="19"/>
      <c r="D39" s="19"/>
      <c r="E39" s="19"/>
      <c r="F39" s="12">
        <v>2022</v>
      </c>
      <c r="G39" s="11">
        <f t="shared" si="6"/>
        <v>3900</v>
      </c>
      <c r="H39" s="11">
        <f t="shared" si="6"/>
        <v>3200</v>
      </c>
      <c r="I39" s="11">
        <v>3900</v>
      </c>
      <c r="J39" s="11">
        <v>3200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9"/>
      <c r="R39" s="3"/>
      <c r="S39" s="3"/>
    </row>
    <row r="40" spans="1:19" ht="18.75" customHeight="1">
      <c r="A40" s="20"/>
      <c r="B40" s="19"/>
      <c r="C40" s="19"/>
      <c r="D40" s="19"/>
      <c r="E40" s="19"/>
      <c r="F40" s="12">
        <v>2023</v>
      </c>
      <c r="G40" s="11">
        <f t="shared" si="6"/>
        <v>3200</v>
      </c>
      <c r="H40" s="11">
        <f t="shared" si="6"/>
        <v>3200</v>
      </c>
      <c r="I40" s="11">
        <v>3200</v>
      </c>
      <c r="J40" s="11">
        <v>3200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9"/>
      <c r="R40" s="3"/>
      <c r="S40" s="3"/>
    </row>
    <row r="41" spans="1:19" ht="17.25" customHeight="1">
      <c r="A41" s="20"/>
      <c r="B41" s="19"/>
      <c r="C41" s="19"/>
      <c r="D41" s="19"/>
      <c r="E41" s="19"/>
      <c r="F41" s="12">
        <v>2024</v>
      </c>
      <c r="G41" s="11">
        <f t="shared" si="6"/>
        <v>56300</v>
      </c>
      <c r="H41" s="11">
        <f t="shared" si="6"/>
        <v>13100</v>
      </c>
      <c r="I41" s="16">
        <v>56300</v>
      </c>
      <c r="J41" s="16">
        <v>13100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9"/>
      <c r="R41" s="3"/>
      <c r="S41" s="3"/>
    </row>
    <row r="42" spans="1:19" ht="16.5" customHeight="1">
      <c r="A42" s="20"/>
      <c r="B42" s="19"/>
      <c r="C42" s="19"/>
      <c r="D42" s="19"/>
      <c r="E42" s="19"/>
      <c r="F42" s="12">
        <v>2025</v>
      </c>
      <c r="G42" s="11">
        <f t="shared" si="6"/>
        <v>59200</v>
      </c>
      <c r="H42" s="11">
        <f t="shared" si="6"/>
        <v>13500</v>
      </c>
      <c r="I42" s="16">
        <v>59200</v>
      </c>
      <c r="J42" s="16">
        <v>13500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9"/>
      <c r="R42" s="3"/>
      <c r="S42" s="3"/>
    </row>
    <row r="43" spans="1:19" ht="16.5" customHeight="1">
      <c r="A43" s="20"/>
      <c r="B43" s="19" t="s">
        <v>29</v>
      </c>
      <c r="C43" s="19"/>
      <c r="D43" s="19"/>
      <c r="E43" s="19"/>
      <c r="F43" s="10" t="s">
        <v>21</v>
      </c>
      <c r="G43" s="11">
        <f>G44+G45+G46+G47+G48+G49+G50+G51+G52</f>
        <v>139089.915</v>
      </c>
      <c r="H43" s="11">
        <f aca="true" t="shared" si="7" ref="H43:P43">H44+H45+H46+H47+H48+H49+H50+H51+H52</f>
        <v>48789.915</v>
      </c>
      <c r="I43" s="11">
        <f t="shared" si="7"/>
        <v>139089.915</v>
      </c>
      <c r="J43" s="11">
        <f t="shared" si="7"/>
        <v>48789.915</v>
      </c>
      <c r="K43" s="15">
        <f t="shared" si="7"/>
        <v>0</v>
      </c>
      <c r="L43" s="15">
        <f t="shared" si="7"/>
        <v>0</v>
      </c>
      <c r="M43" s="15">
        <f t="shared" si="7"/>
        <v>0</v>
      </c>
      <c r="N43" s="15">
        <f t="shared" si="7"/>
        <v>0</v>
      </c>
      <c r="O43" s="15">
        <f t="shared" si="7"/>
        <v>0</v>
      </c>
      <c r="P43" s="15">
        <f t="shared" si="7"/>
        <v>0</v>
      </c>
      <c r="Q43" s="19"/>
      <c r="R43" s="3"/>
      <c r="S43" s="3"/>
    </row>
    <row r="44" spans="1:19" ht="16.5" customHeight="1">
      <c r="A44" s="20"/>
      <c r="B44" s="19"/>
      <c r="C44" s="19"/>
      <c r="D44" s="19"/>
      <c r="E44" s="19"/>
      <c r="F44" s="12">
        <v>2017</v>
      </c>
      <c r="G44" s="11">
        <v>3399.8</v>
      </c>
      <c r="H44" s="11">
        <v>3399.8</v>
      </c>
      <c r="I44" s="11">
        <v>3399.8</v>
      </c>
      <c r="J44" s="11">
        <v>3399.8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9"/>
      <c r="R44" s="3"/>
      <c r="S44" s="3"/>
    </row>
    <row r="45" spans="1:19" ht="15" customHeight="1">
      <c r="A45" s="20"/>
      <c r="B45" s="19"/>
      <c r="C45" s="19"/>
      <c r="D45" s="19"/>
      <c r="E45" s="19"/>
      <c r="F45" s="12">
        <v>2018</v>
      </c>
      <c r="G45" s="11">
        <v>4113.515</v>
      </c>
      <c r="H45" s="11">
        <v>4113.515</v>
      </c>
      <c r="I45" s="11">
        <v>4113.515</v>
      </c>
      <c r="J45" s="11">
        <v>4113.515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9"/>
      <c r="R45" s="3"/>
      <c r="S45" s="3"/>
    </row>
    <row r="46" spans="1:19" ht="15.75" customHeight="1">
      <c r="A46" s="20"/>
      <c r="B46" s="19"/>
      <c r="C46" s="19"/>
      <c r="D46" s="19"/>
      <c r="E46" s="19"/>
      <c r="F46" s="12">
        <v>2019</v>
      </c>
      <c r="G46" s="11">
        <v>3072</v>
      </c>
      <c r="H46" s="11">
        <v>3072</v>
      </c>
      <c r="I46" s="11">
        <v>3072</v>
      </c>
      <c r="J46" s="11">
        <v>3072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9"/>
      <c r="R46" s="3"/>
      <c r="S46" s="3"/>
    </row>
    <row r="47" spans="1:19" ht="14.25" customHeight="1">
      <c r="A47" s="20"/>
      <c r="B47" s="19"/>
      <c r="C47" s="19"/>
      <c r="D47" s="19"/>
      <c r="E47" s="19"/>
      <c r="F47" s="12">
        <v>2020</v>
      </c>
      <c r="G47" s="11">
        <f>G37</f>
        <v>2004.6</v>
      </c>
      <c r="H47" s="11">
        <f>H37</f>
        <v>2004.6</v>
      </c>
      <c r="I47" s="11">
        <f>I37</f>
        <v>2004.6</v>
      </c>
      <c r="J47" s="11">
        <f>J37</f>
        <v>2004.6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9"/>
      <c r="R47" s="3"/>
      <c r="S47" s="3"/>
    </row>
    <row r="48" spans="1:19" ht="15.75" customHeight="1">
      <c r="A48" s="20"/>
      <c r="B48" s="19"/>
      <c r="C48" s="19"/>
      <c r="D48" s="19"/>
      <c r="E48" s="19"/>
      <c r="F48" s="12">
        <v>2021</v>
      </c>
      <c r="G48" s="11">
        <f aca="true" t="shared" si="8" ref="G48:H52">I48</f>
        <v>3900</v>
      </c>
      <c r="H48" s="11">
        <f t="shared" si="8"/>
        <v>3200</v>
      </c>
      <c r="I48" s="11">
        <f>I38</f>
        <v>3900</v>
      </c>
      <c r="J48" s="11">
        <f>J38</f>
        <v>3200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9"/>
      <c r="R48" s="3"/>
      <c r="S48" s="3"/>
    </row>
    <row r="49" spans="1:19" ht="18" customHeight="1">
      <c r="A49" s="20"/>
      <c r="B49" s="19"/>
      <c r="C49" s="19"/>
      <c r="D49" s="19"/>
      <c r="E49" s="19"/>
      <c r="F49" s="12">
        <v>2022</v>
      </c>
      <c r="G49" s="11">
        <f t="shared" si="8"/>
        <v>3900</v>
      </c>
      <c r="H49" s="11">
        <f t="shared" si="8"/>
        <v>3200</v>
      </c>
      <c r="I49" s="11">
        <f aca="true" t="shared" si="9" ref="I49:J52">I39</f>
        <v>3900</v>
      </c>
      <c r="J49" s="11">
        <f t="shared" si="9"/>
        <v>3200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9"/>
      <c r="R49" s="3"/>
      <c r="S49" s="3"/>
    </row>
    <row r="50" spans="1:19" ht="18" customHeight="1">
      <c r="A50" s="20"/>
      <c r="B50" s="19"/>
      <c r="C50" s="19"/>
      <c r="D50" s="19"/>
      <c r="E50" s="19"/>
      <c r="F50" s="12">
        <v>2023</v>
      </c>
      <c r="G50" s="11">
        <f t="shared" si="8"/>
        <v>3200</v>
      </c>
      <c r="H50" s="11">
        <f t="shared" si="8"/>
        <v>3200</v>
      </c>
      <c r="I50" s="11">
        <f t="shared" si="9"/>
        <v>3200</v>
      </c>
      <c r="J50" s="11">
        <f t="shared" si="9"/>
        <v>3200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9"/>
      <c r="R50" s="3"/>
      <c r="S50" s="3"/>
    </row>
    <row r="51" spans="1:19" ht="16.5" customHeight="1">
      <c r="A51" s="20"/>
      <c r="B51" s="19"/>
      <c r="C51" s="19"/>
      <c r="D51" s="19"/>
      <c r="E51" s="19"/>
      <c r="F51" s="12">
        <v>2024</v>
      </c>
      <c r="G51" s="11">
        <f t="shared" si="8"/>
        <v>56300</v>
      </c>
      <c r="H51" s="11">
        <f t="shared" si="8"/>
        <v>13100</v>
      </c>
      <c r="I51" s="11">
        <f t="shared" si="9"/>
        <v>56300</v>
      </c>
      <c r="J51" s="11">
        <f t="shared" si="9"/>
        <v>13100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9"/>
      <c r="R51" s="3"/>
      <c r="S51" s="3"/>
    </row>
    <row r="52" spans="1:19" ht="17.25" customHeight="1">
      <c r="A52" s="20"/>
      <c r="B52" s="19"/>
      <c r="C52" s="19"/>
      <c r="D52" s="19"/>
      <c r="E52" s="19"/>
      <c r="F52" s="12">
        <v>2025</v>
      </c>
      <c r="G52" s="11">
        <f t="shared" si="8"/>
        <v>59200</v>
      </c>
      <c r="H52" s="11">
        <f t="shared" si="8"/>
        <v>13500</v>
      </c>
      <c r="I52" s="11">
        <f t="shared" si="9"/>
        <v>59200</v>
      </c>
      <c r="J52" s="11">
        <f t="shared" si="9"/>
        <v>13500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9"/>
      <c r="R52" s="3"/>
      <c r="S52" s="3"/>
    </row>
    <row r="53" spans="1:17" ht="46.5" customHeight="1">
      <c r="A53" s="9" t="s">
        <v>30</v>
      </c>
      <c r="B53" s="34" t="s">
        <v>41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26.25" customHeight="1">
      <c r="A54" s="20"/>
      <c r="B54" s="22" t="s">
        <v>39</v>
      </c>
      <c r="C54" s="20" t="s">
        <v>44</v>
      </c>
      <c r="D54" s="20" t="s">
        <v>54</v>
      </c>
      <c r="E54" s="20" t="s">
        <v>55</v>
      </c>
      <c r="F54" s="9" t="s">
        <v>21</v>
      </c>
      <c r="G54" s="5">
        <f>SUM(G55:G61)</f>
        <v>143866.6</v>
      </c>
      <c r="H54" s="5">
        <f>SUM(H55:H61)</f>
        <v>134035.6</v>
      </c>
      <c r="I54" s="5">
        <f aca="true" t="shared" si="10" ref="I54:P54">SUM(I55:I61)</f>
        <v>7010.8</v>
      </c>
      <c r="J54" s="5">
        <f>SUM(J55:J61)</f>
        <v>4730.8</v>
      </c>
      <c r="K54" s="5">
        <f t="shared" si="10"/>
        <v>0</v>
      </c>
      <c r="L54" s="5">
        <f t="shared" si="10"/>
        <v>0</v>
      </c>
      <c r="M54" s="5">
        <f>SUM(M55:M61)</f>
        <v>55335.8</v>
      </c>
      <c r="N54" s="5">
        <f t="shared" si="10"/>
        <v>47784.8</v>
      </c>
      <c r="O54" s="5">
        <f t="shared" si="10"/>
        <v>81520</v>
      </c>
      <c r="P54" s="5">
        <f t="shared" si="10"/>
        <v>81520</v>
      </c>
      <c r="Q54" s="20" t="s">
        <v>32</v>
      </c>
    </row>
    <row r="55" spans="1:17" ht="19.5" customHeight="1">
      <c r="A55" s="20"/>
      <c r="B55" s="22"/>
      <c r="C55" s="20"/>
      <c r="D55" s="20"/>
      <c r="E55" s="20"/>
      <c r="F55" s="9">
        <v>2017</v>
      </c>
      <c r="G55" s="5">
        <v>13990</v>
      </c>
      <c r="H55" s="5">
        <v>13990</v>
      </c>
      <c r="I55" s="5">
        <v>0</v>
      </c>
      <c r="J55" s="5">
        <v>0</v>
      </c>
      <c r="K55" s="5">
        <v>0</v>
      </c>
      <c r="L55" s="5">
        <v>0</v>
      </c>
      <c r="M55" s="5">
        <v>13990</v>
      </c>
      <c r="N55" s="5">
        <v>13990</v>
      </c>
      <c r="O55" s="5">
        <v>0</v>
      </c>
      <c r="P55" s="5">
        <v>0</v>
      </c>
      <c r="Q55" s="20"/>
    </row>
    <row r="56" spans="1:17" ht="20.25" customHeight="1">
      <c r="A56" s="20"/>
      <c r="B56" s="22"/>
      <c r="C56" s="20"/>
      <c r="D56" s="20"/>
      <c r="E56" s="20"/>
      <c r="F56" s="9">
        <v>2018</v>
      </c>
      <c r="G56" s="5">
        <v>27305.8</v>
      </c>
      <c r="H56" s="5">
        <v>27305.8</v>
      </c>
      <c r="I56" s="5">
        <v>0</v>
      </c>
      <c r="J56" s="5">
        <v>0</v>
      </c>
      <c r="K56" s="5">
        <v>0</v>
      </c>
      <c r="L56" s="5">
        <v>0</v>
      </c>
      <c r="M56" s="5">
        <v>27305.8</v>
      </c>
      <c r="N56" s="5">
        <v>27305.8</v>
      </c>
      <c r="O56" s="5">
        <v>0</v>
      </c>
      <c r="P56" s="5">
        <v>0</v>
      </c>
      <c r="Q56" s="20"/>
    </row>
    <row r="57" spans="1:17" ht="18" customHeight="1">
      <c r="A57" s="20"/>
      <c r="B57" s="22"/>
      <c r="C57" s="20"/>
      <c r="D57" s="20"/>
      <c r="E57" s="20"/>
      <c r="F57" s="12">
        <v>2019</v>
      </c>
      <c r="G57" s="11">
        <f>SUM(I57+K57+M57+O57)</f>
        <v>46080</v>
      </c>
      <c r="H57" s="11">
        <f>SUM(J57+L57+N57+P57)</f>
        <v>46080</v>
      </c>
      <c r="I57" s="11">
        <v>1520</v>
      </c>
      <c r="J57" s="11">
        <v>1520</v>
      </c>
      <c r="K57" s="11">
        <v>0</v>
      </c>
      <c r="L57" s="11">
        <v>0</v>
      </c>
      <c r="M57" s="11">
        <v>3040</v>
      </c>
      <c r="N57" s="11">
        <v>3040</v>
      </c>
      <c r="O57" s="5">
        <f>40000+3040/2</f>
        <v>41520</v>
      </c>
      <c r="P57" s="5">
        <f>40000+3040/2</f>
        <v>41520</v>
      </c>
      <c r="Q57" s="20"/>
    </row>
    <row r="58" spans="1:17" ht="18" customHeight="1">
      <c r="A58" s="20"/>
      <c r="B58" s="22"/>
      <c r="C58" s="20"/>
      <c r="D58" s="20"/>
      <c r="E58" s="20"/>
      <c r="F58" s="12">
        <v>2020</v>
      </c>
      <c r="G58" s="11">
        <f>I58+M58+O58</f>
        <v>42810.8</v>
      </c>
      <c r="H58" s="11">
        <f>J58+N58+P58</f>
        <v>42810.8</v>
      </c>
      <c r="I58" s="11">
        <v>930.8</v>
      </c>
      <c r="J58" s="11">
        <v>930.8</v>
      </c>
      <c r="K58" s="11">
        <v>0</v>
      </c>
      <c r="L58" s="11">
        <v>0</v>
      </c>
      <c r="M58" s="11">
        <v>1880</v>
      </c>
      <c r="N58" s="11">
        <v>1880</v>
      </c>
      <c r="O58" s="5">
        <v>40000</v>
      </c>
      <c r="P58" s="5">
        <v>40000</v>
      </c>
      <c r="Q58" s="20"/>
    </row>
    <row r="59" spans="1:17" ht="16.5" customHeight="1">
      <c r="A59" s="20"/>
      <c r="B59" s="22"/>
      <c r="C59" s="20"/>
      <c r="D59" s="20"/>
      <c r="E59" s="20"/>
      <c r="F59" s="12">
        <v>2021</v>
      </c>
      <c r="G59" s="11">
        <f>I59+M59+K59+O59</f>
        <v>4560</v>
      </c>
      <c r="H59" s="11">
        <f>J59+L59+N59+P59</f>
        <v>2280</v>
      </c>
      <c r="I59" s="11">
        <v>1520</v>
      </c>
      <c r="J59" s="11">
        <v>760</v>
      </c>
      <c r="K59" s="11">
        <v>0</v>
      </c>
      <c r="L59" s="11">
        <v>0</v>
      </c>
      <c r="M59" s="11">
        <v>3040</v>
      </c>
      <c r="N59" s="11">
        <v>1520</v>
      </c>
      <c r="O59" s="5">
        <v>0</v>
      </c>
      <c r="P59" s="5">
        <v>0</v>
      </c>
      <c r="Q59" s="20"/>
    </row>
    <row r="60" spans="1:17" ht="17.25" customHeight="1">
      <c r="A60" s="20"/>
      <c r="B60" s="22"/>
      <c r="C60" s="20"/>
      <c r="D60" s="20"/>
      <c r="E60" s="20"/>
      <c r="F60" s="12" t="s">
        <v>40</v>
      </c>
      <c r="G60" s="11">
        <f>I60+M60</f>
        <v>4560</v>
      </c>
      <c r="H60" s="11">
        <f>J60+L60+N60+P60</f>
        <v>809</v>
      </c>
      <c r="I60" s="11">
        <v>1520</v>
      </c>
      <c r="J60" s="11">
        <v>760</v>
      </c>
      <c r="K60" s="11">
        <v>0</v>
      </c>
      <c r="L60" s="11">
        <v>0</v>
      </c>
      <c r="M60" s="11">
        <v>3040</v>
      </c>
      <c r="N60" s="11">
        <v>49</v>
      </c>
      <c r="O60" s="5">
        <v>0</v>
      </c>
      <c r="P60" s="5">
        <v>0</v>
      </c>
      <c r="Q60" s="20"/>
    </row>
    <row r="61" spans="1:17" ht="17.25" customHeight="1">
      <c r="A61" s="20"/>
      <c r="B61" s="22"/>
      <c r="C61" s="20"/>
      <c r="D61" s="20"/>
      <c r="E61" s="20"/>
      <c r="F61" s="17" t="s">
        <v>51</v>
      </c>
      <c r="G61" s="11">
        <f>I61+M61</f>
        <v>4560</v>
      </c>
      <c r="H61" s="11">
        <f>J61+L61+N61+P61</f>
        <v>760</v>
      </c>
      <c r="I61" s="11">
        <v>1520</v>
      </c>
      <c r="J61" s="11">
        <v>760</v>
      </c>
      <c r="K61" s="11">
        <v>0</v>
      </c>
      <c r="L61" s="11">
        <v>0</v>
      </c>
      <c r="M61" s="11">
        <v>3040</v>
      </c>
      <c r="N61" s="11">
        <v>0</v>
      </c>
      <c r="O61" s="5">
        <v>0</v>
      </c>
      <c r="P61" s="5">
        <v>0</v>
      </c>
      <c r="Q61" s="20"/>
    </row>
    <row r="62" spans="1:17" ht="18" customHeight="1">
      <c r="A62" s="20"/>
      <c r="B62" s="20" t="s">
        <v>31</v>
      </c>
      <c r="C62" s="20"/>
      <c r="D62" s="20"/>
      <c r="E62" s="20"/>
      <c r="F62" s="12" t="s">
        <v>21</v>
      </c>
      <c r="G62" s="11">
        <f>SUM(G63:G69)</f>
        <v>143866.6</v>
      </c>
      <c r="H62" s="11">
        <f aca="true" t="shared" si="11" ref="H62:P62">SUM(H63:H69)</f>
        <v>134035.6</v>
      </c>
      <c r="I62" s="11">
        <f t="shared" si="11"/>
        <v>7010.8</v>
      </c>
      <c r="J62" s="11">
        <f t="shared" si="11"/>
        <v>4730.8</v>
      </c>
      <c r="K62" s="11">
        <f t="shared" si="11"/>
        <v>0</v>
      </c>
      <c r="L62" s="11">
        <f t="shared" si="11"/>
        <v>0</v>
      </c>
      <c r="M62" s="11">
        <f>SUM(M63:M69)</f>
        <v>55335.8</v>
      </c>
      <c r="N62" s="11">
        <f t="shared" si="11"/>
        <v>47784.8</v>
      </c>
      <c r="O62" s="5">
        <f t="shared" si="11"/>
        <v>81520</v>
      </c>
      <c r="P62" s="5">
        <f t="shared" si="11"/>
        <v>81520</v>
      </c>
      <c r="Q62" s="20" t="s">
        <v>32</v>
      </c>
    </row>
    <row r="63" spans="1:17" ht="16.5" customHeight="1">
      <c r="A63" s="20"/>
      <c r="B63" s="20"/>
      <c r="C63" s="20"/>
      <c r="D63" s="20"/>
      <c r="E63" s="20"/>
      <c r="F63" s="12">
        <v>2017</v>
      </c>
      <c r="G63" s="11">
        <v>13990</v>
      </c>
      <c r="H63" s="11">
        <v>13990</v>
      </c>
      <c r="I63" s="11">
        <v>0</v>
      </c>
      <c r="J63" s="11">
        <v>0</v>
      </c>
      <c r="K63" s="11">
        <v>0</v>
      </c>
      <c r="L63" s="11">
        <v>0</v>
      </c>
      <c r="M63" s="11">
        <v>13990</v>
      </c>
      <c r="N63" s="11">
        <v>13990</v>
      </c>
      <c r="O63" s="5">
        <v>0</v>
      </c>
      <c r="P63" s="5">
        <v>0</v>
      </c>
      <c r="Q63" s="20"/>
    </row>
    <row r="64" spans="1:17" ht="18.75" customHeight="1">
      <c r="A64" s="20"/>
      <c r="B64" s="20"/>
      <c r="C64" s="20"/>
      <c r="D64" s="20"/>
      <c r="E64" s="20"/>
      <c r="F64" s="12">
        <v>2018</v>
      </c>
      <c r="G64" s="11">
        <v>27305.8</v>
      </c>
      <c r="H64" s="11">
        <v>27305.8</v>
      </c>
      <c r="I64" s="11">
        <v>0</v>
      </c>
      <c r="J64" s="11">
        <v>0</v>
      </c>
      <c r="K64" s="11">
        <v>0</v>
      </c>
      <c r="L64" s="11">
        <v>0</v>
      </c>
      <c r="M64" s="11">
        <v>27305.8</v>
      </c>
      <c r="N64" s="11">
        <v>27305.8</v>
      </c>
      <c r="O64" s="5">
        <v>0</v>
      </c>
      <c r="P64" s="5">
        <v>0</v>
      </c>
      <c r="Q64" s="20"/>
    </row>
    <row r="65" spans="1:17" ht="13.5" customHeight="1">
      <c r="A65" s="20"/>
      <c r="B65" s="20"/>
      <c r="C65" s="20"/>
      <c r="D65" s="20"/>
      <c r="E65" s="20"/>
      <c r="F65" s="12">
        <v>2019</v>
      </c>
      <c r="G65" s="11">
        <f>SUM(I65+K65+M65+O65)</f>
        <v>46080</v>
      </c>
      <c r="H65" s="11">
        <f>SUM(J65+L65+N65+P65)</f>
        <v>46080</v>
      </c>
      <c r="I65" s="11">
        <v>1520</v>
      </c>
      <c r="J65" s="11">
        <v>1520</v>
      </c>
      <c r="K65" s="11">
        <v>0</v>
      </c>
      <c r="L65" s="11">
        <v>0</v>
      </c>
      <c r="M65" s="11">
        <v>3040</v>
      </c>
      <c r="N65" s="11">
        <v>3040</v>
      </c>
      <c r="O65" s="5">
        <f>40000+3040/2</f>
        <v>41520</v>
      </c>
      <c r="P65" s="5">
        <f>40000+3040/2</f>
        <v>41520</v>
      </c>
      <c r="Q65" s="20"/>
    </row>
    <row r="66" spans="1:17" ht="13.5" customHeight="1">
      <c r="A66" s="20"/>
      <c r="B66" s="20"/>
      <c r="C66" s="20"/>
      <c r="D66" s="20"/>
      <c r="E66" s="20"/>
      <c r="F66" s="12" t="s">
        <v>36</v>
      </c>
      <c r="G66" s="11">
        <f>I66+M66+O66</f>
        <v>42810.8</v>
      </c>
      <c r="H66" s="11">
        <f>J66+N66+P66</f>
        <v>42810.8</v>
      </c>
      <c r="I66" s="11">
        <f aca="true" t="shared" si="12" ref="I66:J69">I58</f>
        <v>930.8</v>
      </c>
      <c r="J66" s="11">
        <f t="shared" si="12"/>
        <v>930.8</v>
      </c>
      <c r="K66" s="11">
        <v>0</v>
      </c>
      <c r="L66" s="11">
        <v>0</v>
      </c>
      <c r="M66" s="11">
        <f>M58</f>
        <v>1880</v>
      </c>
      <c r="N66" s="11">
        <f>N58</f>
        <v>1880</v>
      </c>
      <c r="O66" s="5">
        <f>O58</f>
        <v>40000</v>
      </c>
      <c r="P66" s="5">
        <f>P58</f>
        <v>40000</v>
      </c>
      <c r="Q66" s="20"/>
    </row>
    <row r="67" spans="1:17" ht="13.5" customHeight="1">
      <c r="A67" s="20"/>
      <c r="B67" s="20"/>
      <c r="C67" s="20"/>
      <c r="D67" s="20"/>
      <c r="E67" s="20"/>
      <c r="F67" s="12" t="s">
        <v>37</v>
      </c>
      <c r="G67" s="11">
        <f>I67+M67+K67+O67</f>
        <v>4560</v>
      </c>
      <c r="H67" s="11">
        <f>J67+L67+N67+P67</f>
        <v>2280</v>
      </c>
      <c r="I67" s="11">
        <f t="shared" si="12"/>
        <v>1520</v>
      </c>
      <c r="J67" s="11">
        <f t="shared" si="12"/>
        <v>760</v>
      </c>
      <c r="K67" s="11">
        <v>0</v>
      </c>
      <c r="L67" s="11">
        <v>0</v>
      </c>
      <c r="M67" s="11">
        <f>M59</f>
        <v>3040</v>
      </c>
      <c r="N67" s="11">
        <f>N59</f>
        <v>1520</v>
      </c>
      <c r="O67" s="5">
        <f aca="true" t="shared" si="13" ref="O67:P69">O59</f>
        <v>0</v>
      </c>
      <c r="P67" s="5">
        <f t="shared" si="13"/>
        <v>0</v>
      </c>
      <c r="Q67" s="20"/>
    </row>
    <row r="68" spans="1:17" ht="12.75" customHeight="1">
      <c r="A68" s="20"/>
      <c r="B68" s="20"/>
      <c r="C68" s="20"/>
      <c r="D68" s="20"/>
      <c r="E68" s="20"/>
      <c r="F68" s="12" t="s">
        <v>40</v>
      </c>
      <c r="G68" s="11">
        <f>I68+M68</f>
        <v>4560</v>
      </c>
      <c r="H68" s="11">
        <f>J68+L68+N68+P68</f>
        <v>809</v>
      </c>
      <c r="I68" s="11">
        <f t="shared" si="12"/>
        <v>1520</v>
      </c>
      <c r="J68" s="11">
        <f t="shared" si="12"/>
        <v>760</v>
      </c>
      <c r="K68" s="11">
        <v>0</v>
      </c>
      <c r="L68" s="11">
        <v>0</v>
      </c>
      <c r="M68" s="11">
        <f>M60</f>
        <v>3040</v>
      </c>
      <c r="N68" s="11">
        <f>N60</f>
        <v>49</v>
      </c>
      <c r="O68" s="5">
        <f t="shared" si="13"/>
        <v>0</v>
      </c>
      <c r="P68" s="5">
        <f t="shared" si="13"/>
        <v>0</v>
      </c>
      <c r="Q68" s="20"/>
    </row>
    <row r="69" spans="1:17" ht="12.75" customHeight="1">
      <c r="A69" s="20"/>
      <c r="B69" s="20"/>
      <c r="C69" s="20"/>
      <c r="D69" s="20"/>
      <c r="E69" s="20"/>
      <c r="F69" s="12" t="s">
        <v>51</v>
      </c>
      <c r="G69" s="11">
        <f>I69+M69</f>
        <v>4560</v>
      </c>
      <c r="H69" s="11">
        <f>J69+L69+N69+P69</f>
        <v>760</v>
      </c>
      <c r="I69" s="11">
        <f t="shared" si="12"/>
        <v>1520</v>
      </c>
      <c r="J69" s="11">
        <f t="shared" si="12"/>
        <v>760</v>
      </c>
      <c r="K69" s="11">
        <v>0</v>
      </c>
      <c r="L69" s="11">
        <v>0</v>
      </c>
      <c r="M69" s="11">
        <f>M61</f>
        <v>3040</v>
      </c>
      <c r="N69" s="11">
        <v>0</v>
      </c>
      <c r="O69" s="5">
        <f t="shared" si="13"/>
        <v>0</v>
      </c>
      <c r="P69" s="5">
        <f t="shared" si="13"/>
        <v>0</v>
      </c>
      <c r="Q69" s="20"/>
    </row>
    <row r="70" spans="1:17" ht="18" customHeight="1">
      <c r="A70" s="20"/>
      <c r="B70" s="20" t="s">
        <v>23</v>
      </c>
      <c r="C70" s="20"/>
      <c r="D70" s="9"/>
      <c r="E70" s="9"/>
      <c r="F70" s="12" t="s">
        <v>21</v>
      </c>
      <c r="G70" s="18">
        <f>G71+G72+G73+G74+G75+G76+G77+G78+G79</f>
        <v>294257.60199999996</v>
      </c>
      <c r="H70" s="18">
        <f>H71+H72+H73+H74+H75+H76+H77+H78+H79</f>
        <v>194126.60199999998</v>
      </c>
      <c r="I70" s="18">
        <f>I71+I72+I73+I74+I75+I76+I77+I78+I79</f>
        <v>146390.673</v>
      </c>
      <c r="J70" s="18">
        <f aca="true" t="shared" si="14" ref="J70:P70">J71+J72+J73+J74+J75+J76+J77+J78+J79</f>
        <v>53810.673</v>
      </c>
      <c r="K70" s="18">
        <f t="shared" si="14"/>
        <v>0</v>
      </c>
      <c r="L70" s="18">
        <f t="shared" si="14"/>
        <v>0</v>
      </c>
      <c r="M70" s="18">
        <f>M71+M72+M73+M74+M75+M76+M77+M78+M79</f>
        <v>66346.929</v>
      </c>
      <c r="N70" s="18">
        <f>N71+N72+N73+N74+N75+N76+N77+N78+N79</f>
        <v>58795.929</v>
      </c>
      <c r="O70" s="6">
        <f>O71+O72+O73+O74+O75+O76+O77+O78+O79</f>
        <v>81520</v>
      </c>
      <c r="P70" s="6">
        <f t="shared" si="14"/>
        <v>81520</v>
      </c>
      <c r="Q70" s="20" t="s">
        <v>33</v>
      </c>
    </row>
    <row r="71" spans="1:17" ht="12.75">
      <c r="A71" s="20"/>
      <c r="B71" s="20"/>
      <c r="C71" s="20"/>
      <c r="D71" s="9"/>
      <c r="E71" s="9"/>
      <c r="F71" s="12">
        <v>2017</v>
      </c>
      <c r="G71" s="18">
        <v>24508.7</v>
      </c>
      <c r="H71" s="18">
        <v>24508.7</v>
      </c>
      <c r="I71" s="18">
        <v>3556.8</v>
      </c>
      <c r="J71" s="18">
        <v>3556.8</v>
      </c>
      <c r="K71" s="18">
        <v>0</v>
      </c>
      <c r="L71" s="18">
        <v>0</v>
      </c>
      <c r="M71" s="18">
        <v>20951.9</v>
      </c>
      <c r="N71" s="18">
        <v>20951.9</v>
      </c>
      <c r="O71" s="6">
        <v>0</v>
      </c>
      <c r="P71" s="6">
        <v>0</v>
      </c>
      <c r="Q71" s="20"/>
    </row>
    <row r="72" spans="1:17" ht="12.75">
      <c r="A72" s="20"/>
      <c r="B72" s="20"/>
      <c r="C72" s="20"/>
      <c r="D72" s="9"/>
      <c r="E72" s="9"/>
      <c r="F72" s="12">
        <v>2018</v>
      </c>
      <c r="G72" s="18">
        <v>35049.602</v>
      </c>
      <c r="H72" s="18">
        <v>35049.602</v>
      </c>
      <c r="I72" s="18">
        <v>4228.273</v>
      </c>
      <c r="J72" s="18">
        <v>4228.273</v>
      </c>
      <c r="K72" s="18">
        <v>0</v>
      </c>
      <c r="L72" s="18">
        <v>0</v>
      </c>
      <c r="M72" s="18">
        <v>30821.328999999998</v>
      </c>
      <c r="N72" s="18">
        <v>30821.328999999998</v>
      </c>
      <c r="O72" s="6">
        <v>0</v>
      </c>
      <c r="P72" s="6">
        <v>0</v>
      </c>
      <c r="Q72" s="20"/>
    </row>
    <row r="73" spans="1:17" ht="12.75">
      <c r="A73" s="20"/>
      <c r="B73" s="20"/>
      <c r="C73" s="20"/>
      <c r="D73" s="9"/>
      <c r="E73" s="9"/>
      <c r="F73" s="12">
        <v>2019</v>
      </c>
      <c r="G73" s="18">
        <f>SUM(I73+K73+M73+O73)</f>
        <v>49703.9</v>
      </c>
      <c r="H73" s="18">
        <f aca="true" t="shared" si="15" ref="H73:P73">SUM(H31+H46+H57)</f>
        <v>49703.9</v>
      </c>
      <c r="I73" s="18">
        <f t="shared" si="15"/>
        <v>4610.2</v>
      </c>
      <c r="J73" s="18">
        <f t="shared" si="15"/>
        <v>4610.2</v>
      </c>
      <c r="K73" s="18">
        <f t="shared" si="15"/>
        <v>0</v>
      </c>
      <c r="L73" s="18">
        <f t="shared" si="15"/>
        <v>0</v>
      </c>
      <c r="M73" s="18">
        <f t="shared" si="15"/>
        <v>3573.7</v>
      </c>
      <c r="N73" s="18">
        <f t="shared" si="15"/>
        <v>3573.7</v>
      </c>
      <c r="O73" s="6">
        <f t="shared" si="15"/>
        <v>41520</v>
      </c>
      <c r="P73" s="6">
        <f t="shared" si="15"/>
        <v>41520</v>
      </c>
      <c r="Q73" s="20"/>
    </row>
    <row r="74" spans="1:17" ht="12.75">
      <c r="A74" s="20"/>
      <c r="B74" s="20"/>
      <c r="C74" s="20"/>
      <c r="D74" s="9"/>
      <c r="E74" s="9"/>
      <c r="F74" s="12">
        <v>2020</v>
      </c>
      <c r="G74" s="18">
        <f>I74+K74+M74+O74</f>
        <v>44815.4</v>
      </c>
      <c r="H74" s="18">
        <f>J74+L74+O74+N74</f>
        <v>44815.4</v>
      </c>
      <c r="I74" s="18">
        <f>I66+I47</f>
        <v>2935.3999999999996</v>
      </c>
      <c r="J74" s="18">
        <f>J66+J47</f>
        <v>2935.3999999999996</v>
      </c>
      <c r="K74" s="18">
        <v>0</v>
      </c>
      <c r="L74" s="18">
        <v>0</v>
      </c>
      <c r="M74" s="18">
        <f>M66+M47</f>
        <v>1880</v>
      </c>
      <c r="N74" s="18">
        <f aca="true" t="shared" si="16" ref="N74:P77">N66</f>
        <v>1880</v>
      </c>
      <c r="O74" s="6">
        <f>O66</f>
        <v>40000</v>
      </c>
      <c r="P74" s="6">
        <f t="shared" si="16"/>
        <v>40000</v>
      </c>
      <c r="Q74" s="20"/>
    </row>
    <row r="75" spans="1:17" ht="12.75">
      <c r="A75" s="20"/>
      <c r="B75" s="20"/>
      <c r="C75" s="20"/>
      <c r="D75" s="9"/>
      <c r="E75" s="9"/>
      <c r="F75" s="12">
        <v>2021</v>
      </c>
      <c r="G75" s="18">
        <f>I75+K75+M75+O75</f>
        <v>8460</v>
      </c>
      <c r="H75" s="18">
        <f>J75+L75+N75+P75</f>
        <v>5480</v>
      </c>
      <c r="I75" s="18">
        <f aca="true" t="shared" si="17" ref="I75:J77">I67+I48</f>
        <v>5420</v>
      </c>
      <c r="J75" s="18">
        <f>J67+J48</f>
        <v>3960</v>
      </c>
      <c r="K75" s="18">
        <v>0</v>
      </c>
      <c r="L75" s="18">
        <v>0</v>
      </c>
      <c r="M75" s="18">
        <f>M67</f>
        <v>3040</v>
      </c>
      <c r="N75" s="18">
        <f t="shared" si="16"/>
        <v>1520</v>
      </c>
      <c r="O75" s="6">
        <f t="shared" si="16"/>
        <v>0</v>
      </c>
      <c r="P75" s="6">
        <f t="shared" si="16"/>
        <v>0</v>
      </c>
      <c r="Q75" s="20"/>
    </row>
    <row r="76" spans="1:17" ht="12.75">
      <c r="A76" s="20"/>
      <c r="B76" s="20"/>
      <c r="C76" s="20"/>
      <c r="D76" s="9"/>
      <c r="E76" s="9"/>
      <c r="F76" s="9">
        <v>2022</v>
      </c>
      <c r="G76" s="6">
        <f>I76+K76+M76</f>
        <v>8460</v>
      </c>
      <c r="H76" s="6">
        <f>J76+L76+O76+N76</f>
        <v>4009</v>
      </c>
      <c r="I76" s="6">
        <f t="shared" si="17"/>
        <v>5420</v>
      </c>
      <c r="J76" s="6">
        <f t="shared" si="17"/>
        <v>3960</v>
      </c>
      <c r="K76" s="6">
        <v>0</v>
      </c>
      <c r="L76" s="6">
        <v>0</v>
      </c>
      <c r="M76" s="6">
        <f>M68</f>
        <v>3040</v>
      </c>
      <c r="N76" s="6">
        <f>N68</f>
        <v>49</v>
      </c>
      <c r="O76" s="6">
        <f t="shared" si="16"/>
        <v>0</v>
      </c>
      <c r="P76" s="6">
        <f t="shared" si="16"/>
        <v>0</v>
      </c>
      <c r="Q76" s="20"/>
    </row>
    <row r="77" spans="1:17" ht="12.75">
      <c r="A77" s="20"/>
      <c r="B77" s="20"/>
      <c r="C77" s="20"/>
      <c r="D77" s="9"/>
      <c r="E77" s="9"/>
      <c r="F77" s="9">
        <v>2023</v>
      </c>
      <c r="G77" s="6">
        <f>I77+K77+M77</f>
        <v>7760</v>
      </c>
      <c r="H77" s="6">
        <f>J77+L77+O77</f>
        <v>3960</v>
      </c>
      <c r="I77" s="6">
        <f t="shared" si="17"/>
        <v>4720</v>
      </c>
      <c r="J77" s="6">
        <f t="shared" si="17"/>
        <v>3960</v>
      </c>
      <c r="K77" s="6">
        <v>0</v>
      </c>
      <c r="L77" s="6">
        <v>0</v>
      </c>
      <c r="M77" s="6">
        <f>M69</f>
        <v>3040</v>
      </c>
      <c r="N77" s="6">
        <f t="shared" si="16"/>
        <v>0</v>
      </c>
      <c r="O77" s="6">
        <f t="shared" si="16"/>
        <v>0</v>
      </c>
      <c r="P77" s="6">
        <f t="shared" si="16"/>
        <v>0</v>
      </c>
      <c r="Q77" s="20"/>
    </row>
    <row r="78" spans="1:17" ht="12.75">
      <c r="A78" s="20"/>
      <c r="B78" s="20"/>
      <c r="C78" s="20"/>
      <c r="D78" s="9"/>
      <c r="E78" s="9"/>
      <c r="F78" s="9">
        <v>2024</v>
      </c>
      <c r="G78" s="6">
        <f>I78+K78+M78</f>
        <v>56300</v>
      </c>
      <c r="H78" s="6">
        <f>J78+L78+O78</f>
        <v>13100</v>
      </c>
      <c r="I78" s="7">
        <f>I51</f>
        <v>56300</v>
      </c>
      <c r="J78" s="7">
        <f>J51</f>
        <v>13100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20"/>
    </row>
    <row r="79" spans="1:17" ht="13.5" thickBot="1">
      <c r="A79" s="20"/>
      <c r="B79" s="20"/>
      <c r="C79" s="20"/>
      <c r="D79" s="9"/>
      <c r="E79" s="9"/>
      <c r="F79" s="9">
        <v>2025</v>
      </c>
      <c r="G79" s="6">
        <f>I79+K79+M79</f>
        <v>59200</v>
      </c>
      <c r="H79" s="6">
        <f>J79+L79+O79</f>
        <v>13500</v>
      </c>
      <c r="I79" s="7">
        <f>I52</f>
        <v>59200</v>
      </c>
      <c r="J79" s="7">
        <f>J52</f>
        <v>13500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20"/>
    </row>
    <row r="80" spans="7:16" ht="13.5" thickTop="1"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7:16" ht="12.75"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7:16" ht="12.75"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7:16" ht="12.75">
      <c r="G83" s="2"/>
      <c r="H83" s="2"/>
      <c r="I83" s="2"/>
      <c r="J83" s="2"/>
      <c r="K83" s="2"/>
      <c r="L83" s="2"/>
      <c r="M83" s="2"/>
      <c r="N83" s="2"/>
      <c r="O83" s="2"/>
      <c r="P83" s="2"/>
    </row>
  </sheetData>
  <sheetProtection/>
  <mergeCells count="67">
    <mergeCell ref="A24:A27"/>
    <mergeCell ref="C54:C61"/>
    <mergeCell ref="Q54:Q61"/>
    <mergeCell ref="A54:A61"/>
    <mergeCell ref="C43:C52"/>
    <mergeCell ref="A33:A42"/>
    <mergeCell ref="B33:B42"/>
    <mergeCell ref="C33:C42"/>
    <mergeCell ref="Q33:Q42"/>
    <mergeCell ref="B28:B31"/>
    <mergeCell ref="D62:D69"/>
    <mergeCell ref="B70:C79"/>
    <mergeCell ref="A70:A79"/>
    <mergeCell ref="Q70:Q79"/>
    <mergeCell ref="Q62:Q69"/>
    <mergeCell ref="C62:C69"/>
    <mergeCell ref="E62:E69"/>
    <mergeCell ref="B62:B69"/>
    <mergeCell ref="E8:E10"/>
    <mergeCell ref="B32:Q32"/>
    <mergeCell ref="B43:B52"/>
    <mergeCell ref="C28:C31"/>
    <mergeCell ref="A62:A69"/>
    <mergeCell ref="A43:A52"/>
    <mergeCell ref="Q43:Q52"/>
    <mergeCell ref="B53:Q53"/>
    <mergeCell ref="B54:B61"/>
    <mergeCell ref="A28:A31"/>
    <mergeCell ref="C24:C27"/>
    <mergeCell ref="Q24:Q27"/>
    <mergeCell ref="B12:P12"/>
    <mergeCell ref="Q8:Q10"/>
    <mergeCell ref="B13:B22"/>
    <mergeCell ref="C13:C22"/>
    <mergeCell ref="Q13:Q22"/>
    <mergeCell ref="G8:H9"/>
    <mergeCell ref="I8:P8"/>
    <mergeCell ref="I9:J9"/>
    <mergeCell ref="P1:R1"/>
    <mergeCell ref="K2:R2"/>
    <mergeCell ref="P3:R3"/>
    <mergeCell ref="L4:R4"/>
    <mergeCell ref="A8:A10"/>
    <mergeCell ref="B8:B10"/>
    <mergeCell ref="C8:C10"/>
    <mergeCell ref="D8:D10"/>
    <mergeCell ref="K9:L9"/>
    <mergeCell ref="M9:N9"/>
    <mergeCell ref="F8:F10"/>
    <mergeCell ref="Q28:Q31"/>
    <mergeCell ref="B23:Q23"/>
    <mergeCell ref="A6:Q6"/>
    <mergeCell ref="O9:P9"/>
    <mergeCell ref="A13:A22"/>
    <mergeCell ref="D13:D22"/>
    <mergeCell ref="D24:D27"/>
    <mergeCell ref="D28:D31"/>
    <mergeCell ref="B24:B27"/>
    <mergeCell ref="D33:D42"/>
    <mergeCell ref="D43:D52"/>
    <mergeCell ref="D54:D61"/>
    <mergeCell ref="E13:E22"/>
    <mergeCell ref="E24:E27"/>
    <mergeCell ref="E28:E31"/>
    <mergeCell ref="E33:E42"/>
    <mergeCell ref="E43:E52"/>
    <mergeCell ref="E54:E61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2021-04-19T07:26:15Z</cp:lastPrinted>
  <dcterms:created xsi:type="dcterms:W3CDTF">2007-01-31T11:43:07Z</dcterms:created>
  <dcterms:modified xsi:type="dcterms:W3CDTF">2021-04-20T07:26:21Z</dcterms:modified>
  <cp:category/>
  <cp:version/>
  <cp:contentType/>
  <cp:contentStatus/>
</cp:coreProperties>
</file>