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948" windowWidth="13248" windowHeight="714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<sst xmlns="http://schemas.openxmlformats.org/spreadsheetml/2006/main" count="140" uniqueCount="79">
  <si>
    <t>9898,8</t>
  </si>
  <si>
    <t>2813,1</t>
  </si>
  <si>
    <t>7521,6</t>
  </si>
  <si>
    <t>13538,7</t>
  </si>
  <si>
    <t>46362,7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</si>
  <si>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</si>
  <si>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</si>
  <si>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</si>
  <si>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</si>
  <si>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</si>
  <si>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</si>
  <si>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</si>
  <si>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</si>
  <si>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</si>
  <si>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</si>
  <si>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</si>
  <si>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</si>
  <si>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</si>
  <si>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</si>
  <si>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</si>
  <si>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</si>
  <si>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</si>
  <si>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</si>
  <si>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</si>
  <si>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</si>
  <si>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</si>
  <si>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</si>
  <si>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 xml:space="preserve"> 1 .1 </t>
  </si>
  <si>
    <t>Итого по задаче 1</t>
  </si>
  <si>
    <t>ВСЕГО ПО ПОДПРОГРАММЕ</t>
  </si>
  <si>
    <t>1.1.</t>
  </si>
  <si>
    <t>1.3</t>
  </si>
  <si>
    <t>1.4.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</si>
  <si>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</si>
  <si>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</si>
  <si>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</si>
  <si>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</si>
  <si>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</si>
  <si>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</si>
  <si>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</si>
  <si>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</si>
  <si>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</si>
  <si>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</si>
  <si>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</si>
  <si>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</si>
  <si>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</si>
  <si>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</si>
  <si>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</si>
  <si>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</si>
  <si>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</si>
  <si>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</si>
  <si>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Укрупненное (основное) мероприятие «Оказание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</si>
  <si>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(строительство) жилья</t>
  </si>
  <si>
    <t>1.2.</t>
  </si>
  <si>
    <t>3.1</t>
  </si>
  <si>
    <t>Мероприятие 3.1. Возмещение затрат на уплату сумм процентов по ипотечным жилищным кредитным договорам отдельным категориям граждан</t>
  </si>
  <si>
    <t>Уровень приоритетности мероприятий</t>
  </si>
  <si>
    <t>Критерий уровня приоритетности мероприятий</t>
  </si>
  <si>
    <t>4</t>
  </si>
  <si>
    <t>15</t>
  </si>
  <si>
    <t>16</t>
  </si>
  <si>
    <t>17</t>
  </si>
  <si>
    <t>II</t>
  </si>
  <si>
    <t>А</t>
  </si>
  <si>
    <t>III</t>
  </si>
  <si>
    <t>I</t>
  </si>
  <si>
    <t>Ответственный исполнитель, соисполнители, участники</t>
  </si>
  <si>
    <t>КЦСР1210100000, КВР 000</t>
  </si>
  <si>
    <t>КЦСР 1210100000, КВР 000</t>
  </si>
  <si>
    <t>Задача 2 Подпрограммы 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</si>
  <si>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Мероприятие 1.1 Прием документов для признания молодых семей: 1) нуждающимися в жилых помещениях; 2) имеющими достаточные доходы; 3) участниками  мероприятия по обеспечению жильем молодых семей</t>
  </si>
  <si>
    <t>Мероприятие 1.2 Формирование списков молодых семей, признанных участниками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 на территории муниципального образования «Город Томск» и изъявивших желание получить социальную выплату на приобретение (строительство) жилья в планируемом году</t>
  </si>
  <si>
    <t>Мероприятие 1.4 Предоставление молодым семьям социальных выплат на приобретение (строительство) жилья</t>
  </si>
  <si>
    <t>2024</t>
  </si>
  <si>
    <t>2025</t>
  </si>
  <si>
    <t>Перечень мероприятий и ресурсное обеспечение подпрограммы «Обеспечение жильем молодых семей» на 2017-2025 годы</t>
  </si>
  <si>
    <t>Приложение 4</t>
  </si>
  <si>
    <t>Управление молодежной политики администрации Города Томска</t>
  </si>
  <si>
    <t>к постановлению администрации Города Томска от 16.12.2022 № 1129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</si>
</sst>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\ _₽"/>
    <numFmt numFmtId="168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/>
      <bottom/>
    </border>
    <border>
      <left style="thin"/>
      <right style="thick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68" fontId="0" fillId="0" borderId="11" xfId="0" applyNumberForma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49" fontId="0" fillId="0" borderId="13" xfId="0" applyNumberFormat="1" applyFill="1" applyBorder="1" applyAlignment="1">
      <alignment horizontal="center" vertical="center" wrapText="1"/>
    </xf>
    <xf numFmtId="166" fontId="0" fillId="0" borderId="0" xfId="0" applyNumberFormat="1" applyFill="1" applyAlignment="1">
      <alignment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0" fillId="0" borderId="28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view="pageBreakPreview" zoomScaleSheetLayoutView="100" zoomScalePageLayoutView="0" workbookViewId="0" topLeftCell="A2">
      <selection activeCell="K2" sqref="K2:Q2"/>
    </sheetView>
  </sheetViews>
  <sheetFormatPr defaultColWidth="9.125" defaultRowHeight="12.75"/>
  <cols>
    <col min="1" max="1" width="7.375" style="1" customWidth="1"/>
    <col min="2" max="2" width="47.625" style="1" customWidth="1"/>
    <col min="3" max="3" width="16.625" style="1" customWidth="1"/>
    <col min="4" max="5" width="8.125" style="1" customWidth="1"/>
    <col min="6" max="6" width="9.625" style="1" customWidth="1"/>
    <col min="7" max="7" width="10.875" style="2" bestFit="1" customWidth="1"/>
    <col min="8" max="8" width="13.125" style="2" customWidth="1"/>
    <col min="9" max="9" width="11.00390625" style="2" customWidth="1"/>
    <col min="10" max="10" width="10.50390625" style="2" customWidth="1"/>
    <col min="11" max="11" width="10.375" style="2" bestFit="1" customWidth="1"/>
    <col min="12" max="14" width="9.50390625" style="2" bestFit="1" customWidth="1"/>
    <col min="15" max="15" width="10.625" style="2" bestFit="1" customWidth="1"/>
    <col min="16" max="16" width="10.125" style="2" bestFit="1" customWidth="1"/>
    <col min="17" max="17" width="17.625" style="1" customWidth="1"/>
    <col min="18" max="18" width="10.125" style="1" bestFit="1" customWidth="1"/>
    <col min="19" max="19" width="11.875" style="1" customWidth="1"/>
    <col min="20" max="16384" width="9.125" style="1" customWidth="1"/>
  </cols>
  <sheetData>
    <row r="1" ht="12.75">
      <c r="Q1" s="1" t="s">
        <v>76</v>
      </c>
    </row>
    <row r="2" spans="11:17" ht="12.75">
      <c r="K2" s="43" t="s">
        <v>78</v>
      </c>
      <c r="L2" s="44"/>
      <c r="M2" s="44"/>
      <c r="N2" s="44"/>
      <c r="O2" s="44"/>
      <c r="P2" s="44"/>
      <c r="Q2" s="44"/>
    </row>
    <row r="4" spans="1:17" ht="12.75">
      <c r="A4" s="46" t="s">
        <v>75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6" ht="13.5" thickBot="1"/>
    <row r="7" spans="1:17" ht="46.5" customHeight="1" thickTop="1">
      <c r="A7" s="47" t="s">
        <v>5</v>
      </c>
      <c r="B7" s="39" t="s">
        <v>43</v>
      </c>
      <c r="C7" s="39" t="s">
        <v>6</v>
      </c>
      <c r="D7" s="39" t="s">
        <v>56</v>
      </c>
      <c r="E7" s="39" t="s">
        <v>57</v>
      </c>
      <c r="F7" s="39" t="s">
        <v>7</v>
      </c>
      <c r="G7" s="39" t="s">
        <v>8</v>
      </c>
      <c r="H7" s="39"/>
      <c r="I7" s="39" t="s">
        <v>11</v>
      </c>
      <c r="J7" s="39"/>
      <c r="K7" s="39"/>
      <c r="L7" s="39"/>
      <c r="M7" s="39"/>
      <c r="N7" s="39"/>
      <c r="O7" s="39"/>
      <c r="P7" s="39"/>
      <c r="Q7" s="45" t="s">
        <v>66</v>
      </c>
    </row>
    <row r="8" spans="1:17" ht="46.5" customHeight="1">
      <c r="A8" s="33"/>
      <c r="B8" s="22"/>
      <c r="C8" s="22"/>
      <c r="D8" s="22"/>
      <c r="E8" s="22"/>
      <c r="F8" s="22"/>
      <c r="G8" s="22"/>
      <c r="H8" s="22"/>
      <c r="I8" s="22" t="s">
        <v>12</v>
      </c>
      <c r="J8" s="22"/>
      <c r="K8" s="22" t="s">
        <v>13</v>
      </c>
      <c r="L8" s="22"/>
      <c r="M8" s="22" t="s">
        <v>14</v>
      </c>
      <c r="N8" s="22"/>
      <c r="O8" s="22" t="s">
        <v>15</v>
      </c>
      <c r="P8" s="22"/>
      <c r="Q8" s="30"/>
    </row>
    <row r="9" spans="1:17" ht="46.5" customHeight="1">
      <c r="A9" s="33"/>
      <c r="B9" s="22"/>
      <c r="C9" s="22"/>
      <c r="D9" s="22"/>
      <c r="E9" s="22"/>
      <c r="F9" s="22"/>
      <c r="G9" s="4" t="s">
        <v>9</v>
      </c>
      <c r="H9" s="4" t="s">
        <v>10</v>
      </c>
      <c r="I9" s="4" t="s">
        <v>9</v>
      </c>
      <c r="J9" s="4" t="s">
        <v>10</v>
      </c>
      <c r="K9" s="4" t="s">
        <v>9</v>
      </c>
      <c r="L9" s="4" t="s">
        <v>10</v>
      </c>
      <c r="M9" s="4" t="s">
        <v>9</v>
      </c>
      <c r="N9" s="4" t="s">
        <v>10</v>
      </c>
      <c r="O9" s="4" t="s">
        <v>9</v>
      </c>
      <c r="P9" s="4" t="s">
        <v>44</v>
      </c>
      <c r="Q9" s="30"/>
    </row>
    <row r="10" spans="1:17" ht="12.75">
      <c r="A10" s="3">
        <v>1</v>
      </c>
      <c r="B10" s="4">
        <v>2</v>
      </c>
      <c r="C10" s="4">
        <v>3</v>
      </c>
      <c r="D10" s="4" t="s">
        <v>58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  <c r="J10" s="4" t="s">
        <v>21</v>
      </c>
      <c r="K10" s="4" t="s">
        <v>22</v>
      </c>
      <c r="L10" s="4" t="s">
        <v>23</v>
      </c>
      <c r="M10" s="4" t="s">
        <v>24</v>
      </c>
      <c r="N10" s="4" t="s">
        <v>25</v>
      </c>
      <c r="O10" s="4" t="s">
        <v>59</v>
      </c>
      <c r="P10" s="4" t="s">
        <v>60</v>
      </c>
      <c r="Q10" s="5" t="s">
        <v>61</v>
      </c>
    </row>
    <row r="11" spans="1:17" ht="26.25" customHeight="1">
      <c r="A11" s="3">
        <v>1</v>
      </c>
      <c r="B11" s="40" t="s">
        <v>50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ht="12.75">
      <c r="A12" s="33">
        <v>1</v>
      </c>
      <c r="B12" s="53" t="s">
        <v>51</v>
      </c>
      <c r="C12" s="15" t="s">
        <v>41</v>
      </c>
      <c r="D12" s="15"/>
      <c r="E12" s="15"/>
      <c r="F12" s="4" t="s">
        <v>26</v>
      </c>
      <c r="G12" s="6">
        <f aca="true" t="shared" si="0" ref="G12:L12">G13+G14+G15+G16+G17+G21+G20+G18+G19</f>
        <v>1217295.8</v>
      </c>
      <c r="H12" s="6">
        <f t="shared" si="0"/>
        <v>861594.5</v>
      </c>
      <c r="I12" s="6">
        <f t="shared" si="0"/>
        <v>407091.3</v>
      </c>
      <c r="J12" s="6">
        <f t="shared" si="0"/>
        <v>273637.5</v>
      </c>
      <c r="K12" s="6">
        <f t="shared" si="0"/>
        <v>123948.9</v>
      </c>
      <c r="L12" s="6">
        <f t="shared" si="0"/>
        <v>61114.899999999994</v>
      </c>
      <c r="M12" s="6">
        <f>M13+M14+M15+M16+M17+M18+M19+M20+M21</f>
        <v>81959.2</v>
      </c>
      <c r="N12" s="6">
        <f>N13+N14+N15+N16+N17+N21+N20+N18+N19</f>
        <v>50545.7</v>
      </c>
      <c r="O12" s="6">
        <f>O13+O14+O15+O16+O17+O21+O20+O18+O19</f>
        <v>604296.4</v>
      </c>
      <c r="P12" s="6">
        <f>P13+P14+P15+P16+P17+P21+P20+P18+P19</f>
        <v>476296.4</v>
      </c>
      <c r="Q12" s="30" t="s">
        <v>77</v>
      </c>
    </row>
    <row r="13" spans="1:17" ht="12.75">
      <c r="A13" s="33"/>
      <c r="B13" s="53"/>
      <c r="C13" s="15"/>
      <c r="D13" s="15"/>
      <c r="E13" s="15"/>
      <c r="F13" s="4">
        <v>2017</v>
      </c>
      <c r="G13" s="6">
        <v>149685.4</v>
      </c>
      <c r="H13" s="6">
        <v>149685.4</v>
      </c>
      <c r="I13" s="6">
        <v>59901.399999999994</v>
      </c>
      <c r="J13" s="6">
        <v>59901.399999999994</v>
      </c>
      <c r="K13" s="6">
        <v>10885.2</v>
      </c>
      <c r="L13" s="6">
        <v>10885.2</v>
      </c>
      <c r="M13" s="6">
        <v>9898.8</v>
      </c>
      <c r="N13" s="6">
        <v>9898.8</v>
      </c>
      <c r="O13" s="6">
        <v>69000</v>
      </c>
      <c r="P13" s="6">
        <v>69000</v>
      </c>
      <c r="Q13" s="30"/>
    </row>
    <row r="14" spans="1:17" ht="12.75">
      <c r="A14" s="33"/>
      <c r="B14" s="53"/>
      <c r="C14" s="15"/>
      <c r="D14" s="15"/>
      <c r="E14" s="15"/>
      <c r="F14" s="4">
        <v>2018</v>
      </c>
      <c r="G14" s="6">
        <v>208017.3</v>
      </c>
      <c r="H14" s="6">
        <v>208017.3</v>
      </c>
      <c r="I14" s="6">
        <v>77085.6</v>
      </c>
      <c r="J14" s="6">
        <v>77085.6</v>
      </c>
      <c r="K14" s="6">
        <v>2813.1</v>
      </c>
      <c r="L14" s="6">
        <v>2813.1</v>
      </c>
      <c r="M14" s="6">
        <v>7521.6</v>
      </c>
      <c r="N14" s="6">
        <v>7521.6</v>
      </c>
      <c r="O14" s="6">
        <v>120597</v>
      </c>
      <c r="P14" s="6">
        <v>120597</v>
      </c>
      <c r="Q14" s="30"/>
    </row>
    <row r="15" spans="1:17" ht="12.75">
      <c r="A15" s="33"/>
      <c r="B15" s="53"/>
      <c r="C15" s="15"/>
      <c r="D15" s="15"/>
      <c r="E15" s="15"/>
      <c r="F15" s="4">
        <v>2019</v>
      </c>
      <c r="G15" s="6">
        <f aca="true" t="shared" si="1" ref="G15:H21">I15+K15+M15+O15</f>
        <v>84971.5</v>
      </c>
      <c r="H15" s="7">
        <f t="shared" si="1"/>
        <v>84971.5</v>
      </c>
      <c r="I15" s="6">
        <v>41256.100000000006</v>
      </c>
      <c r="J15" s="7">
        <v>41256.100000000006</v>
      </c>
      <c r="K15" s="6">
        <v>4193.8</v>
      </c>
      <c r="L15" s="6">
        <v>4193.8</v>
      </c>
      <c r="M15" s="6">
        <v>7521.6</v>
      </c>
      <c r="N15" s="6">
        <v>7521.6</v>
      </c>
      <c r="O15" s="6">
        <v>32000</v>
      </c>
      <c r="P15" s="6">
        <v>32000</v>
      </c>
      <c r="Q15" s="30"/>
    </row>
    <row r="16" spans="1:17" ht="12.75">
      <c r="A16" s="33"/>
      <c r="B16" s="53"/>
      <c r="C16" s="15"/>
      <c r="D16" s="15"/>
      <c r="E16" s="15"/>
      <c r="F16" s="4">
        <v>2020</v>
      </c>
      <c r="G16" s="6">
        <f t="shared" si="1"/>
        <v>166714.9</v>
      </c>
      <c r="H16" s="6">
        <f t="shared" si="1"/>
        <v>166714.9</v>
      </c>
      <c r="I16" s="6">
        <f aca="true" t="shared" si="2" ref="I16:I21">I124</f>
        <v>38040.9</v>
      </c>
      <c r="J16" s="6">
        <f aca="true" t="shared" si="3" ref="J16:P16">J124</f>
        <v>38040.9</v>
      </c>
      <c r="K16" s="6">
        <f t="shared" si="3"/>
        <v>9056.8</v>
      </c>
      <c r="L16" s="6">
        <f t="shared" si="3"/>
        <v>9056.8</v>
      </c>
      <c r="M16" s="6">
        <f t="shared" si="3"/>
        <v>9617.2</v>
      </c>
      <c r="N16" s="6">
        <f t="shared" si="3"/>
        <v>9617.2</v>
      </c>
      <c r="O16" s="6">
        <f t="shared" si="3"/>
        <v>110000</v>
      </c>
      <c r="P16" s="6">
        <f t="shared" si="3"/>
        <v>110000</v>
      </c>
      <c r="Q16" s="30"/>
    </row>
    <row r="17" spans="1:17" ht="12.75">
      <c r="A17" s="33"/>
      <c r="B17" s="53"/>
      <c r="C17" s="15"/>
      <c r="D17" s="15"/>
      <c r="E17" s="15"/>
      <c r="F17" s="4">
        <v>2021</v>
      </c>
      <c r="G17" s="6">
        <f t="shared" si="1"/>
        <v>224059.4</v>
      </c>
      <c r="H17" s="6">
        <f t="shared" si="1"/>
        <v>197701.19999999998</v>
      </c>
      <c r="I17" s="6">
        <f t="shared" si="2"/>
        <v>52880</v>
      </c>
      <c r="J17" s="6">
        <f>J125</f>
        <v>27841.4</v>
      </c>
      <c r="K17" s="6">
        <v>17000</v>
      </c>
      <c r="L17" s="6">
        <v>16980.3</v>
      </c>
      <c r="M17" s="6">
        <f>M125</f>
        <v>9480</v>
      </c>
      <c r="N17" s="6">
        <v>8180.1</v>
      </c>
      <c r="O17" s="7">
        <f>O89</f>
        <v>144699.4</v>
      </c>
      <c r="P17" s="7">
        <f>O17</f>
        <v>144699.4</v>
      </c>
      <c r="Q17" s="30"/>
    </row>
    <row r="18" spans="1:17" ht="12.75">
      <c r="A18" s="33"/>
      <c r="B18" s="53"/>
      <c r="C18" s="15"/>
      <c r="D18" s="15"/>
      <c r="E18" s="15"/>
      <c r="F18" s="4">
        <v>2022</v>
      </c>
      <c r="G18" s="6">
        <f t="shared" si="1"/>
        <v>114149.4</v>
      </c>
      <c r="H18" s="6">
        <f t="shared" si="1"/>
        <v>44484.9</v>
      </c>
      <c r="I18" s="6">
        <f t="shared" si="2"/>
        <v>52669.4</v>
      </c>
      <c r="J18" s="6">
        <f>J126</f>
        <v>19492.8</v>
      </c>
      <c r="K18" s="6">
        <f>K126</f>
        <v>20000</v>
      </c>
      <c r="L18" s="6">
        <f>L126</f>
        <v>17185.7</v>
      </c>
      <c r="M18" s="6">
        <f>M126</f>
        <v>9480</v>
      </c>
      <c r="N18" s="6">
        <f>N126</f>
        <v>7806.4</v>
      </c>
      <c r="O18" s="7">
        <v>32000</v>
      </c>
      <c r="P18" s="7">
        <v>0</v>
      </c>
      <c r="Q18" s="30"/>
    </row>
    <row r="19" spans="1:17" ht="12.75">
      <c r="A19" s="33"/>
      <c r="B19" s="53"/>
      <c r="C19" s="15"/>
      <c r="D19" s="15"/>
      <c r="E19" s="15"/>
      <c r="F19" s="4">
        <v>2023</v>
      </c>
      <c r="G19" s="6">
        <f t="shared" si="1"/>
        <v>89999.3</v>
      </c>
      <c r="H19" s="6">
        <f t="shared" si="1"/>
        <v>10019.3</v>
      </c>
      <c r="I19" s="6">
        <f t="shared" si="2"/>
        <v>28519.3</v>
      </c>
      <c r="J19" s="6">
        <f>J127</f>
        <v>10019.3</v>
      </c>
      <c r="K19" s="6">
        <f>K127</f>
        <v>20000</v>
      </c>
      <c r="L19" s="6">
        <v>0</v>
      </c>
      <c r="M19" s="6">
        <f>M125</f>
        <v>9480</v>
      </c>
      <c r="N19" s="6">
        <v>0</v>
      </c>
      <c r="O19" s="7">
        <v>32000</v>
      </c>
      <c r="P19" s="7">
        <v>0</v>
      </c>
      <c r="Q19" s="30"/>
    </row>
    <row r="20" spans="1:17" ht="12.75">
      <c r="A20" s="33"/>
      <c r="B20" s="53"/>
      <c r="C20" s="15"/>
      <c r="D20" s="15"/>
      <c r="E20" s="15"/>
      <c r="F20" s="4" t="s">
        <v>73</v>
      </c>
      <c r="G20" s="6">
        <f t="shared" si="1"/>
        <v>89849.3</v>
      </c>
      <c r="H20" s="6">
        <f>J20+L20+N20+P20</f>
        <v>0</v>
      </c>
      <c r="I20" s="6">
        <f t="shared" si="2"/>
        <v>28369.3</v>
      </c>
      <c r="J20" s="6">
        <f>J128</f>
        <v>0</v>
      </c>
      <c r="K20" s="6">
        <f>K128</f>
        <v>20000</v>
      </c>
      <c r="L20" s="6">
        <v>0</v>
      </c>
      <c r="M20" s="6">
        <f>M126</f>
        <v>9480</v>
      </c>
      <c r="N20" s="6">
        <v>0</v>
      </c>
      <c r="O20" s="7">
        <v>32000</v>
      </c>
      <c r="P20" s="7">
        <v>0</v>
      </c>
      <c r="Q20" s="30"/>
    </row>
    <row r="21" spans="1:17" ht="12.75">
      <c r="A21" s="33"/>
      <c r="B21" s="53"/>
      <c r="C21" s="15"/>
      <c r="D21" s="15"/>
      <c r="E21" s="15"/>
      <c r="F21" s="4" t="s">
        <v>74</v>
      </c>
      <c r="G21" s="6">
        <f t="shared" si="1"/>
        <v>89849.3</v>
      </c>
      <c r="H21" s="6">
        <f t="shared" si="1"/>
        <v>0</v>
      </c>
      <c r="I21" s="6">
        <f t="shared" si="2"/>
        <v>28369.3</v>
      </c>
      <c r="J21" s="6">
        <f>J129</f>
        <v>0</v>
      </c>
      <c r="K21" s="6">
        <f>K129</f>
        <v>20000</v>
      </c>
      <c r="L21" s="6">
        <f>L127</f>
        <v>0</v>
      </c>
      <c r="M21" s="6">
        <f>M127</f>
        <v>9480</v>
      </c>
      <c r="N21" s="6">
        <f>N127</f>
        <v>0</v>
      </c>
      <c r="O21" s="7">
        <v>32000</v>
      </c>
      <c r="P21" s="7">
        <v>0</v>
      </c>
      <c r="Q21" s="30"/>
    </row>
    <row r="22" spans="1:17" ht="40.5" customHeight="1">
      <c r="A22" s="3" t="s">
        <v>27</v>
      </c>
      <c r="B22" s="48" t="s">
        <v>45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</row>
    <row r="23" spans="1:17" ht="12.75" customHeight="1">
      <c r="A23" s="26" t="s">
        <v>30</v>
      </c>
      <c r="B23" s="20" t="s">
        <v>70</v>
      </c>
      <c r="C23" s="20" t="s">
        <v>67</v>
      </c>
      <c r="D23" s="20" t="s">
        <v>62</v>
      </c>
      <c r="E23" s="20" t="s">
        <v>63</v>
      </c>
      <c r="F23" s="4" t="s">
        <v>26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30" t="s">
        <v>77</v>
      </c>
    </row>
    <row r="24" spans="1:17" ht="12" customHeight="1">
      <c r="A24" s="27"/>
      <c r="B24" s="21"/>
      <c r="C24" s="21"/>
      <c r="D24" s="21"/>
      <c r="E24" s="21"/>
      <c r="F24" s="4">
        <v>2017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30"/>
    </row>
    <row r="25" spans="1:17" ht="10.5" customHeight="1">
      <c r="A25" s="27"/>
      <c r="B25" s="21"/>
      <c r="C25" s="21"/>
      <c r="D25" s="21"/>
      <c r="E25" s="21"/>
      <c r="F25" s="4">
        <v>2018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30"/>
    </row>
    <row r="26" spans="1:17" ht="13.5" customHeight="1">
      <c r="A26" s="27"/>
      <c r="B26" s="21"/>
      <c r="C26" s="21"/>
      <c r="D26" s="21"/>
      <c r="E26" s="21"/>
      <c r="F26" s="4">
        <v>2019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30"/>
    </row>
    <row r="27" spans="1:17" ht="12" customHeight="1">
      <c r="A27" s="27"/>
      <c r="B27" s="21"/>
      <c r="C27" s="21"/>
      <c r="D27" s="21"/>
      <c r="E27" s="21"/>
      <c r="F27" s="4">
        <v>2020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30"/>
    </row>
    <row r="28" spans="1:17" ht="12.75" customHeight="1">
      <c r="A28" s="27"/>
      <c r="B28" s="21"/>
      <c r="C28" s="21"/>
      <c r="D28" s="21"/>
      <c r="E28" s="21"/>
      <c r="F28" s="4">
        <v>2021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30"/>
    </row>
    <row r="29" spans="1:17" ht="12.75" customHeight="1">
      <c r="A29" s="27"/>
      <c r="B29" s="21"/>
      <c r="C29" s="21"/>
      <c r="D29" s="21"/>
      <c r="E29" s="21"/>
      <c r="F29" s="4">
        <v>2022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30"/>
    </row>
    <row r="30" spans="1:17" ht="13.5" customHeight="1">
      <c r="A30" s="27"/>
      <c r="B30" s="21"/>
      <c r="C30" s="21"/>
      <c r="D30" s="21"/>
      <c r="E30" s="21"/>
      <c r="F30" s="4">
        <v>2023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30"/>
    </row>
    <row r="31" spans="1:17" ht="12.75" customHeight="1">
      <c r="A31" s="28"/>
      <c r="B31" s="18"/>
      <c r="C31" s="18"/>
      <c r="D31" s="18"/>
      <c r="E31" s="18"/>
      <c r="F31" s="4" t="s">
        <v>73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5"/>
    </row>
    <row r="32" spans="1:17" ht="13.5" customHeight="1">
      <c r="A32" s="29"/>
      <c r="B32" s="19"/>
      <c r="C32" s="19"/>
      <c r="D32" s="19"/>
      <c r="E32" s="19"/>
      <c r="F32" s="4" t="s">
        <v>74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5"/>
    </row>
    <row r="33" spans="1:17" ht="15" customHeight="1">
      <c r="A33" s="26" t="s">
        <v>53</v>
      </c>
      <c r="B33" s="51" t="s">
        <v>71</v>
      </c>
      <c r="C33" s="20" t="s">
        <v>68</v>
      </c>
      <c r="D33" s="20" t="s">
        <v>62</v>
      </c>
      <c r="E33" s="20" t="s">
        <v>63</v>
      </c>
      <c r="F33" s="4" t="s">
        <v>26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30" t="s">
        <v>77</v>
      </c>
    </row>
    <row r="34" spans="1:17" ht="15.75" customHeight="1">
      <c r="A34" s="27"/>
      <c r="B34" s="52"/>
      <c r="C34" s="21"/>
      <c r="D34" s="21"/>
      <c r="E34" s="21"/>
      <c r="F34" s="4">
        <v>2017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30"/>
    </row>
    <row r="35" spans="1:17" ht="12.75">
      <c r="A35" s="27"/>
      <c r="B35" s="52"/>
      <c r="C35" s="21"/>
      <c r="D35" s="21"/>
      <c r="E35" s="21"/>
      <c r="F35" s="4">
        <v>2018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30"/>
    </row>
    <row r="36" spans="1:17" ht="12.75">
      <c r="A36" s="27"/>
      <c r="B36" s="52"/>
      <c r="C36" s="21"/>
      <c r="D36" s="21"/>
      <c r="E36" s="21"/>
      <c r="F36" s="4">
        <v>2019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30"/>
    </row>
    <row r="37" spans="1:17" ht="12.75">
      <c r="A37" s="27"/>
      <c r="B37" s="52"/>
      <c r="C37" s="21"/>
      <c r="D37" s="21"/>
      <c r="E37" s="21"/>
      <c r="F37" s="4">
        <v>2020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30"/>
    </row>
    <row r="38" spans="1:17" ht="12.75">
      <c r="A38" s="27"/>
      <c r="B38" s="52"/>
      <c r="C38" s="21"/>
      <c r="D38" s="21"/>
      <c r="E38" s="21"/>
      <c r="F38" s="4">
        <v>2021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30"/>
    </row>
    <row r="39" spans="1:17" ht="12.75">
      <c r="A39" s="27"/>
      <c r="B39" s="52"/>
      <c r="C39" s="21"/>
      <c r="D39" s="21"/>
      <c r="E39" s="21"/>
      <c r="F39" s="4">
        <v>2022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30"/>
    </row>
    <row r="40" spans="1:17" ht="16.5" customHeight="1">
      <c r="A40" s="27"/>
      <c r="B40" s="52"/>
      <c r="C40" s="21"/>
      <c r="D40" s="21"/>
      <c r="E40" s="21"/>
      <c r="F40" s="4">
        <v>2023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30"/>
    </row>
    <row r="41" spans="1:17" ht="12.75">
      <c r="A41" s="28"/>
      <c r="B41" s="18"/>
      <c r="C41" s="18"/>
      <c r="D41" s="18"/>
      <c r="E41" s="18"/>
      <c r="F41" s="4" t="s">
        <v>73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5"/>
    </row>
    <row r="42" spans="1:17" ht="16.5" customHeight="1">
      <c r="A42" s="29"/>
      <c r="B42" s="19"/>
      <c r="C42" s="19"/>
      <c r="D42" s="19"/>
      <c r="E42" s="19"/>
      <c r="F42" s="4" t="s">
        <v>74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5"/>
    </row>
    <row r="43" spans="1:17" ht="15" customHeight="1">
      <c r="A43" s="26" t="s">
        <v>31</v>
      </c>
      <c r="B43" s="20" t="s">
        <v>52</v>
      </c>
      <c r="C43" s="20" t="s">
        <v>68</v>
      </c>
      <c r="D43" s="20" t="s">
        <v>62</v>
      </c>
      <c r="E43" s="20" t="s">
        <v>63</v>
      </c>
      <c r="F43" s="4" t="s">
        <v>26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30" t="s">
        <v>77</v>
      </c>
    </row>
    <row r="44" spans="1:17" ht="15" customHeight="1">
      <c r="A44" s="27"/>
      <c r="B44" s="21"/>
      <c r="C44" s="21"/>
      <c r="D44" s="21"/>
      <c r="E44" s="21"/>
      <c r="F44" s="4">
        <v>2017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30"/>
    </row>
    <row r="45" spans="1:17" ht="12.75" customHeight="1">
      <c r="A45" s="27"/>
      <c r="B45" s="21"/>
      <c r="C45" s="21"/>
      <c r="D45" s="21"/>
      <c r="E45" s="21"/>
      <c r="F45" s="4">
        <v>2018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30"/>
    </row>
    <row r="46" spans="1:17" ht="12.75" customHeight="1">
      <c r="A46" s="27"/>
      <c r="B46" s="21"/>
      <c r="C46" s="21"/>
      <c r="D46" s="21"/>
      <c r="E46" s="21"/>
      <c r="F46" s="4">
        <v>2019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30"/>
    </row>
    <row r="47" spans="1:17" ht="12" customHeight="1">
      <c r="A47" s="27"/>
      <c r="B47" s="21"/>
      <c r="C47" s="21"/>
      <c r="D47" s="21"/>
      <c r="E47" s="21"/>
      <c r="F47" s="4">
        <v>2020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30"/>
    </row>
    <row r="48" spans="1:17" ht="13.5" customHeight="1">
      <c r="A48" s="27"/>
      <c r="B48" s="21"/>
      <c r="C48" s="21"/>
      <c r="D48" s="21"/>
      <c r="E48" s="21"/>
      <c r="F48" s="4">
        <v>2021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30"/>
    </row>
    <row r="49" spans="1:17" ht="11.25" customHeight="1">
      <c r="A49" s="27"/>
      <c r="B49" s="21"/>
      <c r="C49" s="21"/>
      <c r="D49" s="21"/>
      <c r="E49" s="21"/>
      <c r="F49" s="4">
        <v>2022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30"/>
    </row>
    <row r="50" spans="1:17" ht="14.25" customHeight="1">
      <c r="A50" s="27"/>
      <c r="B50" s="21"/>
      <c r="C50" s="21"/>
      <c r="D50" s="21"/>
      <c r="E50" s="21"/>
      <c r="F50" s="4">
        <v>2023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30"/>
    </row>
    <row r="51" spans="1:17" ht="11.25" customHeight="1">
      <c r="A51" s="28"/>
      <c r="B51" s="18"/>
      <c r="C51" s="18"/>
      <c r="D51" s="18"/>
      <c r="E51" s="18"/>
      <c r="F51" s="4" t="s">
        <v>73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5"/>
    </row>
    <row r="52" spans="1:17" ht="14.25" customHeight="1">
      <c r="A52" s="29"/>
      <c r="B52" s="19"/>
      <c r="C52" s="19"/>
      <c r="D52" s="19"/>
      <c r="E52" s="19"/>
      <c r="F52" s="4" t="s">
        <v>74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5"/>
    </row>
    <row r="53" spans="1:17" ht="12.75">
      <c r="A53" s="26" t="s">
        <v>32</v>
      </c>
      <c r="B53" s="54" t="s">
        <v>72</v>
      </c>
      <c r="C53" s="20" t="s">
        <v>49</v>
      </c>
      <c r="D53" s="20" t="s">
        <v>62</v>
      </c>
      <c r="E53" s="20" t="s">
        <v>63</v>
      </c>
      <c r="F53" s="4" t="s">
        <v>26</v>
      </c>
      <c r="G53" s="6">
        <f aca="true" t="shared" si="4" ref="G53:P53">G54+G55+G56+G57+G58+G59+G60+G61+G62</f>
        <v>760540.9000000001</v>
      </c>
      <c r="H53" s="6">
        <f t="shared" si="4"/>
        <v>463779.7</v>
      </c>
      <c r="I53" s="6">
        <f t="shared" si="4"/>
        <v>171933.4</v>
      </c>
      <c r="J53" s="6">
        <f t="shared" si="4"/>
        <v>97419.7</v>
      </c>
      <c r="K53" s="6">
        <f t="shared" si="4"/>
        <v>123948.9</v>
      </c>
      <c r="L53" s="6">
        <f t="shared" si="4"/>
        <v>61114.899999999994</v>
      </c>
      <c r="M53" s="6">
        <f t="shared" si="4"/>
        <v>81959.2</v>
      </c>
      <c r="N53" s="6">
        <f t="shared" si="4"/>
        <v>50545.7</v>
      </c>
      <c r="O53" s="6">
        <f t="shared" si="4"/>
        <v>382699.4</v>
      </c>
      <c r="P53" s="6">
        <f t="shared" si="4"/>
        <v>254699.4</v>
      </c>
      <c r="Q53" s="30" t="s">
        <v>77</v>
      </c>
    </row>
    <row r="54" spans="1:17" ht="12.75">
      <c r="A54" s="27"/>
      <c r="B54" s="55"/>
      <c r="C54" s="21"/>
      <c r="D54" s="21"/>
      <c r="E54" s="21"/>
      <c r="F54" s="4">
        <v>2017</v>
      </c>
      <c r="G54" s="6">
        <f aca="true" t="shared" si="5" ref="G54:H56">SUM(I54+K54+M54+O54)</f>
        <v>34322.7</v>
      </c>
      <c r="H54" s="6">
        <f t="shared" si="5"/>
        <v>34322.7</v>
      </c>
      <c r="I54" s="6">
        <v>13538.7</v>
      </c>
      <c r="J54" s="6">
        <v>13538.7</v>
      </c>
      <c r="K54" s="6">
        <v>10885.2</v>
      </c>
      <c r="L54" s="6">
        <v>10885.2</v>
      </c>
      <c r="M54" s="6">
        <v>9898.8</v>
      </c>
      <c r="N54" s="6">
        <v>9898.8</v>
      </c>
      <c r="O54" s="6">
        <v>0</v>
      </c>
      <c r="P54" s="6">
        <v>0</v>
      </c>
      <c r="Q54" s="30"/>
    </row>
    <row r="55" spans="1:17" ht="15" customHeight="1">
      <c r="A55" s="27"/>
      <c r="B55" s="55"/>
      <c r="C55" s="21"/>
      <c r="D55" s="21"/>
      <c r="E55" s="21"/>
      <c r="F55" s="4">
        <v>2018</v>
      </c>
      <c r="G55" s="6">
        <f t="shared" si="5"/>
        <v>47731.799999999996</v>
      </c>
      <c r="H55" s="6">
        <f t="shared" si="5"/>
        <v>47731.799999999996</v>
      </c>
      <c r="I55" s="6">
        <v>37397.1</v>
      </c>
      <c r="J55" s="6">
        <v>37397.1</v>
      </c>
      <c r="K55" s="6">
        <v>2813.1</v>
      </c>
      <c r="L55" s="6">
        <v>2813.1</v>
      </c>
      <c r="M55" s="6">
        <v>7521.6</v>
      </c>
      <c r="N55" s="6">
        <v>7521.6</v>
      </c>
      <c r="O55" s="6">
        <v>0</v>
      </c>
      <c r="P55" s="6">
        <v>0</v>
      </c>
      <c r="Q55" s="30"/>
    </row>
    <row r="56" spans="1:17" ht="12.75">
      <c r="A56" s="27"/>
      <c r="B56" s="55"/>
      <c r="C56" s="21"/>
      <c r="D56" s="21"/>
      <c r="E56" s="21"/>
      <c r="F56" s="4">
        <v>2019</v>
      </c>
      <c r="G56" s="6">
        <f t="shared" si="5"/>
        <v>19263.9</v>
      </c>
      <c r="H56" s="6">
        <f t="shared" si="5"/>
        <v>19263.9</v>
      </c>
      <c r="I56" s="6">
        <v>7548.5</v>
      </c>
      <c r="J56" s="6">
        <v>7548.5</v>
      </c>
      <c r="K56" s="6">
        <v>4193.8</v>
      </c>
      <c r="L56" s="6">
        <v>4193.8</v>
      </c>
      <c r="M56" s="6">
        <v>7521.6</v>
      </c>
      <c r="N56" s="6">
        <v>7521.6</v>
      </c>
      <c r="O56" s="6">
        <v>0</v>
      </c>
      <c r="P56" s="6">
        <v>0</v>
      </c>
      <c r="Q56" s="30"/>
    </row>
    <row r="57" spans="1:17" ht="12.75">
      <c r="A57" s="27"/>
      <c r="B57" s="55"/>
      <c r="C57" s="21"/>
      <c r="D57" s="21"/>
      <c r="E57" s="21"/>
      <c r="F57" s="4">
        <v>2020</v>
      </c>
      <c r="G57" s="6">
        <f aca="true" t="shared" si="6" ref="G57:G62">I57+K57+M57+O57</f>
        <v>138425.8</v>
      </c>
      <c r="H57" s="6">
        <f>J57+N57+L57+P57</f>
        <v>138425.8</v>
      </c>
      <c r="I57" s="6">
        <v>9751.8</v>
      </c>
      <c r="J57" s="6">
        <v>9751.8</v>
      </c>
      <c r="K57" s="6">
        <v>9056.8</v>
      </c>
      <c r="L57" s="6">
        <v>9056.8</v>
      </c>
      <c r="M57" s="6">
        <v>9617.2</v>
      </c>
      <c r="N57" s="6">
        <v>9617.2</v>
      </c>
      <c r="O57" s="7">
        <v>110000</v>
      </c>
      <c r="P57" s="7">
        <v>110000</v>
      </c>
      <c r="Q57" s="30"/>
    </row>
    <row r="58" spans="1:17" ht="12.75">
      <c r="A58" s="27"/>
      <c r="B58" s="55"/>
      <c r="C58" s="21"/>
      <c r="D58" s="21"/>
      <c r="E58" s="21"/>
      <c r="F58" s="4">
        <v>2021</v>
      </c>
      <c r="G58" s="6">
        <f t="shared" si="6"/>
        <v>181179.4</v>
      </c>
      <c r="H58" s="6">
        <f>J58+N58+L58+P58</f>
        <v>179784.7</v>
      </c>
      <c r="I58" s="6">
        <v>10000</v>
      </c>
      <c r="J58" s="6">
        <v>9924.9</v>
      </c>
      <c r="K58" s="6">
        <v>17000</v>
      </c>
      <c r="L58" s="6">
        <v>16980.3</v>
      </c>
      <c r="M58" s="6">
        <v>9480</v>
      </c>
      <c r="N58" s="6">
        <v>8180.1</v>
      </c>
      <c r="O58" s="7">
        <f>P58</f>
        <v>144699.4</v>
      </c>
      <c r="P58" s="7">
        <v>144699.4</v>
      </c>
      <c r="Q58" s="30"/>
    </row>
    <row r="59" spans="1:18" ht="16.5" customHeight="1">
      <c r="A59" s="27"/>
      <c r="B59" s="55"/>
      <c r="C59" s="21"/>
      <c r="D59" s="21"/>
      <c r="E59" s="21"/>
      <c r="F59" s="4">
        <v>2022</v>
      </c>
      <c r="G59" s="6">
        <f t="shared" si="6"/>
        <v>71269.4</v>
      </c>
      <c r="H59" s="6">
        <f>J59+N59+L59+P59</f>
        <v>34781.5</v>
      </c>
      <c r="I59" s="6">
        <v>9789.4</v>
      </c>
      <c r="J59" s="6">
        <v>9789.4</v>
      </c>
      <c r="K59" s="6">
        <v>20000</v>
      </c>
      <c r="L59" s="6">
        <v>17185.7</v>
      </c>
      <c r="M59" s="6">
        <v>9480</v>
      </c>
      <c r="N59" s="6">
        <v>7806.4</v>
      </c>
      <c r="O59" s="7">
        <v>32000</v>
      </c>
      <c r="P59" s="7">
        <v>0</v>
      </c>
      <c r="Q59" s="30"/>
      <c r="R59" s="9"/>
    </row>
    <row r="60" spans="1:18" ht="15" customHeight="1">
      <c r="A60" s="27"/>
      <c r="B60" s="55"/>
      <c r="C60" s="21"/>
      <c r="D60" s="21"/>
      <c r="E60" s="21"/>
      <c r="F60" s="4">
        <v>2023</v>
      </c>
      <c r="G60" s="6">
        <f t="shared" si="6"/>
        <v>89449.3</v>
      </c>
      <c r="H60" s="6">
        <f>J60+N60+L60+P60</f>
        <v>9469.3</v>
      </c>
      <c r="I60" s="6">
        <v>27969.3</v>
      </c>
      <c r="J60" s="6">
        <v>9469.3</v>
      </c>
      <c r="K60" s="6">
        <v>20000</v>
      </c>
      <c r="L60" s="6">
        <v>0</v>
      </c>
      <c r="M60" s="6">
        <v>9480</v>
      </c>
      <c r="N60" s="6">
        <v>0</v>
      </c>
      <c r="O60" s="7">
        <v>32000</v>
      </c>
      <c r="P60" s="7">
        <v>0</v>
      </c>
      <c r="Q60" s="30"/>
      <c r="R60" s="9"/>
    </row>
    <row r="61" spans="1:18" ht="16.5" customHeight="1">
      <c r="A61" s="28"/>
      <c r="B61" s="18"/>
      <c r="C61" s="18"/>
      <c r="D61" s="18"/>
      <c r="E61" s="18"/>
      <c r="F61" s="4" t="s">
        <v>73</v>
      </c>
      <c r="G61" s="6">
        <f t="shared" si="6"/>
        <v>89449.3</v>
      </c>
      <c r="H61" s="6">
        <f>J61+L61+N61+P61</f>
        <v>0</v>
      </c>
      <c r="I61" s="6">
        <v>27969.3</v>
      </c>
      <c r="J61" s="6">
        <v>0</v>
      </c>
      <c r="K61" s="6">
        <v>20000</v>
      </c>
      <c r="L61" s="6">
        <v>0</v>
      </c>
      <c r="M61" s="6">
        <v>9480</v>
      </c>
      <c r="N61" s="6">
        <v>0</v>
      </c>
      <c r="O61" s="7">
        <v>32000</v>
      </c>
      <c r="P61" s="7">
        <v>0</v>
      </c>
      <c r="Q61" s="10"/>
      <c r="R61" s="9"/>
    </row>
    <row r="62" spans="1:18" ht="15" customHeight="1">
      <c r="A62" s="29"/>
      <c r="B62" s="19"/>
      <c r="C62" s="19"/>
      <c r="D62" s="19"/>
      <c r="E62" s="19"/>
      <c r="F62" s="4" t="s">
        <v>74</v>
      </c>
      <c r="G62" s="6">
        <f t="shared" si="6"/>
        <v>89449.3</v>
      </c>
      <c r="H62" s="6">
        <f>J62+L62+N62+P62</f>
        <v>0</v>
      </c>
      <c r="I62" s="6">
        <v>27969.3</v>
      </c>
      <c r="J62" s="6">
        <v>0</v>
      </c>
      <c r="K62" s="6">
        <v>20000</v>
      </c>
      <c r="L62" s="6">
        <v>0</v>
      </c>
      <c r="M62" s="6">
        <v>9480</v>
      </c>
      <c r="N62" s="6">
        <v>0</v>
      </c>
      <c r="O62" s="7">
        <v>32000</v>
      </c>
      <c r="P62" s="7">
        <v>0</v>
      </c>
      <c r="Q62" s="10"/>
      <c r="R62" s="9"/>
    </row>
    <row r="63" spans="1:17" ht="18" customHeight="1">
      <c r="A63" s="26" t="s">
        <v>46</v>
      </c>
      <c r="B63" s="20" t="s">
        <v>47</v>
      </c>
      <c r="C63" s="20" t="s">
        <v>48</v>
      </c>
      <c r="D63" s="20" t="s">
        <v>64</v>
      </c>
      <c r="E63" s="20" t="s">
        <v>63</v>
      </c>
      <c r="F63" s="4" t="s">
        <v>26</v>
      </c>
      <c r="G63" s="6">
        <f>G64+G65+G66+G67+G72+G68+G71+G69+G70</f>
        <v>2516</v>
      </c>
      <c r="H63" s="6">
        <f>H64+H65+H66+H67+H72+H68+H71+H69+H70</f>
        <v>1618.5</v>
      </c>
      <c r="I63" s="6">
        <f>I64+I65+I66+I67+I72+I68+I71+I69+I70</f>
        <v>2516</v>
      </c>
      <c r="J63" s="6">
        <f>J64+J65+J66+J67+J72+J68+J71+J69+J70</f>
        <v>1618.5</v>
      </c>
      <c r="K63" s="6">
        <f aca="true" t="shared" si="7" ref="K63:P63">K64+K65+K66+K67+K72+K68+K71</f>
        <v>0</v>
      </c>
      <c r="L63" s="6">
        <f t="shared" si="7"/>
        <v>0</v>
      </c>
      <c r="M63" s="6">
        <f t="shared" si="7"/>
        <v>0</v>
      </c>
      <c r="N63" s="6">
        <f t="shared" si="7"/>
        <v>0</v>
      </c>
      <c r="O63" s="6">
        <f t="shared" si="7"/>
        <v>0</v>
      </c>
      <c r="P63" s="6">
        <f t="shared" si="7"/>
        <v>0</v>
      </c>
      <c r="Q63" s="10"/>
    </row>
    <row r="64" spans="1:17" ht="18" customHeight="1">
      <c r="A64" s="27"/>
      <c r="B64" s="21"/>
      <c r="C64" s="21"/>
      <c r="D64" s="21"/>
      <c r="E64" s="21"/>
      <c r="F64" s="4">
        <v>2017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10"/>
    </row>
    <row r="65" spans="1:17" ht="18" customHeight="1">
      <c r="A65" s="27"/>
      <c r="B65" s="21"/>
      <c r="C65" s="21"/>
      <c r="D65" s="21"/>
      <c r="E65" s="21"/>
      <c r="F65" s="4">
        <v>2018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10"/>
    </row>
    <row r="66" spans="1:18" ht="18" customHeight="1">
      <c r="A66" s="27"/>
      <c r="B66" s="21"/>
      <c r="C66" s="21"/>
      <c r="D66" s="21"/>
      <c r="E66" s="21"/>
      <c r="F66" s="4">
        <v>2019</v>
      </c>
      <c r="G66" s="6">
        <v>231.3</v>
      </c>
      <c r="H66" s="6">
        <v>231.3</v>
      </c>
      <c r="I66" s="6">
        <v>231.3</v>
      </c>
      <c r="J66" s="6">
        <v>231.3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10"/>
      <c r="R66" s="11"/>
    </row>
    <row r="67" spans="1:17" ht="18" customHeight="1">
      <c r="A67" s="27"/>
      <c r="B67" s="21"/>
      <c r="C67" s="21"/>
      <c r="D67" s="21"/>
      <c r="E67" s="21"/>
      <c r="F67" s="4">
        <v>2020</v>
      </c>
      <c r="G67" s="6">
        <f>I67</f>
        <v>284.7</v>
      </c>
      <c r="H67" s="6">
        <f>J67</f>
        <v>284.7</v>
      </c>
      <c r="I67" s="6">
        <v>284.7</v>
      </c>
      <c r="J67" s="6">
        <v>284.7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10"/>
    </row>
    <row r="68" spans="1:17" ht="18" customHeight="1">
      <c r="A68" s="27"/>
      <c r="B68" s="21"/>
      <c r="C68" s="21"/>
      <c r="D68" s="21"/>
      <c r="E68" s="21"/>
      <c r="F68" s="4">
        <v>2021</v>
      </c>
      <c r="G68" s="6">
        <v>400</v>
      </c>
      <c r="H68" s="6">
        <f>J68</f>
        <v>302.5</v>
      </c>
      <c r="I68" s="6">
        <v>400</v>
      </c>
      <c r="J68" s="6">
        <v>302.5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10"/>
    </row>
    <row r="69" spans="1:17" ht="18" customHeight="1">
      <c r="A69" s="27"/>
      <c r="B69" s="21"/>
      <c r="C69" s="21"/>
      <c r="D69" s="21"/>
      <c r="E69" s="21"/>
      <c r="F69" s="4">
        <v>2022</v>
      </c>
      <c r="G69" s="6">
        <v>400</v>
      </c>
      <c r="H69" s="6">
        <v>400</v>
      </c>
      <c r="I69" s="6">
        <v>400</v>
      </c>
      <c r="J69" s="6">
        <v>400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10"/>
    </row>
    <row r="70" spans="1:17" ht="18" customHeight="1">
      <c r="A70" s="27"/>
      <c r="B70" s="21"/>
      <c r="C70" s="21"/>
      <c r="D70" s="21"/>
      <c r="E70" s="21"/>
      <c r="F70" s="4">
        <v>2023</v>
      </c>
      <c r="G70" s="6">
        <v>400</v>
      </c>
      <c r="H70" s="6">
        <v>400</v>
      </c>
      <c r="I70" s="6">
        <v>400</v>
      </c>
      <c r="J70" s="6">
        <v>400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10"/>
    </row>
    <row r="71" spans="1:17" ht="18" customHeight="1">
      <c r="A71" s="27"/>
      <c r="B71" s="21"/>
      <c r="C71" s="21"/>
      <c r="D71" s="21"/>
      <c r="E71" s="21"/>
      <c r="F71" s="4" t="s">
        <v>73</v>
      </c>
      <c r="G71" s="6">
        <v>400</v>
      </c>
      <c r="H71" s="6">
        <v>0</v>
      </c>
      <c r="I71" s="6">
        <v>400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10"/>
    </row>
    <row r="72" spans="1:17" ht="18" customHeight="1">
      <c r="A72" s="32"/>
      <c r="B72" s="34"/>
      <c r="C72" s="34"/>
      <c r="D72" s="34"/>
      <c r="E72" s="34"/>
      <c r="F72" s="4" t="s">
        <v>74</v>
      </c>
      <c r="G72" s="6">
        <v>400</v>
      </c>
      <c r="H72" s="6">
        <v>0</v>
      </c>
      <c r="I72" s="6">
        <v>400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10"/>
    </row>
    <row r="73" spans="1:17" ht="13.5" customHeight="1">
      <c r="A73" s="26"/>
      <c r="B73" s="20" t="s">
        <v>28</v>
      </c>
      <c r="C73" s="35"/>
      <c r="D73" s="20"/>
      <c r="E73" s="20"/>
      <c r="F73" s="4" t="s">
        <v>26</v>
      </c>
      <c r="G73" s="6">
        <f aca="true" t="shared" si="8" ref="G73:P73">G74+G75+G76+G77+G78+G79+G80+G81+G82</f>
        <v>763056.9000000001</v>
      </c>
      <c r="H73" s="6">
        <f t="shared" si="8"/>
        <v>465398.2</v>
      </c>
      <c r="I73" s="6">
        <f t="shared" si="8"/>
        <v>174449.4</v>
      </c>
      <c r="J73" s="6">
        <f t="shared" si="8"/>
        <v>99038.2</v>
      </c>
      <c r="K73" s="6">
        <f t="shared" si="8"/>
        <v>123948.9</v>
      </c>
      <c r="L73" s="6">
        <f t="shared" si="8"/>
        <v>61114.899999999994</v>
      </c>
      <c r="M73" s="6">
        <f t="shared" si="8"/>
        <v>81959.2</v>
      </c>
      <c r="N73" s="6">
        <f t="shared" si="8"/>
        <v>50545.7</v>
      </c>
      <c r="O73" s="6">
        <f t="shared" si="8"/>
        <v>382699.4</v>
      </c>
      <c r="P73" s="6">
        <f t="shared" si="8"/>
        <v>254699.4</v>
      </c>
      <c r="Q73" s="61" t="s">
        <v>77</v>
      </c>
    </row>
    <row r="74" spans="1:17" ht="12" customHeight="1">
      <c r="A74" s="27"/>
      <c r="B74" s="21"/>
      <c r="C74" s="36"/>
      <c r="D74" s="21"/>
      <c r="E74" s="21"/>
      <c r="F74" s="4">
        <v>2017</v>
      </c>
      <c r="G74" s="6">
        <f>SUM(I74+K74+M74+O74)</f>
        <v>34322.7</v>
      </c>
      <c r="H74" s="6">
        <f>SUM(J74+L74+N74+P74)</f>
        <v>34322.7</v>
      </c>
      <c r="I74" s="6" t="s">
        <v>3</v>
      </c>
      <c r="J74" s="6">
        <f>SUM(J23+J33+J43+J54+J64)</f>
        <v>13538.7</v>
      </c>
      <c r="K74" s="6">
        <v>10885.2</v>
      </c>
      <c r="L74" s="6">
        <v>10885.2</v>
      </c>
      <c r="M74" s="6" t="s">
        <v>0</v>
      </c>
      <c r="N74" s="6" t="s">
        <v>0</v>
      </c>
      <c r="O74" s="6">
        <v>0</v>
      </c>
      <c r="P74" s="6">
        <v>0</v>
      </c>
      <c r="Q74" s="62"/>
    </row>
    <row r="75" spans="1:17" ht="15.75" customHeight="1">
      <c r="A75" s="27"/>
      <c r="B75" s="21"/>
      <c r="C75" s="36"/>
      <c r="D75" s="21"/>
      <c r="E75" s="21"/>
      <c r="F75" s="4">
        <v>2018</v>
      </c>
      <c r="G75" s="6">
        <f aca="true" t="shared" si="9" ref="G75:G80">SUM(I75+K75+M75+O75)</f>
        <v>47731.799999999996</v>
      </c>
      <c r="H75" s="6">
        <f aca="true" t="shared" si="10" ref="H75:H82">SUM(J75+L75+N75+P75)</f>
        <v>47731.799999999996</v>
      </c>
      <c r="I75" s="6">
        <f aca="true" t="shared" si="11" ref="I75:I82">SUM(I25+I35+I45+I55+I65)</f>
        <v>37397.1</v>
      </c>
      <c r="J75" s="6">
        <f>SUM(J24+J34+J44+J55+J65)</f>
        <v>37397.1</v>
      </c>
      <c r="K75" s="6" t="s">
        <v>1</v>
      </c>
      <c r="L75" s="6" t="s">
        <v>1</v>
      </c>
      <c r="M75" s="6" t="s">
        <v>2</v>
      </c>
      <c r="N75" s="6" t="s">
        <v>2</v>
      </c>
      <c r="O75" s="6">
        <v>0</v>
      </c>
      <c r="P75" s="6">
        <v>0</v>
      </c>
      <c r="Q75" s="62"/>
    </row>
    <row r="76" spans="1:17" ht="16.5" customHeight="1">
      <c r="A76" s="27"/>
      <c r="B76" s="21"/>
      <c r="C76" s="36"/>
      <c r="D76" s="21"/>
      <c r="E76" s="21"/>
      <c r="F76" s="4">
        <v>2019</v>
      </c>
      <c r="G76" s="6">
        <f t="shared" si="9"/>
        <v>19495.2</v>
      </c>
      <c r="H76" s="6">
        <f t="shared" si="10"/>
        <v>19495.2</v>
      </c>
      <c r="I76" s="6">
        <f t="shared" si="11"/>
        <v>7779.8</v>
      </c>
      <c r="J76" s="6">
        <f>SUM(J25+J35+J45+J56+J66)</f>
        <v>7779.8</v>
      </c>
      <c r="K76" s="6">
        <v>4193.8</v>
      </c>
      <c r="L76" s="6">
        <v>4193.8</v>
      </c>
      <c r="M76" s="6">
        <f>M56</f>
        <v>7521.6</v>
      </c>
      <c r="N76" s="6">
        <f>N56</f>
        <v>7521.6</v>
      </c>
      <c r="O76" s="6">
        <v>0</v>
      </c>
      <c r="P76" s="6">
        <v>0</v>
      </c>
      <c r="Q76" s="62"/>
    </row>
    <row r="77" spans="1:17" ht="16.5" customHeight="1">
      <c r="A77" s="27"/>
      <c r="B77" s="21"/>
      <c r="C77" s="36"/>
      <c r="D77" s="21"/>
      <c r="E77" s="21"/>
      <c r="F77" s="4">
        <v>2020</v>
      </c>
      <c r="G77" s="6">
        <f>SUM(I77+K77+M77+O77)</f>
        <v>138710.5</v>
      </c>
      <c r="H77" s="6">
        <f t="shared" si="10"/>
        <v>138710.5</v>
      </c>
      <c r="I77" s="6">
        <f t="shared" si="11"/>
        <v>10036.5</v>
      </c>
      <c r="J77" s="6">
        <f aca="true" t="shared" si="12" ref="J77:N78">SUM(J27+J37+J47+J57+J67)</f>
        <v>10036.5</v>
      </c>
      <c r="K77" s="6">
        <f t="shared" si="12"/>
        <v>9056.8</v>
      </c>
      <c r="L77" s="6">
        <f t="shared" si="12"/>
        <v>9056.8</v>
      </c>
      <c r="M77" s="6">
        <f t="shared" si="12"/>
        <v>9617.2</v>
      </c>
      <c r="N77" s="6">
        <f t="shared" si="12"/>
        <v>9617.2</v>
      </c>
      <c r="O77" s="7">
        <f>O57</f>
        <v>110000</v>
      </c>
      <c r="P77" s="7">
        <f>P57</f>
        <v>110000</v>
      </c>
      <c r="Q77" s="62"/>
    </row>
    <row r="78" spans="1:17" ht="19.5" customHeight="1">
      <c r="A78" s="27"/>
      <c r="B78" s="21"/>
      <c r="C78" s="36"/>
      <c r="D78" s="21"/>
      <c r="E78" s="21"/>
      <c r="F78" s="4">
        <v>2021</v>
      </c>
      <c r="G78" s="6">
        <f>SUM(I78+K78+M78+O78)</f>
        <v>181579.4</v>
      </c>
      <c r="H78" s="6">
        <f t="shared" si="10"/>
        <v>180087.19999999998</v>
      </c>
      <c r="I78" s="6">
        <f t="shared" si="11"/>
        <v>10400</v>
      </c>
      <c r="J78" s="6">
        <f t="shared" si="12"/>
        <v>10227.4</v>
      </c>
      <c r="K78" s="6">
        <f t="shared" si="12"/>
        <v>17000</v>
      </c>
      <c r="L78" s="6">
        <f t="shared" si="12"/>
        <v>16980.3</v>
      </c>
      <c r="M78" s="6">
        <f t="shared" si="12"/>
        <v>9480</v>
      </c>
      <c r="N78" s="6">
        <f t="shared" si="12"/>
        <v>8180.1</v>
      </c>
      <c r="O78" s="7">
        <f>O58</f>
        <v>144699.4</v>
      </c>
      <c r="P78" s="7">
        <f>P58</f>
        <v>144699.4</v>
      </c>
      <c r="Q78" s="62"/>
    </row>
    <row r="79" spans="1:17" ht="17.25" customHeight="1">
      <c r="A79" s="27"/>
      <c r="B79" s="21"/>
      <c r="C79" s="36"/>
      <c r="D79" s="21"/>
      <c r="E79" s="21"/>
      <c r="F79" s="4">
        <v>2022</v>
      </c>
      <c r="G79" s="6">
        <f t="shared" si="9"/>
        <v>71669.4</v>
      </c>
      <c r="H79" s="6">
        <f t="shared" si="10"/>
        <v>35181.5</v>
      </c>
      <c r="I79" s="6">
        <f t="shared" si="11"/>
        <v>10189.4</v>
      </c>
      <c r="J79" s="6">
        <f>SUM(J29+J39+J49+J59+J69)</f>
        <v>10189.4</v>
      </c>
      <c r="K79" s="6">
        <f aca="true" t="shared" si="13" ref="K79:M82">K69+K59+K49+K39+K29</f>
        <v>20000</v>
      </c>
      <c r="L79" s="6">
        <f t="shared" si="13"/>
        <v>17185.7</v>
      </c>
      <c r="M79" s="6">
        <f t="shared" si="13"/>
        <v>9480</v>
      </c>
      <c r="N79" s="6">
        <f>SUM(N29+N39+N49+N59+N69)</f>
        <v>7806.4</v>
      </c>
      <c r="O79" s="7">
        <f>O59</f>
        <v>32000</v>
      </c>
      <c r="P79" s="7">
        <v>0</v>
      </c>
      <c r="Q79" s="62"/>
    </row>
    <row r="80" spans="1:17" ht="21" customHeight="1">
      <c r="A80" s="27"/>
      <c r="B80" s="21"/>
      <c r="C80" s="36"/>
      <c r="D80" s="21"/>
      <c r="E80" s="21"/>
      <c r="F80" s="4">
        <v>2023</v>
      </c>
      <c r="G80" s="6">
        <f t="shared" si="9"/>
        <v>89849.3</v>
      </c>
      <c r="H80" s="6">
        <f t="shared" si="10"/>
        <v>9869.3</v>
      </c>
      <c r="I80" s="6">
        <f>SUM(I30+I40+I50+I60+I70)</f>
        <v>28369.3</v>
      </c>
      <c r="J80" s="6">
        <f>SUM(J30+J40+J50+J60+J70)</f>
        <v>9869.3</v>
      </c>
      <c r="K80" s="6">
        <f t="shared" si="13"/>
        <v>20000</v>
      </c>
      <c r="L80" s="6">
        <f t="shared" si="13"/>
        <v>0</v>
      </c>
      <c r="M80" s="6">
        <f t="shared" si="13"/>
        <v>9480</v>
      </c>
      <c r="N80" s="6">
        <f>SUM(N30+N40+N50+N60+N70)</f>
        <v>0</v>
      </c>
      <c r="O80" s="7">
        <f>O60</f>
        <v>32000</v>
      </c>
      <c r="P80" s="7">
        <v>0</v>
      </c>
      <c r="Q80" s="63"/>
    </row>
    <row r="81" spans="1:17" ht="17.25" customHeight="1">
      <c r="A81" s="28"/>
      <c r="B81" s="18"/>
      <c r="C81" s="37"/>
      <c r="D81" s="18"/>
      <c r="E81" s="18"/>
      <c r="F81" s="4" t="s">
        <v>73</v>
      </c>
      <c r="G81" s="6">
        <f>SUM(I81+K81+M81+O81)</f>
        <v>89849.3</v>
      </c>
      <c r="H81" s="6">
        <f t="shared" si="10"/>
        <v>0</v>
      </c>
      <c r="I81" s="6">
        <f t="shared" si="11"/>
        <v>28369.3</v>
      </c>
      <c r="J81" s="6">
        <f>SUM(J31+J41+J51+J61+J71)</f>
        <v>0</v>
      </c>
      <c r="K81" s="6">
        <f t="shared" si="13"/>
        <v>20000</v>
      </c>
      <c r="L81" s="6">
        <f t="shared" si="13"/>
        <v>0</v>
      </c>
      <c r="M81" s="6">
        <f t="shared" si="13"/>
        <v>9480</v>
      </c>
      <c r="N81" s="6">
        <f>SUM(N31+N41+N51+N61+N71)</f>
        <v>0</v>
      </c>
      <c r="O81" s="7">
        <f>O61</f>
        <v>32000</v>
      </c>
      <c r="P81" s="7">
        <v>0</v>
      </c>
      <c r="Q81" s="13"/>
    </row>
    <row r="82" spans="1:17" ht="21" customHeight="1">
      <c r="A82" s="29"/>
      <c r="B82" s="19"/>
      <c r="C82" s="38"/>
      <c r="D82" s="19"/>
      <c r="E82" s="19"/>
      <c r="F82" s="4" t="s">
        <v>74</v>
      </c>
      <c r="G82" s="6">
        <f>SUM(I82+K82+M82+O82)</f>
        <v>89849.3</v>
      </c>
      <c r="H82" s="6">
        <f t="shared" si="10"/>
        <v>0</v>
      </c>
      <c r="I82" s="6">
        <f t="shared" si="11"/>
        <v>28369.3</v>
      </c>
      <c r="J82" s="6">
        <f>SUM(J32+J42+J52+J62+J72)</f>
        <v>0</v>
      </c>
      <c r="K82" s="6">
        <f t="shared" si="13"/>
        <v>20000</v>
      </c>
      <c r="L82" s="6">
        <f t="shared" si="13"/>
        <v>0</v>
      </c>
      <c r="M82" s="6">
        <f t="shared" si="13"/>
        <v>9480</v>
      </c>
      <c r="N82" s="6">
        <f>SUM(N32+N42+N52+N62+N72)</f>
        <v>0</v>
      </c>
      <c r="O82" s="7">
        <f>O62</f>
        <v>32000</v>
      </c>
      <c r="P82" s="7">
        <v>0</v>
      </c>
      <c r="Q82" s="13"/>
    </row>
    <row r="83" spans="1:17" ht="27.75" customHeight="1">
      <c r="A83" s="12" t="s">
        <v>33</v>
      </c>
      <c r="B83" s="58" t="s">
        <v>69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60"/>
    </row>
    <row r="84" spans="1:17" ht="20.25" customHeight="1">
      <c r="A84" s="26" t="s">
        <v>35</v>
      </c>
      <c r="B84" s="56" t="s">
        <v>34</v>
      </c>
      <c r="C84" s="16" t="s">
        <v>68</v>
      </c>
      <c r="D84" s="16" t="s">
        <v>62</v>
      </c>
      <c r="E84" s="16" t="s">
        <v>63</v>
      </c>
      <c r="F84" s="4" t="s">
        <v>26</v>
      </c>
      <c r="G84" s="6">
        <f>G85+G86+G87+G88+G89+G90+G91+G92+G93</f>
        <v>604296.4</v>
      </c>
      <c r="H84" s="6">
        <f>H85+H86+H87+H88+H89+H90+H91+H92+H93</f>
        <v>476296.4</v>
      </c>
      <c r="I84" s="6">
        <f aca="true" t="shared" si="14" ref="I84:N84">I85+I86+I87+I88+I89+I90+I91</f>
        <v>0</v>
      </c>
      <c r="J84" s="6">
        <f t="shared" si="14"/>
        <v>0</v>
      </c>
      <c r="K84" s="6">
        <f t="shared" si="14"/>
        <v>0</v>
      </c>
      <c r="L84" s="6">
        <f t="shared" si="14"/>
        <v>0</v>
      </c>
      <c r="M84" s="6">
        <f t="shared" si="14"/>
        <v>0</v>
      </c>
      <c r="N84" s="6">
        <f t="shared" si="14"/>
        <v>0</v>
      </c>
      <c r="O84" s="6">
        <f>O85+O86+O87+O88+O89+O90+O91+O92+O93</f>
        <v>604296.4</v>
      </c>
      <c r="P84" s="6">
        <f>P85+P86+P87+P88+P89+P90+P91+P92+P93</f>
        <v>476296.4</v>
      </c>
      <c r="Q84" s="30" t="s">
        <v>77</v>
      </c>
    </row>
    <row r="85" spans="1:17" ht="20.25" customHeight="1">
      <c r="A85" s="27"/>
      <c r="B85" s="57"/>
      <c r="C85" s="17"/>
      <c r="D85" s="17"/>
      <c r="E85" s="17"/>
      <c r="F85" s="4">
        <v>2017</v>
      </c>
      <c r="G85" s="6">
        <v>69000</v>
      </c>
      <c r="H85" s="6">
        <v>69000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69000</v>
      </c>
      <c r="P85" s="6">
        <v>69000</v>
      </c>
      <c r="Q85" s="30"/>
    </row>
    <row r="86" spans="1:17" ht="20.25" customHeight="1">
      <c r="A86" s="27"/>
      <c r="B86" s="57"/>
      <c r="C86" s="17"/>
      <c r="D86" s="17"/>
      <c r="E86" s="17"/>
      <c r="F86" s="4">
        <v>2018</v>
      </c>
      <c r="G86" s="6">
        <v>120597</v>
      </c>
      <c r="H86" s="6">
        <v>120597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120597</v>
      </c>
      <c r="P86" s="6">
        <v>120597</v>
      </c>
      <c r="Q86" s="30"/>
    </row>
    <row r="87" spans="1:17" ht="20.25" customHeight="1">
      <c r="A87" s="27"/>
      <c r="B87" s="57"/>
      <c r="C87" s="17"/>
      <c r="D87" s="17"/>
      <c r="E87" s="17"/>
      <c r="F87" s="4">
        <v>2019</v>
      </c>
      <c r="G87" s="6">
        <v>32000</v>
      </c>
      <c r="H87" s="6">
        <v>32000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32000</v>
      </c>
      <c r="P87" s="6">
        <v>32000</v>
      </c>
      <c r="Q87" s="30"/>
    </row>
    <row r="88" spans="1:17" ht="20.25" customHeight="1">
      <c r="A88" s="27"/>
      <c r="B88" s="57"/>
      <c r="C88" s="17"/>
      <c r="D88" s="17"/>
      <c r="E88" s="17"/>
      <c r="F88" s="4">
        <v>2020</v>
      </c>
      <c r="G88" s="6">
        <f>O88</f>
        <v>110000</v>
      </c>
      <c r="H88" s="6">
        <f>P88</f>
        <v>110000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110000</v>
      </c>
      <c r="P88" s="6">
        <v>110000</v>
      </c>
      <c r="Q88" s="30"/>
    </row>
    <row r="89" spans="1:17" ht="20.25" customHeight="1">
      <c r="A89" s="27"/>
      <c r="B89" s="57"/>
      <c r="C89" s="17"/>
      <c r="D89" s="17"/>
      <c r="E89" s="17"/>
      <c r="F89" s="4">
        <v>2021</v>
      </c>
      <c r="G89" s="6">
        <f>O89</f>
        <v>144699.4</v>
      </c>
      <c r="H89" s="6">
        <f>P89</f>
        <v>144699.4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144699.4</v>
      </c>
      <c r="P89" s="6">
        <v>144699.4</v>
      </c>
      <c r="Q89" s="30"/>
    </row>
    <row r="90" spans="1:17" ht="20.25" customHeight="1">
      <c r="A90" s="27"/>
      <c r="B90" s="57"/>
      <c r="C90" s="17"/>
      <c r="D90" s="17"/>
      <c r="E90" s="17"/>
      <c r="F90" s="4">
        <v>2022</v>
      </c>
      <c r="G90" s="6">
        <v>32000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32000</v>
      </c>
      <c r="P90" s="6">
        <v>0</v>
      </c>
      <c r="Q90" s="30"/>
    </row>
    <row r="91" spans="1:17" ht="18" customHeight="1">
      <c r="A91" s="27"/>
      <c r="B91" s="57"/>
      <c r="C91" s="17"/>
      <c r="D91" s="17"/>
      <c r="E91" s="17"/>
      <c r="F91" s="4">
        <v>2023</v>
      </c>
      <c r="G91" s="6">
        <v>32000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32000</v>
      </c>
      <c r="P91" s="6">
        <v>0</v>
      </c>
      <c r="Q91" s="30"/>
    </row>
    <row r="92" spans="1:17" ht="20.25" customHeight="1">
      <c r="A92" s="28"/>
      <c r="B92" s="18"/>
      <c r="C92" s="18"/>
      <c r="D92" s="18"/>
      <c r="E92" s="18"/>
      <c r="F92" s="4" t="s">
        <v>73</v>
      </c>
      <c r="G92" s="6">
        <v>32000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32000</v>
      </c>
      <c r="P92" s="6">
        <v>0</v>
      </c>
      <c r="Q92" s="5"/>
    </row>
    <row r="93" spans="1:17" ht="20.25" customHeight="1">
      <c r="A93" s="29"/>
      <c r="B93" s="19"/>
      <c r="C93" s="19"/>
      <c r="D93" s="19"/>
      <c r="E93" s="19"/>
      <c r="F93" s="4" t="s">
        <v>74</v>
      </c>
      <c r="G93" s="6">
        <v>32000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32000</v>
      </c>
      <c r="P93" s="6">
        <v>0</v>
      </c>
      <c r="Q93" s="5"/>
    </row>
    <row r="94" spans="1:17" ht="20.25" customHeight="1">
      <c r="A94" s="26"/>
      <c r="B94" s="16" t="s">
        <v>36</v>
      </c>
      <c r="C94" s="16" t="s">
        <v>37</v>
      </c>
      <c r="D94" s="16"/>
      <c r="E94" s="16"/>
      <c r="F94" s="4" t="s">
        <v>26</v>
      </c>
      <c r="G94" s="6">
        <f>G95+G96+G97+G98+G99+G100+G101+G102+G103</f>
        <v>604296.4</v>
      </c>
      <c r="H94" s="6">
        <f>H95+H96+H97+H98+H99+H100+H101+H102+H103</f>
        <v>476296.4</v>
      </c>
      <c r="I94" s="6">
        <f aca="true" t="shared" si="15" ref="I94:N94">I95+I96+I97+I98+I99+I100+I101</f>
        <v>0</v>
      </c>
      <c r="J94" s="6">
        <f t="shared" si="15"/>
        <v>0</v>
      </c>
      <c r="K94" s="6">
        <f t="shared" si="15"/>
        <v>0</v>
      </c>
      <c r="L94" s="6">
        <f t="shared" si="15"/>
        <v>0</v>
      </c>
      <c r="M94" s="6">
        <f t="shared" si="15"/>
        <v>0</v>
      </c>
      <c r="N94" s="6">
        <f t="shared" si="15"/>
        <v>0</v>
      </c>
      <c r="O94" s="6">
        <f>O95+O96+O97+O98+O99+O100+O101+O102+O103</f>
        <v>604296.4</v>
      </c>
      <c r="P94" s="6">
        <f>P95+P96+P97+P98+P99+P100+P101+P102+P103</f>
        <v>476296.4</v>
      </c>
      <c r="Q94" s="30" t="s">
        <v>77</v>
      </c>
    </row>
    <row r="95" spans="1:17" ht="20.25" customHeight="1">
      <c r="A95" s="27"/>
      <c r="B95" s="17"/>
      <c r="C95" s="17"/>
      <c r="D95" s="17"/>
      <c r="E95" s="17"/>
      <c r="F95" s="4">
        <v>2017</v>
      </c>
      <c r="G95" s="6">
        <v>69000</v>
      </c>
      <c r="H95" s="6">
        <v>69000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69000</v>
      </c>
      <c r="P95" s="6">
        <v>69000</v>
      </c>
      <c r="Q95" s="30"/>
    </row>
    <row r="96" spans="1:17" ht="20.25" customHeight="1">
      <c r="A96" s="27"/>
      <c r="B96" s="17"/>
      <c r="C96" s="17"/>
      <c r="D96" s="17"/>
      <c r="E96" s="17"/>
      <c r="F96" s="4">
        <v>2018</v>
      </c>
      <c r="G96" s="6">
        <f>O96</f>
        <v>120597</v>
      </c>
      <c r="H96" s="6">
        <f>P96</f>
        <v>120597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120597</v>
      </c>
      <c r="P96" s="6">
        <v>120597</v>
      </c>
      <c r="Q96" s="30"/>
    </row>
    <row r="97" spans="1:17" ht="20.25" customHeight="1">
      <c r="A97" s="27"/>
      <c r="B97" s="17"/>
      <c r="C97" s="17"/>
      <c r="D97" s="17"/>
      <c r="E97" s="17"/>
      <c r="F97" s="4">
        <v>2019</v>
      </c>
      <c r="G97" s="6">
        <v>32000</v>
      </c>
      <c r="H97" s="6">
        <v>32000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32000</v>
      </c>
      <c r="P97" s="6">
        <v>32000</v>
      </c>
      <c r="Q97" s="30"/>
    </row>
    <row r="98" spans="1:17" ht="20.25" customHeight="1">
      <c r="A98" s="27"/>
      <c r="B98" s="17"/>
      <c r="C98" s="17"/>
      <c r="D98" s="17"/>
      <c r="E98" s="17"/>
      <c r="F98" s="4">
        <v>2020</v>
      </c>
      <c r="G98" s="6">
        <f>O98</f>
        <v>110000</v>
      </c>
      <c r="H98" s="6">
        <f>P98</f>
        <v>110000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f>O88</f>
        <v>110000</v>
      </c>
      <c r="P98" s="6">
        <f>P88</f>
        <v>110000</v>
      </c>
      <c r="Q98" s="30"/>
    </row>
    <row r="99" spans="1:17" ht="20.25" customHeight="1">
      <c r="A99" s="27"/>
      <c r="B99" s="17"/>
      <c r="C99" s="17"/>
      <c r="D99" s="17"/>
      <c r="E99" s="17"/>
      <c r="F99" s="4">
        <v>2021</v>
      </c>
      <c r="G99" s="6">
        <f>G89</f>
        <v>144699.4</v>
      </c>
      <c r="H99" s="6">
        <f>H89</f>
        <v>144699.4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f>O89</f>
        <v>144699.4</v>
      </c>
      <c r="P99" s="6">
        <f>P89</f>
        <v>144699.4</v>
      </c>
      <c r="Q99" s="30"/>
    </row>
    <row r="100" spans="1:17" ht="20.25" customHeight="1">
      <c r="A100" s="27"/>
      <c r="B100" s="17"/>
      <c r="C100" s="17"/>
      <c r="D100" s="17"/>
      <c r="E100" s="17"/>
      <c r="F100" s="4">
        <v>2022</v>
      </c>
      <c r="G100" s="6">
        <f>G90</f>
        <v>32000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f>O90</f>
        <v>32000</v>
      </c>
      <c r="P100" s="6">
        <v>0</v>
      </c>
      <c r="Q100" s="30"/>
    </row>
    <row r="101" spans="1:17" ht="20.25" customHeight="1">
      <c r="A101" s="27"/>
      <c r="B101" s="17"/>
      <c r="C101" s="17"/>
      <c r="D101" s="17"/>
      <c r="E101" s="17"/>
      <c r="F101" s="4">
        <v>2023</v>
      </c>
      <c r="G101" s="6">
        <f>G91</f>
        <v>32000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f>O91</f>
        <v>32000</v>
      </c>
      <c r="P101" s="6">
        <v>0</v>
      </c>
      <c r="Q101" s="30"/>
    </row>
    <row r="102" spans="1:17" ht="20.25" customHeight="1">
      <c r="A102" s="28"/>
      <c r="B102" s="18"/>
      <c r="C102" s="18"/>
      <c r="D102" s="18"/>
      <c r="E102" s="18"/>
      <c r="F102" s="4" t="s">
        <v>73</v>
      </c>
      <c r="G102" s="6">
        <f>G92</f>
        <v>32000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f>O92</f>
        <v>32000</v>
      </c>
      <c r="P102" s="6">
        <v>0</v>
      </c>
      <c r="Q102" s="5"/>
    </row>
    <row r="103" spans="1:17" ht="20.25" customHeight="1">
      <c r="A103" s="29"/>
      <c r="B103" s="19"/>
      <c r="C103" s="19"/>
      <c r="D103" s="19"/>
      <c r="E103" s="19"/>
      <c r="F103" s="4" t="s">
        <v>74</v>
      </c>
      <c r="G103" s="6">
        <f>G93</f>
        <v>32000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f>O93</f>
        <v>32000</v>
      </c>
      <c r="P103" s="6">
        <v>0</v>
      </c>
      <c r="Q103" s="5"/>
    </row>
    <row r="104" spans="1:17" ht="20.25" customHeight="1">
      <c r="A104" s="12"/>
      <c r="B104" s="23" t="s">
        <v>38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5"/>
    </row>
    <row r="105" spans="1:17" ht="20.25" customHeight="1">
      <c r="A105" s="33" t="s">
        <v>54</v>
      </c>
      <c r="B105" s="15" t="s">
        <v>55</v>
      </c>
      <c r="C105" s="15" t="s">
        <v>42</v>
      </c>
      <c r="D105" s="15" t="s">
        <v>65</v>
      </c>
      <c r="E105" s="15" t="s">
        <v>63</v>
      </c>
      <c r="F105" s="4" t="s">
        <v>26</v>
      </c>
      <c r="G105" s="6">
        <f>G106+G107+G108+G109+G110+G111+G112</f>
        <v>232641.858</v>
      </c>
      <c r="H105" s="6">
        <f>H106+H107+H108+H109+H110+H111+H112</f>
        <v>174599.258</v>
      </c>
      <c r="I105" s="6">
        <f>I106+I107+I108+I109+I110+I111+I112</f>
        <v>232641.858</v>
      </c>
      <c r="J105" s="6">
        <f>J106+J107+J108+J109+J110+J111+J112</f>
        <v>174599.258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30" t="s">
        <v>77</v>
      </c>
    </row>
    <row r="106" spans="1:17" ht="20.25" customHeight="1">
      <c r="A106" s="33"/>
      <c r="B106" s="15"/>
      <c r="C106" s="15"/>
      <c r="D106" s="15"/>
      <c r="E106" s="15"/>
      <c r="F106" s="4">
        <v>2017</v>
      </c>
      <c r="G106" s="6">
        <v>46362.7</v>
      </c>
      <c r="H106" s="6">
        <v>46362.7</v>
      </c>
      <c r="I106" s="6">
        <v>46362.7</v>
      </c>
      <c r="J106" s="6">
        <v>46362.7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30"/>
    </row>
    <row r="107" spans="1:17" ht="20.25" customHeight="1">
      <c r="A107" s="33"/>
      <c r="B107" s="15"/>
      <c r="C107" s="15"/>
      <c r="D107" s="15"/>
      <c r="E107" s="15"/>
      <c r="F107" s="4">
        <v>2018</v>
      </c>
      <c r="G107" s="6">
        <v>39688.458</v>
      </c>
      <c r="H107" s="6">
        <v>39688.458</v>
      </c>
      <c r="I107" s="6">
        <v>39688.458</v>
      </c>
      <c r="J107" s="6">
        <v>39688.458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30"/>
    </row>
    <row r="108" spans="1:17" ht="20.25" customHeight="1">
      <c r="A108" s="33"/>
      <c r="B108" s="15"/>
      <c r="C108" s="15"/>
      <c r="D108" s="15"/>
      <c r="E108" s="15"/>
      <c r="F108" s="4">
        <v>2019</v>
      </c>
      <c r="G108" s="6">
        <v>33476.3</v>
      </c>
      <c r="H108" s="6">
        <v>33476.3</v>
      </c>
      <c r="I108" s="6">
        <v>33476.3</v>
      </c>
      <c r="J108" s="6">
        <v>33476.3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30"/>
    </row>
    <row r="109" spans="1:17" ht="20.25" customHeight="1">
      <c r="A109" s="33"/>
      <c r="B109" s="15"/>
      <c r="C109" s="15"/>
      <c r="D109" s="15"/>
      <c r="E109" s="15"/>
      <c r="F109" s="4">
        <v>2020</v>
      </c>
      <c r="G109" s="6">
        <f aca="true" t="shared" si="16" ref="G109:H111">I109</f>
        <v>28004.4</v>
      </c>
      <c r="H109" s="6">
        <f>J109</f>
        <v>28004.4</v>
      </c>
      <c r="I109" s="6">
        <v>28004.4</v>
      </c>
      <c r="J109" s="6">
        <v>28004.4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30"/>
    </row>
    <row r="110" spans="1:17" ht="20.25" customHeight="1">
      <c r="A110" s="33"/>
      <c r="B110" s="15"/>
      <c r="C110" s="15"/>
      <c r="D110" s="15"/>
      <c r="E110" s="15"/>
      <c r="F110" s="4">
        <v>2021</v>
      </c>
      <c r="G110" s="6">
        <f t="shared" si="16"/>
        <v>42480</v>
      </c>
      <c r="H110" s="6">
        <f t="shared" si="16"/>
        <v>17614</v>
      </c>
      <c r="I110" s="6">
        <v>42480</v>
      </c>
      <c r="J110" s="6">
        <v>17614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30"/>
    </row>
    <row r="111" spans="1:17" ht="20.25" customHeight="1">
      <c r="A111" s="33"/>
      <c r="B111" s="15"/>
      <c r="C111" s="15"/>
      <c r="D111" s="15"/>
      <c r="E111" s="15"/>
      <c r="F111" s="4">
        <v>2022</v>
      </c>
      <c r="G111" s="6">
        <f t="shared" si="16"/>
        <v>42480</v>
      </c>
      <c r="H111" s="6">
        <f>J111</f>
        <v>9303.4</v>
      </c>
      <c r="I111" s="6">
        <v>42480</v>
      </c>
      <c r="J111" s="6">
        <v>9303.4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30"/>
    </row>
    <row r="112" spans="1:17" ht="20.25" customHeight="1">
      <c r="A112" s="33"/>
      <c r="B112" s="15"/>
      <c r="C112" s="15"/>
      <c r="D112" s="15"/>
      <c r="E112" s="15"/>
      <c r="F112" s="4">
        <v>2023</v>
      </c>
      <c r="G112" s="6">
        <v>150</v>
      </c>
      <c r="H112" s="6">
        <f>J112</f>
        <v>150</v>
      </c>
      <c r="I112" s="6">
        <v>150</v>
      </c>
      <c r="J112" s="6">
        <v>150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30"/>
    </row>
    <row r="113" spans="1:17" ht="20.25" customHeight="1">
      <c r="A113" s="26"/>
      <c r="B113" s="16" t="s">
        <v>39</v>
      </c>
      <c r="C113" s="16" t="s">
        <v>40</v>
      </c>
      <c r="D113" s="16"/>
      <c r="E113" s="16"/>
      <c r="F113" s="4" t="s">
        <v>26</v>
      </c>
      <c r="G113" s="6">
        <f>G114+G115+G116+G117+G118+G119+G120</f>
        <v>232641.9</v>
      </c>
      <c r="H113" s="6">
        <f>H114+H115+H116+H117+H118+H119+H120</f>
        <v>174599.3</v>
      </c>
      <c r="I113" s="6">
        <f>I114+I115+I116+I117+I118+I119+I120</f>
        <v>232641.9</v>
      </c>
      <c r="J113" s="6">
        <f>J114+J115+J116+J117+J118+J119+J120</f>
        <v>174599.3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30" t="s">
        <v>77</v>
      </c>
    </row>
    <row r="114" spans="1:17" ht="20.25" customHeight="1">
      <c r="A114" s="27"/>
      <c r="B114" s="17"/>
      <c r="C114" s="17"/>
      <c r="D114" s="17"/>
      <c r="E114" s="17"/>
      <c r="F114" s="4">
        <v>2017</v>
      </c>
      <c r="G114" s="6" t="str">
        <f>H114</f>
        <v>46362,7</v>
      </c>
      <c r="H114" s="6" t="s">
        <v>4</v>
      </c>
      <c r="I114" s="6" t="str">
        <f>J114</f>
        <v>46362,7</v>
      </c>
      <c r="J114" s="6" t="s">
        <v>4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30"/>
    </row>
    <row r="115" spans="1:17" ht="20.25" customHeight="1">
      <c r="A115" s="27"/>
      <c r="B115" s="17"/>
      <c r="C115" s="17"/>
      <c r="D115" s="17"/>
      <c r="E115" s="17"/>
      <c r="F115" s="4">
        <v>2018</v>
      </c>
      <c r="G115" s="6">
        <f>I115</f>
        <v>39688.5</v>
      </c>
      <c r="H115" s="6">
        <f>J115</f>
        <v>39688.5</v>
      </c>
      <c r="I115" s="6">
        <v>39688.5</v>
      </c>
      <c r="J115" s="6">
        <v>39688.5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30"/>
    </row>
    <row r="116" spans="1:17" ht="20.25" customHeight="1">
      <c r="A116" s="27"/>
      <c r="B116" s="17"/>
      <c r="C116" s="17"/>
      <c r="D116" s="17"/>
      <c r="E116" s="17"/>
      <c r="F116" s="4">
        <v>2019</v>
      </c>
      <c r="G116" s="6">
        <v>33476.3</v>
      </c>
      <c r="H116" s="6">
        <v>33476.3</v>
      </c>
      <c r="I116" s="6">
        <v>33476.3</v>
      </c>
      <c r="J116" s="6">
        <v>33476.3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30"/>
    </row>
    <row r="117" spans="1:17" ht="20.25" customHeight="1">
      <c r="A117" s="27"/>
      <c r="B117" s="17"/>
      <c r="C117" s="17"/>
      <c r="D117" s="17"/>
      <c r="E117" s="17"/>
      <c r="F117" s="4">
        <v>2020</v>
      </c>
      <c r="G117" s="6">
        <f>G109</f>
        <v>28004.4</v>
      </c>
      <c r="H117" s="6">
        <f>H109</f>
        <v>28004.4</v>
      </c>
      <c r="I117" s="6">
        <f>I109</f>
        <v>28004.4</v>
      </c>
      <c r="J117" s="6">
        <f>J109</f>
        <v>28004.4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30"/>
    </row>
    <row r="118" spans="1:17" ht="20.25" customHeight="1">
      <c r="A118" s="27"/>
      <c r="B118" s="17"/>
      <c r="C118" s="17"/>
      <c r="D118" s="17"/>
      <c r="E118" s="17"/>
      <c r="F118" s="4">
        <v>2021</v>
      </c>
      <c r="G118" s="6">
        <f>I118</f>
        <v>42480</v>
      </c>
      <c r="H118" s="6">
        <f>J118</f>
        <v>17614</v>
      </c>
      <c r="I118" s="6">
        <f aca="true" t="shared" si="17" ref="I118:J120">I110</f>
        <v>42480</v>
      </c>
      <c r="J118" s="6">
        <f t="shared" si="17"/>
        <v>17614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30"/>
    </row>
    <row r="119" spans="1:17" ht="20.25" customHeight="1">
      <c r="A119" s="27"/>
      <c r="B119" s="17"/>
      <c r="C119" s="17"/>
      <c r="D119" s="17"/>
      <c r="E119" s="17"/>
      <c r="F119" s="4">
        <v>2022</v>
      </c>
      <c r="G119" s="6">
        <f>I119</f>
        <v>42480</v>
      </c>
      <c r="H119" s="6">
        <f>J119</f>
        <v>9303.4</v>
      </c>
      <c r="I119" s="6">
        <f t="shared" si="17"/>
        <v>42480</v>
      </c>
      <c r="J119" s="6">
        <f t="shared" si="17"/>
        <v>9303.4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30"/>
    </row>
    <row r="120" spans="1:17" ht="20.25" customHeight="1">
      <c r="A120" s="32"/>
      <c r="B120" s="31"/>
      <c r="C120" s="31"/>
      <c r="D120" s="31"/>
      <c r="E120" s="31"/>
      <c r="F120" s="4">
        <v>2023</v>
      </c>
      <c r="G120" s="6">
        <v>150</v>
      </c>
      <c r="H120" s="6">
        <f>H112</f>
        <v>150</v>
      </c>
      <c r="I120" s="6">
        <f t="shared" si="17"/>
        <v>150</v>
      </c>
      <c r="J120" s="6">
        <f>J112</f>
        <v>150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30"/>
    </row>
    <row r="121" spans="1:18" ht="12.75">
      <c r="A121" s="22"/>
      <c r="B121" s="22" t="s">
        <v>29</v>
      </c>
      <c r="C121" s="22"/>
      <c r="D121" s="4"/>
      <c r="E121" s="4"/>
      <c r="F121" s="4">
        <v>2017</v>
      </c>
      <c r="G121" s="6">
        <v>149685.4</v>
      </c>
      <c r="H121" s="6">
        <v>149685.4</v>
      </c>
      <c r="I121" s="6">
        <v>59901.399999999994</v>
      </c>
      <c r="J121" s="6">
        <v>59901.399999999994</v>
      </c>
      <c r="K121" s="6">
        <v>10885.2</v>
      </c>
      <c r="L121" s="6">
        <v>10885.2</v>
      </c>
      <c r="M121" s="6">
        <v>9898.8</v>
      </c>
      <c r="N121" s="6">
        <v>9898.8</v>
      </c>
      <c r="O121" s="6">
        <v>69000</v>
      </c>
      <c r="P121" s="6">
        <v>69000</v>
      </c>
      <c r="Q121" s="22"/>
      <c r="R121" s="14"/>
    </row>
    <row r="122" spans="1:17" ht="12.75">
      <c r="A122" s="22"/>
      <c r="B122" s="22"/>
      <c r="C122" s="22"/>
      <c r="D122" s="4"/>
      <c r="E122" s="4"/>
      <c r="F122" s="4">
        <v>2018</v>
      </c>
      <c r="G122" s="6">
        <v>208017.3</v>
      </c>
      <c r="H122" s="6">
        <v>208017.3</v>
      </c>
      <c r="I122" s="6">
        <v>77085.6</v>
      </c>
      <c r="J122" s="6">
        <v>77085.6</v>
      </c>
      <c r="K122" s="6">
        <v>2813.1</v>
      </c>
      <c r="L122" s="6">
        <v>2813.1</v>
      </c>
      <c r="M122" s="6">
        <v>7521.6</v>
      </c>
      <c r="N122" s="6">
        <v>7521.6</v>
      </c>
      <c r="O122" s="6">
        <v>120597</v>
      </c>
      <c r="P122" s="6">
        <v>120597</v>
      </c>
      <c r="Q122" s="22"/>
    </row>
    <row r="123" spans="1:17" ht="12.75">
      <c r="A123" s="22"/>
      <c r="B123" s="22"/>
      <c r="C123" s="22"/>
      <c r="D123" s="4"/>
      <c r="E123" s="4"/>
      <c r="F123" s="4">
        <v>2019</v>
      </c>
      <c r="G123" s="6">
        <f aca="true" t="shared" si="18" ref="G123:H127">I123+K123+M123+O123</f>
        <v>84971.5</v>
      </c>
      <c r="H123" s="7">
        <f t="shared" si="18"/>
        <v>84971.5</v>
      </c>
      <c r="I123" s="6">
        <v>41256.100000000006</v>
      </c>
      <c r="J123" s="7">
        <v>41256.100000000006</v>
      </c>
      <c r="K123" s="6">
        <v>4193.8</v>
      </c>
      <c r="L123" s="6">
        <v>4193.8</v>
      </c>
      <c r="M123" s="6">
        <v>7521.6</v>
      </c>
      <c r="N123" s="6">
        <v>7521.6</v>
      </c>
      <c r="O123" s="6">
        <v>32000</v>
      </c>
      <c r="P123" s="6">
        <v>32000</v>
      </c>
      <c r="Q123" s="22"/>
    </row>
    <row r="124" spans="1:17" ht="12.75">
      <c r="A124" s="22"/>
      <c r="B124" s="22"/>
      <c r="C124" s="22"/>
      <c r="D124" s="4"/>
      <c r="E124" s="4"/>
      <c r="F124" s="4">
        <v>2020</v>
      </c>
      <c r="G124" s="6">
        <f t="shared" si="18"/>
        <v>166714.9</v>
      </c>
      <c r="H124" s="7">
        <f t="shared" si="18"/>
        <v>166714.9</v>
      </c>
      <c r="I124" s="6">
        <f aca="true" t="shared" si="19" ref="I124:J126">I117+I77</f>
        <v>38040.9</v>
      </c>
      <c r="J124" s="6">
        <f t="shared" si="19"/>
        <v>38040.9</v>
      </c>
      <c r="K124" s="6">
        <f aca="true" t="shared" si="20" ref="K124:P124">K77</f>
        <v>9056.8</v>
      </c>
      <c r="L124" s="6">
        <f t="shared" si="20"/>
        <v>9056.8</v>
      </c>
      <c r="M124" s="6">
        <f t="shared" si="20"/>
        <v>9617.2</v>
      </c>
      <c r="N124" s="6">
        <f t="shared" si="20"/>
        <v>9617.2</v>
      </c>
      <c r="O124" s="7">
        <f t="shared" si="20"/>
        <v>110000</v>
      </c>
      <c r="P124" s="7">
        <f t="shared" si="20"/>
        <v>110000</v>
      </c>
      <c r="Q124" s="22"/>
    </row>
    <row r="125" spans="1:17" ht="12.75">
      <c r="A125" s="22"/>
      <c r="B125" s="22"/>
      <c r="C125" s="22"/>
      <c r="D125" s="4"/>
      <c r="E125" s="4"/>
      <c r="F125" s="4">
        <v>2021</v>
      </c>
      <c r="G125" s="6">
        <f t="shared" si="18"/>
        <v>224059.4</v>
      </c>
      <c r="H125" s="7">
        <f t="shared" si="18"/>
        <v>197701.19999999998</v>
      </c>
      <c r="I125" s="6">
        <f t="shared" si="19"/>
        <v>52880</v>
      </c>
      <c r="J125" s="6">
        <f t="shared" si="19"/>
        <v>27841.4</v>
      </c>
      <c r="K125" s="6">
        <f aca="true" t="shared" si="21" ref="K125:M129">K78</f>
        <v>17000</v>
      </c>
      <c r="L125" s="6">
        <f t="shared" si="21"/>
        <v>16980.3</v>
      </c>
      <c r="M125" s="6">
        <f t="shared" si="21"/>
        <v>9480</v>
      </c>
      <c r="N125" s="6">
        <f>N58</f>
        <v>8180.1</v>
      </c>
      <c r="O125" s="7">
        <f>O78</f>
        <v>144699.4</v>
      </c>
      <c r="P125" s="7">
        <f>P78</f>
        <v>144699.4</v>
      </c>
      <c r="Q125" s="22"/>
    </row>
    <row r="126" spans="1:17" ht="12.75">
      <c r="A126" s="22"/>
      <c r="B126" s="22"/>
      <c r="C126" s="22"/>
      <c r="D126" s="4"/>
      <c r="E126" s="4"/>
      <c r="F126" s="4">
        <v>2022</v>
      </c>
      <c r="G126" s="6">
        <f t="shared" si="18"/>
        <v>114149.4</v>
      </c>
      <c r="H126" s="7">
        <f t="shared" si="18"/>
        <v>44484.9</v>
      </c>
      <c r="I126" s="6">
        <f t="shared" si="19"/>
        <v>52669.4</v>
      </c>
      <c r="J126" s="6">
        <f>J119+J79</f>
        <v>19492.8</v>
      </c>
      <c r="K126" s="6">
        <f t="shared" si="21"/>
        <v>20000</v>
      </c>
      <c r="L126" s="6">
        <f t="shared" si="21"/>
        <v>17185.7</v>
      </c>
      <c r="M126" s="6">
        <f t="shared" si="21"/>
        <v>9480</v>
      </c>
      <c r="N126" s="6">
        <f aca="true" t="shared" si="22" ref="N126:O129">N79</f>
        <v>7806.4</v>
      </c>
      <c r="O126" s="7">
        <f t="shared" si="22"/>
        <v>32000</v>
      </c>
      <c r="P126" s="7">
        <v>0</v>
      </c>
      <c r="Q126" s="22"/>
    </row>
    <row r="127" spans="1:17" ht="12.75">
      <c r="A127" s="22"/>
      <c r="B127" s="22"/>
      <c r="C127" s="22"/>
      <c r="D127" s="4"/>
      <c r="E127" s="4"/>
      <c r="F127" s="4">
        <v>2023</v>
      </c>
      <c r="G127" s="6">
        <f t="shared" si="18"/>
        <v>89999.3</v>
      </c>
      <c r="H127" s="7">
        <f>J127+L127+N127+P127</f>
        <v>10019.3</v>
      </c>
      <c r="I127" s="6">
        <f>I120+I80</f>
        <v>28519.3</v>
      </c>
      <c r="J127" s="6">
        <f>J120+J80</f>
        <v>10019.3</v>
      </c>
      <c r="K127" s="6">
        <f t="shared" si="21"/>
        <v>20000</v>
      </c>
      <c r="L127" s="6">
        <f t="shared" si="21"/>
        <v>0</v>
      </c>
      <c r="M127" s="6">
        <f t="shared" si="21"/>
        <v>9480</v>
      </c>
      <c r="N127" s="6">
        <f t="shared" si="22"/>
        <v>0</v>
      </c>
      <c r="O127" s="7">
        <f t="shared" si="22"/>
        <v>32000</v>
      </c>
      <c r="P127" s="7">
        <v>0</v>
      </c>
      <c r="Q127" s="22"/>
    </row>
    <row r="128" spans="1:17" ht="12.75">
      <c r="A128" s="22"/>
      <c r="B128" s="22"/>
      <c r="C128" s="22"/>
      <c r="D128" s="4"/>
      <c r="E128" s="4"/>
      <c r="F128" s="4" t="s">
        <v>73</v>
      </c>
      <c r="G128" s="6">
        <f>I128+K128+M128+O128</f>
        <v>89849.3</v>
      </c>
      <c r="H128" s="7">
        <f>J128+L128+N128+P128</f>
        <v>0</v>
      </c>
      <c r="I128" s="6">
        <f>I102+I81</f>
        <v>28369.3</v>
      </c>
      <c r="J128" s="6">
        <f>J102+J81</f>
        <v>0</v>
      </c>
      <c r="K128" s="6">
        <f t="shared" si="21"/>
        <v>20000</v>
      </c>
      <c r="L128" s="6">
        <f t="shared" si="21"/>
        <v>0</v>
      </c>
      <c r="M128" s="6">
        <f t="shared" si="21"/>
        <v>9480</v>
      </c>
      <c r="N128" s="6">
        <f t="shared" si="22"/>
        <v>0</v>
      </c>
      <c r="O128" s="7">
        <f t="shared" si="22"/>
        <v>32000</v>
      </c>
      <c r="P128" s="7">
        <v>0</v>
      </c>
      <c r="Q128" s="22"/>
    </row>
    <row r="129" spans="1:17" ht="12.75">
      <c r="A129" s="22"/>
      <c r="B129" s="22"/>
      <c r="C129" s="22"/>
      <c r="D129" s="4"/>
      <c r="E129" s="4"/>
      <c r="F129" s="4" t="s">
        <v>74</v>
      </c>
      <c r="G129" s="6">
        <f>I129+K129+M129+O129</f>
        <v>89849.3</v>
      </c>
      <c r="H129" s="7">
        <f>J129+L129+N129+P129</f>
        <v>0</v>
      </c>
      <c r="I129" s="6">
        <f>I103+I82</f>
        <v>28369.3</v>
      </c>
      <c r="J129" s="6">
        <f>J103+J82</f>
        <v>0</v>
      </c>
      <c r="K129" s="6">
        <f t="shared" si="21"/>
        <v>20000</v>
      </c>
      <c r="L129" s="6">
        <f t="shared" si="21"/>
        <v>0</v>
      </c>
      <c r="M129" s="6">
        <f t="shared" si="21"/>
        <v>9480</v>
      </c>
      <c r="N129" s="6">
        <f t="shared" si="22"/>
        <v>0</v>
      </c>
      <c r="O129" s="7">
        <f t="shared" si="22"/>
        <v>32000</v>
      </c>
      <c r="P129" s="7">
        <v>0</v>
      </c>
      <c r="Q129" s="22"/>
    </row>
    <row r="130" spans="1:17" ht="12.75">
      <c r="A130" s="22"/>
      <c r="B130" s="22"/>
      <c r="C130" s="22"/>
      <c r="D130" s="4"/>
      <c r="E130" s="4"/>
      <c r="F130" s="4" t="s">
        <v>26</v>
      </c>
      <c r="G130" s="6">
        <f aca="true" t="shared" si="23" ref="G130:P130">G121+G122+G123+G124+G125+G126+G127+G128+G129</f>
        <v>1217295.8</v>
      </c>
      <c r="H130" s="6">
        <f t="shared" si="23"/>
        <v>861594.5</v>
      </c>
      <c r="I130" s="6">
        <f t="shared" si="23"/>
        <v>407091.3</v>
      </c>
      <c r="J130" s="6">
        <f t="shared" si="23"/>
        <v>273637.5</v>
      </c>
      <c r="K130" s="6">
        <f t="shared" si="23"/>
        <v>123948.9</v>
      </c>
      <c r="L130" s="6">
        <f t="shared" si="23"/>
        <v>61114.899999999994</v>
      </c>
      <c r="M130" s="6">
        <f t="shared" si="23"/>
        <v>81959.2</v>
      </c>
      <c r="N130" s="6">
        <f t="shared" si="23"/>
        <v>50545.7</v>
      </c>
      <c r="O130" s="6">
        <f t="shared" si="23"/>
        <v>604296.4</v>
      </c>
      <c r="P130" s="6">
        <f t="shared" si="23"/>
        <v>476296.4</v>
      </c>
      <c r="Q130" s="22"/>
    </row>
    <row r="131" spans="6:16" ht="23.25" customHeight="1">
      <c r="F131" s="11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6:17" ht="29.25" customHeight="1">
      <c r="F132" s="11"/>
      <c r="G132" s="14"/>
      <c r="Q132" s="9"/>
    </row>
    <row r="133" ht="12.75">
      <c r="F133" s="11"/>
    </row>
    <row r="134" ht="12.75">
      <c r="F134" s="11"/>
    </row>
  </sheetData>
  <sheetProtection/>
  <mergeCells count="87">
    <mergeCell ref="Q94:Q101"/>
    <mergeCell ref="C84:C93"/>
    <mergeCell ref="D84:D93"/>
    <mergeCell ref="D94:D103"/>
    <mergeCell ref="E94:E103"/>
    <mergeCell ref="Q84:Q91"/>
    <mergeCell ref="A73:A82"/>
    <mergeCell ref="B73:B82"/>
    <mergeCell ref="B53:B62"/>
    <mergeCell ref="A53:A62"/>
    <mergeCell ref="A84:A93"/>
    <mergeCell ref="B84:B93"/>
    <mergeCell ref="B63:B72"/>
    <mergeCell ref="A63:A72"/>
    <mergeCell ref="B83:Q83"/>
    <mergeCell ref="Q73:Q80"/>
    <mergeCell ref="A33:A42"/>
    <mergeCell ref="B33:B42"/>
    <mergeCell ref="Q33:Q40"/>
    <mergeCell ref="B12:B21"/>
    <mergeCell ref="Q12:Q21"/>
    <mergeCell ref="A43:A52"/>
    <mergeCell ref="B43:B52"/>
    <mergeCell ref="A12:A21"/>
    <mergeCell ref="A23:A32"/>
    <mergeCell ref="Q23:Q30"/>
    <mergeCell ref="C33:C42"/>
    <mergeCell ref="D23:D32"/>
    <mergeCell ref="E12:E21"/>
    <mergeCell ref="C12:C21"/>
    <mergeCell ref="B22:Q22"/>
    <mergeCell ref="C23:C32"/>
    <mergeCell ref="B23:B32"/>
    <mergeCell ref="D33:D42"/>
    <mergeCell ref="E33:E42"/>
    <mergeCell ref="K2:Q2"/>
    <mergeCell ref="K8:L8"/>
    <mergeCell ref="M8:N8"/>
    <mergeCell ref="O8:P8"/>
    <mergeCell ref="Q7:Q9"/>
    <mergeCell ref="A4:Q4"/>
    <mergeCell ref="A7:A9"/>
    <mergeCell ref="B7:B9"/>
    <mergeCell ref="D7:D9"/>
    <mergeCell ref="E7:E9"/>
    <mergeCell ref="C7:C9"/>
    <mergeCell ref="E73:E82"/>
    <mergeCell ref="F7:F9"/>
    <mergeCell ref="G7:H8"/>
    <mergeCell ref="I7:P7"/>
    <mergeCell ref="I8:J8"/>
    <mergeCell ref="E23:E32"/>
    <mergeCell ref="E63:E72"/>
    <mergeCell ref="D12:D21"/>
    <mergeCell ref="B11:Q11"/>
    <mergeCell ref="Q53:Q60"/>
    <mergeCell ref="C63:C72"/>
    <mergeCell ref="C73:C82"/>
    <mergeCell ref="D73:D82"/>
    <mergeCell ref="C53:C62"/>
    <mergeCell ref="D63:D72"/>
    <mergeCell ref="Q121:Q130"/>
    <mergeCell ref="A113:A120"/>
    <mergeCell ref="Q113:Q120"/>
    <mergeCell ref="C105:C112"/>
    <mergeCell ref="D113:D120"/>
    <mergeCell ref="E113:E120"/>
    <mergeCell ref="Q105:Q112"/>
    <mergeCell ref="A105:A112"/>
    <mergeCell ref="D105:D112"/>
    <mergeCell ref="E105:E112"/>
    <mergeCell ref="C43:C52"/>
    <mergeCell ref="D43:D52"/>
    <mergeCell ref="E43:E52"/>
    <mergeCell ref="A121:A130"/>
    <mergeCell ref="B121:C130"/>
    <mergeCell ref="B104:Q104"/>
    <mergeCell ref="A94:A103"/>
    <mergeCell ref="Q43:Q50"/>
    <mergeCell ref="B113:B120"/>
    <mergeCell ref="C113:C120"/>
    <mergeCell ref="B105:B112"/>
    <mergeCell ref="E84:E93"/>
    <mergeCell ref="C94:C103"/>
    <mergeCell ref="D53:D62"/>
    <mergeCell ref="E53:E62"/>
    <mergeCell ref="B94:B103"/>
  </mergeCells>
  <printOptions/>
  <pageMargins left="0.7" right="0.7" top="0.75" bottom="0.75" header="0.3" footer="0.3"/>
  <pageSetup fitToHeight="0" fitToWidth="1" horizontalDpi="600" verticalDpi="600" orientation="landscape" paperSize="9" scale="60" r:id="rId1"/>
  <rowBreaks count="1" manualBreakCount="1">
    <brk id="10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2022-12-16T08:10:37Z</cp:lastPrinted>
  <dcterms:created xsi:type="dcterms:W3CDTF">2007-01-31T11:43:07Z</dcterms:created>
  <dcterms:modified xsi:type="dcterms:W3CDTF">2022-12-19T06:52:18Z</dcterms:modified>
  <cp:category/>
  <cp:version/>
  <cp:contentType/>
  <cp:contentStatus/>
</cp:coreProperties>
</file>