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PP" sheetId="1" r:id="rId1"/>
  </sheets>
  <definedNames>
    <definedName name="_xlnm.Print_Area" localSheetId="0">'PP'!$A$1:$P$48</definedName>
  </definedNames>
  <calcPr fullCalcOnLoad="1"/>
</workbook>
</file>

<file path=xl/sharedStrings.xml><?xml version="1.0" encoding="utf-8"?>
<sst xmlns="http://schemas.openxmlformats.org/spreadsheetml/2006/main" count="80" uniqueCount="57">
  <si>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</si>
  <si>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</si>
  <si>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</si>
  <si>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</si>
  <si>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</si>
  <si>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</si>
  <si>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</si>
  <si>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</si>
  <si>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</si>
  <si>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</si>
  <si>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</si>
  <si>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</si>
  <si>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</si>
  <si>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</si>
  <si>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</si>
  <si>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</si>
  <si>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</si>
  <si>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</si>
  <si>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</si>
  <si>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</si>
  <si>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</si>
  <si>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</si>
  <si>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</si>
  <si>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</si>
  <si>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</si>
  <si>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</si>
  <si>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</si>
  <si>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</si>
  <si>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</si>
  <si>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</si>
  <si>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</si>
  <si>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</si>
  <si>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</si>
  <si>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</si>
  <si>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</si>
  <si>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</si>
  <si>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</si>
  <si>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</si>
  <si>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</si>
  <si>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</si>
  <si>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</si>
  <si>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</si>
  <si>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</si>
  <si>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</si>
  <si>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</si>
  <si>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</si>
  <si>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</si>
  <si>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</si>
  <si>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</si>
  <si>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</si>
  <si>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</si>
  <si>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1 «Обеспечение жильем молодых семей» на 2017-2023 годы</t>
  </si>
  <si>
    <t>Подпрограмма 2 «Улучшение жилищных условий работников социально значимых и иных организаций» на 2017-2025 годы</t>
  </si>
  <si>
    <t>Администрация Города Томска (управление молодежной политики)</t>
  </si>
  <si>
    <t>Ответственный исполнитель, соисполнители, участники</t>
  </si>
  <si>
    <t>Приложение 3</t>
  </si>
  <si>
    <t>к постановлению администрации Города Томска от 15.02.2022 № 114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</si>
</sst>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/>
    </xf>
    <xf numFmtId="165" fontId="0" fillId="32" borderId="10" xfId="0" applyNumberFormat="1" applyFill="1" applyBorder="1" applyAlignment="1">
      <alignment horizontal="right" vertical="center" wrapText="1"/>
    </xf>
    <xf numFmtId="165" fontId="2" fillId="32" borderId="10" xfId="0" applyNumberFormat="1" applyFont="1" applyFill="1" applyBorder="1" applyAlignment="1">
      <alignment horizontal="right" vertical="center" wrapText="1"/>
    </xf>
    <xf numFmtId="49" fontId="0" fillId="32" borderId="0" xfId="0" applyNumberFormat="1" applyFill="1" applyAlignment="1">
      <alignment vertical="center" wrapText="1"/>
    </xf>
    <xf numFmtId="2" fontId="0" fillId="32" borderId="0" xfId="0" applyNumberFormat="1" applyFill="1" applyAlignment="1">
      <alignment vertical="center" wrapText="1"/>
    </xf>
    <xf numFmtId="49" fontId="0" fillId="32" borderId="10" xfId="0" applyNumberFormat="1" applyFill="1" applyBorder="1" applyAlignment="1">
      <alignment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165" fontId="0" fillId="13" borderId="10" xfId="0" applyNumberFormat="1" applyFill="1" applyBorder="1" applyAlignment="1">
      <alignment horizontal="right" vertical="center" wrapText="1"/>
    </xf>
    <xf numFmtId="165" fontId="2" fillId="13" borderId="10" xfId="0" applyNumberFormat="1" applyFont="1" applyFill="1" applyBorder="1" applyAlignment="1">
      <alignment horizontal="right" vertical="center" wrapText="1"/>
    </xf>
    <xf numFmtId="49" fontId="0" fillId="32" borderId="11" xfId="0" applyNumberFormat="1" applyFill="1" applyBorder="1" applyAlignment="1">
      <alignment horizontal="left" vertical="center" wrapText="1"/>
    </xf>
    <xf numFmtId="49" fontId="0" fillId="32" borderId="12" xfId="0" applyNumberFormat="1" applyFill="1" applyBorder="1" applyAlignment="1">
      <alignment horizontal="left" vertical="center" wrapText="1"/>
    </xf>
    <xf numFmtId="49" fontId="0" fillId="32" borderId="13" xfId="0" applyNumberFormat="1" applyFill="1" applyBorder="1" applyAlignment="1">
      <alignment horizontal="left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7"/>
  <sheetViews>
    <sheetView tabSelected="1" view="pageBreakPreview" zoomScaleNormal="95" zoomScaleSheetLayoutView="100" zoomScalePageLayoutView="0" workbookViewId="0" topLeftCell="D1">
      <selection activeCell="L2" sqref="L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ht="12.75">
      <c r="P1" s="1" t="s">
        <v>55</v>
      </c>
    </row>
    <row r="2" spans="12:16" ht="12.75">
      <c r="L2" s="22" t="s">
        <v>56</v>
      </c>
      <c r="M2" s="23"/>
      <c r="N2" s="23"/>
      <c r="O2" s="23"/>
      <c r="P2" s="23"/>
    </row>
    <row r="4" ht="18" customHeight="1"/>
    <row r="5" ht="15" customHeight="1"/>
    <row r="6" spans="2:25" ht="22.5" customHeight="1">
      <c r="B6" s="24" t="s">
        <v>50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"/>
      <c r="R6" s="2"/>
      <c r="S6" s="2"/>
      <c r="T6" s="2"/>
      <c r="U6" s="2"/>
      <c r="V6" s="2"/>
      <c r="W6" s="2"/>
      <c r="X6" s="3"/>
      <c r="Y6" s="3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</row>
    <row r="8" spans="2:25" ht="51" customHeight="1">
      <c r="B8" s="17" t="s">
        <v>23</v>
      </c>
      <c r="C8" s="17" t="s">
        <v>24</v>
      </c>
      <c r="D8" s="17" t="s">
        <v>25</v>
      </c>
      <c r="E8" s="17" t="s">
        <v>26</v>
      </c>
      <c r="F8" s="17" t="s">
        <v>27</v>
      </c>
      <c r="G8" s="17"/>
      <c r="H8" s="17" t="s">
        <v>28</v>
      </c>
      <c r="I8" s="17"/>
      <c r="J8" s="17"/>
      <c r="K8" s="17"/>
      <c r="L8" s="17"/>
      <c r="M8" s="17"/>
      <c r="N8" s="17"/>
      <c r="O8" s="17"/>
      <c r="P8" s="17" t="s">
        <v>54</v>
      </c>
      <c r="Q8" s="8"/>
      <c r="R8" s="8"/>
      <c r="S8" s="8"/>
      <c r="T8" s="2"/>
      <c r="U8" s="2"/>
      <c r="V8" s="2"/>
      <c r="W8" s="2"/>
      <c r="X8" s="3"/>
      <c r="Y8" s="3"/>
    </row>
    <row r="9" spans="2:25" ht="25.5" customHeight="1">
      <c r="B9" s="17"/>
      <c r="C9" s="17"/>
      <c r="D9" s="17"/>
      <c r="E9" s="17"/>
      <c r="F9" s="17"/>
      <c r="G9" s="17"/>
      <c r="H9" s="17" t="s">
        <v>29</v>
      </c>
      <c r="I9" s="17"/>
      <c r="J9" s="17" t="s">
        <v>30</v>
      </c>
      <c r="K9" s="17"/>
      <c r="L9" s="17" t="s">
        <v>31</v>
      </c>
      <c r="M9" s="17"/>
      <c r="N9" s="17" t="s">
        <v>32</v>
      </c>
      <c r="O9" s="17"/>
      <c r="P9" s="17"/>
      <c r="Q9" s="8"/>
      <c r="R9" s="8"/>
      <c r="S9" s="8"/>
      <c r="T9" s="2"/>
      <c r="U9" s="2"/>
      <c r="V9" s="2"/>
      <c r="W9" s="2"/>
      <c r="X9" s="3"/>
      <c r="Y9" s="3"/>
    </row>
    <row r="10" spans="2:25" ht="27" customHeight="1">
      <c r="B10" s="17"/>
      <c r="C10" s="17"/>
      <c r="D10" s="17"/>
      <c r="E10" s="17"/>
      <c r="F10" s="11" t="s">
        <v>33</v>
      </c>
      <c r="G10" s="11" t="s">
        <v>34</v>
      </c>
      <c r="H10" s="11" t="s">
        <v>33</v>
      </c>
      <c r="I10" s="11" t="s">
        <v>34</v>
      </c>
      <c r="J10" s="11" t="s">
        <v>33</v>
      </c>
      <c r="K10" s="11" t="s">
        <v>34</v>
      </c>
      <c r="L10" s="11" t="s">
        <v>33</v>
      </c>
      <c r="M10" s="11" t="s">
        <v>34</v>
      </c>
      <c r="N10" s="11" t="s">
        <v>33</v>
      </c>
      <c r="O10" s="11" t="s">
        <v>35</v>
      </c>
      <c r="P10" s="17"/>
      <c r="Q10" s="8"/>
      <c r="R10" s="8"/>
      <c r="S10" s="8"/>
      <c r="T10" s="2"/>
      <c r="U10" s="2"/>
      <c r="V10" s="2"/>
      <c r="W10" s="2"/>
      <c r="X10" s="3"/>
      <c r="Y10" s="3"/>
    </row>
    <row r="11" spans="2:25" ht="12.75">
      <c r="B11" s="11" t="s">
        <v>0</v>
      </c>
      <c r="C11" s="11" t="s">
        <v>2</v>
      </c>
      <c r="D11" s="11" t="s">
        <v>4</v>
      </c>
      <c r="E11" s="11" t="s">
        <v>5</v>
      </c>
      <c r="F11" s="11" t="s">
        <v>6</v>
      </c>
      <c r="G11" s="11" t="s">
        <v>36</v>
      </c>
      <c r="H11" s="11" t="s">
        <v>37</v>
      </c>
      <c r="I11" s="11" t="s">
        <v>38</v>
      </c>
      <c r="J11" s="11" t="s">
        <v>39</v>
      </c>
      <c r="K11" s="11" t="s">
        <v>40</v>
      </c>
      <c r="L11" s="11" t="s">
        <v>41</v>
      </c>
      <c r="M11" s="11" t="s">
        <v>3</v>
      </c>
      <c r="N11" s="11" t="s">
        <v>42</v>
      </c>
      <c r="O11" s="11" t="s">
        <v>43</v>
      </c>
      <c r="P11" s="11" t="s">
        <v>44</v>
      </c>
      <c r="Q11" s="8"/>
      <c r="R11" s="8"/>
      <c r="S11" s="8"/>
      <c r="T11" s="2"/>
      <c r="U11" s="2"/>
      <c r="V11" s="2"/>
      <c r="W11" s="2"/>
      <c r="X11" s="3"/>
      <c r="Y11" s="3"/>
    </row>
    <row r="12" spans="2:25" ht="29.25" customHeight="1">
      <c r="B12" s="10" t="s">
        <v>16</v>
      </c>
      <c r="C12" s="18" t="s">
        <v>48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8"/>
      <c r="R12" s="8"/>
      <c r="S12" s="8"/>
      <c r="T12" s="2"/>
      <c r="U12" s="2"/>
      <c r="V12" s="2"/>
      <c r="W12" s="2"/>
      <c r="X12" s="3"/>
      <c r="Y12" s="3"/>
    </row>
    <row r="13" spans="2:25" ht="26.25" customHeight="1">
      <c r="B13" s="10" t="s">
        <v>17</v>
      </c>
      <c r="C13" s="18" t="s">
        <v>47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8"/>
      <c r="R13" s="8"/>
      <c r="S13" s="8"/>
      <c r="T13" s="2"/>
      <c r="U13" s="2"/>
      <c r="V13" s="2"/>
      <c r="W13" s="2"/>
      <c r="X13" s="3"/>
      <c r="Y13" s="3"/>
    </row>
    <row r="14" spans="2:25" ht="25.5" customHeight="1">
      <c r="B14" s="10"/>
      <c r="C14" s="14" t="s">
        <v>51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8"/>
      <c r="R14" s="8"/>
      <c r="S14" s="8"/>
      <c r="T14" s="2"/>
      <c r="U14" s="2"/>
      <c r="V14" s="2"/>
      <c r="W14" s="2"/>
      <c r="X14" s="3"/>
      <c r="Y14" s="3"/>
    </row>
    <row r="15" spans="2:25" ht="22.5" customHeight="1">
      <c r="B15" s="21"/>
      <c r="C15" s="21" t="s">
        <v>18</v>
      </c>
      <c r="D15" s="21" t="s">
        <v>45</v>
      </c>
      <c r="E15" s="10" t="s">
        <v>19</v>
      </c>
      <c r="F15" s="6">
        <f>F16+F17+F18+F19+F20+F21+F22</f>
        <v>1038963.3000000002</v>
      </c>
      <c r="G15" s="6">
        <f>G16+G17+G18+G19+G20+G21+G22</f>
        <v>850978.9</v>
      </c>
      <c r="H15" s="6">
        <f>H16+H17+H18+H19+H20+H21+H22</f>
        <v>373884</v>
      </c>
      <c r="I15" s="6">
        <f aca="true" t="shared" si="0" ref="I15:O15">I16+I17+I18+I19+I20+I21+I22</f>
        <v>288014</v>
      </c>
      <c r="J15" s="6">
        <f t="shared" si="0"/>
        <v>61783.700000000004</v>
      </c>
      <c r="K15" s="6">
        <f t="shared" si="0"/>
        <v>43929.2</v>
      </c>
      <c r="L15" s="6">
        <f t="shared" si="0"/>
        <v>62999.2</v>
      </c>
      <c r="M15" s="6">
        <f t="shared" si="0"/>
        <v>42739.299999999996</v>
      </c>
      <c r="N15" s="6">
        <f>N16+N17+N18+N19+N20+N21+N22</f>
        <v>540296.4</v>
      </c>
      <c r="O15" s="6">
        <f t="shared" si="0"/>
        <v>476296.4</v>
      </c>
      <c r="P15" s="21" t="s">
        <v>53</v>
      </c>
      <c r="Q15" s="8" t="s">
        <v>1</v>
      </c>
      <c r="R15" s="8" t="s">
        <v>1</v>
      </c>
      <c r="S15" s="8" t="s">
        <v>1</v>
      </c>
      <c r="T15" s="2"/>
      <c r="U15" s="2"/>
      <c r="V15" s="2"/>
      <c r="W15" s="2"/>
      <c r="X15" s="3"/>
      <c r="Y15" s="3"/>
    </row>
    <row r="16" spans="2:25" ht="21" customHeight="1">
      <c r="B16" s="21"/>
      <c r="C16" s="21"/>
      <c r="D16" s="21"/>
      <c r="E16" s="10" t="s">
        <v>7</v>
      </c>
      <c r="F16" s="7">
        <f>SUM(H16+J16+L16+N16)</f>
        <v>149685.40000000002</v>
      </c>
      <c r="G16" s="7">
        <v>149685.4</v>
      </c>
      <c r="H16" s="7">
        <v>59901.4</v>
      </c>
      <c r="I16" s="7">
        <v>59901.4</v>
      </c>
      <c r="J16" s="7">
        <v>10885.2</v>
      </c>
      <c r="K16" s="7">
        <v>10885.2</v>
      </c>
      <c r="L16" s="7">
        <v>9898.8</v>
      </c>
      <c r="M16" s="7">
        <v>9898.8</v>
      </c>
      <c r="N16" s="7">
        <v>69000</v>
      </c>
      <c r="O16" s="7">
        <v>69000</v>
      </c>
      <c r="P16" s="21"/>
      <c r="Q16" s="8"/>
      <c r="R16" s="8"/>
      <c r="S16" s="8"/>
      <c r="T16" s="2"/>
      <c r="U16" s="2"/>
      <c r="V16" s="2"/>
      <c r="W16" s="2"/>
      <c r="X16" s="3"/>
      <c r="Y16" s="3"/>
    </row>
    <row r="17" spans="2:25" ht="21" customHeight="1">
      <c r="B17" s="21"/>
      <c r="C17" s="21"/>
      <c r="D17" s="21"/>
      <c r="E17" s="10" t="s">
        <v>8</v>
      </c>
      <c r="F17" s="7">
        <f>SUM(H17+J17+L17+N17)</f>
        <v>208017.30000000002</v>
      </c>
      <c r="G17" s="7">
        <v>208017.3</v>
      </c>
      <c r="H17" s="7">
        <v>77085.6</v>
      </c>
      <c r="I17" s="7">
        <v>77085.6</v>
      </c>
      <c r="J17" s="7">
        <v>2813.1</v>
      </c>
      <c r="K17" s="7">
        <v>2813.1</v>
      </c>
      <c r="L17" s="7">
        <v>7521.6</v>
      </c>
      <c r="M17" s="7">
        <v>7521.6</v>
      </c>
      <c r="N17" s="7">
        <v>120597</v>
      </c>
      <c r="O17" s="7">
        <v>120597</v>
      </c>
      <c r="P17" s="21"/>
      <c r="Q17" s="9"/>
      <c r="R17" s="8"/>
      <c r="S17" s="8"/>
      <c r="T17" s="2"/>
      <c r="U17" s="2"/>
      <c r="V17" s="2"/>
      <c r="W17" s="2"/>
      <c r="X17" s="3"/>
      <c r="Y17" s="3"/>
    </row>
    <row r="18" spans="2:25" ht="21" customHeight="1">
      <c r="B18" s="21"/>
      <c r="C18" s="21"/>
      <c r="D18" s="21"/>
      <c r="E18" s="10" t="s">
        <v>9</v>
      </c>
      <c r="F18" s="7">
        <f>SUM(H18+J18+L18+N18)</f>
        <v>84971.5</v>
      </c>
      <c r="G18" s="7">
        <v>84971.5</v>
      </c>
      <c r="H18" s="7">
        <v>41256.1</v>
      </c>
      <c r="I18" s="7">
        <v>41256.1</v>
      </c>
      <c r="J18" s="7">
        <v>4193.8</v>
      </c>
      <c r="K18" s="7">
        <v>4193.8</v>
      </c>
      <c r="L18" s="7">
        <v>7521.6</v>
      </c>
      <c r="M18" s="7">
        <v>7521.6</v>
      </c>
      <c r="N18" s="7">
        <v>32000</v>
      </c>
      <c r="O18" s="7">
        <v>32000</v>
      </c>
      <c r="P18" s="21"/>
      <c r="Q18" s="9"/>
      <c r="R18" s="9"/>
      <c r="S18" s="8"/>
      <c r="T18" s="2"/>
      <c r="U18" s="2"/>
      <c r="V18" s="2"/>
      <c r="W18" s="2"/>
      <c r="X18" s="3"/>
      <c r="Y18" s="3"/>
    </row>
    <row r="19" spans="2:25" ht="21" customHeight="1">
      <c r="B19" s="21"/>
      <c r="C19" s="21"/>
      <c r="D19" s="21"/>
      <c r="E19" s="10" t="s">
        <v>10</v>
      </c>
      <c r="F19" s="6">
        <f aca="true" t="shared" si="1" ref="F19:G22">H19+J19+L19+N19</f>
        <v>166714.9</v>
      </c>
      <c r="G19" s="6">
        <f t="shared" si="1"/>
        <v>166714.9</v>
      </c>
      <c r="H19" s="6">
        <f>I19</f>
        <v>38040.9</v>
      </c>
      <c r="I19" s="6">
        <f>28004.4+284.7+9751.8</f>
        <v>38040.9</v>
      </c>
      <c r="J19" s="6">
        <v>9056.8</v>
      </c>
      <c r="K19" s="6">
        <v>9056.8</v>
      </c>
      <c r="L19" s="6">
        <v>9617.2</v>
      </c>
      <c r="M19" s="6">
        <v>9617.2</v>
      </c>
      <c r="N19" s="6">
        <v>110000</v>
      </c>
      <c r="O19" s="6">
        <v>110000</v>
      </c>
      <c r="P19" s="21"/>
      <c r="Q19" s="9"/>
      <c r="R19" s="8"/>
      <c r="S19" s="8"/>
      <c r="T19" s="2"/>
      <c r="U19" s="2"/>
      <c r="V19" s="2"/>
      <c r="W19" s="2"/>
      <c r="X19" s="3"/>
      <c r="Y19" s="3"/>
    </row>
    <row r="20" spans="2:25" ht="20.25" customHeight="1">
      <c r="B20" s="21"/>
      <c r="C20" s="21"/>
      <c r="D20" s="21"/>
      <c r="E20" s="10" t="s">
        <v>11</v>
      </c>
      <c r="F20" s="6">
        <f t="shared" si="1"/>
        <v>224059.4</v>
      </c>
      <c r="G20" s="6">
        <f t="shared" si="1"/>
        <v>197701.19999999998</v>
      </c>
      <c r="H20" s="6">
        <f>10000+400+42480</f>
        <v>52880</v>
      </c>
      <c r="I20" s="6">
        <f>17614+9924.9+302.5</f>
        <v>27841.4</v>
      </c>
      <c r="J20" s="6">
        <v>17000</v>
      </c>
      <c r="K20" s="6">
        <v>16980.3</v>
      </c>
      <c r="L20" s="6">
        <v>9480</v>
      </c>
      <c r="M20" s="6">
        <v>8180.1</v>
      </c>
      <c r="N20" s="7">
        <v>144699.4</v>
      </c>
      <c r="O20" s="7">
        <v>144699.4</v>
      </c>
      <c r="P20" s="21"/>
      <c r="Q20" s="8"/>
      <c r="R20" s="8"/>
      <c r="S20" s="8"/>
      <c r="T20" s="2"/>
      <c r="U20" s="2"/>
      <c r="V20" s="2"/>
      <c r="W20" s="2"/>
      <c r="X20" s="3"/>
      <c r="Y20" s="3"/>
    </row>
    <row r="21" spans="2:25" ht="18.75" customHeight="1">
      <c r="B21" s="21"/>
      <c r="C21" s="21"/>
      <c r="D21" s="21"/>
      <c r="E21" s="10" t="s">
        <v>12</v>
      </c>
      <c r="F21" s="6">
        <f t="shared" si="1"/>
        <v>102757.4</v>
      </c>
      <c r="G21" s="6">
        <f t="shared" si="1"/>
        <v>33869.3</v>
      </c>
      <c r="H21" s="6">
        <v>52360</v>
      </c>
      <c r="I21" s="12">
        <f>24000+9469.3+400</f>
        <v>33869.3</v>
      </c>
      <c r="J21" s="6">
        <v>8917.4</v>
      </c>
      <c r="K21" s="6">
        <v>0</v>
      </c>
      <c r="L21" s="6">
        <v>9480</v>
      </c>
      <c r="M21" s="6">
        <v>0</v>
      </c>
      <c r="N21" s="7">
        <v>32000</v>
      </c>
      <c r="O21" s="7">
        <v>0</v>
      </c>
      <c r="P21" s="21"/>
      <c r="Q21" s="8"/>
      <c r="R21" s="8"/>
      <c r="S21" s="8"/>
      <c r="T21" s="2"/>
      <c r="U21" s="2"/>
      <c r="V21" s="2"/>
      <c r="W21" s="2"/>
      <c r="X21" s="3"/>
      <c r="Y21" s="3"/>
    </row>
    <row r="22" spans="2:25" ht="21" customHeight="1">
      <c r="B22" s="21"/>
      <c r="C22" s="21"/>
      <c r="D22" s="21"/>
      <c r="E22" s="10" t="s">
        <v>13</v>
      </c>
      <c r="F22" s="6">
        <f t="shared" si="1"/>
        <v>102757.4</v>
      </c>
      <c r="G22" s="6">
        <f t="shared" si="1"/>
        <v>10019.3</v>
      </c>
      <c r="H22" s="6">
        <v>52360</v>
      </c>
      <c r="I22" s="12">
        <f>150+9469.3+400</f>
        <v>10019.3</v>
      </c>
      <c r="J22" s="6">
        <v>8917.4</v>
      </c>
      <c r="K22" s="6">
        <v>0</v>
      </c>
      <c r="L22" s="6">
        <v>9480</v>
      </c>
      <c r="M22" s="6">
        <v>0</v>
      </c>
      <c r="N22" s="7">
        <v>32000</v>
      </c>
      <c r="O22" s="7">
        <v>0</v>
      </c>
      <c r="P22" s="21"/>
      <c r="Q22" s="8"/>
      <c r="R22" s="8"/>
      <c r="S22" s="8"/>
      <c r="T22" s="2"/>
      <c r="U22" s="2"/>
      <c r="V22" s="2"/>
      <c r="W22" s="2"/>
      <c r="X22" s="3"/>
      <c r="Y22" s="3"/>
    </row>
    <row r="23" spans="2:25" ht="27" customHeight="1">
      <c r="B23" s="10" t="s">
        <v>20</v>
      </c>
      <c r="C23" s="14" t="s">
        <v>49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8"/>
      <c r="R23" s="8"/>
      <c r="S23" s="8"/>
      <c r="T23" s="2"/>
      <c r="U23" s="2"/>
      <c r="V23" s="2"/>
      <c r="W23" s="2"/>
      <c r="X23" s="3"/>
      <c r="Y23" s="3"/>
    </row>
    <row r="24" spans="2:25" ht="33.75" customHeight="1">
      <c r="B24" s="10"/>
      <c r="C24" s="14" t="s">
        <v>52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8"/>
      <c r="R24" s="8"/>
      <c r="S24" s="8"/>
      <c r="T24" s="2"/>
      <c r="U24" s="2"/>
      <c r="V24" s="2"/>
      <c r="W24" s="2"/>
      <c r="X24" s="3"/>
      <c r="Y24" s="3"/>
    </row>
    <row r="25" spans="2:25" ht="20.25" customHeight="1">
      <c r="B25" s="21"/>
      <c r="C25" s="21" t="s">
        <v>21</v>
      </c>
      <c r="D25" s="25" t="s">
        <v>46</v>
      </c>
      <c r="E25" s="10" t="s">
        <v>19</v>
      </c>
      <c r="F25" s="6">
        <f>F26+F27+F29+F30+F32+F33+F34+F28+F31</f>
        <v>325687.20000000007</v>
      </c>
      <c r="G25" s="6">
        <f aca="true" t="shared" si="2" ref="G25:O25">G26+G27+G29+G30+G32+G33+G34+G28+G31</f>
        <v>214510.2</v>
      </c>
      <c r="H25" s="6">
        <f t="shared" si="2"/>
        <v>146390.7</v>
      </c>
      <c r="I25" s="6">
        <f t="shared" si="2"/>
        <v>42764.7</v>
      </c>
      <c r="J25" s="6">
        <f t="shared" si="2"/>
        <v>0</v>
      </c>
      <c r="K25" s="6">
        <f t="shared" si="2"/>
        <v>0</v>
      </c>
      <c r="L25" s="6">
        <f t="shared" si="2"/>
        <v>66346.9</v>
      </c>
      <c r="M25" s="6">
        <f t="shared" si="2"/>
        <v>58795.899999999994</v>
      </c>
      <c r="N25" s="6">
        <f t="shared" si="2"/>
        <v>112949.6</v>
      </c>
      <c r="O25" s="6">
        <f t="shared" si="2"/>
        <v>112949.6</v>
      </c>
      <c r="P25" s="21" t="s">
        <v>53</v>
      </c>
      <c r="Q25" s="8" t="s">
        <v>1</v>
      </c>
      <c r="R25" s="8" t="s">
        <v>1</v>
      </c>
      <c r="S25" s="8" t="s">
        <v>1</v>
      </c>
      <c r="T25" s="2"/>
      <c r="U25" s="2"/>
      <c r="V25" s="2"/>
      <c r="W25" s="2"/>
      <c r="X25" s="3"/>
      <c r="Y25" s="3"/>
    </row>
    <row r="26" spans="2:25" ht="15.75" customHeight="1">
      <c r="B26" s="21"/>
      <c r="C26" s="21"/>
      <c r="D26" s="25"/>
      <c r="E26" s="10" t="s">
        <v>7</v>
      </c>
      <c r="F26" s="7">
        <v>24508.7</v>
      </c>
      <c r="G26" s="7">
        <f aca="true" t="shared" si="3" ref="G26:G32">I26+K26+M26+O26</f>
        <v>24508.7</v>
      </c>
      <c r="H26" s="7">
        <v>3556.8</v>
      </c>
      <c r="I26" s="7">
        <v>3556.8</v>
      </c>
      <c r="J26" s="7">
        <v>0</v>
      </c>
      <c r="K26" s="7">
        <v>0</v>
      </c>
      <c r="L26" s="7">
        <v>20951.9</v>
      </c>
      <c r="M26" s="7">
        <v>20951.9</v>
      </c>
      <c r="N26" s="7">
        <v>0</v>
      </c>
      <c r="O26" s="7">
        <v>0</v>
      </c>
      <c r="P26" s="21"/>
      <c r="Q26" s="8"/>
      <c r="R26" s="8"/>
      <c r="S26" s="8"/>
      <c r="T26" s="2"/>
      <c r="U26" s="2"/>
      <c r="V26" s="2"/>
      <c r="W26" s="2"/>
      <c r="X26" s="3"/>
      <c r="Y26" s="3"/>
    </row>
    <row r="27" spans="2:25" ht="15.75" customHeight="1">
      <c r="B27" s="21"/>
      <c r="C27" s="21"/>
      <c r="D27" s="25"/>
      <c r="E27" s="10" t="s">
        <v>8</v>
      </c>
      <c r="F27" s="7">
        <v>35049.6</v>
      </c>
      <c r="G27" s="7">
        <f t="shared" si="3"/>
        <v>35049.6</v>
      </c>
      <c r="H27" s="7">
        <v>4228.3</v>
      </c>
      <c r="I27" s="7">
        <v>4228.3</v>
      </c>
      <c r="J27" s="7">
        <v>0</v>
      </c>
      <c r="K27" s="7">
        <v>0</v>
      </c>
      <c r="L27" s="7">
        <v>30821.3</v>
      </c>
      <c r="M27" s="7">
        <v>30821.3</v>
      </c>
      <c r="N27" s="7">
        <v>0</v>
      </c>
      <c r="O27" s="7">
        <v>0</v>
      </c>
      <c r="P27" s="21"/>
      <c r="Q27" s="8"/>
      <c r="R27" s="8"/>
      <c r="S27" s="8"/>
      <c r="T27" s="2"/>
      <c r="U27" s="2"/>
      <c r="V27" s="2"/>
      <c r="W27" s="2"/>
      <c r="X27" s="3"/>
      <c r="Y27" s="3"/>
    </row>
    <row r="28" spans="2:25" ht="15" customHeight="1">
      <c r="B28" s="21"/>
      <c r="C28" s="21"/>
      <c r="D28" s="25"/>
      <c r="E28" s="10" t="s">
        <v>9</v>
      </c>
      <c r="F28" s="7">
        <f>SUM(H28+J28+L28+N28)</f>
        <v>49703.9</v>
      </c>
      <c r="G28" s="7">
        <f t="shared" si="3"/>
        <v>49703.9</v>
      </c>
      <c r="H28" s="7">
        <v>4610.2</v>
      </c>
      <c r="I28" s="7">
        <v>4610.2</v>
      </c>
      <c r="J28" s="7">
        <v>0</v>
      </c>
      <c r="K28" s="7">
        <v>0</v>
      </c>
      <c r="L28" s="7">
        <v>3573.7</v>
      </c>
      <c r="M28" s="7">
        <v>3573.7</v>
      </c>
      <c r="N28" s="7">
        <v>41520</v>
      </c>
      <c r="O28" s="7">
        <v>41520</v>
      </c>
      <c r="P28" s="21"/>
      <c r="Q28" s="9"/>
      <c r="R28" s="8"/>
      <c r="S28" s="8"/>
      <c r="T28" s="2"/>
      <c r="U28" s="2"/>
      <c r="V28" s="2"/>
      <c r="W28" s="2"/>
      <c r="X28" s="3"/>
      <c r="Y28" s="3"/>
    </row>
    <row r="29" spans="2:25" ht="16.5" customHeight="1">
      <c r="B29" s="21"/>
      <c r="C29" s="21"/>
      <c r="D29" s="25"/>
      <c r="E29" s="10" t="s">
        <v>10</v>
      </c>
      <c r="F29" s="6">
        <f>H29+J29+L29+N29</f>
        <v>44815.4</v>
      </c>
      <c r="G29" s="6">
        <f t="shared" si="3"/>
        <v>44815.4</v>
      </c>
      <c r="H29" s="6">
        <f>I29</f>
        <v>2935.3999999999996</v>
      </c>
      <c r="I29" s="6">
        <f>930.8+2004.6</f>
        <v>2935.3999999999996</v>
      </c>
      <c r="J29" s="6">
        <v>0</v>
      </c>
      <c r="K29" s="6">
        <v>0</v>
      </c>
      <c r="L29" s="6">
        <v>1880</v>
      </c>
      <c r="M29" s="6">
        <v>1880</v>
      </c>
      <c r="N29" s="6">
        <v>40000</v>
      </c>
      <c r="O29" s="6">
        <v>40000</v>
      </c>
      <c r="P29" s="21"/>
      <c r="Q29" s="9"/>
      <c r="R29" s="8"/>
      <c r="S29" s="8"/>
      <c r="T29" s="2"/>
      <c r="U29" s="2"/>
      <c r="V29" s="2"/>
      <c r="W29" s="2"/>
      <c r="X29" s="3"/>
      <c r="Y29" s="3"/>
    </row>
    <row r="30" spans="2:25" ht="18.75" customHeight="1">
      <c r="B30" s="21"/>
      <c r="C30" s="21"/>
      <c r="D30" s="25"/>
      <c r="E30" s="10" t="s">
        <v>11</v>
      </c>
      <c r="F30" s="6">
        <f>H30+J30+L30+N30</f>
        <v>39889.6</v>
      </c>
      <c r="G30" s="6">
        <f>I30+K30+M30+O30</f>
        <v>35003.6</v>
      </c>
      <c r="H30" s="6">
        <v>5420</v>
      </c>
      <c r="I30" s="6">
        <f>1294+760</f>
        <v>2054</v>
      </c>
      <c r="J30" s="6">
        <v>0</v>
      </c>
      <c r="K30" s="6">
        <v>0</v>
      </c>
      <c r="L30" s="6">
        <v>3040</v>
      </c>
      <c r="M30" s="6">
        <v>1520</v>
      </c>
      <c r="N30" s="6">
        <v>31429.6</v>
      </c>
      <c r="O30" s="6">
        <v>31429.6</v>
      </c>
      <c r="P30" s="21"/>
      <c r="Q30" s="8"/>
      <c r="R30" s="8"/>
      <c r="S30" s="8"/>
      <c r="T30" s="2"/>
      <c r="U30" s="2"/>
      <c r="V30" s="2"/>
      <c r="W30" s="2"/>
      <c r="X30" s="3"/>
      <c r="Y30" s="3"/>
    </row>
    <row r="31" spans="2:25" ht="18" customHeight="1">
      <c r="B31" s="21"/>
      <c r="C31" s="21"/>
      <c r="D31" s="25"/>
      <c r="E31" s="10" t="s">
        <v>12</v>
      </c>
      <c r="F31" s="6">
        <f>H31+J31+L31+N31</f>
        <v>8460</v>
      </c>
      <c r="G31" s="6">
        <f>I31+K31+M31+O31</f>
        <v>4009</v>
      </c>
      <c r="H31" s="6">
        <v>5420</v>
      </c>
      <c r="I31" s="12">
        <f>3200+760</f>
        <v>3960</v>
      </c>
      <c r="J31" s="6">
        <v>0</v>
      </c>
      <c r="K31" s="6">
        <v>0</v>
      </c>
      <c r="L31" s="6">
        <v>3040</v>
      </c>
      <c r="M31" s="6">
        <v>49</v>
      </c>
      <c r="N31" s="6">
        <v>0</v>
      </c>
      <c r="O31" s="6">
        <v>0</v>
      </c>
      <c r="P31" s="21"/>
      <c r="Q31" s="9"/>
      <c r="R31" s="8"/>
      <c r="S31" s="8"/>
      <c r="T31" s="2"/>
      <c r="U31" s="2"/>
      <c r="V31" s="2"/>
      <c r="W31" s="2"/>
      <c r="X31" s="3"/>
      <c r="Y31" s="3"/>
    </row>
    <row r="32" spans="2:25" ht="17.25" customHeight="1">
      <c r="B32" s="21"/>
      <c r="C32" s="21"/>
      <c r="D32" s="25"/>
      <c r="E32" s="10" t="s">
        <v>13</v>
      </c>
      <c r="F32" s="6">
        <f>H32+J32+L32+N32</f>
        <v>7760</v>
      </c>
      <c r="G32" s="6">
        <f t="shared" si="3"/>
        <v>3960</v>
      </c>
      <c r="H32" s="6">
        <v>4720</v>
      </c>
      <c r="I32" s="12">
        <f>3200+760</f>
        <v>3960</v>
      </c>
      <c r="J32" s="6">
        <v>0</v>
      </c>
      <c r="K32" s="6">
        <v>0</v>
      </c>
      <c r="L32" s="6">
        <v>3040</v>
      </c>
      <c r="M32" s="6">
        <v>0</v>
      </c>
      <c r="N32" s="6">
        <v>0</v>
      </c>
      <c r="O32" s="6">
        <v>0</v>
      </c>
      <c r="P32" s="21"/>
      <c r="Q32" s="8"/>
      <c r="R32" s="8"/>
      <c r="S32" s="8"/>
      <c r="T32" s="2"/>
      <c r="U32" s="2"/>
      <c r="V32" s="2"/>
      <c r="W32" s="2"/>
      <c r="X32" s="3"/>
      <c r="Y32" s="3"/>
    </row>
    <row r="33" spans="2:25" ht="16.5" customHeight="1">
      <c r="B33" s="21"/>
      <c r="C33" s="21"/>
      <c r="D33" s="25"/>
      <c r="E33" s="10" t="s">
        <v>14</v>
      </c>
      <c r="F33" s="7">
        <v>56300</v>
      </c>
      <c r="G33" s="7">
        <f>I33</f>
        <v>3960</v>
      </c>
      <c r="H33" s="7">
        <v>56300</v>
      </c>
      <c r="I33" s="13">
        <f>3200+760</f>
        <v>3960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21"/>
      <c r="Q33" s="8"/>
      <c r="R33" s="8"/>
      <c r="S33" s="8"/>
      <c r="T33" s="2"/>
      <c r="U33" s="2"/>
      <c r="V33" s="2"/>
      <c r="W33" s="2"/>
      <c r="X33" s="3"/>
      <c r="Y33" s="3"/>
    </row>
    <row r="34" spans="2:25" ht="17.25" customHeight="1">
      <c r="B34" s="21"/>
      <c r="C34" s="21"/>
      <c r="D34" s="25"/>
      <c r="E34" s="10" t="s">
        <v>15</v>
      </c>
      <c r="F34" s="7">
        <v>59200</v>
      </c>
      <c r="G34" s="7">
        <f>I34</f>
        <v>13500</v>
      </c>
      <c r="H34" s="7">
        <v>59200</v>
      </c>
      <c r="I34" s="7">
        <v>13500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21"/>
      <c r="Q34" s="8"/>
      <c r="R34" s="8"/>
      <c r="S34" s="8"/>
      <c r="T34" s="2"/>
      <c r="U34" s="2"/>
      <c r="V34" s="2"/>
      <c r="W34" s="2"/>
      <c r="X34" s="3"/>
      <c r="Y34" s="3"/>
    </row>
    <row r="35" spans="2:25" ht="20.25" customHeight="1">
      <c r="B35" s="21"/>
      <c r="C35" s="21" t="s">
        <v>22</v>
      </c>
      <c r="D35" s="21"/>
      <c r="E35" s="10" t="s">
        <v>19</v>
      </c>
      <c r="F35" s="6">
        <f>F36+F37+F38+F39+F40+F41+F42+F43+F44</f>
        <v>1364650.4999999998</v>
      </c>
      <c r="G35" s="6">
        <f aca="true" t="shared" si="4" ref="G35:O35">G36+G37+G38+G39+G40+G41+G42+G43+G44</f>
        <v>1065489.1</v>
      </c>
      <c r="H35" s="6">
        <f>H36+H37+H38+H39+H40+H41+H42+H43+H44</f>
        <v>520274.7</v>
      </c>
      <c r="I35" s="6">
        <f t="shared" si="4"/>
        <v>330778.7</v>
      </c>
      <c r="J35" s="6">
        <f>J36+J37+J38+J39+J40+J41+J42+J43+J44</f>
        <v>61783.700000000004</v>
      </c>
      <c r="K35" s="6">
        <f t="shared" si="4"/>
        <v>43929.2</v>
      </c>
      <c r="L35" s="6">
        <f t="shared" si="4"/>
        <v>129346.1</v>
      </c>
      <c r="M35" s="6">
        <f t="shared" si="4"/>
        <v>101535.20000000001</v>
      </c>
      <c r="N35" s="6">
        <f t="shared" si="4"/>
        <v>653246</v>
      </c>
      <c r="O35" s="6">
        <f t="shared" si="4"/>
        <v>589246</v>
      </c>
      <c r="P35" s="21" t="s">
        <v>53</v>
      </c>
      <c r="Q35" s="8"/>
      <c r="R35" s="8"/>
      <c r="S35" s="8"/>
      <c r="T35" s="2"/>
      <c r="U35" s="2"/>
      <c r="V35" s="2"/>
      <c r="W35" s="2"/>
      <c r="X35" s="3"/>
      <c r="Y35" s="3"/>
    </row>
    <row r="36" spans="2:25" ht="12.75">
      <c r="B36" s="21"/>
      <c r="C36" s="21"/>
      <c r="D36" s="21"/>
      <c r="E36" s="10">
        <v>2017</v>
      </c>
      <c r="F36" s="7">
        <f>SUM(F16+F26)</f>
        <v>174194.10000000003</v>
      </c>
      <c r="G36" s="7">
        <f aca="true" t="shared" si="5" ref="G36:O36">SUM(G16+G26)</f>
        <v>174194.1</v>
      </c>
      <c r="H36" s="7">
        <f t="shared" si="5"/>
        <v>63458.200000000004</v>
      </c>
      <c r="I36" s="7">
        <f t="shared" si="5"/>
        <v>63458.200000000004</v>
      </c>
      <c r="J36" s="7">
        <f t="shared" si="5"/>
        <v>10885.2</v>
      </c>
      <c r="K36" s="7">
        <f t="shared" si="5"/>
        <v>10885.2</v>
      </c>
      <c r="L36" s="7">
        <f t="shared" si="5"/>
        <v>30850.7</v>
      </c>
      <c r="M36" s="7">
        <f t="shared" si="5"/>
        <v>30850.7</v>
      </c>
      <c r="N36" s="7">
        <f t="shared" si="5"/>
        <v>69000</v>
      </c>
      <c r="O36" s="7">
        <f t="shared" si="5"/>
        <v>69000</v>
      </c>
      <c r="P36" s="21"/>
      <c r="Q36" s="8"/>
      <c r="R36" s="8"/>
      <c r="S36" s="8"/>
      <c r="T36" s="2"/>
      <c r="U36" s="2"/>
      <c r="V36" s="2"/>
      <c r="W36" s="2"/>
      <c r="X36" s="3"/>
      <c r="Y36" s="3"/>
    </row>
    <row r="37" spans="2:25" ht="12.75">
      <c r="B37" s="21"/>
      <c r="C37" s="21"/>
      <c r="D37" s="21"/>
      <c r="E37" s="10">
        <v>2018</v>
      </c>
      <c r="F37" s="7">
        <f aca="true" t="shared" si="6" ref="F37:O38">SUM(F17+F27)</f>
        <v>243066.90000000002</v>
      </c>
      <c r="G37" s="7">
        <f t="shared" si="6"/>
        <v>243066.9</v>
      </c>
      <c r="H37" s="7">
        <f t="shared" si="6"/>
        <v>81313.90000000001</v>
      </c>
      <c r="I37" s="7">
        <f t="shared" si="6"/>
        <v>81313.90000000001</v>
      </c>
      <c r="J37" s="7">
        <f t="shared" si="6"/>
        <v>2813.1</v>
      </c>
      <c r="K37" s="7">
        <f t="shared" si="6"/>
        <v>2813.1</v>
      </c>
      <c r="L37" s="7">
        <f t="shared" si="6"/>
        <v>38342.9</v>
      </c>
      <c r="M37" s="7">
        <f t="shared" si="6"/>
        <v>38342.9</v>
      </c>
      <c r="N37" s="7">
        <f t="shared" si="6"/>
        <v>120597</v>
      </c>
      <c r="O37" s="7">
        <f t="shared" si="6"/>
        <v>120597</v>
      </c>
      <c r="P37" s="21"/>
      <c r="Q37" s="8"/>
      <c r="R37" s="8"/>
      <c r="S37" s="8"/>
      <c r="T37" s="2"/>
      <c r="U37" s="2"/>
      <c r="V37" s="2"/>
      <c r="W37" s="2"/>
      <c r="X37" s="3"/>
      <c r="Y37" s="3"/>
    </row>
    <row r="38" spans="2:25" ht="12.75">
      <c r="B38" s="21"/>
      <c r="C38" s="21"/>
      <c r="D38" s="21"/>
      <c r="E38" s="10">
        <v>2019</v>
      </c>
      <c r="F38" s="7">
        <f>SUM(F18+F28)</f>
        <v>134675.4</v>
      </c>
      <c r="G38" s="7">
        <f t="shared" si="6"/>
        <v>134675.4</v>
      </c>
      <c r="H38" s="7">
        <f t="shared" si="6"/>
        <v>45866.299999999996</v>
      </c>
      <c r="I38" s="7">
        <f t="shared" si="6"/>
        <v>45866.299999999996</v>
      </c>
      <c r="J38" s="7">
        <f t="shared" si="6"/>
        <v>4193.8</v>
      </c>
      <c r="K38" s="7">
        <f t="shared" si="6"/>
        <v>4193.8</v>
      </c>
      <c r="L38" s="7">
        <f t="shared" si="6"/>
        <v>11095.3</v>
      </c>
      <c r="M38" s="7">
        <f t="shared" si="6"/>
        <v>11095.3</v>
      </c>
      <c r="N38" s="7">
        <f t="shared" si="6"/>
        <v>73520</v>
      </c>
      <c r="O38" s="7">
        <f t="shared" si="6"/>
        <v>73520</v>
      </c>
      <c r="P38" s="21"/>
      <c r="Q38" s="9"/>
      <c r="R38" s="8"/>
      <c r="S38" s="8"/>
      <c r="T38" s="2"/>
      <c r="U38" s="2"/>
      <c r="V38" s="2"/>
      <c r="W38" s="2"/>
      <c r="X38" s="3"/>
      <c r="Y38" s="3"/>
    </row>
    <row r="39" spans="2:25" ht="12.75">
      <c r="B39" s="21"/>
      <c r="C39" s="21"/>
      <c r="D39" s="21"/>
      <c r="E39" s="10">
        <v>2020</v>
      </c>
      <c r="F39" s="6">
        <f aca="true" t="shared" si="7" ref="F39:O39">F29+F19</f>
        <v>211530.3</v>
      </c>
      <c r="G39" s="6">
        <f>G29+G19</f>
        <v>211530.3</v>
      </c>
      <c r="H39" s="6">
        <f>H29+H19</f>
        <v>40976.3</v>
      </c>
      <c r="I39" s="6">
        <f>I29+I19</f>
        <v>40976.3</v>
      </c>
      <c r="J39" s="6">
        <f t="shared" si="7"/>
        <v>9056.8</v>
      </c>
      <c r="K39" s="6">
        <f t="shared" si="7"/>
        <v>9056.8</v>
      </c>
      <c r="L39" s="6">
        <f>L29+L19</f>
        <v>11497.2</v>
      </c>
      <c r="M39" s="6">
        <f>M29+M19</f>
        <v>11497.2</v>
      </c>
      <c r="N39" s="6">
        <f t="shared" si="7"/>
        <v>150000</v>
      </c>
      <c r="O39" s="6">
        <f t="shared" si="7"/>
        <v>150000</v>
      </c>
      <c r="P39" s="21"/>
      <c r="Q39" s="9"/>
      <c r="R39" s="8"/>
      <c r="S39" s="8"/>
      <c r="T39" s="2"/>
      <c r="U39" s="2"/>
      <c r="V39" s="2"/>
      <c r="W39" s="2"/>
      <c r="X39" s="3"/>
      <c r="Y39" s="3"/>
    </row>
    <row r="40" spans="2:25" ht="12.75">
      <c r="B40" s="21"/>
      <c r="C40" s="21"/>
      <c r="D40" s="21"/>
      <c r="E40" s="10">
        <v>2021</v>
      </c>
      <c r="F40" s="6">
        <f>H40+J40+L40+N40</f>
        <v>263949</v>
      </c>
      <c r="G40" s="6">
        <f>I40+K40+O40+M40</f>
        <v>232704.80000000002</v>
      </c>
      <c r="H40" s="6">
        <f>H30+H20</f>
        <v>58300</v>
      </c>
      <c r="I40" s="6">
        <f>I30+I20</f>
        <v>29895.4</v>
      </c>
      <c r="J40" s="6">
        <f>J20+J30</f>
        <v>17000</v>
      </c>
      <c r="K40" s="6">
        <f>K30+K20</f>
        <v>16980.3</v>
      </c>
      <c r="L40" s="6">
        <f>L20+L30</f>
        <v>12520</v>
      </c>
      <c r="M40" s="6">
        <f aca="true" t="shared" si="8" ref="M40:O41">M30+M20</f>
        <v>9700.1</v>
      </c>
      <c r="N40" s="6">
        <f t="shared" si="8"/>
        <v>176129</v>
      </c>
      <c r="O40" s="6">
        <f t="shared" si="8"/>
        <v>176129</v>
      </c>
      <c r="P40" s="21"/>
      <c r="Q40" s="8"/>
      <c r="R40" s="8"/>
      <c r="S40" s="8"/>
      <c r="T40" s="2"/>
      <c r="U40" s="2"/>
      <c r="V40" s="2"/>
      <c r="W40" s="2"/>
      <c r="X40" s="3"/>
      <c r="Y40" s="3"/>
    </row>
    <row r="41" spans="2:25" ht="12.75">
      <c r="B41" s="21"/>
      <c r="C41" s="21"/>
      <c r="D41" s="21"/>
      <c r="E41" s="10">
        <v>2022</v>
      </c>
      <c r="F41" s="6">
        <f>H41+J41+L41+N41</f>
        <v>111217.4</v>
      </c>
      <c r="G41" s="6">
        <f>I41+K41+O41+M41</f>
        <v>37878.3</v>
      </c>
      <c r="H41" s="6">
        <f aca="true" t="shared" si="9" ref="H41:I44">H31+H21</f>
        <v>57780</v>
      </c>
      <c r="I41" s="12">
        <f>I31+I21</f>
        <v>37829.3</v>
      </c>
      <c r="J41" s="6">
        <f>J21+J31</f>
        <v>8917.4</v>
      </c>
      <c r="K41" s="6">
        <f>K31+K21</f>
        <v>0</v>
      </c>
      <c r="L41" s="6">
        <f>L21+L31</f>
        <v>12520</v>
      </c>
      <c r="M41" s="6">
        <f t="shared" si="8"/>
        <v>49</v>
      </c>
      <c r="N41" s="6">
        <f t="shared" si="8"/>
        <v>32000</v>
      </c>
      <c r="O41" s="6">
        <f t="shared" si="8"/>
        <v>0</v>
      </c>
      <c r="P41" s="21"/>
      <c r="Q41" s="8"/>
      <c r="R41" s="8"/>
      <c r="S41" s="8"/>
      <c r="T41" s="2"/>
      <c r="U41" s="2"/>
      <c r="V41" s="2"/>
      <c r="W41" s="2"/>
      <c r="X41" s="3"/>
      <c r="Y41" s="3"/>
    </row>
    <row r="42" spans="2:25" ht="12.75">
      <c r="B42" s="21"/>
      <c r="C42" s="21"/>
      <c r="D42" s="21"/>
      <c r="E42" s="10">
        <v>2023</v>
      </c>
      <c r="F42" s="6">
        <f>H42+J42+L42+N42</f>
        <v>110517.4</v>
      </c>
      <c r="G42" s="6">
        <f>I42+K42+O42</f>
        <v>13979.3</v>
      </c>
      <c r="H42" s="6">
        <f t="shared" si="9"/>
        <v>57080</v>
      </c>
      <c r="I42" s="12">
        <f>I32+I22</f>
        <v>13979.3</v>
      </c>
      <c r="J42" s="6">
        <f>J22+J32</f>
        <v>8917.4</v>
      </c>
      <c r="K42" s="6">
        <v>0</v>
      </c>
      <c r="L42" s="6">
        <f>L22+L32</f>
        <v>12520</v>
      </c>
      <c r="M42" s="6">
        <v>0</v>
      </c>
      <c r="N42" s="6">
        <f>N32+N22</f>
        <v>32000</v>
      </c>
      <c r="O42" s="6">
        <v>0</v>
      </c>
      <c r="P42" s="21"/>
      <c r="Q42" s="8"/>
      <c r="R42" s="8"/>
      <c r="S42" s="8"/>
      <c r="T42" s="2"/>
      <c r="U42" s="2"/>
      <c r="V42" s="2"/>
      <c r="W42" s="2"/>
      <c r="X42" s="3"/>
      <c r="Y42" s="3"/>
    </row>
    <row r="43" spans="2:25" ht="12.75">
      <c r="B43" s="21"/>
      <c r="C43" s="21"/>
      <c r="D43" s="21"/>
      <c r="E43" s="10">
        <v>2024</v>
      </c>
      <c r="F43" s="6">
        <f>H43+J43+L43+N43</f>
        <v>56300</v>
      </c>
      <c r="G43" s="6">
        <f>I43+K43+O43</f>
        <v>3960</v>
      </c>
      <c r="H43" s="6">
        <f>H33</f>
        <v>56300</v>
      </c>
      <c r="I43" s="6">
        <f>I33</f>
        <v>3960</v>
      </c>
      <c r="J43" s="6">
        <f>J23+J33</f>
        <v>0</v>
      </c>
      <c r="K43" s="6">
        <v>0</v>
      </c>
      <c r="L43" s="6">
        <f>L23+L33</f>
        <v>0</v>
      </c>
      <c r="M43" s="6">
        <v>0</v>
      </c>
      <c r="N43" s="6">
        <v>0</v>
      </c>
      <c r="O43" s="6">
        <v>0</v>
      </c>
      <c r="P43" s="21"/>
      <c r="Q43" s="8"/>
      <c r="R43" s="8"/>
      <c r="S43" s="8"/>
      <c r="T43" s="2"/>
      <c r="U43" s="2"/>
      <c r="V43" s="2"/>
      <c r="W43" s="2"/>
      <c r="X43" s="3"/>
      <c r="Y43" s="3"/>
    </row>
    <row r="44" spans="2:25" ht="12.75">
      <c r="B44" s="21"/>
      <c r="C44" s="21"/>
      <c r="D44" s="21"/>
      <c r="E44" s="10">
        <v>2025</v>
      </c>
      <c r="F44" s="6">
        <f>H44+J44+L44+N44</f>
        <v>59200</v>
      </c>
      <c r="G44" s="6">
        <f>I44+K44+O44</f>
        <v>13500</v>
      </c>
      <c r="H44" s="6">
        <f t="shared" si="9"/>
        <v>59200</v>
      </c>
      <c r="I44" s="6">
        <f t="shared" si="9"/>
        <v>13500</v>
      </c>
      <c r="J44" s="6">
        <f>J24+J34</f>
        <v>0</v>
      </c>
      <c r="K44" s="6">
        <v>0</v>
      </c>
      <c r="L44" s="6">
        <f>L24+L34</f>
        <v>0</v>
      </c>
      <c r="M44" s="6">
        <v>0</v>
      </c>
      <c r="N44" s="6">
        <v>0</v>
      </c>
      <c r="O44" s="6">
        <v>0</v>
      </c>
      <c r="P44" s="21"/>
      <c r="Q44" s="8"/>
      <c r="R44" s="8"/>
      <c r="S44" s="8"/>
      <c r="T44" s="2"/>
      <c r="U44" s="2"/>
      <c r="V44" s="2"/>
      <c r="W44" s="2"/>
      <c r="X44" s="3"/>
      <c r="Y44" s="3"/>
    </row>
    <row r="45" spans="2:25" ht="19.5" customHeight="1">
      <c r="B45" s="2"/>
      <c r="C45" s="2"/>
      <c r="D45" s="2"/>
      <c r="E45" s="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  <c r="R45" s="2"/>
      <c r="S45" s="2"/>
      <c r="T45" s="2"/>
      <c r="U45" s="2"/>
      <c r="V45" s="2"/>
      <c r="W45" s="2"/>
      <c r="X45" s="3"/>
      <c r="Y45" s="3"/>
    </row>
    <row r="46" spans="6:16" ht="1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7:16" ht="12.75"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/>
  <mergeCells count="29">
    <mergeCell ref="L2:P2"/>
    <mergeCell ref="C35:D44"/>
    <mergeCell ref="J9:K9"/>
    <mergeCell ref="L9:M9"/>
    <mergeCell ref="P35:P44"/>
    <mergeCell ref="C23:P23"/>
    <mergeCell ref="B6:P6"/>
    <mergeCell ref="C25:C34"/>
    <mergeCell ref="D25:D34"/>
    <mergeCell ref="P25:P34"/>
    <mergeCell ref="B35:B44"/>
    <mergeCell ref="C15:C22"/>
    <mergeCell ref="D15:D22"/>
    <mergeCell ref="P15:P22"/>
    <mergeCell ref="B15:B22"/>
    <mergeCell ref="N9:O9"/>
    <mergeCell ref="E8:E10"/>
    <mergeCell ref="F8:G9"/>
    <mergeCell ref="H8:O8"/>
    <mergeCell ref="B25:B34"/>
    <mergeCell ref="C24:P24"/>
    <mergeCell ref="B8:B10"/>
    <mergeCell ref="C8:C10"/>
    <mergeCell ref="D8:D10"/>
    <mergeCell ref="C12:P12"/>
    <mergeCell ref="C13:P13"/>
    <mergeCell ref="C14:P14"/>
    <mergeCell ref="P8:P10"/>
    <mergeCell ref="H9:I9"/>
  </mergeCells>
  <printOptions/>
  <pageMargins left="0.7" right="0.7" top="0.75" bottom="0.75" header="0.3" footer="0.3"/>
  <pageSetup fitToWidth="0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2020-09-10T05:13:28Z</cp:lastPrinted>
  <dcterms:created xsi:type="dcterms:W3CDTF">2007-01-31T11:43:07Z</dcterms:created>
  <dcterms:modified xsi:type="dcterms:W3CDTF">2022-02-15T07:07:40Z</dcterms:modified>
  <cp:category/>
  <cp:version/>
  <cp:contentType/>
  <cp:contentStatus/>
</cp:coreProperties>
</file>