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'Лист1'!$14:$16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85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<sst xmlns="http://schemas.openxmlformats.org/spreadsheetml/2006/main" count="207" uniqueCount="73">
  <si>
    <t>№</t>
  </si>
  <si>
    <t>Срок исполнения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</si>
  <si>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</si>
  <si>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</si>
  <si>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</si>
  <si>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</si>
  <si>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</si>
  <si>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</si>
  <si>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</si>
  <si>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культуры.</t>
    </r>
  </si>
  <si>
    <t>Подпрограмма 1 «Развитие культуры»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</si>
  <si>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</si>
  <si>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</si>
  <si>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</si>
  <si>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</si>
  <si>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</si>
  <si>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</si>
  <si>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</si>
  <si>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r>
      <t xml:space="preserve">Задача 2. </t>
    </r>
    <r>
      <rPr>
        <sz val="10"/>
        <color indexed="8"/>
        <rFont val="Times New Roman"/>
        <family val="1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</si>
  <si>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</si>
  <si>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Итого по задаче 3</t>
  </si>
  <si>
    <t>Итого по задаче 2</t>
  </si>
  <si>
    <t>Объем финансирования (тыс. руб.)</t>
  </si>
  <si>
    <r>
      <t>Задача 4.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</si>
  <si>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</si>
  <si>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Итого по задаче 4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</si>
  <si>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</si>
  <si>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</si>
  <si>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</si>
  <si>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r>
      <t>Задача 3.</t>
    </r>
    <r>
      <rPr>
        <sz val="10"/>
        <color indexed="8"/>
        <rFont val="Times New Roman"/>
        <family val="1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</si>
  <si>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</si>
  <si>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</si>
  <si>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</si>
  <si>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</si>
  <si>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</si>
  <si>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</si>
  <si>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</si>
  <si>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</si>
  <si>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</si>
  <si>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 xml:space="preserve"> </t>
    </r>
    <r>
      <rPr>
        <sz val="10"/>
        <color indexed="8"/>
        <rFont val="Times New Roman"/>
        <family val="1"/>
      </rPr>
      <t xml:space="preserve">к муниципальной программе </t>
    </r>
  </si>
  <si>
    <t>к постановлению</t>
  </si>
  <si>
    <t>Код бюджетной классификации (КЦСР, КВР)</t>
  </si>
  <si>
    <t>план</t>
  </si>
  <si>
    <t>«Развитие культуры и туризма»  муниципального образования «Город Томск»</t>
  </si>
  <si>
    <t>Приложение 2</t>
  </si>
  <si>
    <t>КЦСР 03 1 0000,               КВР 000</t>
  </si>
  <si>
    <t>КЦСР 03 2 01 00000,                       КВР  000</t>
  </si>
  <si>
    <t>РЕСУРСНОЕ ОБЕСПЕЧЕНИЕ МУНИЦИПАЛЬНОЙ ПРОГРАММЫ</t>
  </si>
  <si>
    <t>Наименования целей, задач муниципальной программы</t>
  </si>
  <si>
    <t>В том числе за счет средств</t>
  </si>
  <si>
    <t>УК</t>
  </si>
  <si>
    <t>ИТОГО ПО МУНИЦИПАЛЬНОЙ ПРОГРАММЕ «РАЗВИТИЕ КУЛЬТУРЫ И ТУРИЗМА»</t>
  </si>
  <si>
    <t>ДКС</t>
  </si>
  <si>
    <t xml:space="preserve">УК,  АКР,  АЛР, АОР, АСР
</t>
  </si>
  <si>
    <t>КЦСР 03 1 00 00000,                       КВР 000</t>
  </si>
  <si>
    <t>КЦСР 03 3 00 00000,      КВР  000</t>
  </si>
  <si>
    <t xml:space="preserve">Итого по задаче 1 </t>
  </si>
  <si>
    <t>КЦСР 0342032
 КВР  243</t>
  </si>
  <si>
    <t>КЦСР 0340100000
  КВР  000</t>
  </si>
  <si>
    <t>КЦСР 0340100000,
  КВР  000</t>
  </si>
  <si>
    <t>2021 год</t>
  </si>
  <si>
    <t>2022 год</t>
  </si>
  <si>
    <t>2023 год</t>
  </si>
  <si>
    <t>2024 год</t>
  </si>
  <si>
    <t>2025 год</t>
  </si>
  <si>
    <t>на 2015-2025 годы</t>
  </si>
  <si>
    <t>«Развитие культуры и туризма»  муниципального образования «Город Томск» на 2015-2025 годы</t>
  </si>
  <si>
    <t>Ответственный исполнитель, соисполнители, участники</t>
  </si>
  <si>
    <t>по бюджету</t>
  </si>
  <si>
    <t>по МП</t>
  </si>
  <si>
    <t>разница</t>
  </si>
  <si>
    <t xml:space="preserve">Приложение 14
к постановлению
администрации Города Томска от    №
</t>
  </si>
  <si>
    <t>администрации Города Томска от 01.03.2022 № 152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</si>
</sst>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_р_._-;\-* #,##0_р_._-;_-* &quot;-&quot;?_р_._-;_-@_-"/>
    <numFmt numFmtId="166" formatCode="_-* #,##0.0\ _₽_-;\-* #,##0.0\ _₽_-;_-* &quot;-&quot;?\ _₽_-;_-@_-"/>
    <numFmt numFmtId="167" formatCode="#,##0.0"/>
  </numFmts>
  <fonts count="27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167" fontId="4" fillId="24" borderId="10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164" fontId="5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166" fontId="5" fillId="24" borderId="0" xfId="0" applyNumberFormat="1" applyFont="1" applyFill="1" applyAlignment="1">
      <alignment/>
    </xf>
    <xf numFmtId="164" fontId="4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164" fontId="0" fillId="24" borderId="0" xfId="0" applyNumberFormat="1" applyFill="1" applyAlignment="1">
      <alignment/>
    </xf>
    <xf numFmtId="166" fontId="0" fillId="24" borderId="0" xfId="0" applyNumberFormat="1" applyFill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67" fontId="2" fillId="24" borderId="10" xfId="0" applyNumberFormat="1" applyFont="1" applyFill="1" applyBorder="1" applyAlignment="1">
      <alignment horizontal="center" vertical="center" wrapText="1"/>
    </xf>
    <xf numFmtId="167" fontId="0" fillId="24" borderId="10" xfId="0" applyNumberFormat="1" applyFill="1" applyBorder="1" applyAlignment="1">
      <alignment horizontal="center" vertical="center"/>
    </xf>
    <xf numFmtId="167" fontId="5" fillId="24" borderId="0" xfId="0" applyNumberFormat="1" applyFont="1" applyFill="1" applyAlignment="1">
      <alignment/>
    </xf>
    <xf numFmtId="0" fontId="2" fillId="24" borderId="0" xfId="0" applyFont="1" applyFill="1" applyAlignment="1">
      <alignment horizontal="right"/>
    </xf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0" fontId="4" fillId="24" borderId="12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left" vertical="center" wrapText="1"/>
    </xf>
    <xf numFmtId="164" fontId="4" fillId="24" borderId="13" xfId="0" applyNumberFormat="1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vertical="center" wrapText="1"/>
    </xf>
    <xf numFmtId="164" fontId="4" fillId="24" borderId="14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164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vertical="center" wrapText="1"/>
    </xf>
    <xf numFmtId="164" fontId="4" fillId="24" borderId="0" xfId="0" applyNumberFormat="1" applyFont="1" applyFill="1" applyBorder="1" applyAlignment="1">
      <alignment horizontal="center" vertical="center" wrapText="1"/>
    </xf>
    <xf numFmtId="164" fontId="0" fillId="24" borderId="0" xfId="0" applyNumberFormat="1" applyFill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6" fontId="0" fillId="24" borderId="0" xfId="0" applyNumberFormat="1" applyFill="1" applyAlignment="1">
      <alignment horizontal="center" vertical="center"/>
    </xf>
    <xf numFmtId="0" fontId="6" fillId="24" borderId="0" xfId="0" applyFont="1" applyFill="1" applyAlignment="1">
      <alignment horizontal="center"/>
    </xf>
    <xf numFmtId="0" fontId="0" fillId="24" borderId="0" xfId="0" applyFont="1" applyFill="1" applyAlignment="1">
      <alignment horizontal="right"/>
    </xf>
    <xf numFmtId="0" fontId="2" fillId="24" borderId="0" xfId="0" applyFont="1" applyFill="1" applyAlignment="1">
      <alignment horizontal="right"/>
    </xf>
    <xf numFmtId="0" fontId="3" fillId="24" borderId="13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center" vertical="center" textRotation="90" wrapText="1"/>
    </xf>
    <xf numFmtId="0" fontId="2" fillId="24" borderId="17" xfId="0" applyFont="1" applyFill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3" fillId="24" borderId="22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textRotation="90" wrapText="1"/>
    </xf>
    <xf numFmtId="0" fontId="3" fillId="24" borderId="10" xfId="0" applyFont="1" applyFill="1" applyBorder="1" applyAlignment="1">
      <alignment horizontal="left" vertical="top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0;&#1079;&#1084;&#1077;&#1085;%20&#1052;&#1055;%202016\&#1055;&#1056;&#1054;&#1045;&#1050;&#1058;\&#1087;&#1088;&#1080;&#1083;.7%20%20&#1091;&#1090;&#1074;&#1077;&#1088;&#1078;&#1076;&#1077;&#1085;&#1085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7\&#1084;&#1087;\27%2009%202017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>
            <v>12248.2</v>
          </cell>
          <cell r="E30">
            <v>12108.2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1"/>
  <sheetViews>
    <sheetView tabSelected="1" zoomScale="90" zoomScaleNormal="90" zoomScalePageLayoutView="0" workbookViewId="0" topLeftCell="A1">
      <selection activeCell="L10" sqref="L10"/>
    </sheetView>
  </sheetViews>
  <sheetFormatPr defaultColWidth="9.00390625" defaultRowHeight="15.75"/>
  <cols>
    <col min="1" max="1" width="3.875" style="8" customWidth="1"/>
    <col min="2" max="2" width="20.50390625" style="18" customWidth="1"/>
    <col min="3" max="3" width="15.75390625" style="18" customWidth="1"/>
    <col min="4" max="4" width="9.00390625" style="19" customWidth="1"/>
    <col min="5" max="5" width="14.25390625" style="20" customWidth="1"/>
    <col min="6" max="6" width="13.75390625" style="20" customWidth="1"/>
    <col min="7" max="7" width="13.375" style="19" customWidth="1"/>
    <col min="8" max="8" width="12.50390625" style="19" customWidth="1"/>
    <col min="9" max="9" width="14.25390625" style="19" customWidth="1"/>
    <col min="10" max="10" width="12.00390625" style="19" bestFit="1" customWidth="1"/>
    <col min="11" max="11" width="11.25390625" style="19" customWidth="1"/>
    <col min="12" max="13" width="10.625" style="19" customWidth="1"/>
    <col min="14" max="14" width="10.00390625" style="19" customWidth="1"/>
    <col min="15" max="15" width="9.25390625" style="21" customWidth="1"/>
    <col min="16" max="16" width="10.25390625" style="8" hidden="1" customWidth="1"/>
    <col min="17" max="17" width="13.25390625" style="8" hidden="1" customWidth="1"/>
    <col min="18" max="18" width="13.75390625" style="8" hidden="1" customWidth="1"/>
    <col min="19" max="20" width="11.75390625" style="8" hidden="1" customWidth="1"/>
    <col min="21" max="21" width="10.75390625" style="8" hidden="1" customWidth="1"/>
    <col min="22" max="22" width="5.50390625" style="8" hidden="1" customWidth="1"/>
    <col min="23" max="23" width="11.125" style="8" bestFit="1" customWidth="1"/>
    <col min="24" max="24" width="11.00390625" style="8" bestFit="1" customWidth="1"/>
    <col min="25" max="26" width="10.25390625" style="8" hidden="1" customWidth="1"/>
    <col min="27" max="27" width="10.25390625" style="8" customWidth="1"/>
    <col min="28" max="28" width="12.00390625" style="8" hidden="1" customWidth="1"/>
    <col min="29" max="16384" width="9.00390625" style="8" customWidth="1"/>
  </cols>
  <sheetData>
    <row r="1" spans="1:15" ht="15.75">
      <c r="A1" s="62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75">
      <c r="A2" s="63" t="s">
        <v>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4.75" customHeight="1">
      <c r="A3" s="63" t="s">
        <v>72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8.75" customHeight="1">
      <c r="A4" s="43" t="s">
        <v>44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5.75">
      <c r="A5" s="43" t="s">
        <v>39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5.75">
      <c r="A6" s="44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15.75">
      <c r="A7" s="44" t="s">
        <v>65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.75">
      <c r="A9" s="65" t="s">
        <v>47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ht="15.75">
      <c r="A10" s="17"/>
    </row>
    <row r="11" spans="1:15" ht="18.75">
      <c r="A11" s="42" t="s">
        <v>66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ht="15.75">
      <c r="A12" s="17"/>
    </row>
    <row r="13" ht="15.75">
      <c r="A13" s="17"/>
    </row>
    <row r="14" spans="1:16" ht="33.75" customHeight="1">
      <c r="A14" s="64" t="s">
        <v>0</v>
      </c>
      <c r="B14" s="51" t="s">
        <v>48</v>
      </c>
      <c r="C14" s="51" t="s">
        <v>41</v>
      </c>
      <c r="D14" s="64" t="s">
        <v>1</v>
      </c>
      <c r="E14" s="48" t="s">
        <v>22</v>
      </c>
      <c r="F14" s="48"/>
      <c r="G14" s="64" t="s">
        <v>49</v>
      </c>
      <c r="H14" s="64"/>
      <c r="I14" s="64"/>
      <c r="J14" s="64"/>
      <c r="K14" s="64"/>
      <c r="L14" s="64"/>
      <c r="M14" s="64"/>
      <c r="N14" s="64"/>
      <c r="O14" s="64" t="s">
        <v>67</v>
      </c>
      <c r="P14" s="22"/>
    </row>
    <row r="15" spans="1:16" ht="59.25" customHeight="1">
      <c r="A15" s="64"/>
      <c r="B15" s="49"/>
      <c r="C15" s="49"/>
      <c r="D15" s="64"/>
      <c r="E15" s="48"/>
      <c r="F15" s="48"/>
      <c r="G15" s="64" t="s">
        <v>2</v>
      </c>
      <c r="H15" s="64"/>
      <c r="I15" s="64" t="s">
        <v>3</v>
      </c>
      <c r="J15" s="64"/>
      <c r="K15" s="64" t="s">
        <v>4</v>
      </c>
      <c r="L15" s="64"/>
      <c r="M15" s="64" t="s">
        <v>5</v>
      </c>
      <c r="N15" s="64"/>
      <c r="O15" s="64"/>
      <c r="P15" s="22"/>
    </row>
    <row r="16" spans="1:16" s="25" customFormat="1" ht="25.5">
      <c r="A16" s="64"/>
      <c r="B16" s="50"/>
      <c r="C16" s="50"/>
      <c r="D16" s="64"/>
      <c r="E16" s="23" t="s">
        <v>6</v>
      </c>
      <c r="F16" s="23" t="s">
        <v>7</v>
      </c>
      <c r="G16" s="23" t="s">
        <v>6</v>
      </c>
      <c r="H16" s="23" t="s">
        <v>7</v>
      </c>
      <c r="I16" s="23" t="s">
        <v>6</v>
      </c>
      <c r="J16" s="23" t="s">
        <v>7</v>
      </c>
      <c r="K16" s="23" t="s">
        <v>6</v>
      </c>
      <c r="L16" s="23" t="s">
        <v>7</v>
      </c>
      <c r="M16" s="23" t="s">
        <v>6</v>
      </c>
      <c r="N16" s="23" t="s">
        <v>42</v>
      </c>
      <c r="O16" s="23"/>
      <c r="P16" s="24"/>
    </row>
    <row r="17" spans="1:16" s="19" customFormat="1" ht="15.75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  <c r="K17" s="23">
        <v>11</v>
      </c>
      <c r="L17" s="23">
        <v>12</v>
      </c>
      <c r="M17" s="23">
        <v>13</v>
      </c>
      <c r="N17" s="23">
        <v>14</v>
      </c>
      <c r="O17" s="23">
        <v>15</v>
      </c>
      <c r="P17" s="12"/>
    </row>
    <row r="18" spans="1:16" ht="29.25" customHeight="1">
      <c r="A18" s="73" t="s">
        <v>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22"/>
    </row>
    <row r="19" spans="1:16" ht="16.5" customHeight="1">
      <c r="A19" s="73" t="s">
        <v>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22"/>
    </row>
    <row r="20" spans="1:16" ht="15.75">
      <c r="A20" s="73" t="s">
        <v>10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22"/>
    </row>
    <row r="21" spans="1:17" s="5" customFormat="1" ht="15.75">
      <c r="A21" s="48"/>
      <c r="B21" s="48" t="s">
        <v>56</v>
      </c>
      <c r="C21" s="26"/>
      <c r="D21" s="1" t="s">
        <v>11</v>
      </c>
      <c r="E21" s="7">
        <v>6214392.366</v>
      </c>
      <c r="F21" s="7">
        <v>4956608.355999999</v>
      </c>
      <c r="G21" s="7">
        <v>3936916.9699999997</v>
      </c>
      <c r="H21" s="7">
        <v>3449685.9599999995</v>
      </c>
      <c r="I21" s="7">
        <v>45719.4</v>
      </c>
      <c r="J21" s="7">
        <v>11061.6</v>
      </c>
      <c r="K21" s="7">
        <v>1424256.096</v>
      </c>
      <c r="L21" s="7">
        <v>752793.696</v>
      </c>
      <c r="M21" s="7">
        <v>807499.9000000001</v>
      </c>
      <c r="N21" s="7">
        <v>743067.1000000001</v>
      </c>
      <c r="O21" s="46" t="s">
        <v>53</v>
      </c>
      <c r="P21" s="3"/>
      <c r="Q21" s="4"/>
    </row>
    <row r="22" spans="1:18" s="5" customFormat="1" ht="35.25" customHeight="1">
      <c r="A22" s="48"/>
      <c r="B22" s="48"/>
      <c r="C22" s="1" t="s">
        <v>45</v>
      </c>
      <c r="D22" s="1" t="s">
        <v>12</v>
      </c>
      <c r="E22" s="2">
        <v>423497.10000000003</v>
      </c>
      <c r="F22" s="2">
        <v>369330.50000000006</v>
      </c>
      <c r="G22" s="2">
        <v>287073</v>
      </c>
      <c r="H22" s="2">
        <v>242825.40000000002</v>
      </c>
      <c r="I22" s="2">
        <v>3225</v>
      </c>
      <c r="J22" s="2">
        <v>0</v>
      </c>
      <c r="K22" s="2">
        <v>69836.9</v>
      </c>
      <c r="L22" s="2">
        <v>63142.9</v>
      </c>
      <c r="M22" s="2">
        <v>63362.2</v>
      </c>
      <c r="N22" s="2">
        <v>63362.2</v>
      </c>
      <c r="O22" s="46"/>
      <c r="P22" s="3"/>
      <c r="Q22" s="4"/>
      <c r="R22" s="4"/>
    </row>
    <row r="23" spans="1:18" s="5" customFormat="1" ht="15.75">
      <c r="A23" s="48"/>
      <c r="B23" s="48"/>
      <c r="C23" s="74" t="s">
        <v>54</v>
      </c>
      <c r="D23" s="1" t="s">
        <v>13</v>
      </c>
      <c r="E23" s="2">
        <v>415534.89</v>
      </c>
      <c r="F23" s="2">
        <v>393154.04000000004</v>
      </c>
      <c r="G23" s="2">
        <v>268270.99</v>
      </c>
      <c r="H23" s="2">
        <v>255911.14</v>
      </c>
      <c r="I23" s="2">
        <v>3297.5</v>
      </c>
      <c r="J23" s="2">
        <v>0</v>
      </c>
      <c r="K23" s="2">
        <v>68949.3</v>
      </c>
      <c r="L23" s="2">
        <v>62225.8</v>
      </c>
      <c r="M23" s="2">
        <v>75017.1</v>
      </c>
      <c r="N23" s="2">
        <v>75017.1</v>
      </c>
      <c r="O23" s="46"/>
      <c r="P23" s="3"/>
      <c r="Q23" s="4"/>
      <c r="R23" s="4"/>
    </row>
    <row r="24" spans="1:23" s="5" customFormat="1" ht="15.75">
      <c r="A24" s="48"/>
      <c r="B24" s="48"/>
      <c r="C24" s="75"/>
      <c r="D24" s="1" t="s">
        <v>14</v>
      </c>
      <c r="E24" s="2">
        <v>476059.0959999999</v>
      </c>
      <c r="F24" s="2">
        <v>458652.696</v>
      </c>
      <c r="G24" s="2">
        <v>277844.1</v>
      </c>
      <c r="H24" s="2">
        <v>267597.4</v>
      </c>
      <c r="I24" s="2">
        <v>3135.3</v>
      </c>
      <c r="J24" s="2">
        <v>0</v>
      </c>
      <c r="K24" s="2">
        <v>112958.09599999999</v>
      </c>
      <c r="L24" s="2">
        <v>108933.69599999998</v>
      </c>
      <c r="M24" s="2">
        <v>82121.6</v>
      </c>
      <c r="N24" s="2">
        <v>82121.6</v>
      </c>
      <c r="O24" s="46"/>
      <c r="P24" s="3"/>
      <c r="Q24" s="4"/>
      <c r="R24" s="4"/>
      <c r="W24" s="4"/>
    </row>
    <row r="25" spans="1:16" s="5" customFormat="1" ht="15.75">
      <c r="A25" s="48"/>
      <c r="B25" s="48"/>
      <c r="C25" s="75"/>
      <c r="D25" s="1" t="s">
        <v>15</v>
      </c>
      <c r="E25" s="2">
        <v>533092.2000000001</v>
      </c>
      <c r="F25" s="2">
        <v>517689.5</v>
      </c>
      <c r="G25" s="2">
        <v>301455.4</v>
      </c>
      <c r="H25" s="2">
        <v>286052.7</v>
      </c>
      <c r="I25" s="2">
        <v>645.6</v>
      </c>
      <c r="J25" s="2">
        <v>645.6</v>
      </c>
      <c r="K25" s="2">
        <v>145737.90000000002</v>
      </c>
      <c r="L25" s="2">
        <v>145737.90000000002</v>
      </c>
      <c r="M25" s="2">
        <v>85253.3</v>
      </c>
      <c r="N25" s="2">
        <v>85253.3</v>
      </c>
      <c r="O25" s="46"/>
      <c r="P25" s="3"/>
    </row>
    <row r="26" spans="1:28" s="5" customFormat="1" ht="15.75">
      <c r="A26" s="48"/>
      <c r="B26" s="48"/>
      <c r="C26" s="75"/>
      <c r="D26" s="1" t="s">
        <v>16</v>
      </c>
      <c r="E26" s="2">
        <v>548956</v>
      </c>
      <c r="F26" s="2">
        <v>535926.3999999999</v>
      </c>
      <c r="G26" s="2">
        <v>308889.3</v>
      </c>
      <c r="H26" s="2">
        <v>300567.6</v>
      </c>
      <c r="I26" s="2">
        <v>5000</v>
      </c>
      <c r="J26" s="2">
        <v>5000</v>
      </c>
      <c r="K26" s="2">
        <v>147145.7</v>
      </c>
      <c r="L26" s="2">
        <v>142437.8</v>
      </c>
      <c r="M26" s="2">
        <v>87921</v>
      </c>
      <c r="N26" s="2">
        <v>87921</v>
      </c>
      <c r="O26" s="46"/>
      <c r="P26" s="3"/>
      <c r="Q26" s="4"/>
      <c r="AB26" s="6">
        <f>E26-M26</f>
        <v>461035</v>
      </c>
    </row>
    <row r="27" spans="1:28" s="5" customFormat="1" ht="15.75">
      <c r="A27" s="48"/>
      <c r="B27" s="48"/>
      <c r="C27" s="75"/>
      <c r="D27" s="1" t="s">
        <v>17</v>
      </c>
      <c r="E27" s="2">
        <v>590023.18</v>
      </c>
      <c r="F27" s="2">
        <v>506158.92000000004</v>
      </c>
      <c r="G27" s="2">
        <v>375056.28</v>
      </c>
      <c r="H27" s="2">
        <v>342346.82</v>
      </c>
      <c r="I27" s="2">
        <v>5000</v>
      </c>
      <c r="J27" s="2">
        <v>0</v>
      </c>
      <c r="K27" s="2">
        <v>146592.5</v>
      </c>
      <c r="L27" s="2">
        <v>100437.70000000001</v>
      </c>
      <c r="M27" s="2">
        <v>63374.399999999994</v>
      </c>
      <c r="N27" s="2">
        <v>63374.399999999994</v>
      </c>
      <c r="O27" s="46"/>
      <c r="P27" s="3"/>
      <c r="Q27" s="4"/>
      <c r="AB27" s="6">
        <f>E27-M27</f>
        <v>526648.78</v>
      </c>
    </row>
    <row r="28" spans="1:28" s="5" customFormat="1" ht="15.75">
      <c r="A28" s="48"/>
      <c r="B28" s="48"/>
      <c r="C28" s="75"/>
      <c r="D28" s="1" t="s">
        <v>60</v>
      </c>
      <c r="E28" s="2">
        <v>633548.2</v>
      </c>
      <c r="F28" s="2">
        <v>568527.9</v>
      </c>
      <c r="G28" s="2">
        <v>398073.5</v>
      </c>
      <c r="H28" s="2">
        <v>365252.2</v>
      </c>
      <c r="I28" s="2">
        <v>5416</v>
      </c>
      <c r="J28" s="2">
        <v>5416</v>
      </c>
      <c r="K28" s="2">
        <v>146665.7</v>
      </c>
      <c r="L28" s="2">
        <v>114466.7</v>
      </c>
      <c r="M28" s="2">
        <v>83393</v>
      </c>
      <c r="N28" s="2">
        <v>83393</v>
      </c>
      <c r="O28" s="46"/>
      <c r="P28" s="3"/>
      <c r="Q28" s="4"/>
      <c r="AB28" s="6">
        <f>E28-M28</f>
        <v>550155.2</v>
      </c>
    </row>
    <row r="29" spans="1:23" s="5" customFormat="1" ht="15.75">
      <c r="A29" s="48"/>
      <c r="B29" s="48"/>
      <c r="C29" s="75"/>
      <c r="D29" s="1" t="s">
        <v>61</v>
      </c>
      <c r="E29" s="2">
        <v>659255.2000000001</v>
      </c>
      <c r="F29" s="2">
        <v>442064.79999999993</v>
      </c>
      <c r="G29" s="2">
        <v>433903.80000000005</v>
      </c>
      <c r="H29" s="2">
        <v>360600.3</v>
      </c>
      <c r="I29" s="2">
        <v>5000</v>
      </c>
      <c r="J29" s="2">
        <v>0</v>
      </c>
      <c r="K29" s="2">
        <v>146592.5</v>
      </c>
      <c r="L29" s="2">
        <v>7705.599999999999</v>
      </c>
      <c r="M29" s="2">
        <v>73758.9</v>
      </c>
      <c r="N29" s="2">
        <v>73758.9</v>
      </c>
      <c r="O29" s="46"/>
      <c r="P29" s="3"/>
      <c r="Q29" s="4"/>
      <c r="W29" s="15"/>
    </row>
    <row r="30" spans="1:17" s="5" customFormat="1" ht="15.75">
      <c r="A30" s="48"/>
      <c r="B30" s="48"/>
      <c r="C30" s="75"/>
      <c r="D30" s="1" t="s">
        <v>62</v>
      </c>
      <c r="E30" s="2">
        <v>644744.1000000001</v>
      </c>
      <c r="F30" s="2">
        <v>426738.69999999995</v>
      </c>
      <c r="G30" s="2">
        <v>428718.80000000005</v>
      </c>
      <c r="H30" s="2">
        <v>354600.3</v>
      </c>
      <c r="I30" s="2">
        <v>5000</v>
      </c>
      <c r="J30" s="2">
        <v>0</v>
      </c>
      <c r="K30" s="2">
        <v>146592.5</v>
      </c>
      <c r="L30" s="2">
        <v>7705.599999999999</v>
      </c>
      <c r="M30" s="2">
        <v>64432.8</v>
      </c>
      <c r="N30" s="2">
        <v>64432.8</v>
      </c>
      <c r="O30" s="46"/>
      <c r="P30" s="3"/>
      <c r="Q30" s="4"/>
    </row>
    <row r="31" spans="1:17" s="5" customFormat="1" ht="15.75">
      <c r="A31" s="48"/>
      <c r="B31" s="48"/>
      <c r="C31" s="75"/>
      <c r="D31" s="1" t="s">
        <v>63</v>
      </c>
      <c r="E31" s="2">
        <v>644841.2000000001</v>
      </c>
      <c r="F31" s="2">
        <v>419033.1</v>
      </c>
      <c r="G31" s="2">
        <v>428815.9</v>
      </c>
      <c r="H31" s="2">
        <v>354600.3</v>
      </c>
      <c r="I31" s="2">
        <v>5000</v>
      </c>
      <c r="J31" s="2">
        <v>0</v>
      </c>
      <c r="K31" s="2">
        <v>146592.5</v>
      </c>
      <c r="L31" s="2">
        <v>0</v>
      </c>
      <c r="M31" s="2">
        <v>64432.8</v>
      </c>
      <c r="N31" s="2">
        <v>64432.8</v>
      </c>
      <c r="O31" s="46"/>
      <c r="P31" s="3"/>
      <c r="Q31" s="4"/>
    </row>
    <row r="32" spans="1:16" s="5" customFormat="1" ht="15.75">
      <c r="A32" s="48"/>
      <c r="B32" s="48"/>
      <c r="C32" s="76"/>
      <c r="D32" s="1" t="s">
        <v>64</v>
      </c>
      <c r="E32" s="2">
        <v>644841.2000000001</v>
      </c>
      <c r="F32" s="2">
        <v>319331.8</v>
      </c>
      <c r="G32" s="2">
        <v>428815.9</v>
      </c>
      <c r="H32" s="2">
        <v>319331.8</v>
      </c>
      <c r="I32" s="2">
        <v>5000</v>
      </c>
      <c r="J32" s="2">
        <v>0</v>
      </c>
      <c r="K32" s="2">
        <v>146592.5</v>
      </c>
      <c r="L32" s="2">
        <v>0</v>
      </c>
      <c r="M32" s="2">
        <v>64432.8</v>
      </c>
      <c r="N32" s="2">
        <v>0</v>
      </c>
      <c r="O32" s="47"/>
      <c r="P32" s="3"/>
    </row>
    <row r="33" spans="1:16" ht="15.75">
      <c r="A33" s="45" t="s">
        <v>18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7"/>
      <c r="P33" s="3"/>
    </row>
    <row r="34" spans="1:16" ht="15.75">
      <c r="A34" s="45" t="s">
        <v>19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7"/>
      <c r="P34" s="3"/>
    </row>
    <row r="35" spans="1:16" s="5" customFormat="1" ht="20.25" customHeight="1" hidden="1">
      <c r="A35" s="68"/>
      <c r="B35" s="70" t="s">
        <v>38</v>
      </c>
      <c r="C35" s="27"/>
      <c r="D35" s="1" t="s">
        <v>11</v>
      </c>
      <c r="E35" s="7">
        <f>SUM(E36:E41)</f>
        <v>9000</v>
      </c>
      <c r="F35" s="28">
        <f>SUM(F36:F41)</f>
        <v>0</v>
      </c>
      <c r="G35" s="29">
        <f>'[1]Лист1'!$F$119</f>
        <v>1500</v>
      </c>
      <c r="H35" s="30">
        <f aca="true" t="shared" si="0" ref="H35:N35">SUM(H36:H41)</f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46"/>
      <c r="P35" s="3"/>
    </row>
    <row r="36" spans="1:16" s="5" customFormat="1" ht="20.25" customHeight="1" hidden="1">
      <c r="A36" s="68"/>
      <c r="B36" s="70"/>
      <c r="C36" s="27"/>
      <c r="D36" s="1" t="s">
        <v>12</v>
      </c>
      <c r="E36" s="7">
        <f aca="true" t="shared" si="1" ref="E36:F41">G36+I36+K36+M36</f>
        <v>1500</v>
      </c>
      <c r="F36" s="28">
        <f t="shared" si="1"/>
        <v>0</v>
      </c>
      <c r="G36" s="29">
        <f>'[1]Лист1'!$F$119</f>
        <v>1500</v>
      </c>
      <c r="H36" s="30"/>
      <c r="I36" s="7"/>
      <c r="J36" s="7"/>
      <c r="K36" s="7"/>
      <c r="L36" s="7"/>
      <c r="M36" s="7"/>
      <c r="N36" s="7"/>
      <c r="O36" s="46"/>
      <c r="P36" s="3"/>
    </row>
    <row r="37" spans="1:16" s="5" customFormat="1" ht="20.25" customHeight="1" hidden="1">
      <c r="A37" s="68"/>
      <c r="B37" s="70"/>
      <c r="C37" s="27"/>
      <c r="D37" s="1" t="s">
        <v>13</v>
      </c>
      <c r="E37" s="7">
        <f t="shared" si="1"/>
        <v>1500</v>
      </c>
      <c r="F37" s="28">
        <f t="shared" si="1"/>
        <v>0</v>
      </c>
      <c r="G37" s="29">
        <f>'[1]Лист1'!$F$119</f>
        <v>1500</v>
      </c>
      <c r="H37" s="30"/>
      <c r="I37" s="7"/>
      <c r="J37" s="7"/>
      <c r="K37" s="7"/>
      <c r="L37" s="7"/>
      <c r="M37" s="7"/>
      <c r="N37" s="7"/>
      <c r="O37" s="46"/>
      <c r="P37" s="3"/>
    </row>
    <row r="38" spans="1:16" s="5" customFormat="1" ht="20.25" customHeight="1" hidden="1">
      <c r="A38" s="68"/>
      <c r="B38" s="70"/>
      <c r="C38" s="27"/>
      <c r="D38" s="1" t="s">
        <v>14</v>
      </c>
      <c r="E38" s="7">
        <f t="shared" si="1"/>
        <v>1500</v>
      </c>
      <c r="F38" s="28">
        <f t="shared" si="1"/>
        <v>0</v>
      </c>
      <c r="G38" s="29">
        <f>'[1]Лист1'!$F$119</f>
        <v>1500</v>
      </c>
      <c r="H38" s="30"/>
      <c r="I38" s="7"/>
      <c r="J38" s="7"/>
      <c r="K38" s="7"/>
      <c r="L38" s="7"/>
      <c r="M38" s="7"/>
      <c r="N38" s="7"/>
      <c r="O38" s="46"/>
      <c r="P38" s="3"/>
    </row>
    <row r="39" spans="1:16" s="5" customFormat="1" ht="20.25" customHeight="1" hidden="1">
      <c r="A39" s="68"/>
      <c r="B39" s="70"/>
      <c r="C39" s="27"/>
      <c r="D39" s="1" t="s">
        <v>15</v>
      </c>
      <c r="E39" s="7">
        <f t="shared" si="1"/>
        <v>1500</v>
      </c>
      <c r="F39" s="28">
        <f t="shared" si="1"/>
        <v>0</v>
      </c>
      <c r="G39" s="29">
        <f>'[1]Лист1'!$F$119</f>
        <v>1500</v>
      </c>
      <c r="H39" s="30"/>
      <c r="I39" s="7"/>
      <c r="J39" s="7"/>
      <c r="K39" s="7"/>
      <c r="L39" s="7"/>
      <c r="M39" s="7"/>
      <c r="N39" s="7"/>
      <c r="O39" s="46"/>
      <c r="P39" s="3"/>
    </row>
    <row r="40" spans="1:16" s="5" customFormat="1" ht="20.25" customHeight="1" hidden="1">
      <c r="A40" s="68"/>
      <c r="B40" s="70"/>
      <c r="C40" s="27"/>
      <c r="D40" s="1" t="s">
        <v>16</v>
      </c>
      <c r="E40" s="7">
        <f t="shared" si="1"/>
        <v>1500</v>
      </c>
      <c r="F40" s="28">
        <f t="shared" si="1"/>
        <v>0</v>
      </c>
      <c r="G40" s="29">
        <f>'[1]Лист1'!$F$119</f>
        <v>1500</v>
      </c>
      <c r="H40" s="30"/>
      <c r="I40" s="7"/>
      <c r="J40" s="7"/>
      <c r="K40" s="7"/>
      <c r="L40" s="7"/>
      <c r="M40" s="7"/>
      <c r="N40" s="7"/>
      <c r="O40" s="46"/>
      <c r="P40" s="3"/>
    </row>
    <row r="41" spans="1:16" s="5" customFormat="1" ht="20.25" customHeight="1" hidden="1">
      <c r="A41" s="68"/>
      <c r="B41" s="70"/>
      <c r="C41" s="27"/>
      <c r="D41" s="1" t="s">
        <v>17</v>
      </c>
      <c r="E41" s="7">
        <f t="shared" si="1"/>
        <v>1500</v>
      </c>
      <c r="F41" s="28">
        <f t="shared" si="1"/>
        <v>0</v>
      </c>
      <c r="G41" s="29">
        <f>'[1]Лист1'!$F$119</f>
        <v>1500</v>
      </c>
      <c r="H41" s="30"/>
      <c r="I41" s="7"/>
      <c r="J41" s="7"/>
      <c r="K41" s="7"/>
      <c r="L41" s="7"/>
      <c r="M41" s="7"/>
      <c r="N41" s="7"/>
      <c r="O41" s="46"/>
      <c r="P41" s="3"/>
    </row>
    <row r="42" spans="1:16" s="5" customFormat="1" ht="15.75" hidden="1">
      <c r="A42" s="68"/>
      <c r="B42" s="70" t="s">
        <v>31</v>
      </c>
      <c r="C42" s="27"/>
      <c r="D42" s="1" t="s">
        <v>11</v>
      </c>
      <c r="E42" s="7">
        <f>SUM(E43:E48)</f>
        <v>9000</v>
      </c>
      <c r="F42" s="28">
        <f>SUM(F43:F48)</f>
        <v>0</v>
      </c>
      <c r="G42" s="29">
        <f>'[1]Лист1'!$F$119</f>
        <v>1500</v>
      </c>
      <c r="H42" s="30">
        <f aca="true" t="shared" si="2" ref="H42:N42">SUM(H43:H48)</f>
        <v>0</v>
      </c>
      <c r="I42" s="7">
        <f t="shared" si="2"/>
        <v>0</v>
      </c>
      <c r="J42" s="7">
        <f t="shared" si="2"/>
        <v>0</v>
      </c>
      <c r="K42" s="7">
        <f t="shared" si="2"/>
        <v>0</v>
      </c>
      <c r="L42" s="7">
        <f t="shared" si="2"/>
        <v>0</v>
      </c>
      <c r="M42" s="7">
        <f t="shared" si="2"/>
        <v>0</v>
      </c>
      <c r="N42" s="7">
        <f t="shared" si="2"/>
        <v>0</v>
      </c>
      <c r="O42" s="46"/>
      <c r="P42" s="3"/>
    </row>
    <row r="43" spans="1:16" s="5" customFormat="1" ht="15.75" hidden="1">
      <c r="A43" s="68"/>
      <c r="B43" s="70"/>
      <c r="C43" s="27"/>
      <c r="D43" s="1" t="s">
        <v>12</v>
      </c>
      <c r="E43" s="7">
        <f aca="true" t="shared" si="3" ref="E43:F48">G43+I43+K43+M43</f>
        <v>1500</v>
      </c>
      <c r="F43" s="28">
        <f t="shared" si="3"/>
        <v>0</v>
      </c>
      <c r="G43" s="29">
        <f>'[1]Лист1'!$F$119</f>
        <v>1500</v>
      </c>
      <c r="H43" s="30"/>
      <c r="I43" s="7"/>
      <c r="J43" s="7"/>
      <c r="K43" s="7"/>
      <c r="L43" s="7"/>
      <c r="M43" s="7"/>
      <c r="N43" s="7"/>
      <c r="O43" s="46"/>
      <c r="P43" s="3"/>
    </row>
    <row r="44" spans="1:16" s="5" customFormat="1" ht="15.75" hidden="1">
      <c r="A44" s="68"/>
      <c r="B44" s="70"/>
      <c r="C44" s="27"/>
      <c r="D44" s="1" t="s">
        <v>13</v>
      </c>
      <c r="E44" s="7">
        <f t="shared" si="3"/>
        <v>1500</v>
      </c>
      <c r="F44" s="28">
        <f t="shared" si="3"/>
        <v>0</v>
      </c>
      <c r="G44" s="29">
        <f>'[1]Лист1'!$F$119</f>
        <v>1500</v>
      </c>
      <c r="H44" s="30"/>
      <c r="I44" s="7"/>
      <c r="J44" s="7"/>
      <c r="K44" s="7"/>
      <c r="L44" s="7"/>
      <c r="M44" s="7"/>
      <c r="N44" s="7"/>
      <c r="O44" s="46"/>
      <c r="P44" s="3"/>
    </row>
    <row r="45" spans="1:16" s="5" customFormat="1" ht="15.75" hidden="1">
      <c r="A45" s="68"/>
      <c r="B45" s="70"/>
      <c r="C45" s="27"/>
      <c r="D45" s="1" t="s">
        <v>14</v>
      </c>
      <c r="E45" s="7">
        <f t="shared" si="3"/>
        <v>1500</v>
      </c>
      <c r="F45" s="28">
        <f t="shared" si="3"/>
        <v>0</v>
      </c>
      <c r="G45" s="29">
        <f>'[1]Лист1'!$F$119</f>
        <v>1500</v>
      </c>
      <c r="H45" s="30"/>
      <c r="I45" s="7"/>
      <c r="J45" s="7"/>
      <c r="K45" s="7"/>
      <c r="L45" s="7"/>
      <c r="M45" s="7"/>
      <c r="N45" s="7"/>
      <c r="O45" s="46"/>
      <c r="P45" s="3"/>
    </row>
    <row r="46" spans="1:16" s="5" customFormat="1" ht="15.75" hidden="1">
      <c r="A46" s="68"/>
      <c r="B46" s="70"/>
      <c r="C46" s="27"/>
      <c r="D46" s="1" t="s">
        <v>15</v>
      </c>
      <c r="E46" s="7">
        <f t="shared" si="3"/>
        <v>1500</v>
      </c>
      <c r="F46" s="28">
        <f t="shared" si="3"/>
        <v>0</v>
      </c>
      <c r="G46" s="29">
        <f>'[1]Лист1'!$F$119</f>
        <v>1500</v>
      </c>
      <c r="H46" s="30"/>
      <c r="I46" s="7"/>
      <c r="J46" s="7"/>
      <c r="K46" s="7"/>
      <c r="L46" s="7"/>
      <c r="M46" s="7"/>
      <c r="N46" s="7"/>
      <c r="O46" s="46"/>
      <c r="P46" s="3"/>
    </row>
    <row r="47" spans="1:16" s="5" customFormat="1" ht="15.75" hidden="1">
      <c r="A47" s="68"/>
      <c r="B47" s="70"/>
      <c r="C47" s="27"/>
      <c r="D47" s="1" t="s">
        <v>16</v>
      </c>
      <c r="E47" s="7">
        <f t="shared" si="3"/>
        <v>1500</v>
      </c>
      <c r="F47" s="28">
        <f t="shared" si="3"/>
        <v>0</v>
      </c>
      <c r="G47" s="29">
        <f>'[1]Лист1'!$F$119</f>
        <v>1500</v>
      </c>
      <c r="H47" s="30"/>
      <c r="I47" s="7"/>
      <c r="J47" s="7"/>
      <c r="K47" s="7"/>
      <c r="L47" s="7"/>
      <c r="M47" s="7"/>
      <c r="N47" s="7"/>
      <c r="O47" s="46"/>
      <c r="P47" s="3"/>
    </row>
    <row r="48" spans="1:16" s="5" customFormat="1" ht="15.75" hidden="1">
      <c r="A48" s="68"/>
      <c r="B48" s="70"/>
      <c r="C48" s="27"/>
      <c r="D48" s="1" t="s">
        <v>17</v>
      </c>
      <c r="E48" s="7">
        <f t="shared" si="3"/>
        <v>1500</v>
      </c>
      <c r="F48" s="28">
        <f t="shared" si="3"/>
        <v>0</v>
      </c>
      <c r="G48" s="29">
        <f>'[1]Лист1'!$F$119</f>
        <v>1500</v>
      </c>
      <c r="H48" s="30"/>
      <c r="I48" s="7"/>
      <c r="J48" s="7"/>
      <c r="K48" s="7"/>
      <c r="L48" s="7"/>
      <c r="M48" s="7"/>
      <c r="N48" s="7"/>
      <c r="O48" s="46"/>
      <c r="P48" s="3"/>
    </row>
    <row r="49" spans="1:16" s="5" customFormat="1" ht="15.75" hidden="1">
      <c r="A49" s="68"/>
      <c r="B49" s="70" t="s">
        <v>33</v>
      </c>
      <c r="C49" s="27"/>
      <c r="D49" s="1" t="s">
        <v>11</v>
      </c>
      <c r="E49" s="7">
        <f>SUM(E50:E55)</f>
        <v>154000</v>
      </c>
      <c r="F49" s="28">
        <f>SUM(F50:F55)</f>
        <v>0</v>
      </c>
      <c r="G49" s="29">
        <f>'[1]Лист1'!$F$119</f>
        <v>1500</v>
      </c>
      <c r="H49" s="30">
        <f aca="true" t="shared" si="4" ref="H49:N49">SUM(H50:H55)</f>
        <v>0</v>
      </c>
      <c r="I49" s="7">
        <f t="shared" si="4"/>
        <v>125000</v>
      </c>
      <c r="J49" s="7">
        <f t="shared" si="4"/>
        <v>0</v>
      </c>
      <c r="K49" s="7">
        <f t="shared" si="4"/>
        <v>20000</v>
      </c>
      <c r="L49" s="7">
        <f t="shared" si="4"/>
        <v>0</v>
      </c>
      <c r="M49" s="7">
        <f t="shared" si="4"/>
        <v>0</v>
      </c>
      <c r="N49" s="7">
        <f t="shared" si="4"/>
        <v>0</v>
      </c>
      <c r="O49" s="46"/>
      <c r="P49" s="3"/>
    </row>
    <row r="50" spans="1:16" s="5" customFormat="1" ht="15.75" hidden="1">
      <c r="A50" s="68"/>
      <c r="B50" s="70"/>
      <c r="C50" s="27"/>
      <c r="D50" s="1" t="s">
        <v>12</v>
      </c>
      <c r="E50" s="7">
        <f aca="true" t="shared" si="5" ref="E50:F55">G50+I50+K50+M50</f>
        <v>1500</v>
      </c>
      <c r="F50" s="28">
        <f t="shared" si="5"/>
        <v>0</v>
      </c>
      <c r="G50" s="29">
        <f>'[1]Лист1'!$F$119</f>
        <v>1500</v>
      </c>
      <c r="H50" s="30">
        <f aca="true" t="shared" si="6" ref="H50:N50">H57+H64</f>
        <v>0</v>
      </c>
      <c r="I50" s="7">
        <f t="shared" si="6"/>
        <v>0</v>
      </c>
      <c r="J50" s="7">
        <f t="shared" si="6"/>
        <v>0</v>
      </c>
      <c r="K50" s="7">
        <f t="shared" si="6"/>
        <v>0</v>
      </c>
      <c r="L50" s="7">
        <f t="shared" si="6"/>
        <v>0</v>
      </c>
      <c r="M50" s="7">
        <f t="shared" si="6"/>
        <v>0</v>
      </c>
      <c r="N50" s="7">
        <f t="shared" si="6"/>
        <v>0</v>
      </c>
      <c r="O50" s="46"/>
      <c r="P50" s="3"/>
    </row>
    <row r="51" spans="1:16" s="5" customFormat="1" ht="15.75" hidden="1">
      <c r="A51" s="68"/>
      <c r="B51" s="70"/>
      <c r="C51" s="27"/>
      <c r="D51" s="1" t="s">
        <v>13</v>
      </c>
      <c r="E51" s="7">
        <f t="shared" si="5"/>
        <v>1500</v>
      </c>
      <c r="F51" s="28">
        <f t="shared" si="5"/>
        <v>0</v>
      </c>
      <c r="G51" s="29">
        <f>'[1]Лист1'!$F$119</f>
        <v>1500</v>
      </c>
      <c r="H51" s="30">
        <f aca="true" t="shared" si="7" ref="H51:N51">H58+H65</f>
        <v>0</v>
      </c>
      <c r="I51" s="7">
        <f t="shared" si="7"/>
        <v>0</v>
      </c>
      <c r="J51" s="7">
        <f t="shared" si="7"/>
        <v>0</v>
      </c>
      <c r="K51" s="7">
        <f t="shared" si="7"/>
        <v>0</v>
      </c>
      <c r="L51" s="7">
        <f t="shared" si="7"/>
        <v>0</v>
      </c>
      <c r="M51" s="7">
        <f t="shared" si="7"/>
        <v>0</v>
      </c>
      <c r="N51" s="7">
        <f t="shared" si="7"/>
        <v>0</v>
      </c>
      <c r="O51" s="46"/>
      <c r="P51" s="3"/>
    </row>
    <row r="52" spans="1:16" s="5" customFormat="1" ht="15.75" hidden="1">
      <c r="A52" s="68"/>
      <c r="B52" s="70"/>
      <c r="C52" s="27"/>
      <c r="D52" s="1" t="s">
        <v>14</v>
      </c>
      <c r="E52" s="7">
        <f t="shared" si="5"/>
        <v>62000</v>
      </c>
      <c r="F52" s="28">
        <f t="shared" si="5"/>
        <v>0</v>
      </c>
      <c r="G52" s="29">
        <f>'[1]Лист1'!$F$119</f>
        <v>1500</v>
      </c>
      <c r="H52" s="30">
        <f aca="true" t="shared" si="8" ref="H52:N52">H59+H66</f>
        <v>0</v>
      </c>
      <c r="I52" s="7">
        <f t="shared" si="8"/>
        <v>50000</v>
      </c>
      <c r="J52" s="7">
        <f t="shared" si="8"/>
        <v>0</v>
      </c>
      <c r="K52" s="7">
        <f t="shared" si="8"/>
        <v>10500</v>
      </c>
      <c r="L52" s="7">
        <f t="shared" si="8"/>
        <v>0</v>
      </c>
      <c r="M52" s="7">
        <f t="shared" si="8"/>
        <v>0</v>
      </c>
      <c r="N52" s="7">
        <f t="shared" si="8"/>
        <v>0</v>
      </c>
      <c r="O52" s="46"/>
      <c r="P52" s="3"/>
    </row>
    <row r="53" spans="1:16" s="5" customFormat="1" ht="15.75" hidden="1">
      <c r="A53" s="68"/>
      <c r="B53" s="70"/>
      <c r="C53" s="27"/>
      <c r="D53" s="1" t="s">
        <v>15</v>
      </c>
      <c r="E53" s="7">
        <f t="shared" si="5"/>
        <v>86000</v>
      </c>
      <c r="F53" s="28">
        <f t="shared" si="5"/>
        <v>0</v>
      </c>
      <c r="G53" s="29">
        <f>'[1]Лист1'!$F$119</f>
        <v>1500</v>
      </c>
      <c r="H53" s="30">
        <f aca="true" t="shared" si="9" ref="H53:N53">H60+H67</f>
        <v>0</v>
      </c>
      <c r="I53" s="7">
        <f t="shared" si="9"/>
        <v>75000</v>
      </c>
      <c r="J53" s="7">
        <f t="shared" si="9"/>
        <v>0</v>
      </c>
      <c r="K53" s="7">
        <f t="shared" si="9"/>
        <v>9500</v>
      </c>
      <c r="L53" s="7">
        <f t="shared" si="9"/>
        <v>0</v>
      </c>
      <c r="M53" s="7">
        <f t="shared" si="9"/>
        <v>0</v>
      </c>
      <c r="N53" s="7">
        <f t="shared" si="9"/>
        <v>0</v>
      </c>
      <c r="O53" s="46"/>
      <c r="P53" s="3"/>
    </row>
    <row r="54" spans="1:16" s="5" customFormat="1" ht="15.75" hidden="1">
      <c r="A54" s="68"/>
      <c r="B54" s="70"/>
      <c r="C54" s="27"/>
      <c r="D54" s="1" t="s">
        <v>16</v>
      </c>
      <c r="E54" s="7">
        <f t="shared" si="5"/>
        <v>1500</v>
      </c>
      <c r="F54" s="28">
        <f t="shared" si="5"/>
        <v>0</v>
      </c>
      <c r="G54" s="29">
        <f>'[1]Лист1'!$F$119</f>
        <v>1500</v>
      </c>
      <c r="H54" s="30">
        <f aca="true" t="shared" si="10" ref="H54:N54">H61+H68</f>
        <v>0</v>
      </c>
      <c r="I54" s="7">
        <f t="shared" si="10"/>
        <v>0</v>
      </c>
      <c r="J54" s="7">
        <f t="shared" si="10"/>
        <v>0</v>
      </c>
      <c r="K54" s="7">
        <f t="shared" si="10"/>
        <v>0</v>
      </c>
      <c r="L54" s="7">
        <f t="shared" si="10"/>
        <v>0</v>
      </c>
      <c r="M54" s="7">
        <f t="shared" si="10"/>
        <v>0</v>
      </c>
      <c r="N54" s="7">
        <f t="shared" si="10"/>
        <v>0</v>
      </c>
      <c r="O54" s="46"/>
      <c r="P54" s="3"/>
    </row>
    <row r="55" spans="1:16" s="5" customFormat="1" ht="15.75" hidden="1">
      <c r="A55" s="68"/>
      <c r="B55" s="70"/>
      <c r="C55" s="27"/>
      <c r="D55" s="1" t="s">
        <v>17</v>
      </c>
      <c r="E55" s="7">
        <f t="shared" si="5"/>
        <v>1500</v>
      </c>
      <c r="F55" s="28">
        <f t="shared" si="5"/>
        <v>0</v>
      </c>
      <c r="G55" s="29">
        <f>'[1]Лист1'!$F$119</f>
        <v>1500</v>
      </c>
      <c r="H55" s="30">
        <f aca="true" t="shared" si="11" ref="H55:N55">H62+H69</f>
        <v>0</v>
      </c>
      <c r="I55" s="7">
        <f t="shared" si="11"/>
        <v>0</v>
      </c>
      <c r="J55" s="7">
        <f t="shared" si="11"/>
        <v>0</v>
      </c>
      <c r="K55" s="7">
        <f t="shared" si="11"/>
        <v>0</v>
      </c>
      <c r="L55" s="7">
        <f t="shared" si="11"/>
        <v>0</v>
      </c>
      <c r="M55" s="7">
        <f t="shared" si="11"/>
        <v>0</v>
      </c>
      <c r="N55" s="7">
        <f t="shared" si="11"/>
        <v>0</v>
      </c>
      <c r="O55" s="47"/>
      <c r="P55" s="3"/>
    </row>
    <row r="56" spans="1:16" ht="23.25" customHeight="1" hidden="1">
      <c r="A56" s="68"/>
      <c r="B56" s="61" t="s">
        <v>34</v>
      </c>
      <c r="C56" s="31"/>
      <c r="D56" s="23" t="s">
        <v>11</v>
      </c>
      <c r="E56" s="7">
        <f>SUM(E57:E62)</f>
        <v>64000</v>
      </c>
      <c r="F56" s="28">
        <f>SUM(F57:F62)</f>
        <v>0</v>
      </c>
      <c r="G56" s="29">
        <f>'[1]Лист1'!$F$119</f>
        <v>1500</v>
      </c>
      <c r="H56" s="32">
        <f aca="true" t="shared" si="12" ref="H56:N56">SUM(H57:H62)</f>
        <v>0</v>
      </c>
      <c r="I56" s="33">
        <f t="shared" si="12"/>
        <v>35000</v>
      </c>
      <c r="J56" s="33">
        <f t="shared" si="12"/>
        <v>0</v>
      </c>
      <c r="K56" s="33">
        <f t="shared" si="12"/>
        <v>20000</v>
      </c>
      <c r="L56" s="7">
        <f t="shared" si="12"/>
        <v>0</v>
      </c>
      <c r="M56" s="7">
        <f t="shared" si="12"/>
        <v>0</v>
      </c>
      <c r="N56" s="7">
        <f t="shared" si="12"/>
        <v>0</v>
      </c>
      <c r="O56" s="72" t="s">
        <v>50</v>
      </c>
      <c r="P56" s="3"/>
    </row>
    <row r="57" spans="1:16" ht="23.25" customHeight="1" hidden="1">
      <c r="A57" s="68"/>
      <c r="B57" s="61"/>
      <c r="C57" s="31"/>
      <c r="D57" s="23" t="s">
        <v>12</v>
      </c>
      <c r="E57" s="7">
        <f aca="true" t="shared" si="13" ref="E57:F62">G57+I57+K57+M57</f>
        <v>1500</v>
      </c>
      <c r="F57" s="28">
        <f t="shared" si="13"/>
        <v>0</v>
      </c>
      <c r="G57" s="29">
        <f>'[1]Лист1'!$F$119</f>
        <v>1500</v>
      </c>
      <c r="H57" s="32"/>
      <c r="I57" s="33"/>
      <c r="J57" s="33"/>
      <c r="K57" s="33"/>
      <c r="L57" s="33"/>
      <c r="M57" s="33"/>
      <c r="N57" s="33"/>
      <c r="O57" s="46"/>
      <c r="P57" s="3"/>
    </row>
    <row r="58" spans="1:16" ht="23.25" customHeight="1" hidden="1">
      <c r="A58" s="68"/>
      <c r="B58" s="61"/>
      <c r="C58" s="31"/>
      <c r="D58" s="23" t="s">
        <v>13</v>
      </c>
      <c r="E58" s="7">
        <f t="shared" si="13"/>
        <v>1500</v>
      </c>
      <c r="F58" s="28">
        <f t="shared" si="13"/>
        <v>0</v>
      </c>
      <c r="G58" s="29">
        <f>'[1]Лист1'!$F$119</f>
        <v>1500</v>
      </c>
      <c r="H58" s="32"/>
      <c r="I58" s="33"/>
      <c r="J58" s="33"/>
      <c r="K58" s="33"/>
      <c r="L58" s="33"/>
      <c r="M58" s="33"/>
      <c r="N58" s="33"/>
      <c r="O58" s="46"/>
      <c r="P58" s="3"/>
    </row>
    <row r="59" spans="1:16" ht="23.25" customHeight="1" hidden="1">
      <c r="A59" s="68"/>
      <c r="B59" s="61"/>
      <c r="C59" s="31"/>
      <c r="D59" s="23" t="s">
        <v>14</v>
      </c>
      <c r="E59" s="7">
        <f t="shared" si="13"/>
        <v>27000</v>
      </c>
      <c r="F59" s="28">
        <f t="shared" si="13"/>
        <v>0</v>
      </c>
      <c r="G59" s="29">
        <f>'[1]Лист1'!$F$119</f>
        <v>1500</v>
      </c>
      <c r="H59" s="32"/>
      <c r="I59" s="33">
        <v>15000</v>
      </c>
      <c r="J59" s="33"/>
      <c r="K59" s="33">
        <v>10500</v>
      </c>
      <c r="L59" s="33"/>
      <c r="M59" s="33"/>
      <c r="N59" s="33"/>
      <c r="O59" s="46"/>
      <c r="P59" s="3"/>
    </row>
    <row r="60" spans="1:16" ht="23.25" customHeight="1" hidden="1">
      <c r="A60" s="68"/>
      <c r="B60" s="61"/>
      <c r="C60" s="31"/>
      <c r="D60" s="23" t="s">
        <v>15</v>
      </c>
      <c r="E60" s="7">
        <f t="shared" si="13"/>
        <v>31000</v>
      </c>
      <c r="F60" s="28">
        <f t="shared" si="13"/>
        <v>0</v>
      </c>
      <c r="G60" s="29">
        <f>'[1]Лист1'!$F$119</f>
        <v>1500</v>
      </c>
      <c r="H60" s="32"/>
      <c r="I60" s="33">
        <v>20000</v>
      </c>
      <c r="J60" s="33"/>
      <c r="K60" s="33">
        <v>9500</v>
      </c>
      <c r="L60" s="33"/>
      <c r="M60" s="33"/>
      <c r="N60" s="33"/>
      <c r="O60" s="46"/>
      <c r="P60" s="3"/>
    </row>
    <row r="61" spans="1:16" ht="23.25" customHeight="1" hidden="1">
      <c r="A61" s="68"/>
      <c r="B61" s="61"/>
      <c r="C61" s="31"/>
      <c r="D61" s="23" t="s">
        <v>16</v>
      </c>
      <c r="E61" s="7">
        <f t="shared" si="13"/>
        <v>1500</v>
      </c>
      <c r="F61" s="28">
        <f t="shared" si="13"/>
        <v>0</v>
      </c>
      <c r="G61" s="29">
        <f>'[1]Лист1'!$F$119</f>
        <v>1500</v>
      </c>
      <c r="H61" s="32"/>
      <c r="I61" s="33"/>
      <c r="J61" s="33"/>
      <c r="K61" s="33"/>
      <c r="L61" s="33"/>
      <c r="M61" s="33"/>
      <c r="N61" s="33"/>
      <c r="O61" s="46"/>
      <c r="P61" s="3"/>
    </row>
    <row r="62" spans="1:16" s="34" customFormat="1" ht="23.25" customHeight="1" hidden="1">
      <c r="A62" s="68"/>
      <c r="B62" s="61"/>
      <c r="C62" s="31"/>
      <c r="D62" s="23" t="s">
        <v>17</v>
      </c>
      <c r="E62" s="7">
        <f t="shared" si="13"/>
        <v>1500</v>
      </c>
      <c r="F62" s="28">
        <f t="shared" si="13"/>
        <v>0</v>
      </c>
      <c r="G62" s="29">
        <f>'[1]Лист1'!$F$119</f>
        <v>1500</v>
      </c>
      <c r="H62" s="32"/>
      <c r="I62" s="33">
        <v>0</v>
      </c>
      <c r="J62" s="33"/>
      <c r="K62" s="33"/>
      <c r="L62" s="33"/>
      <c r="M62" s="33"/>
      <c r="N62" s="33"/>
      <c r="O62" s="46"/>
      <c r="P62" s="3"/>
    </row>
    <row r="63" spans="1:16" ht="23.25" customHeight="1" hidden="1">
      <c r="A63" s="68"/>
      <c r="B63" s="61" t="s">
        <v>35</v>
      </c>
      <c r="C63" s="31"/>
      <c r="D63" s="23" t="s">
        <v>11</v>
      </c>
      <c r="E63" s="7">
        <f>SUM(E64:E69)</f>
        <v>99000</v>
      </c>
      <c r="F63" s="28">
        <f aca="true" t="shared" si="14" ref="F63:N63">SUM(F64:F69)</f>
        <v>0</v>
      </c>
      <c r="G63" s="29">
        <f>'[1]Лист1'!$F$119</f>
        <v>1500</v>
      </c>
      <c r="H63" s="32">
        <f t="shared" si="14"/>
        <v>0</v>
      </c>
      <c r="I63" s="33">
        <f t="shared" si="14"/>
        <v>90000</v>
      </c>
      <c r="J63" s="7">
        <f t="shared" si="14"/>
        <v>0</v>
      </c>
      <c r="K63" s="7">
        <f t="shared" si="14"/>
        <v>0</v>
      </c>
      <c r="L63" s="7">
        <f t="shared" si="14"/>
        <v>0</v>
      </c>
      <c r="M63" s="7">
        <f t="shared" si="14"/>
        <v>0</v>
      </c>
      <c r="N63" s="7">
        <f t="shared" si="14"/>
        <v>0</v>
      </c>
      <c r="O63" s="46"/>
      <c r="P63" s="3"/>
    </row>
    <row r="64" spans="1:16" ht="23.25" customHeight="1" hidden="1">
      <c r="A64" s="68"/>
      <c r="B64" s="61"/>
      <c r="C64" s="31"/>
      <c r="D64" s="23" t="s">
        <v>12</v>
      </c>
      <c r="E64" s="7">
        <f aca="true" t="shared" si="15" ref="E64:F69">G64+I64+K64+M64</f>
        <v>1500</v>
      </c>
      <c r="F64" s="28">
        <f t="shared" si="15"/>
        <v>0</v>
      </c>
      <c r="G64" s="29">
        <f>'[1]Лист1'!$F$119</f>
        <v>1500</v>
      </c>
      <c r="H64" s="32"/>
      <c r="I64" s="33"/>
      <c r="J64" s="33"/>
      <c r="K64" s="33"/>
      <c r="L64" s="33"/>
      <c r="M64" s="33"/>
      <c r="N64" s="33"/>
      <c r="O64" s="46"/>
      <c r="P64" s="3"/>
    </row>
    <row r="65" spans="1:16" ht="23.25" customHeight="1" hidden="1">
      <c r="A65" s="68"/>
      <c r="B65" s="61"/>
      <c r="C65" s="31"/>
      <c r="D65" s="23" t="s">
        <v>13</v>
      </c>
      <c r="E65" s="7">
        <f t="shared" si="15"/>
        <v>1500</v>
      </c>
      <c r="F65" s="28">
        <f t="shared" si="15"/>
        <v>0</v>
      </c>
      <c r="G65" s="29">
        <f>'[1]Лист1'!$F$119</f>
        <v>1500</v>
      </c>
      <c r="H65" s="32"/>
      <c r="I65" s="33"/>
      <c r="J65" s="33"/>
      <c r="K65" s="33"/>
      <c r="L65" s="33"/>
      <c r="M65" s="33"/>
      <c r="N65" s="33"/>
      <c r="O65" s="46"/>
      <c r="P65" s="3"/>
    </row>
    <row r="66" spans="1:16" ht="23.25" customHeight="1" hidden="1">
      <c r="A66" s="68"/>
      <c r="B66" s="61"/>
      <c r="C66" s="31"/>
      <c r="D66" s="23" t="s">
        <v>14</v>
      </c>
      <c r="E66" s="7">
        <f t="shared" si="15"/>
        <v>36500</v>
      </c>
      <c r="F66" s="28">
        <f t="shared" si="15"/>
        <v>0</v>
      </c>
      <c r="G66" s="29">
        <f>'[1]Лист1'!$F$119</f>
        <v>1500</v>
      </c>
      <c r="H66" s="32"/>
      <c r="I66" s="33">
        <v>35000</v>
      </c>
      <c r="J66" s="33"/>
      <c r="K66" s="33"/>
      <c r="L66" s="33"/>
      <c r="M66" s="33"/>
      <c r="N66" s="33"/>
      <c r="O66" s="46"/>
      <c r="P66" s="3"/>
    </row>
    <row r="67" spans="1:16" ht="23.25" customHeight="1" hidden="1">
      <c r="A67" s="68"/>
      <c r="B67" s="61"/>
      <c r="C67" s="31"/>
      <c r="D67" s="23" t="s">
        <v>15</v>
      </c>
      <c r="E67" s="7">
        <f t="shared" si="15"/>
        <v>56500</v>
      </c>
      <c r="F67" s="28">
        <f t="shared" si="15"/>
        <v>0</v>
      </c>
      <c r="G67" s="29">
        <f>'[1]Лист1'!$F$119</f>
        <v>1500</v>
      </c>
      <c r="H67" s="32"/>
      <c r="I67" s="33">
        <v>55000</v>
      </c>
      <c r="J67" s="33"/>
      <c r="K67" s="33"/>
      <c r="L67" s="33"/>
      <c r="M67" s="33"/>
      <c r="N67" s="33"/>
      <c r="O67" s="46"/>
      <c r="P67" s="3"/>
    </row>
    <row r="68" spans="1:16" ht="23.25" customHeight="1" hidden="1">
      <c r="A68" s="68"/>
      <c r="B68" s="61"/>
      <c r="C68" s="31"/>
      <c r="D68" s="23" t="s">
        <v>16</v>
      </c>
      <c r="E68" s="7">
        <f t="shared" si="15"/>
        <v>1500</v>
      </c>
      <c r="F68" s="28">
        <f t="shared" si="15"/>
        <v>0</v>
      </c>
      <c r="G68" s="29">
        <f>'[1]Лист1'!$F$119</f>
        <v>1500</v>
      </c>
      <c r="H68" s="32"/>
      <c r="I68" s="33"/>
      <c r="J68" s="33"/>
      <c r="K68" s="33"/>
      <c r="L68" s="33"/>
      <c r="M68" s="33"/>
      <c r="N68" s="33"/>
      <c r="O68" s="46"/>
      <c r="P68" s="3"/>
    </row>
    <row r="69" spans="1:16" s="34" customFormat="1" ht="23.25" customHeight="1" hidden="1">
      <c r="A69" s="69"/>
      <c r="B69" s="61"/>
      <c r="C69" s="31"/>
      <c r="D69" s="23" t="s">
        <v>17</v>
      </c>
      <c r="E69" s="7">
        <f t="shared" si="15"/>
        <v>1500</v>
      </c>
      <c r="F69" s="7">
        <f t="shared" si="15"/>
        <v>0</v>
      </c>
      <c r="G69" s="29">
        <f>'[1]Лист1'!$F$119</f>
        <v>1500</v>
      </c>
      <c r="H69" s="33"/>
      <c r="I69" s="33"/>
      <c r="J69" s="33"/>
      <c r="K69" s="33"/>
      <c r="L69" s="33"/>
      <c r="M69" s="33"/>
      <c r="N69" s="33"/>
      <c r="O69" s="46"/>
      <c r="P69" s="3"/>
    </row>
    <row r="70" spans="1:17" ht="15.75">
      <c r="A70" s="48"/>
      <c r="B70" s="48" t="s">
        <v>21</v>
      </c>
      <c r="C70" s="26"/>
      <c r="D70" s="1" t="s">
        <v>11</v>
      </c>
      <c r="E70" s="7">
        <v>112090.8</v>
      </c>
      <c r="F70" s="7">
        <v>3450.8</v>
      </c>
      <c r="G70" s="7">
        <v>48390</v>
      </c>
      <c r="H70" s="7">
        <v>3250</v>
      </c>
      <c r="I70" s="7">
        <v>50000</v>
      </c>
      <c r="J70" s="7">
        <v>0</v>
      </c>
      <c r="K70" s="7">
        <v>13700.8</v>
      </c>
      <c r="L70" s="7">
        <v>200.8</v>
      </c>
      <c r="M70" s="7">
        <v>0</v>
      </c>
      <c r="N70" s="7">
        <v>0</v>
      </c>
      <c r="O70" s="46"/>
      <c r="P70" s="3"/>
      <c r="Q70" s="9"/>
    </row>
    <row r="71" spans="1:16" ht="15.75">
      <c r="A71" s="48"/>
      <c r="B71" s="48"/>
      <c r="C71" s="3"/>
      <c r="D71" s="1" t="s">
        <v>12</v>
      </c>
      <c r="E71" s="7">
        <v>8040</v>
      </c>
      <c r="F71" s="7">
        <v>250</v>
      </c>
      <c r="G71" s="7">
        <v>6540</v>
      </c>
      <c r="H71" s="7">
        <v>250</v>
      </c>
      <c r="I71" s="7">
        <v>0</v>
      </c>
      <c r="J71" s="7">
        <v>0</v>
      </c>
      <c r="K71" s="7">
        <v>1500</v>
      </c>
      <c r="L71" s="7">
        <v>0</v>
      </c>
      <c r="M71" s="7">
        <v>0</v>
      </c>
      <c r="N71" s="7">
        <v>0</v>
      </c>
      <c r="O71" s="46"/>
      <c r="P71" s="3"/>
    </row>
    <row r="72" spans="1:16" ht="15.75">
      <c r="A72" s="48"/>
      <c r="B72" s="48"/>
      <c r="C72" s="71" t="s">
        <v>46</v>
      </c>
      <c r="D72" s="1" t="s">
        <v>13</v>
      </c>
      <c r="E72" s="7">
        <v>6300</v>
      </c>
      <c r="F72" s="7">
        <v>250</v>
      </c>
      <c r="G72" s="7">
        <v>4800</v>
      </c>
      <c r="H72" s="7">
        <v>250</v>
      </c>
      <c r="I72" s="7">
        <v>0</v>
      </c>
      <c r="J72" s="7">
        <v>0</v>
      </c>
      <c r="K72" s="7">
        <v>1500</v>
      </c>
      <c r="L72" s="7">
        <v>0</v>
      </c>
      <c r="M72" s="7">
        <v>0</v>
      </c>
      <c r="N72" s="7">
        <v>0</v>
      </c>
      <c r="O72" s="46"/>
      <c r="P72" s="3"/>
    </row>
    <row r="73" spans="1:16" ht="15.75">
      <c r="A73" s="48"/>
      <c r="B73" s="48"/>
      <c r="C73" s="71"/>
      <c r="D73" s="1" t="s">
        <v>14</v>
      </c>
      <c r="E73" s="7">
        <v>250</v>
      </c>
      <c r="F73" s="7">
        <v>250</v>
      </c>
      <c r="G73" s="7">
        <v>250</v>
      </c>
      <c r="H73" s="7">
        <v>250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46"/>
      <c r="P73" s="3"/>
    </row>
    <row r="74" spans="1:16" ht="15.75">
      <c r="A74" s="48"/>
      <c r="B74" s="48"/>
      <c r="C74" s="71"/>
      <c r="D74" s="1" t="s">
        <v>15</v>
      </c>
      <c r="E74" s="7">
        <v>250</v>
      </c>
      <c r="F74" s="7">
        <v>250</v>
      </c>
      <c r="G74" s="7">
        <v>250</v>
      </c>
      <c r="H74" s="7">
        <v>250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46"/>
      <c r="P74" s="3"/>
    </row>
    <row r="75" spans="1:16" ht="15.75">
      <c r="A75" s="48"/>
      <c r="B75" s="48"/>
      <c r="C75" s="71"/>
      <c r="D75" s="1" t="s">
        <v>16</v>
      </c>
      <c r="E75" s="7">
        <v>450.8</v>
      </c>
      <c r="F75" s="7">
        <v>450.8</v>
      </c>
      <c r="G75" s="7">
        <v>250</v>
      </c>
      <c r="H75" s="7">
        <v>250</v>
      </c>
      <c r="I75" s="7">
        <v>0</v>
      </c>
      <c r="J75" s="7">
        <v>0</v>
      </c>
      <c r="K75" s="7">
        <v>200.8</v>
      </c>
      <c r="L75" s="7">
        <v>200.8</v>
      </c>
      <c r="M75" s="7">
        <v>0</v>
      </c>
      <c r="N75" s="7">
        <v>0</v>
      </c>
      <c r="O75" s="46"/>
      <c r="P75" s="3"/>
    </row>
    <row r="76" spans="1:16" ht="15.75">
      <c r="A76" s="48"/>
      <c r="B76" s="48"/>
      <c r="C76" s="71"/>
      <c r="D76" s="1" t="s">
        <v>17</v>
      </c>
      <c r="E76" s="7">
        <v>31550</v>
      </c>
      <c r="F76" s="7">
        <v>1000</v>
      </c>
      <c r="G76" s="7">
        <v>6050</v>
      </c>
      <c r="H76" s="7">
        <v>1000</v>
      </c>
      <c r="I76" s="7">
        <v>15000</v>
      </c>
      <c r="J76" s="7">
        <v>0</v>
      </c>
      <c r="K76" s="7">
        <v>10500</v>
      </c>
      <c r="L76" s="7"/>
      <c r="M76" s="7"/>
      <c r="N76" s="7"/>
      <c r="O76" s="46"/>
      <c r="P76" s="3"/>
    </row>
    <row r="77" spans="1:16" ht="15.75">
      <c r="A77" s="48"/>
      <c r="B77" s="48"/>
      <c r="C77" s="71"/>
      <c r="D77" s="1" t="s">
        <v>60</v>
      </c>
      <c r="E77" s="7">
        <v>52250</v>
      </c>
      <c r="F77" s="7">
        <v>250</v>
      </c>
      <c r="G77" s="7">
        <v>17250</v>
      </c>
      <c r="H77" s="7">
        <v>250</v>
      </c>
      <c r="I77" s="7">
        <v>35000</v>
      </c>
      <c r="J77" s="7">
        <v>0</v>
      </c>
      <c r="K77" s="7">
        <v>0</v>
      </c>
      <c r="L77" s="7"/>
      <c r="M77" s="7"/>
      <c r="N77" s="7"/>
      <c r="O77" s="46"/>
      <c r="P77" s="3"/>
    </row>
    <row r="78" spans="1:16" ht="15.75">
      <c r="A78" s="48"/>
      <c r="B78" s="48"/>
      <c r="C78" s="71"/>
      <c r="D78" s="1" t="s">
        <v>61</v>
      </c>
      <c r="E78" s="7">
        <v>3250</v>
      </c>
      <c r="F78" s="7">
        <v>250</v>
      </c>
      <c r="G78" s="7">
        <v>3250</v>
      </c>
      <c r="H78" s="7">
        <v>250</v>
      </c>
      <c r="I78" s="7">
        <v>0</v>
      </c>
      <c r="J78" s="7">
        <v>0</v>
      </c>
      <c r="K78" s="7">
        <v>0</v>
      </c>
      <c r="L78" s="7"/>
      <c r="M78" s="7"/>
      <c r="N78" s="7"/>
      <c r="O78" s="46"/>
      <c r="P78" s="3"/>
    </row>
    <row r="79" spans="1:16" ht="15.75">
      <c r="A79" s="48"/>
      <c r="B79" s="48"/>
      <c r="C79" s="71"/>
      <c r="D79" s="1" t="s">
        <v>62</v>
      </c>
      <c r="E79" s="7">
        <v>3250</v>
      </c>
      <c r="F79" s="7">
        <v>250</v>
      </c>
      <c r="G79" s="7">
        <v>3250</v>
      </c>
      <c r="H79" s="7">
        <v>250</v>
      </c>
      <c r="I79" s="7">
        <v>0</v>
      </c>
      <c r="J79" s="7">
        <v>0</v>
      </c>
      <c r="K79" s="7">
        <v>0</v>
      </c>
      <c r="L79" s="7"/>
      <c r="M79" s="7"/>
      <c r="N79" s="7"/>
      <c r="O79" s="46"/>
      <c r="P79" s="3"/>
    </row>
    <row r="80" spans="1:16" ht="15.75">
      <c r="A80" s="48"/>
      <c r="B80" s="48"/>
      <c r="C80" s="71"/>
      <c r="D80" s="1" t="s">
        <v>63</v>
      </c>
      <c r="E80" s="7">
        <v>3250</v>
      </c>
      <c r="F80" s="7">
        <v>250</v>
      </c>
      <c r="G80" s="7">
        <v>3250</v>
      </c>
      <c r="H80" s="7">
        <v>250</v>
      </c>
      <c r="I80" s="7">
        <v>0</v>
      </c>
      <c r="J80" s="7">
        <v>0</v>
      </c>
      <c r="K80" s="7">
        <v>0</v>
      </c>
      <c r="L80" s="7"/>
      <c r="M80" s="7"/>
      <c r="N80" s="7"/>
      <c r="O80" s="46"/>
      <c r="P80" s="3"/>
    </row>
    <row r="81" spans="1:16" ht="15.75">
      <c r="A81" s="48"/>
      <c r="B81" s="48"/>
      <c r="C81" s="71"/>
      <c r="D81" s="1" t="s">
        <v>64</v>
      </c>
      <c r="E81" s="7">
        <v>3250</v>
      </c>
      <c r="F81" s="7">
        <v>0</v>
      </c>
      <c r="G81" s="7">
        <v>3250</v>
      </c>
      <c r="H81" s="7">
        <v>0</v>
      </c>
      <c r="I81" s="7">
        <v>0</v>
      </c>
      <c r="J81" s="7">
        <v>0</v>
      </c>
      <c r="K81" s="7">
        <v>0</v>
      </c>
      <c r="L81" s="7"/>
      <c r="M81" s="7"/>
      <c r="N81" s="7"/>
      <c r="O81" s="47"/>
      <c r="P81" s="3"/>
    </row>
    <row r="82" spans="1:16" ht="15.75">
      <c r="A82" s="45" t="s">
        <v>29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7"/>
      <c r="O82" s="23"/>
      <c r="P82" s="3"/>
    </row>
    <row r="83" spans="1:16" ht="15.75">
      <c r="A83" s="45" t="s">
        <v>30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7"/>
      <c r="O83" s="23"/>
      <c r="P83" s="3"/>
    </row>
    <row r="84" spans="1:16" s="25" customFormat="1" ht="15.75" hidden="1">
      <c r="A84" s="49"/>
      <c r="B84" s="61" t="s">
        <v>37</v>
      </c>
      <c r="C84" s="31"/>
      <c r="D84" s="23" t="s">
        <v>11</v>
      </c>
      <c r="E84" s="7">
        <f>SUM(E85:E90)</f>
        <v>73489.2</v>
      </c>
      <c r="F84" s="7">
        <f>SUM(F85:F90)</f>
        <v>72649.2</v>
      </c>
      <c r="G84" s="7">
        <f>'[2]в свод'!$D$30</f>
        <v>12248.2</v>
      </c>
      <c r="H84" s="7">
        <f>'[2]в свод'!$E$30</f>
        <v>12108.2</v>
      </c>
      <c r="I84" s="33"/>
      <c r="J84" s="33"/>
      <c r="K84" s="33"/>
      <c r="L84" s="33"/>
      <c r="M84" s="33"/>
      <c r="N84" s="33"/>
      <c r="O84" s="46" t="s">
        <v>50</v>
      </c>
      <c r="P84" s="3"/>
    </row>
    <row r="85" spans="1:17" ht="15.75" hidden="1">
      <c r="A85" s="49"/>
      <c r="B85" s="61"/>
      <c r="C85" s="31"/>
      <c r="D85" s="23" t="s">
        <v>12</v>
      </c>
      <c r="E85" s="7">
        <f aca="true" t="shared" si="16" ref="E85:E90">G85+I85+K85+M85</f>
        <v>12248.2</v>
      </c>
      <c r="F85" s="7">
        <f aca="true" t="shared" si="17" ref="F85:F90">H85+J85+L85+N85</f>
        <v>12108.2</v>
      </c>
      <c r="G85" s="7">
        <f>'[2]в свод'!$D$30</f>
        <v>12248.2</v>
      </c>
      <c r="H85" s="7">
        <f>'[2]в свод'!$E$30</f>
        <v>12108.2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46"/>
      <c r="P85" s="3"/>
      <c r="Q85" s="9"/>
    </row>
    <row r="86" spans="1:17" ht="15.75" hidden="1">
      <c r="A86" s="49"/>
      <c r="B86" s="61"/>
      <c r="C86" s="31"/>
      <c r="D86" s="23" t="s">
        <v>13</v>
      </c>
      <c r="E86" s="7">
        <f t="shared" si="16"/>
        <v>12248.2</v>
      </c>
      <c r="F86" s="7">
        <f t="shared" si="17"/>
        <v>12108.2</v>
      </c>
      <c r="G86" s="7">
        <f>'[2]в свод'!$D$30</f>
        <v>12248.2</v>
      </c>
      <c r="H86" s="7">
        <f>'[2]в свод'!$E$30</f>
        <v>12108.2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46"/>
      <c r="P86" s="3"/>
      <c r="Q86" s="9"/>
    </row>
    <row r="87" spans="1:17" ht="15.75" hidden="1">
      <c r="A87" s="49"/>
      <c r="B87" s="61"/>
      <c r="C87" s="31"/>
      <c r="D87" s="23" t="s">
        <v>14</v>
      </c>
      <c r="E87" s="7">
        <f t="shared" si="16"/>
        <v>12248.2</v>
      </c>
      <c r="F87" s="7">
        <f t="shared" si="17"/>
        <v>12108.2</v>
      </c>
      <c r="G87" s="7">
        <f>'[2]в свод'!$D$30</f>
        <v>12248.2</v>
      </c>
      <c r="H87" s="7">
        <f>'[2]в свод'!$E$30</f>
        <v>12108.2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46"/>
      <c r="P87" s="3"/>
      <c r="Q87" s="9"/>
    </row>
    <row r="88" spans="1:16" ht="15.75" hidden="1">
      <c r="A88" s="49"/>
      <c r="B88" s="61"/>
      <c r="C88" s="31"/>
      <c r="D88" s="23" t="s">
        <v>15</v>
      </c>
      <c r="E88" s="7">
        <f t="shared" si="16"/>
        <v>12248.2</v>
      </c>
      <c r="F88" s="7">
        <f t="shared" si="17"/>
        <v>12108.2</v>
      </c>
      <c r="G88" s="7">
        <f>'[2]в свод'!$D$30</f>
        <v>12248.2</v>
      </c>
      <c r="H88" s="7">
        <f>'[2]в свод'!$E$30</f>
        <v>12108.2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46"/>
      <c r="P88" s="3"/>
    </row>
    <row r="89" spans="1:16" ht="15.75" hidden="1">
      <c r="A89" s="49"/>
      <c r="B89" s="61"/>
      <c r="C89" s="31"/>
      <c r="D89" s="23" t="s">
        <v>16</v>
      </c>
      <c r="E89" s="7">
        <f t="shared" si="16"/>
        <v>12248.2</v>
      </c>
      <c r="F89" s="7">
        <f t="shared" si="17"/>
        <v>12108.2</v>
      </c>
      <c r="G89" s="7">
        <f>'[2]в свод'!$D$30</f>
        <v>12248.2</v>
      </c>
      <c r="H89" s="7">
        <f>'[2]в свод'!$E$30</f>
        <v>12108.2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46"/>
      <c r="P89" s="3"/>
    </row>
    <row r="90" spans="1:16" ht="15.75" hidden="1">
      <c r="A90" s="49"/>
      <c r="B90" s="61"/>
      <c r="C90" s="31"/>
      <c r="D90" s="23" t="s">
        <v>17</v>
      </c>
      <c r="E90" s="7">
        <f t="shared" si="16"/>
        <v>12248.2</v>
      </c>
      <c r="F90" s="7">
        <f t="shared" si="17"/>
        <v>12108.2</v>
      </c>
      <c r="G90" s="7">
        <f>'[2]в свод'!$D$30</f>
        <v>12248.2</v>
      </c>
      <c r="H90" s="7">
        <f>'[2]в свод'!$E$30</f>
        <v>12108.2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46"/>
      <c r="P90" s="3"/>
    </row>
    <row r="91" spans="1:16" s="25" customFormat="1" ht="21" customHeight="1" hidden="1">
      <c r="A91" s="49"/>
      <c r="B91" s="61" t="s">
        <v>36</v>
      </c>
      <c r="C91" s="31"/>
      <c r="D91" s="23" t="s">
        <v>11</v>
      </c>
      <c r="E91" s="7">
        <f>SUM(E92:E97)</f>
        <v>73489.2</v>
      </c>
      <c r="F91" s="7">
        <f>SUM(F92:F97)</f>
        <v>72649.2</v>
      </c>
      <c r="G91" s="7">
        <f>'[2]в свод'!$D$30</f>
        <v>12248.2</v>
      </c>
      <c r="H91" s="7">
        <f>'[2]в свод'!$E$30</f>
        <v>12108.2</v>
      </c>
      <c r="I91" s="33">
        <f aca="true" t="shared" si="18" ref="I91:N91">SUM(I92:I97)</f>
        <v>0</v>
      </c>
      <c r="J91" s="33">
        <f t="shared" si="18"/>
        <v>0</v>
      </c>
      <c r="K91" s="33">
        <f t="shared" si="18"/>
        <v>0</v>
      </c>
      <c r="L91" s="33">
        <f t="shared" si="18"/>
        <v>0</v>
      </c>
      <c r="M91" s="33">
        <f t="shared" si="18"/>
        <v>0</v>
      </c>
      <c r="N91" s="33">
        <f t="shared" si="18"/>
        <v>0</v>
      </c>
      <c r="O91" s="46"/>
      <c r="P91" s="3"/>
    </row>
    <row r="92" spans="1:16" ht="21" customHeight="1" hidden="1">
      <c r="A92" s="49"/>
      <c r="B92" s="61"/>
      <c r="C92" s="31"/>
      <c r="D92" s="23" t="s">
        <v>12</v>
      </c>
      <c r="E92" s="7">
        <f aca="true" t="shared" si="19" ref="E92:E97">G92+I92+K92+M92</f>
        <v>12248.2</v>
      </c>
      <c r="F92" s="7">
        <f aca="true" t="shared" si="20" ref="F92:F97">H92+J92+L92+N92</f>
        <v>12108.2</v>
      </c>
      <c r="G92" s="7">
        <f>'[2]в свод'!$D$30</f>
        <v>12248.2</v>
      </c>
      <c r="H92" s="7">
        <f>'[2]в свод'!$E$30</f>
        <v>12108.2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46"/>
      <c r="P92" s="3"/>
    </row>
    <row r="93" spans="1:16" ht="21" customHeight="1" hidden="1">
      <c r="A93" s="49"/>
      <c r="B93" s="61"/>
      <c r="C93" s="31"/>
      <c r="D93" s="23" t="s">
        <v>13</v>
      </c>
      <c r="E93" s="7">
        <f t="shared" si="19"/>
        <v>12248.2</v>
      </c>
      <c r="F93" s="7">
        <f t="shared" si="20"/>
        <v>12108.2</v>
      </c>
      <c r="G93" s="7">
        <f>'[2]в свод'!$D$30</f>
        <v>12248.2</v>
      </c>
      <c r="H93" s="7">
        <f>'[2]в свод'!$E$30</f>
        <v>12108.2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46"/>
      <c r="P93" s="3"/>
    </row>
    <row r="94" spans="1:16" ht="21" customHeight="1" hidden="1">
      <c r="A94" s="49"/>
      <c r="B94" s="61"/>
      <c r="C94" s="31"/>
      <c r="D94" s="23" t="s">
        <v>14</v>
      </c>
      <c r="E94" s="7">
        <f t="shared" si="19"/>
        <v>12248.2</v>
      </c>
      <c r="F94" s="7">
        <f t="shared" si="20"/>
        <v>12108.2</v>
      </c>
      <c r="G94" s="7">
        <f>'[2]в свод'!$D$30</f>
        <v>12248.2</v>
      </c>
      <c r="H94" s="7">
        <f>'[2]в свод'!$E$30</f>
        <v>12108.2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46"/>
      <c r="P94" s="3"/>
    </row>
    <row r="95" spans="1:16" ht="21" customHeight="1" hidden="1">
      <c r="A95" s="49"/>
      <c r="B95" s="61"/>
      <c r="C95" s="31"/>
      <c r="D95" s="23" t="s">
        <v>15</v>
      </c>
      <c r="E95" s="7">
        <f t="shared" si="19"/>
        <v>12248.2</v>
      </c>
      <c r="F95" s="7">
        <f t="shared" si="20"/>
        <v>12108.2</v>
      </c>
      <c r="G95" s="7">
        <f>'[2]в свод'!$D$30</f>
        <v>12248.2</v>
      </c>
      <c r="H95" s="7">
        <f>'[2]в свод'!$E$30</f>
        <v>12108.2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46"/>
      <c r="P95" s="3"/>
    </row>
    <row r="96" spans="1:16" ht="21" customHeight="1" hidden="1">
      <c r="A96" s="49"/>
      <c r="B96" s="61"/>
      <c r="C96" s="31"/>
      <c r="D96" s="23" t="s">
        <v>16</v>
      </c>
      <c r="E96" s="7">
        <f t="shared" si="19"/>
        <v>12248.2</v>
      </c>
      <c r="F96" s="7">
        <f t="shared" si="20"/>
        <v>12108.2</v>
      </c>
      <c r="G96" s="7">
        <f>'[2]в свод'!$D$30</f>
        <v>12248.2</v>
      </c>
      <c r="H96" s="7">
        <f>'[2]в свод'!$E$30</f>
        <v>12108.2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46"/>
      <c r="P96" s="3"/>
    </row>
    <row r="97" spans="1:16" ht="21" customHeight="1" hidden="1">
      <c r="A97" s="49"/>
      <c r="B97" s="61"/>
      <c r="C97" s="31"/>
      <c r="D97" s="23" t="s">
        <v>17</v>
      </c>
      <c r="E97" s="7">
        <f t="shared" si="19"/>
        <v>12248.2</v>
      </c>
      <c r="F97" s="7">
        <f t="shared" si="20"/>
        <v>12108.2</v>
      </c>
      <c r="G97" s="7">
        <f>'[2]в свод'!$D$30</f>
        <v>12248.2</v>
      </c>
      <c r="H97" s="7">
        <f>'[2]в свод'!$E$30</f>
        <v>12108.2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46"/>
      <c r="P97" s="3"/>
    </row>
    <row r="98" spans="1:16" ht="15.75" hidden="1">
      <c r="A98" s="49"/>
      <c r="B98" s="61" t="s">
        <v>32</v>
      </c>
      <c r="C98" s="31"/>
      <c r="D98" s="23" t="s">
        <v>11</v>
      </c>
      <c r="E98" s="7">
        <f>SUM(E99:E104)</f>
        <v>73489.2</v>
      </c>
      <c r="F98" s="7">
        <f>SUM(F99:F104)</f>
        <v>72649.2</v>
      </c>
      <c r="G98" s="7">
        <f>'[2]в свод'!$D$30</f>
        <v>12248.2</v>
      </c>
      <c r="H98" s="7">
        <f>'[2]в свод'!$E$30</f>
        <v>12108.2</v>
      </c>
      <c r="I98" s="7">
        <f aca="true" t="shared" si="21" ref="I98:N98">SUM(I99:I104)</f>
        <v>0</v>
      </c>
      <c r="J98" s="7">
        <f t="shared" si="21"/>
        <v>0</v>
      </c>
      <c r="K98" s="7">
        <f t="shared" si="21"/>
        <v>0</v>
      </c>
      <c r="L98" s="7">
        <f t="shared" si="21"/>
        <v>0</v>
      </c>
      <c r="M98" s="7">
        <f t="shared" si="21"/>
        <v>0</v>
      </c>
      <c r="N98" s="7">
        <f t="shared" si="21"/>
        <v>0</v>
      </c>
      <c r="O98" s="46"/>
      <c r="P98" s="3"/>
    </row>
    <row r="99" spans="1:16" ht="15.75" hidden="1">
      <c r="A99" s="49"/>
      <c r="B99" s="61"/>
      <c r="C99" s="31"/>
      <c r="D99" s="23" t="s">
        <v>12</v>
      </c>
      <c r="E99" s="7">
        <f aca="true" t="shared" si="22" ref="E99:E104">G99+I99+K99+M99</f>
        <v>12248.2</v>
      </c>
      <c r="F99" s="7">
        <f aca="true" t="shared" si="23" ref="F99:F104">H99+J99+L99+N99</f>
        <v>12108.2</v>
      </c>
      <c r="G99" s="7">
        <f>'[2]в свод'!$D$30</f>
        <v>12248.2</v>
      </c>
      <c r="H99" s="7">
        <f>'[2]в свод'!$E$30</f>
        <v>12108.2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46"/>
      <c r="P99" s="3"/>
    </row>
    <row r="100" spans="1:16" ht="15.75" hidden="1">
      <c r="A100" s="49"/>
      <c r="B100" s="61"/>
      <c r="C100" s="31"/>
      <c r="D100" s="23" t="s">
        <v>13</v>
      </c>
      <c r="E100" s="7">
        <f t="shared" si="22"/>
        <v>12248.2</v>
      </c>
      <c r="F100" s="7">
        <f t="shared" si="23"/>
        <v>12108.2</v>
      </c>
      <c r="G100" s="7">
        <f>'[2]в свод'!$D$30</f>
        <v>12248.2</v>
      </c>
      <c r="H100" s="7">
        <f>'[2]в свод'!$E$30</f>
        <v>12108.2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46"/>
      <c r="P100" s="3"/>
    </row>
    <row r="101" spans="1:16" ht="15.75" hidden="1">
      <c r="A101" s="49"/>
      <c r="B101" s="61"/>
      <c r="C101" s="31"/>
      <c r="D101" s="23" t="s">
        <v>14</v>
      </c>
      <c r="E101" s="7">
        <f t="shared" si="22"/>
        <v>12248.2</v>
      </c>
      <c r="F101" s="7">
        <f t="shared" si="23"/>
        <v>12108.2</v>
      </c>
      <c r="G101" s="7">
        <f>'[2]в свод'!$D$30</f>
        <v>12248.2</v>
      </c>
      <c r="H101" s="7">
        <f>'[2]в свод'!$E$30</f>
        <v>12108.2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46"/>
      <c r="P101" s="3"/>
    </row>
    <row r="102" spans="1:16" ht="15.75" hidden="1">
      <c r="A102" s="49"/>
      <c r="B102" s="61"/>
      <c r="C102" s="31"/>
      <c r="D102" s="23" t="s">
        <v>15</v>
      </c>
      <c r="E102" s="7">
        <f t="shared" si="22"/>
        <v>12248.2</v>
      </c>
      <c r="F102" s="7">
        <f t="shared" si="23"/>
        <v>12108.2</v>
      </c>
      <c r="G102" s="7">
        <f>'[2]в свод'!$D$30</f>
        <v>12248.2</v>
      </c>
      <c r="H102" s="7">
        <f>'[2]в свод'!$E$30</f>
        <v>12108.2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46"/>
      <c r="P102" s="3"/>
    </row>
    <row r="103" spans="1:16" ht="15.75" hidden="1">
      <c r="A103" s="49"/>
      <c r="B103" s="61"/>
      <c r="C103" s="31"/>
      <c r="D103" s="23" t="s">
        <v>16</v>
      </c>
      <c r="E103" s="7">
        <f t="shared" si="22"/>
        <v>12248.2</v>
      </c>
      <c r="F103" s="7">
        <f t="shared" si="23"/>
        <v>12108.2</v>
      </c>
      <c r="G103" s="7">
        <f>'[2]в свод'!$D$30</f>
        <v>12248.2</v>
      </c>
      <c r="H103" s="7">
        <f>'[2]в свод'!$E$30</f>
        <v>12108.2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46"/>
      <c r="P103" s="3"/>
    </row>
    <row r="104" spans="1:16" ht="15.75" hidden="1">
      <c r="A104" s="50"/>
      <c r="B104" s="61"/>
      <c r="C104" s="31"/>
      <c r="D104" s="23" t="s">
        <v>17</v>
      </c>
      <c r="E104" s="7">
        <f t="shared" si="22"/>
        <v>12248.2</v>
      </c>
      <c r="F104" s="7">
        <f t="shared" si="23"/>
        <v>12108.2</v>
      </c>
      <c r="G104" s="7">
        <f>'[2]в свод'!$D$30</f>
        <v>12248.2</v>
      </c>
      <c r="H104" s="7">
        <f>'[2]в свод'!$E$30</f>
        <v>12108.2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46"/>
      <c r="P104" s="3"/>
    </row>
    <row r="105" spans="1:16" ht="15.75">
      <c r="A105" s="48"/>
      <c r="B105" s="48" t="s">
        <v>20</v>
      </c>
      <c r="C105" s="26"/>
      <c r="D105" s="1" t="s">
        <v>11</v>
      </c>
      <c r="E105" s="35">
        <v>379730.87</v>
      </c>
      <c r="F105" s="35">
        <v>357436.36000000004</v>
      </c>
      <c r="G105" s="35">
        <v>379730.87</v>
      </c>
      <c r="H105" s="35">
        <v>357436.36000000004</v>
      </c>
      <c r="I105" s="35">
        <v>0</v>
      </c>
      <c r="J105" s="35">
        <v>0</v>
      </c>
      <c r="K105" s="35">
        <v>0</v>
      </c>
      <c r="L105" s="35">
        <v>0</v>
      </c>
      <c r="M105" s="7">
        <v>0</v>
      </c>
      <c r="N105" s="7">
        <v>0</v>
      </c>
      <c r="O105" s="46"/>
      <c r="P105" s="3"/>
    </row>
    <row r="106" spans="1:17" ht="15.75">
      <c r="A106" s="48"/>
      <c r="B106" s="48"/>
      <c r="C106" s="3"/>
      <c r="D106" s="1" t="s">
        <v>12</v>
      </c>
      <c r="E106" s="35">
        <v>29059.4</v>
      </c>
      <c r="F106" s="35">
        <v>28919.4</v>
      </c>
      <c r="G106" s="35">
        <v>29059.4</v>
      </c>
      <c r="H106" s="35">
        <v>28919.4</v>
      </c>
      <c r="I106" s="35">
        <v>0</v>
      </c>
      <c r="J106" s="35">
        <v>0</v>
      </c>
      <c r="K106" s="35">
        <v>0</v>
      </c>
      <c r="L106" s="35">
        <v>0</v>
      </c>
      <c r="M106" s="7">
        <v>0</v>
      </c>
      <c r="N106" s="7">
        <v>0</v>
      </c>
      <c r="O106" s="46"/>
      <c r="P106" s="3"/>
      <c r="Q106" s="9"/>
    </row>
    <row r="107" spans="1:17" ht="15.75">
      <c r="A107" s="48"/>
      <c r="B107" s="48"/>
      <c r="C107" s="48" t="s">
        <v>55</v>
      </c>
      <c r="D107" s="1" t="s">
        <v>13</v>
      </c>
      <c r="E107" s="35">
        <v>30828.17</v>
      </c>
      <c r="F107" s="35">
        <v>30212.1</v>
      </c>
      <c r="G107" s="35">
        <v>30828.17</v>
      </c>
      <c r="H107" s="35">
        <v>30212.1</v>
      </c>
      <c r="I107" s="35">
        <v>0</v>
      </c>
      <c r="J107" s="35">
        <v>0</v>
      </c>
      <c r="K107" s="35">
        <v>0</v>
      </c>
      <c r="L107" s="35">
        <v>0</v>
      </c>
      <c r="M107" s="7">
        <v>0</v>
      </c>
      <c r="N107" s="7">
        <v>0</v>
      </c>
      <c r="O107" s="46"/>
      <c r="P107" s="3"/>
      <c r="Q107" s="9"/>
    </row>
    <row r="108" spans="1:17" ht="15.75">
      <c r="A108" s="48"/>
      <c r="B108" s="48"/>
      <c r="C108" s="48"/>
      <c r="D108" s="1" t="s">
        <v>14</v>
      </c>
      <c r="E108" s="35">
        <v>30745</v>
      </c>
      <c r="F108" s="35">
        <v>30217.6</v>
      </c>
      <c r="G108" s="35">
        <v>30745</v>
      </c>
      <c r="H108" s="35">
        <v>30217.6</v>
      </c>
      <c r="I108" s="35">
        <v>0</v>
      </c>
      <c r="J108" s="35">
        <v>0</v>
      </c>
      <c r="K108" s="35">
        <v>0</v>
      </c>
      <c r="L108" s="35">
        <v>0</v>
      </c>
      <c r="M108" s="7">
        <v>0</v>
      </c>
      <c r="N108" s="7">
        <v>0</v>
      </c>
      <c r="O108" s="46"/>
      <c r="P108" s="3"/>
      <c r="Q108" s="9"/>
    </row>
    <row r="109" spans="1:16" ht="15.75">
      <c r="A109" s="48"/>
      <c r="B109" s="48"/>
      <c r="C109" s="48"/>
      <c r="D109" s="1" t="s">
        <v>15</v>
      </c>
      <c r="E109" s="35">
        <v>33089.8</v>
      </c>
      <c r="F109" s="35">
        <v>31573.5</v>
      </c>
      <c r="G109" s="35">
        <v>33089.8</v>
      </c>
      <c r="H109" s="35">
        <v>31573.5</v>
      </c>
      <c r="I109" s="35">
        <v>0</v>
      </c>
      <c r="J109" s="35">
        <v>0</v>
      </c>
      <c r="K109" s="35">
        <v>0</v>
      </c>
      <c r="L109" s="35">
        <v>0</v>
      </c>
      <c r="M109" s="7">
        <v>0</v>
      </c>
      <c r="N109" s="7">
        <v>0</v>
      </c>
      <c r="O109" s="46"/>
      <c r="P109" s="3"/>
    </row>
    <row r="110" spans="1:16" ht="15.75">
      <c r="A110" s="48"/>
      <c r="B110" s="48"/>
      <c r="C110" s="48"/>
      <c r="D110" s="1" t="s">
        <v>16</v>
      </c>
      <c r="E110" s="35">
        <v>32839.8</v>
      </c>
      <c r="F110" s="35">
        <v>32062.3</v>
      </c>
      <c r="G110" s="35">
        <v>32839.8</v>
      </c>
      <c r="H110" s="35">
        <v>32062.3</v>
      </c>
      <c r="I110" s="35">
        <v>0</v>
      </c>
      <c r="J110" s="35">
        <v>0</v>
      </c>
      <c r="K110" s="35">
        <v>0</v>
      </c>
      <c r="L110" s="35">
        <v>0</v>
      </c>
      <c r="M110" s="7">
        <v>0</v>
      </c>
      <c r="N110" s="7">
        <v>0</v>
      </c>
      <c r="O110" s="46"/>
      <c r="P110" s="3"/>
    </row>
    <row r="111" spans="1:16" ht="15.75">
      <c r="A111" s="48"/>
      <c r="B111" s="48"/>
      <c r="C111" s="48"/>
      <c r="D111" s="1" t="s">
        <v>17</v>
      </c>
      <c r="E111" s="35">
        <v>34936.5</v>
      </c>
      <c r="F111" s="35">
        <v>31709.06</v>
      </c>
      <c r="G111" s="35">
        <v>34936.5</v>
      </c>
      <c r="H111" s="35">
        <v>31709.06</v>
      </c>
      <c r="I111" s="35"/>
      <c r="J111" s="35"/>
      <c r="K111" s="35"/>
      <c r="L111" s="35"/>
      <c r="M111" s="7"/>
      <c r="N111" s="7"/>
      <c r="O111" s="46"/>
      <c r="P111" s="3"/>
    </row>
    <row r="112" spans="1:16" ht="15.75">
      <c r="A112" s="48"/>
      <c r="B112" s="48"/>
      <c r="C112" s="48"/>
      <c r="D112" s="1" t="s">
        <v>60</v>
      </c>
      <c r="E112" s="35">
        <v>35705</v>
      </c>
      <c r="F112" s="35">
        <v>32608.6</v>
      </c>
      <c r="G112" s="35">
        <v>35705</v>
      </c>
      <c r="H112" s="35">
        <v>32608.6</v>
      </c>
      <c r="I112" s="35"/>
      <c r="J112" s="35"/>
      <c r="K112" s="35"/>
      <c r="L112" s="35"/>
      <c r="M112" s="7"/>
      <c r="N112" s="7"/>
      <c r="O112" s="46"/>
      <c r="P112" s="3"/>
    </row>
    <row r="113" spans="1:16" ht="15.75">
      <c r="A113" s="48"/>
      <c r="B113" s="48"/>
      <c r="C113" s="48"/>
      <c r="D113" s="1" t="s">
        <v>61</v>
      </c>
      <c r="E113" s="35">
        <v>38131.8</v>
      </c>
      <c r="F113" s="35">
        <v>35255.2</v>
      </c>
      <c r="G113" s="35">
        <v>38131.8</v>
      </c>
      <c r="H113" s="35">
        <v>35255.2</v>
      </c>
      <c r="I113" s="35"/>
      <c r="J113" s="35"/>
      <c r="K113" s="35"/>
      <c r="L113" s="35"/>
      <c r="M113" s="7"/>
      <c r="N113" s="7"/>
      <c r="O113" s="46"/>
      <c r="P113" s="3"/>
    </row>
    <row r="114" spans="1:16" ht="15.75">
      <c r="A114" s="48"/>
      <c r="B114" s="48"/>
      <c r="C114" s="48"/>
      <c r="D114" s="1" t="s">
        <v>62</v>
      </c>
      <c r="E114" s="35">
        <v>38131.8</v>
      </c>
      <c r="F114" s="35">
        <v>35255.2</v>
      </c>
      <c r="G114" s="35">
        <v>38131.8</v>
      </c>
      <c r="H114" s="35">
        <v>35255.2</v>
      </c>
      <c r="I114" s="35"/>
      <c r="J114" s="35"/>
      <c r="K114" s="35"/>
      <c r="L114" s="35"/>
      <c r="M114" s="7"/>
      <c r="N114" s="7"/>
      <c r="O114" s="46"/>
      <c r="P114" s="3"/>
    </row>
    <row r="115" spans="1:16" ht="15.75">
      <c r="A115" s="48"/>
      <c r="B115" s="48"/>
      <c r="C115" s="48"/>
      <c r="D115" s="1" t="s">
        <v>63</v>
      </c>
      <c r="E115" s="35">
        <v>38131.8</v>
      </c>
      <c r="F115" s="35">
        <v>35255.2</v>
      </c>
      <c r="G115" s="35">
        <v>38131.8</v>
      </c>
      <c r="H115" s="35">
        <v>35255.2</v>
      </c>
      <c r="I115" s="35"/>
      <c r="J115" s="35"/>
      <c r="K115" s="35"/>
      <c r="L115" s="35"/>
      <c r="M115" s="7"/>
      <c r="N115" s="7"/>
      <c r="O115" s="46"/>
      <c r="P115" s="3"/>
    </row>
    <row r="116" spans="1:16" ht="15.75">
      <c r="A116" s="48"/>
      <c r="B116" s="48"/>
      <c r="C116" s="48"/>
      <c r="D116" s="1" t="s">
        <v>64</v>
      </c>
      <c r="E116" s="35">
        <v>38131.8</v>
      </c>
      <c r="F116" s="35">
        <v>34368.2</v>
      </c>
      <c r="G116" s="35">
        <v>38131.8</v>
      </c>
      <c r="H116" s="35">
        <v>34368.2</v>
      </c>
      <c r="I116" s="35">
        <v>0</v>
      </c>
      <c r="J116" s="35">
        <v>0</v>
      </c>
      <c r="K116" s="35">
        <v>0</v>
      </c>
      <c r="L116" s="35">
        <v>0</v>
      </c>
      <c r="M116" s="7">
        <v>0</v>
      </c>
      <c r="N116" s="7">
        <v>0</v>
      </c>
      <c r="O116" s="47"/>
      <c r="P116" s="3"/>
    </row>
    <row r="117" spans="1:16" ht="15.75">
      <c r="A117" s="45" t="s">
        <v>23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7"/>
      <c r="O117" s="23"/>
      <c r="P117" s="3"/>
    </row>
    <row r="118" spans="1:16" ht="15.75">
      <c r="A118" s="45" t="s">
        <v>24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23"/>
      <c r="P118" s="3"/>
    </row>
    <row r="119" spans="1:16" ht="15.75" customHeight="1" hidden="1">
      <c r="A119" s="49"/>
      <c r="B119" s="61" t="s">
        <v>26</v>
      </c>
      <c r="C119" s="31"/>
      <c r="D119" s="23" t="s">
        <v>11</v>
      </c>
      <c r="E119" s="7">
        <f>SUM(E120:E125)</f>
        <v>1985984</v>
      </c>
      <c r="F119" s="7">
        <f>SUM(F120:F125)</f>
        <v>0</v>
      </c>
      <c r="G119" s="7">
        <f>SUM(G120:G125)</f>
        <v>1985984</v>
      </c>
      <c r="H119" s="7">
        <f aca="true" t="shared" si="24" ref="H119:N119">SUM(H120:H125)</f>
        <v>0</v>
      </c>
      <c r="I119" s="7">
        <f t="shared" si="24"/>
        <v>0</v>
      </c>
      <c r="J119" s="7">
        <f t="shared" si="24"/>
        <v>0</v>
      </c>
      <c r="K119" s="7">
        <f t="shared" si="24"/>
        <v>0</v>
      </c>
      <c r="L119" s="7">
        <f t="shared" si="24"/>
        <v>0</v>
      </c>
      <c r="M119" s="7">
        <f t="shared" si="24"/>
        <v>0</v>
      </c>
      <c r="N119" s="7">
        <f t="shared" si="24"/>
        <v>0</v>
      </c>
      <c r="O119" s="46" t="s">
        <v>52</v>
      </c>
      <c r="P119" s="3"/>
    </row>
    <row r="120" spans="1:16" ht="15.75" customHeight="1" hidden="1">
      <c r="A120" s="49"/>
      <c r="B120" s="61"/>
      <c r="C120" s="31"/>
      <c r="D120" s="23" t="s">
        <v>12</v>
      </c>
      <c r="E120" s="7">
        <f aca="true" t="shared" si="25" ref="E120:E125">G120+I120+K120+M120</f>
        <v>200000</v>
      </c>
      <c r="F120" s="7">
        <f aca="true" t="shared" si="26" ref="F120:F125">H120+J120+L120+N120</f>
        <v>0</v>
      </c>
      <c r="G120" s="33">
        <v>200000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46"/>
      <c r="P120" s="3"/>
    </row>
    <row r="121" spans="1:16" ht="15.75" customHeight="1" hidden="1">
      <c r="A121" s="49"/>
      <c r="B121" s="61"/>
      <c r="C121" s="31"/>
      <c r="D121" s="23" t="s">
        <v>13</v>
      </c>
      <c r="E121" s="7">
        <f t="shared" si="25"/>
        <v>240000</v>
      </c>
      <c r="F121" s="7">
        <f t="shared" si="26"/>
        <v>0</v>
      </c>
      <c r="G121" s="33">
        <f>1.2*G120</f>
        <v>240000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46"/>
      <c r="P121" s="3"/>
    </row>
    <row r="122" spans="1:16" ht="15.75" customHeight="1" hidden="1">
      <c r="A122" s="49"/>
      <c r="B122" s="61"/>
      <c r="C122" s="31"/>
      <c r="D122" s="23" t="s">
        <v>14</v>
      </c>
      <c r="E122" s="7">
        <f t="shared" si="25"/>
        <v>288000</v>
      </c>
      <c r="F122" s="7">
        <f t="shared" si="26"/>
        <v>0</v>
      </c>
      <c r="G122" s="33">
        <f>1.2*G121</f>
        <v>288000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46"/>
      <c r="P122" s="3"/>
    </row>
    <row r="123" spans="1:16" ht="15.75" customHeight="1" hidden="1">
      <c r="A123" s="49"/>
      <c r="B123" s="61"/>
      <c r="C123" s="31"/>
      <c r="D123" s="23" t="s">
        <v>15</v>
      </c>
      <c r="E123" s="7">
        <f t="shared" si="25"/>
        <v>345600</v>
      </c>
      <c r="F123" s="7">
        <f t="shared" si="26"/>
        <v>0</v>
      </c>
      <c r="G123" s="33">
        <f>1.2*G122</f>
        <v>345600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46"/>
      <c r="P123" s="3"/>
    </row>
    <row r="124" spans="1:16" ht="15.75" customHeight="1" hidden="1">
      <c r="A124" s="49"/>
      <c r="B124" s="61"/>
      <c r="C124" s="31"/>
      <c r="D124" s="23" t="s">
        <v>16</v>
      </c>
      <c r="E124" s="7">
        <f t="shared" si="25"/>
        <v>414720</v>
      </c>
      <c r="F124" s="7">
        <f t="shared" si="26"/>
        <v>0</v>
      </c>
      <c r="G124" s="33">
        <f>1.2*G123</f>
        <v>414720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46"/>
      <c r="P124" s="3"/>
    </row>
    <row r="125" spans="1:16" ht="15.75" customHeight="1" hidden="1">
      <c r="A125" s="49"/>
      <c r="B125" s="61"/>
      <c r="C125" s="31"/>
      <c r="D125" s="23" t="s">
        <v>17</v>
      </c>
      <c r="E125" s="7">
        <f t="shared" si="25"/>
        <v>497664</v>
      </c>
      <c r="F125" s="7">
        <f t="shared" si="26"/>
        <v>0</v>
      </c>
      <c r="G125" s="33">
        <f>1.2*G124</f>
        <v>497664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46"/>
      <c r="P125" s="3"/>
    </row>
    <row r="126" spans="1:16" s="5" customFormat="1" ht="15.75" customHeight="1" hidden="1">
      <c r="A126" s="49"/>
      <c r="B126" s="61" t="s">
        <v>27</v>
      </c>
      <c r="C126" s="31"/>
      <c r="D126" s="1" t="s">
        <v>11</v>
      </c>
      <c r="E126" s="7">
        <f>SUM(E127:E132)</f>
        <v>1985984</v>
      </c>
      <c r="F126" s="7">
        <f>SUM(F127:F132)</f>
        <v>0</v>
      </c>
      <c r="G126" s="7">
        <f aca="true" t="shared" si="27" ref="G126:N126">SUM(G127:G132)</f>
        <v>1985984</v>
      </c>
      <c r="H126" s="7">
        <f t="shared" si="27"/>
        <v>0</v>
      </c>
      <c r="I126" s="7">
        <f t="shared" si="27"/>
        <v>0</v>
      </c>
      <c r="J126" s="7">
        <f t="shared" si="27"/>
        <v>0</v>
      </c>
      <c r="K126" s="7">
        <f t="shared" si="27"/>
        <v>0</v>
      </c>
      <c r="L126" s="7">
        <f t="shared" si="27"/>
        <v>0</v>
      </c>
      <c r="M126" s="7">
        <f t="shared" si="27"/>
        <v>0</v>
      </c>
      <c r="N126" s="7">
        <f t="shared" si="27"/>
        <v>0</v>
      </c>
      <c r="O126" s="46"/>
      <c r="P126" s="3"/>
    </row>
    <row r="127" spans="1:16" ht="15.75" customHeight="1" hidden="1">
      <c r="A127" s="49"/>
      <c r="B127" s="61"/>
      <c r="C127" s="31"/>
      <c r="D127" s="23" t="s">
        <v>12</v>
      </c>
      <c r="E127" s="7">
        <f aca="true" t="shared" si="28" ref="E127:E132">G127+I127+K127+M127</f>
        <v>200000</v>
      </c>
      <c r="F127" s="7">
        <f aca="true" t="shared" si="29" ref="F127:F132">H127+J127+L127+N127</f>
        <v>0</v>
      </c>
      <c r="G127" s="33">
        <v>200000</v>
      </c>
      <c r="H127" s="33"/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46"/>
      <c r="P127" s="3"/>
    </row>
    <row r="128" spans="1:16" ht="15.75" customHeight="1" hidden="1">
      <c r="A128" s="49"/>
      <c r="B128" s="61"/>
      <c r="C128" s="31"/>
      <c r="D128" s="23" t="s">
        <v>13</v>
      </c>
      <c r="E128" s="7">
        <f t="shared" si="28"/>
        <v>240000</v>
      </c>
      <c r="F128" s="7">
        <f t="shared" si="29"/>
        <v>0</v>
      </c>
      <c r="G128" s="33">
        <f>1.2*G127</f>
        <v>240000</v>
      </c>
      <c r="H128" s="33"/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46"/>
      <c r="P128" s="3"/>
    </row>
    <row r="129" spans="1:16" ht="15.75" customHeight="1" hidden="1">
      <c r="A129" s="49"/>
      <c r="B129" s="61"/>
      <c r="C129" s="31"/>
      <c r="D129" s="23" t="s">
        <v>14</v>
      </c>
      <c r="E129" s="7">
        <f t="shared" si="28"/>
        <v>288000</v>
      </c>
      <c r="F129" s="7">
        <f t="shared" si="29"/>
        <v>0</v>
      </c>
      <c r="G129" s="33">
        <f>1.2*G128</f>
        <v>288000</v>
      </c>
      <c r="H129" s="33"/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46"/>
      <c r="P129" s="3"/>
    </row>
    <row r="130" spans="1:16" ht="15.75" customHeight="1" hidden="1">
      <c r="A130" s="49"/>
      <c r="B130" s="61"/>
      <c r="C130" s="31"/>
      <c r="D130" s="23" t="s">
        <v>15</v>
      </c>
      <c r="E130" s="7">
        <f t="shared" si="28"/>
        <v>345600</v>
      </c>
      <c r="F130" s="7">
        <f t="shared" si="29"/>
        <v>0</v>
      </c>
      <c r="G130" s="33">
        <f>1.2*G129</f>
        <v>345600</v>
      </c>
      <c r="H130" s="33"/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46"/>
      <c r="P130" s="3"/>
    </row>
    <row r="131" spans="1:16" ht="15.75" customHeight="1" hidden="1">
      <c r="A131" s="49"/>
      <c r="B131" s="61"/>
      <c r="C131" s="31"/>
      <c r="D131" s="23" t="s">
        <v>16</v>
      </c>
      <c r="E131" s="7">
        <f t="shared" si="28"/>
        <v>414720</v>
      </c>
      <c r="F131" s="7">
        <f t="shared" si="29"/>
        <v>0</v>
      </c>
      <c r="G131" s="33">
        <f>1.2*G130</f>
        <v>414720</v>
      </c>
      <c r="H131" s="33"/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46"/>
      <c r="P131" s="3"/>
    </row>
    <row r="132" spans="1:16" ht="15.75" customHeight="1" hidden="1">
      <c r="A132" s="49"/>
      <c r="B132" s="61"/>
      <c r="C132" s="31"/>
      <c r="D132" s="23" t="s">
        <v>17</v>
      </c>
      <c r="E132" s="7">
        <f t="shared" si="28"/>
        <v>497664</v>
      </c>
      <c r="F132" s="7">
        <f t="shared" si="29"/>
        <v>0</v>
      </c>
      <c r="G132" s="33">
        <f>1.2*G131</f>
        <v>497664</v>
      </c>
      <c r="H132" s="33"/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46"/>
      <c r="P132" s="3"/>
    </row>
    <row r="133" spans="1:16" ht="15.75" customHeight="1" hidden="1">
      <c r="A133" s="49"/>
      <c r="B133" s="61" t="s">
        <v>28</v>
      </c>
      <c r="C133" s="31"/>
      <c r="D133" s="23" t="s">
        <v>11</v>
      </c>
      <c r="E133" s="7">
        <f>SUM(E134:E139)</f>
        <v>2482480</v>
      </c>
      <c r="F133" s="7">
        <f>SUM(F134:F139)</f>
        <v>0</v>
      </c>
      <c r="G133" s="7">
        <f>SUM(G134:G139)</f>
        <v>2482480</v>
      </c>
      <c r="H133" s="7">
        <f aca="true" t="shared" si="30" ref="H133:N133">SUM(H134:H139)</f>
        <v>0</v>
      </c>
      <c r="I133" s="7">
        <f t="shared" si="30"/>
        <v>0</v>
      </c>
      <c r="J133" s="7">
        <f t="shared" si="30"/>
        <v>0</v>
      </c>
      <c r="K133" s="7">
        <f t="shared" si="30"/>
        <v>0</v>
      </c>
      <c r="L133" s="7">
        <f t="shared" si="30"/>
        <v>0</v>
      </c>
      <c r="M133" s="7">
        <f t="shared" si="30"/>
        <v>0</v>
      </c>
      <c r="N133" s="7">
        <f t="shared" si="30"/>
        <v>0</v>
      </c>
      <c r="O133" s="46"/>
      <c r="P133" s="3"/>
    </row>
    <row r="134" spans="1:16" ht="15.75" customHeight="1" hidden="1">
      <c r="A134" s="49"/>
      <c r="B134" s="61"/>
      <c r="C134" s="31"/>
      <c r="D134" s="23" t="s">
        <v>12</v>
      </c>
      <c r="E134" s="7">
        <f aca="true" t="shared" si="31" ref="E134:E139">G134+I134+K134+M134</f>
        <v>250000</v>
      </c>
      <c r="F134" s="7">
        <f aca="true" t="shared" si="32" ref="F134:F139">H134+J134+L134+N134</f>
        <v>0</v>
      </c>
      <c r="G134" s="33">
        <v>250000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46"/>
      <c r="P134" s="3"/>
    </row>
    <row r="135" spans="1:16" ht="15.75" customHeight="1" hidden="1">
      <c r="A135" s="49"/>
      <c r="B135" s="61"/>
      <c r="C135" s="31"/>
      <c r="D135" s="23" t="s">
        <v>13</v>
      </c>
      <c r="E135" s="7">
        <f t="shared" si="31"/>
        <v>300000</v>
      </c>
      <c r="F135" s="7">
        <f t="shared" si="32"/>
        <v>0</v>
      </c>
      <c r="G135" s="33">
        <f>1.2*G134</f>
        <v>300000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46"/>
      <c r="P135" s="3"/>
    </row>
    <row r="136" spans="1:16" ht="15.75" customHeight="1" hidden="1">
      <c r="A136" s="49"/>
      <c r="B136" s="61"/>
      <c r="C136" s="31"/>
      <c r="D136" s="23" t="s">
        <v>14</v>
      </c>
      <c r="E136" s="7">
        <f t="shared" si="31"/>
        <v>360000</v>
      </c>
      <c r="F136" s="7">
        <f t="shared" si="32"/>
        <v>0</v>
      </c>
      <c r="G136" s="33">
        <f>1.2*G135</f>
        <v>360000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46"/>
      <c r="P136" s="3"/>
    </row>
    <row r="137" spans="1:16" ht="15.75" customHeight="1" hidden="1">
      <c r="A137" s="49"/>
      <c r="B137" s="61"/>
      <c r="C137" s="31"/>
      <c r="D137" s="23" t="s">
        <v>15</v>
      </c>
      <c r="E137" s="7">
        <f t="shared" si="31"/>
        <v>432000</v>
      </c>
      <c r="F137" s="7">
        <f t="shared" si="32"/>
        <v>0</v>
      </c>
      <c r="G137" s="33">
        <f>1.2*G136</f>
        <v>432000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46"/>
      <c r="P137" s="3"/>
    </row>
    <row r="138" spans="1:16" ht="15.75" customHeight="1" hidden="1">
      <c r="A138" s="49"/>
      <c r="B138" s="61"/>
      <c r="C138" s="31"/>
      <c r="D138" s="23" t="s">
        <v>16</v>
      </c>
      <c r="E138" s="7">
        <f t="shared" si="31"/>
        <v>518400</v>
      </c>
      <c r="F138" s="7">
        <f t="shared" si="32"/>
        <v>0</v>
      </c>
      <c r="G138" s="33">
        <f>1.2*G137</f>
        <v>518400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46"/>
      <c r="P138" s="3"/>
    </row>
    <row r="139" spans="1:16" ht="15.75" customHeight="1" hidden="1">
      <c r="A139" s="50"/>
      <c r="B139" s="61"/>
      <c r="C139" s="31"/>
      <c r="D139" s="23" t="s">
        <v>17</v>
      </c>
      <c r="E139" s="7">
        <f t="shared" si="31"/>
        <v>622080</v>
      </c>
      <c r="F139" s="7">
        <f t="shared" si="32"/>
        <v>0</v>
      </c>
      <c r="G139" s="33">
        <f>1.2*G138</f>
        <v>622080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46"/>
      <c r="P139" s="3"/>
    </row>
    <row r="140" spans="1:17" ht="15.75">
      <c r="A140" s="48"/>
      <c r="B140" s="48" t="s">
        <v>25</v>
      </c>
      <c r="C140" s="26"/>
      <c r="D140" s="1" t="s">
        <v>11</v>
      </c>
      <c r="E140" s="7">
        <v>412959.5812728516</v>
      </c>
      <c r="F140" s="7">
        <v>21520.600000000006</v>
      </c>
      <c r="G140" s="7">
        <v>335547.4812728516</v>
      </c>
      <c r="H140" s="7">
        <v>21520.600000000006</v>
      </c>
      <c r="I140" s="7">
        <v>0</v>
      </c>
      <c r="J140" s="7">
        <v>0</v>
      </c>
      <c r="K140" s="7">
        <v>77412.1</v>
      </c>
      <c r="L140" s="7">
        <v>0</v>
      </c>
      <c r="M140" s="7">
        <v>0</v>
      </c>
      <c r="N140" s="7">
        <v>0</v>
      </c>
      <c r="O140" s="46"/>
      <c r="P140" s="3"/>
      <c r="Q140" s="9"/>
    </row>
    <row r="141" spans="1:17" ht="25.5">
      <c r="A141" s="48"/>
      <c r="B141" s="48"/>
      <c r="C141" s="36" t="s">
        <v>57</v>
      </c>
      <c r="D141" s="1" t="s">
        <v>12</v>
      </c>
      <c r="E141" s="7">
        <v>339.3</v>
      </c>
      <c r="F141" s="7">
        <v>339.3</v>
      </c>
      <c r="G141" s="7">
        <v>339.3</v>
      </c>
      <c r="H141" s="7">
        <v>339.3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46"/>
      <c r="P141" s="3"/>
      <c r="Q141" s="9"/>
    </row>
    <row r="142" spans="1:16" ht="39" customHeight="1">
      <c r="A142" s="48"/>
      <c r="B142" s="48"/>
      <c r="C142" s="36" t="s">
        <v>58</v>
      </c>
      <c r="D142" s="1" t="s">
        <v>13</v>
      </c>
      <c r="E142" s="7">
        <v>1325.8</v>
      </c>
      <c r="F142" s="7">
        <v>1325.8</v>
      </c>
      <c r="G142" s="7">
        <v>1325.8</v>
      </c>
      <c r="H142" s="7">
        <v>1325.8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46"/>
      <c r="P142" s="3"/>
    </row>
    <row r="143" spans="1:16" ht="38.25">
      <c r="A143" s="48"/>
      <c r="B143" s="48"/>
      <c r="C143" s="36" t="s">
        <v>58</v>
      </c>
      <c r="D143" s="1" t="s">
        <v>14</v>
      </c>
      <c r="E143" s="7">
        <v>5941.5</v>
      </c>
      <c r="F143" s="7">
        <v>5941.5</v>
      </c>
      <c r="G143" s="7">
        <v>5941.5</v>
      </c>
      <c r="H143" s="7">
        <v>5941.5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46"/>
      <c r="P143" s="3"/>
    </row>
    <row r="144" spans="1:16" ht="26.25" customHeight="1">
      <c r="A144" s="48"/>
      <c r="B144" s="48"/>
      <c r="C144" s="58" t="s">
        <v>59</v>
      </c>
      <c r="D144" s="1" t="s">
        <v>15</v>
      </c>
      <c r="E144" s="7">
        <v>9705.7</v>
      </c>
      <c r="F144" s="7">
        <v>9705.7</v>
      </c>
      <c r="G144" s="7">
        <v>9705.7</v>
      </c>
      <c r="H144" s="7">
        <v>9705.7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46"/>
      <c r="P144" s="3"/>
    </row>
    <row r="145" spans="1:16" ht="15.75">
      <c r="A145" s="48"/>
      <c r="B145" s="48"/>
      <c r="C145" s="59"/>
      <c r="D145" s="1" t="s">
        <v>16</v>
      </c>
      <c r="E145" s="7">
        <v>1149.9</v>
      </c>
      <c r="F145" s="7">
        <v>1149.9</v>
      </c>
      <c r="G145" s="7">
        <v>1149.9</v>
      </c>
      <c r="H145" s="7">
        <v>1149.9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46"/>
      <c r="P145" s="3"/>
    </row>
    <row r="146" spans="1:16" ht="15.75">
      <c r="A146" s="48"/>
      <c r="B146" s="48"/>
      <c r="C146" s="59"/>
      <c r="D146" s="1" t="s">
        <v>17</v>
      </c>
      <c r="E146" s="7">
        <v>1663.2</v>
      </c>
      <c r="F146" s="7">
        <v>1663.2</v>
      </c>
      <c r="G146" s="7">
        <v>1663.2</v>
      </c>
      <c r="H146" s="7">
        <v>1663.2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46"/>
      <c r="P146" s="3"/>
    </row>
    <row r="147" spans="1:16" ht="15.75">
      <c r="A147" s="48"/>
      <c r="B147" s="48"/>
      <c r="C147" s="59"/>
      <c r="D147" s="1" t="s">
        <v>60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46"/>
      <c r="P147" s="3"/>
    </row>
    <row r="148" spans="1:16" ht="15.75">
      <c r="A148" s="48"/>
      <c r="B148" s="48"/>
      <c r="C148" s="59"/>
      <c r="D148" s="1" t="s">
        <v>61</v>
      </c>
      <c r="E148" s="7">
        <v>124277.70000000001</v>
      </c>
      <c r="F148" s="7">
        <v>1395.2</v>
      </c>
      <c r="G148" s="7">
        <v>46865.6</v>
      </c>
      <c r="H148" s="7">
        <v>1395.2</v>
      </c>
      <c r="I148" s="7">
        <v>0</v>
      </c>
      <c r="J148" s="7">
        <v>0</v>
      </c>
      <c r="K148" s="7">
        <v>77412.1</v>
      </c>
      <c r="L148" s="7">
        <v>0</v>
      </c>
      <c r="M148" s="7">
        <v>0</v>
      </c>
      <c r="N148" s="7">
        <v>0</v>
      </c>
      <c r="O148" s="46"/>
      <c r="P148" s="3"/>
    </row>
    <row r="149" spans="1:16" ht="15.75">
      <c r="A149" s="48"/>
      <c r="B149" s="48"/>
      <c r="C149" s="59"/>
      <c r="D149" s="1" t="s">
        <v>62</v>
      </c>
      <c r="E149" s="7">
        <v>20625.2</v>
      </c>
      <c r="F149" s="7">
        <v>0</v>
      </c>
      <c r="G149" s="7">
        <v>20625.2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46"/>
      <c r="P149" s="3"/>
    </row>
    <row r="150" spans="1:16" ht="15.75">
      <c r="A150" s="48"/>
      <c r="B150" s="48"/>
      <c r="C150" s="59"/>
      <c r="D150" s="1" t="s">
        <v>63</v>
      </c>
      <c r="E150" s="7">
        <v>199334.69999999998</v>
      </c>
      <c r="F150" s="7">
        <v>0</v>
      </c>
      <c r="G150" s="7">
        <v>199334.69999999998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46"/>
      <c r="P150" s="3"/>
    </row>
    <row r="151" spans="1:16" ht="15.75">
      <c r="A151" s="48"/>
      <c r="B151" s="48"/>
      <c r="C151" s="60"/>
      <c r="D151" s="1" t="s">
        <v>64</v>
      </c>
      <c r="E151" s="7">
        <v>48596.5812728516</v>
      </c>
      <c r="F151" s="7">
        <v>0</v>
      </c>
      <c r="G151" s="7">
        <v>48596.5812728516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47"/>
      <c r="P151" s="3"/>
    </row>
    <row r="152" spans="1:17" ht="15" customHeight="1">
      <c r="A152" s="48"/>
      <c r="B152" s="52" t="s">
        <v>51</v>
      </c>
      <c r="C152" s="53"/>
      <c r="D152" s="1" t="s">
        <v>11</v>
      </c>
      <c r="E152" s="7">
        <f>SUM(E153:E163)</f>
        <v>7119173.617272851</v>
      </c>
      <c r="F152" s="7">
        <f>SUM(F153:F163)</f>
        <v>5339016.116</v>
      </c>
      <c r="G152" s="7">
        <f>SUM(G153:G163)</f>
        <v>4700585.321272851</v>
      </c>
      <c r="H152" s="7">
        <f>SUM(H153:H163)</f>
        <v>3831892.9200000004</v>
      </c>
      <c r="I152" s="7">
        <f aca="true" t="shared" si="33" ref="I152:N152">SUM(I153:I163)</f>
        <v>95719.4</v>
      </c>
      <c r="J152" s="7">
        <f t="shared" si="33"/>
        <v>11061.6</v>
      </c>
      <c r="K152" s="7">
        <f>SUM(K153:K163)</f>
        <v>1515368.996</v>
      </c>
      <c r="L152" s="7">
        <f t="shared" si="33"/>
        <v>752994.4959999999</v>
      </c>
      <c r="M152" s="7">
        <f>SUM(M153:M163)</f>
        <v>807499.9000000001</v>
      </c>
      <c r="N152" s="7">
        <f t="shared" si="33"/>
        <v>743067.1000000001</v>
      </c>
      <c r="O152" s="51"/>
      <c r="P152" s="3"/>
      <c r="Q152" s="9"/>
    </row>
    <row r="153" spans="1:16" ht="15.75">
      <c r="A153" s="48"/>
      <c r="B153" s="54"/>
      <c r="C153" s="55"/>
      <c r="D153" s="1" t="s">
        <v>12</v>
      </c>
      <c r="E153" s="7">
        <f aca="true" t="shared" si="34" ref="E153:F156">G153+I153+K153+M153</f>
        <v>460935.8</v>
      </c>
      <c r="F153" s="7">
        <f t="shared" si="34"/>
        <v>398839.20000000007</v>
      </c>
      <c r="G153" s="7">
        <f aca="true" t="shared" si="35" ref="G153:N156">G106+G71+G22+G141</f>
        <v>323011.7</v>
      </c>
      <c r="H153" s="7">
        <f t="shared" si="35"/>
        <v>272334.10000000003</v>
      </c>
      <c r="I153" s="7">
        <f t="shared" si="35"/>
        <v>3225</v>
      </c>
      <c r="J153" s="7">
        <f t="shared" si="35"/>
        <v>0</v>
      </c>
      <c r="K153" s="7">
        <f t="shared" si="35"/>
        <v>71336.9</v>
      </c>
      <c r="L153" s="7">
        <f t="shared" si="35"/>
        <v>63142.9</v>
      </c>
      <c r="M153" s="7">
        <f t="shared" si="35"/>
        <v>63362.2</v>
      </c>
      <c r="N153" s="7">
        <f t="shared" si="35"/>
        <v>63362.2</v>
      </c>
      <c r="O153" s="49"/>
      <c r="P153" s="3"/>
    </row>
    <row r="154" spans="1:16" ht="15.75">
      <c r="A154" s="48"/>
      <c r="B154" s="54"/>
      <c r="C154" s="55"/>
      <c r="D154" s="1" t="s">
        <v>13</v>
      </c>
      <c r="E154" s="7">
        <f t="shared" si="34"/>
        <v>453988.86</v>
      </c>
      <c r="F154" s="7">
        <f t="shared" si="34"/>
        <v>424941.93999999994</v>
      </c>
      <c r="G154" s="7">
        <f t="shared" si="35"/>
        <v>305224.95999999996</v>
      </c>
      <c r="H154" s="7">
        <f t="shared" si="35"/>
        <v>287699.04</v>
      </c>
      <c r="I154" s="7">
        <f t="shared" si="35"/>
        <v>3297.5</v>
      </c>
      <c r="J154" s="7">
        <f t="shared" si="35"/>
        <v>0</v>
      </c>
      <c r="K154" s="7">
        <f t="shared" si="35"/>
        <v>70449.3</v>
      </c>
      <c r="L154" s="7">
        <f t="shared" si="35"/>
        <v>62225.8</v>
      </c>
      <c r="M154" s="7">
        <f t="shared" si="35"/>
        <v>75017.1</v>
      </c>
      <c r="N154" s="7">
        <f t="shared" si="35"/>
        <v>75017.1</v>
      </c>
      <c r="O154" s="49"/>
      <c r="P154" s="3"/>
    </row>
    <row r="155" spans="1:16" ht="15.75">
      <c r="A155" s="48"/>
      <c r="B155" s="54"/>
      <c r="C155" s="55"/>
      <c r="D155" s="1" t="s">
        <v>14</v>
      </c>
      <c r="E155" s="7">
        <f t="shared" si="34"/>
        <v>512995.5959999999</v>
      </c>
      <c r="F155" s="7">
        <f t="shared" si="34"/>
        <v>495061.796</v>
      </c>
      <c r="G155" s="7">
        <f t="shared" si="35"/>
        <v>314780.6</v>
      </c>
      <c r="H155" s="7">
        <f t="shared" si="35"/>
        <v>304006.5</v>
      </c>
      <c r="I155" s="7">
        <f t="shared" si="35"/>
        <v>3135.3</v>
      </c>
      <c r="J155" s="7">
        <f t="shared" si="35"/>
        <v>0</v>
      </c>
      <c r="K155" s="7">
        <f t="shared" si="35"/>
        <v>112958.09599999999</v>
      </c>
      <c r="L155" s="7">
        <f t="shared" si="35"/>
        <v>108933.69599999998</v>
      </c>
      <c r="M155" s="7">
        <f t="shared" si="35"/>
        <v>82121.6</v>
      </c>
      <c r="N155" s="7">
        <f t="shared" si="35"/>
        <v>82121.6</v>
      </c>
      <c r="O155" s="49"/>
      <c r="P155" s="3"/>
    </row>
    <row r="156" spans="1:24" ht="15.75">
      <c r="A156" s="48"/>
      <c r="B156" s="54"/>
      <c r="C156" s="55"/>
      <c r="D156" s="1" t="s">
        <v>15</v>
      </c>
      <c r="E156" s="7">
        <f t="shared" si="34"/>
        <v>576137.7000000001</v>
      </c>
      <c r="F156" s="7">
        <f t="shared" si="34"/>
        <v>559218.7000000001</v>
      </c>
      <c r="G156" s="7">
        <f t="shared" si="35"/>
        <v>344500.9</v>
      </c>
      <c r="H156" s="7">
        <f t="shared" si="35"/>
        <v>327581.9</v>
      </c>
      <c r="I156" s="7">
        <f t="shared" si="35"/>
        <v>645.6</v>
      </c>
      <c r="J156" s="7">
        <f t="shared" si="35"/>
        <v>645.6</v>
      </c>
      <c r="K156" s="7">
        <f t="shared" si="35"/>
        <v>145737.90000000002</v>
      </c>
      <c r="L156" s="7">
        <f t="shared" si="35"/>
        <v>145737.90000000002</v>
      </c>
      <c r="M156" s="7">
        <f t="shared" si="35"/>
        <v>85253.3</v>
      </c>
      <c r="N156" s="7">
        <f t="shared" si="35"/>
        <v>85253.3</v>
      </c>
      <c r="O156" s="49"/>
      <c r="P156" s="3"/>
      <c r="X156" s="9"/>
    </row>
    <row r="157" spans="1:28" ht="15.75">
      <c r="A157" s="48"/>
      <c r="B157" s="54"/>
      <c r="C157" s="55"/>
      <c r="D157" s="1" t="s">
        <v>16</v>
      </c>
      <c r="E157" s="7">
        <f aca="true" t="shared" si="36" ref="E157:E163">G157+I157+K157+M157</f>
        <v>583396.5</v>
      </c>
      <c r="F157" s="7">
        <f aca="true" t="shared" si="37" ref="F157:F163">H157+J157+L157+N157</f>
        <v>569589.3999999999</v>
      </c>
      <c r="G157" s="7">
        <f>G110+G75+G26+G145</f>
        <v>343129</v>
      </c>
      <c r="H157" s="7">
        <f>H110+H75+H26+H145</f>
        <v>334029.8</v>
      </c>
      <c r="I157" s="7">
        <f aca="true" t="shared" si="38" ref="I157:N157">I110+I75+I26+I145</f>
        <v>5000</v>
      </c>
      <c r="J157" s="7">
        <f t="shared" si="38"/>
        <v>5000</v>
      </c>
      <c r="K157" s="7">
        <f>K110+K75+K26</f>
        <v>147346.5</v>
      </c>
      <c r="L157" s="7">
        <f t="shared" si="38"/>
        <v>142638.59999999998</v>
      </c>
      <c r="M157" s="7">
        <f t="shared" si="38"/>
        <v>87921</v>
      </c>
      <c r="N157" s="7">
        <f t="shared" si="38"/>
        <v>87921</v>
      </c>
      <c r="O157" s="49"/>
      <c r="P157" s="3"/>
      <c r="X157" s="9"/>
      <c r="AB157" s="10">
        <f>E157-M157</f>
        <v>495475.5</v>
      </c>
    </row>
    <row r="158" spans="1:28" ht="15.75">
      <c r="A158" s="48"/>
      <c r="B158" s="54"/>
      <c r="C158" s="55"/>
      <c r="D158" s="1" t="s">
        <v>17</v>
      </c>
      <c r="E158" s="7">
        <f t="shared" si="36"/>
        <v>658172.88</v>
      </c>
      <c r="F158" s="7">
        <f t="shared" si="37"/>
        <v>540531.18</v>
      </c>
      <c r="G158" s="7">
        <f aca="true" t="shared" si="39" ref="G158:N158">G111+G76+G27+G146</f>
        <v>417705.98000000004</v>
      </c>
      <c r="H158" s="7">
        <f t="shared" si="39"/>
        <v>376719.08</v>
      </c>
      <c r="I158" s="7">
        <f t="shared" si="39"/>
        <v>20000</v>
      </c>
      <c r="J158" s="7">
        <f t="shared" si="39"/>
        <v>0</v>
      </c>
      <c r="K158" s="7">
        <f t="shared" si="39"/>
        <v>157092.5</v>
      </c>
      <c r="L158" s="7">
        <f t="shared" si="39"/>
        <v>100437.70000000001</v>
      </c>
      <c r="M158" s="7">
        <f t="shared" si="39"/>
        <v>63374.399999999994</v>
      </c>
      <c r="N158" s="7">
        <f t="shared" si="39"/>
        <v>63374.399999999994</v>
      </c>
      <c r="O158" s="49"/>
      <c r="P158" s="3"/>
      <c r="X158" s="9"/>
      <c r="AB158" s="10">
        <f>E158-M158</f>
        <v>594798.48</v>
      </c>
    </row>
    <row r="159" spans="1:28" ht="15.75">
      <c r="A159" s="48"/>
      <c r="B159" s="54"/>
      <c r="C159" s="55"/>
      <c r="D159" s="1" t="s">
        <v>60</v>
      </c>
      <c r="E159" s="40">
        <f t="shared" si="36"/>
        <v>721503.2</v>
      </c>
      <c r="F159" s="40">
        <f t="shared" si="37"/>
        <v>601386.5</v>
      </c>
      <c r="G159" s="40">
        <f aca="true" t="shared" si="40" ref="G159:N159">G112+G77+G28+G147</f>
        <v>451028.5</v>
      </c>
      <c r="H159" s="40">
        <f>H112+H77+H28+H147</f>
        <v>398110.8</v>
      </c>
      <c r="I159" s="40">
        <f t="shared" si="40"/>
        <v>40416</v>
      </c>
      <c r="J159" s="40">
        <f t="shared" si="40"/>
        <v>5416</v>
      </c>
      <c r="K159" s="40">
        <f t="shared" si="40"/>
        <v>146665.7</v>
      </c>
      <c r="L159" s="40">
        <f t="shared" si="40"/>
        <v>114466.7</v>
      </c>
      <c r="M159" s="40">
        <f t="shared" si="40"/>
        <v>83393</v>
      </c>
      <c r="N159" s="40">
        <f t="shared" si="40"/>
        <v>83393</v>
      </c>
      <c r="O159" s="49"/>
      <c r="P159" s="3"/>
      <c r="X159" s="9"/>
      <c r="AB159" s="10">
        <f>E159-M159</f>
        <v>638110.2</v>
      </c>
    </row>
    <row r="160" spans="1:24" ht="15.75">
      <c r="A160" s="48"/>
      <c r="B160" s="54"/>
      <c r="C160" s="55"/>
      <c r="D160" s="1" t="s">
        <v>61</v>
      </c>
      <c r="E160" s="7">
        <f t="shared" si="36"/>
        <v>824914.7</v>
      </c>
      <c r="F160" s="7">
        <f>H160+J160+L160+N160</f>
        <v>478965.19999999995</v>
      </c>
      <c r="G160" s="7">
        <f>G113+G78+G29+G148</f>
        <v>522151.2</v>
      </c>
      <c r="H160" s="7">
        <f>H113+H78+H29+H148</f>
        <v>397500.7</v>
      </c>
      <c r="I160" s="7">
        <f aca="true" t="shared" si="41" ref="I160:N160">I113+I78+I29+I148</f>
        <v>5000</v>
      </c>
      <c r="J160" s="7">
        <f t="shared" si="41"/>
        <v>0</v>
      </c>
      <c r="K160" s="7">
        <f t="shared" si="41"/>
        <v>224004.6</v>
      </c>
      <c r="L160" s="7">
        <f t="shared" si="41"/>
        <v>7705.599999999999</v>
      </c>
      <c r="M160" s="7">
        <f t="shared" si="41"/>
        <v>73758.9</v>
      </c>
      <c r="N160" s="7">
        <f t="shared" si="41"/>
        <v>73758.9</v>
      </c>
      <c r="O160" s="49"/>
      <c r="P160" s="3"/>
      <c r="X160" s="9"/>
    </row>
    <row r="161" spans="1:24" ht="15.75">
      <c r="A161" s="48"/>
      <c r="B161" s="54"/>
      <c r="C161" s="55"/>
      <c r="D161" s="1" t="s">
        <v>62</v>
      </c>
      <c r="E161" s="7">
        <f t="shared" si="36"/>
        <v>706751.1000000001</v>
      </c>
      <c r="F161" s="7">
        <f t="shared" si="37"/>
        <v>462243.89999999997</v>
      </c>
      <c r="G161" s="7">
        <f aca="true" t="shared" si="42" ref="G161:N161">G114+G79+G30+G149</f>
        <v>490725.80000000005</v>
      </c>
      <c r="H161" s="7">
        <f t="shared" si="42"/>
        <v>390105.5</v>
      </c>
      <c r="I161" s="7">
        <f t="shared" si="42"/>
        <v>5000</v>
      </c>
      <c r="J161" s="7">
        <f t="shared" si="42"/>
        <v>0</v>
      </c>
      <c r="K161" s="7">
        <f t="shared" si="42"/>
        <v>146592.5</v>
      </c>
      <c r="L161" s="7">
        <f t="shared" si="42"/>
        <v>7705.599999999999</v>
      </c>
      <c r="M161" s="7">
        <f t="shared" si="42"/>
        <v>64432.8</v>
      </c>
      <c r="N161" s="7">
        <f t="shared" si="42"/>
        <v>64432.8</v>
      </c>
      <c r="O161" s="49"/>
      <c r="P161" s="3"/>
      <c r="X161" s="9"/>
    </row>
    <row r="162" spans="1:16" ht="15.75">
      <c r="A162" s="48"/>
      <c r="B162" s="54"/>
      <c r="C162" s="55"/>
      <c r="D162" s="1" t="s">
        <v>63</v>
      </c>
      <c r="E162" s="7">
        <f t="shared" si="36"/>
        <v>885557.7000000001</v>
      </c>
      <c r="F162" s="7">
        <f t="shared" si="37"/>
        <v>454538.3</v>
      </c>
      <c r="G162" s="7">
        <f aca="true" t="shared" si="43" ref="G162:N162">G115+G80+G31+G150</f>
        <v>669532.4</v>
      </c>
      <c r="H162" s="7">
        <f>H115+H80+H31+H150</f>
        <v>390105.5</v>
      </c>
      <c r="I162" s="7">
        <f t="shared" si="43"/>
        <v>5000</v>
      </c>
      <c r="J162" s="7">
        <f t="shared" si="43"/>
        <v>0</v>
      </c>
      <c r="K162" s="7">
        <f t="shared" si="43"/>
        <v>146592.5</v>
      </c>
      <c r="L162" s="7">
        <f t="shared" si="43"/>
        <v>0</v>
      </c>
      <c r="M162" s="7">
        <f t="shared" si="43"/>
        <v>64432.8</v>
      </c>
      <c r="N162" s="7">
        <f t="shared" si="43"/>
        <v>64432.8</v>
      </c>
      <c r="O162" s="49"/>
      <c r="P162" s="3"/>
    </row>
    <row r="163" spans="1:16" s="5" customFormat="1" ht="15.75">
      <c r="A163" s="48"/>
      <c r="B163" s="56"/>
      <c r="C163" s="57"/>
      <c r="D163" s="1" t="s">
        <v>64</v>
      </c>
      <c r="E163" s="7">
        <f t="shared" si="36"/>
        <v>734819.5812728517</v>
      </c>
      <c r="F163" s="7">
        <f t="shared" si="37"/>
        <v>353700</v>
      </c>
      <c r="G163" s="7">
        <f>G116+G81+G32+G151</f>
        <v>518794.28127285163</v>
      </c>
      <c r="H163" s="7">
        <f aca="true" t="shared" si="44" ref="H163:N163">H116+H81+H32+H151</f>
        <v>353700</v>
      </c>
      <c r="I163" s="7">
        <f t="shared" si="44"/>
        <v>5000</v>
      </c>
      <c r="J163" s="7">
        <f t="shared" si="44"/>
        <v>0</v>
      </c>
      <c r="K163" s="7">
        <f t="shared" si="44"/>
        <v>146592.5</v>
      </c>
      <c r="L163" s="7">
        <f t="shared" si="44"/>
        <v>0</v>
      </c>
      <c r="M163" s="7">
        <f t="shared" si="44"/>
        <v>64432.8</v>
      </c>
      <c r="N163" s="7">
        <f t="shared" si="44"/>
        <v>0</v>
      </c>
      <c r="O163" s="50"/>
      <c r="P163" s="37"/>
    </row>
    <row r="164" spans="5:15" ht="26.25" customHeight="1">
      <c r="E164" s="19"/>
      <c r="F164" s="19"/>
      <c r="G164" s="21"/>
      <c r="H164" s="8"/>
      <c r="I164" s="8"/>
      <c r="J164" s="8"/>
      <c r="K164" s="8"/>
      <c r="L164" s="8"/>
      <c r="M164" s="8"/>
      <c r="N164" s="8"/>
      <c r="O164" s="8"/>
    </row>
    <row r="165" spans="5:15" ht="15.75" hidden="1">
      <c r="E165" s="77" t="s">
        <v>68</v>
      </c>
      <c r="F165" s="11">
        <v>2022</v>
      </c>
      <c r="G165" s="12"/>
      <c r="H165" s="13"/>
      <c r="I165" s="38">
        <f>82.2+141964+197549.5</f>
        <v>339595.7</v>
      </c>
      <c r="J165" s="8"/>
      <c r="K165" s="8"/>
      <c r="L165" s="8"/>
      <c r="M165" s="8"/>
      <c r="N165" s="8"/>
      <c r="O165" s="8"/>
    </row>
    <row r="166" spans="5:15" ht="15.75" hidden="1">
      <c r="E166" s="78"/>
      <c r="F166" s="11">
        <v>2023</v>
      </c>
      <c r="G166" s="12"/>
      <c r="H166" s="13"/>
      <c r="I166" s="8"/>
      <c r="J166" s="8"/>
      <c r="K166" s="8"/>
      <c r="L166" s="8"/>
      <c r="M166" s="8"/>
      <c r="N166" s="8"/>
      <c r="O166" s="8"/>
    </row>
    <row r="167" spans="5:15" ht="15.75" hidden="1">
      <c r="E167" s="79"/>
      <c r="F167" s="11">
        <v>2024</v>
      </c>
      <c r="G167" s="12"/>
      <c r="H167" s="13"/>
      <c r="I167" s="8"/>
      <c r="J167" s="8"/>
      <c r="K167" s="8"/>
      <c r="L167" s="8"/>
      <c r="M167" s="8"/>
      <c r="N167" s="8"/>
      <c r="O167" s="8"/>
    </row>
    <row r="168" spans="5:15" ht="15.75" hidden="1">
      <c r="E168" s="77" t="s">
        <v>69</v>
      </c>
      <c r="F168" s="11">
        <v>2022</v>
      </c>
      <c r="G168" s="12"/>
      <c r="H168" s="13"/>
      <c r="I168" s="8"/>
      <c r="J168" s="8"/>
      <c r="K168" s="8"/>
      <c r="L168" s="8"/>
      <c r="M168" s="8"/>
      <c r="N168" s="8"/>
      <c r="O168" s="8"/>
    </row>
    <row r="169" spans="5:15" ht="15.75" hidden="1">
      <c r="E169" s="78"/>
      <c r="F169" s="11">
        <v>2023</v>
      </c>
      <c r="G169" s="12"/>
      <c r="H169" s="13"/>
      <c r="I169" s="8"/>
      <c r="J169" s="8"/>
      <c r="K169" s="8"/>
      <c r="L169" s="8"/>
      <c r="M169" s="8"/>
      <c r="N169" s="8"/>
      <c r="O169" s="8"/>
    </row>
    <row r="170" spans="5:15" ht="15.75" hidden="1">
      <c r="E170" s="79"/>
      <c r="F170" s="11">
        <v>2021</v>
      </c>
      <c r="G170" s="12"/>
      <c r="H170" s="13"/>
      <c r="I170" s="8"/>
      <c r="J170" s="8"/>
      <c r="K170" s="8"/>
      <c r="L170" s="8"/>
      <c r="M170" s="8"/>
      <c r="N170" s="8"/>
      <c r="O170" s="8"/>
    </row>
    <row r="171" spans="5:15" ht="15.75" hidden="1">
      <c r="E171" s="77" t="s">
        <v>70</v>
      </c>
      <c r="F171" s="11">
        <v>2022</v>
      </c>
      <c r="G171" s="12"/>
      <c r="H171" s="14"/>
      <c r="I171" s="8"/>
      <c r="J171" s="8"/>
      <c r="K171" s="8"/>
      <c r="L171" s="8"/>
      <c r="M171" s="8"/>
      <c r="N171" s="8"/>
      <c r="O171" s="8"/>
    </row>
    <row r="172" spans="5:15" ht="15.75" hidden="1">
      <c r="E172" s="78"/>
      <c r="F172" s="11">
        <v>2023</v>
      </c>
      <c r="G172" s="12"/>
      <c r="H172" s="14"/>
      <c r="I172" s="8"/>
      <c r="J172" s="8"/>
      <c r="K172" s="8"/>
      <c r="L172" s="8"/>
      <c r="M172" s="8"/>
      <c r="N172" s="8"/>
      <c r="O172" s="8"/>
    </row>
    <row r="173" spans="5:15" ht="15.75" hidden="1">
      <c r="E173" s="79"/>
      <c r="F173" s="11">
        <v>2024</v>
      </c>
      <c r="G173" s="12"/>
      <c r="H173" s="14"/>
      <c r="I173" s="8"/>
      <c r="J173" s="8"/>
      <c r="K173" s="8"/>
      <c r="L173" s="8"/>
      <c r="M173" s="8"/>
      <c r="N173" s="8"/>
      <c r="O173" s="8"/>
    </row>
    <row r="174" spans="5:15" ht="15.75" hidden="1">
      <c r="E174" s="19"/>
      <c r="F174" s="19"/>
      <c r="G174" s="21"/>
      <c r="H174" s="8"/>
      <c r="I174" s="8"/>
      <c r="J174" s="8"/>
      <c r="K174" s="8"/>
      <c r="L174" s="8"/>
      <c r="M174" s="8"/>
      <c r="N174" s="8"/>
      <c r="O174" s="8"/>
    </row>
    <row r="175" spans="6:9" ht="15.75" hidden="1">
      <c r="F175" s="20">
        <v>2024</v>
      </c>
      <c r="H175" s="39"/>
      <c r="I175" s="39">
        <f>H175-H162</f>
        <v>-390105.5</v>
      </c>
    </row>
    <row r="176" spans="6:9" ht="15.75" hidden="1">
      <c r="F176" s="20">
        <v>2025</v>
      </c>
      <c r="H176" s="39"/>
      <c r="I176" s="39">
        <f>H176-H163</f>
        <v>-353700</v>
      </c>
    </row>
    <row r="177" ht="15.75" hidden="1"/>
    <row r="178" ht="15.75"/>
    <row r="179" spans="8:15" ht="15.75">
      <c r="H179" s="41"/>
      <c r="L179" s="21"/>
      <c r="M179" s="8"/>
      <c r="N179" s="8"/>
      <c r="O179" s="8"/>
    </row>
    <row r="180" spans="12:15" ht="15.75">
      <c r="L180" s="21"/>
      <c r="M180" s="8"/>
      <c r="N180" s="8"/>
      <c r="O180" s="8"/>
    </row>
    <row r="181" spans="12:15" ht="15.75">
      <c r="L181" s="21"/>
      <c r="M181" s="8"/>
      <c r="N181" s="8"/>
      <c r="O181" s="8"/>
    </row>
    <row r="261" ht="15.75"/>
    <row r="262" ht="15.75"/>
    <row r="263" ht="15.75"/>
  </sheetData>
  <sheetProtection/>
  <mergeCells count="66">
    <mergeCell ref="E165:E167"/>
    <mergeCell ref="E168:E170"/>
    <mergeCell ref="E171:E173"/>
    <mergeCell ref="C107:C116"/>
    <mergeCell ref="B98:B104"/>
    <mergeCell ref="A105:A116"/>
    <mergeCell ref="A140:A151"/>
    <mergeCell ref="B105:B116"/>
    <mergeCell ref="A117:N117"/>
    <mergeCell ref="A118:N118"/>
    <mergeCell ref="A84:A104"/>
    <mergeCell ref="B91:B97"/>
    <mergeCell ref="B84:B90"/>
    <mergeCell ref="B119:B125"/>
    <mergeCell ref="A18:O18"/>
    <mergeCell ref="A21:A32"/>
    <mergeCell ref="C23:C32"/>
    <mergeCell ref="A20:O20"/>
    <mergeCell ref="A19:O19"/>
    <mergeCell ref="C72:C81"/>
    <mergeCell ref="O56:O81"/>
    <mergeCell ref="A34:O34"/>
    <mergeCell ref="B21:B32"/>
    <mergeCell ref="B63:B69"/>
    <mergeCell ref="B56:B62"/>
    <mergeCell ref="O21:O32"/>
    <mergeCell ref="A83:N83"/>
    <mergeCell ref="A33:O33"/>
    <mergeCell ref="A70:A81"/>
    <mergeCell ref="A35:A69"/>
    <mergeCell ref="B70:B81"/>
    <mergeCell ref="B35:B41"/>
    <mergeCell ref="O35:O55"/>
    <mergeCell ref="B42:B48"/>
    <mergeCell ref="B49:B55"/>
    <mergeCell ref="A82:N82"/>
    <mergeCell ref="A4:O4"/>
    <mergeCell ref="A5:O5"/>
    <mergeCell ref="A6:O6"/>
    <mergeCell ref="A7:O7"/>
    <mergeCell ref="A11:O11"/>
    <mergeCell ref="E14:F15"/>
    <mergeCell ref="G14:N14"/>
    <mergeCell ref="O14:O15"/>
    <mergeCell ref="C14:C16"/>
    <mergeCell ref="M15:N15"/>
    <mergeCell ref="A1:O1"/>
    <mergeCell ref="A2:O2"/>
    <mergeCell ref="A3:O3"/>
    <mergeCell ref="G15:H15"/>
    <mergeCell ref="I15:J15"/>
    <mergeCell ref="K15:L15"/>
    <mergeCell ref="A14:A16"/>
    <mergeCell ref="B14:B16"/>
    <mergeCell ref="D14:D16"/>
    <mergeCell ref="A9:O9"/>
    <mergeCell ref="O84:O116"/>
    <mergeCell ref="A152:A163"/>
    <mergeCell ref="A119:A139"/>
    <mergeCell ref="O119:O151"/>
    <mergeCell ref="O152:O163"/>
    <mergeCell ref="B152:C163"/>
    <mergeCell ref="C144:C151"/>
    <mergeCell ref="B133:B139"/>
    <mergeCell ref="B126:B132"/>
    <mergeCell ref="B140:B151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2022-02-28T07:53:38Z</cp:lastPrinted>
  <dcterms:created xsi:type="dcterms:W3CDTF">2014-06-24T05:35:40Z</dcterms:created>
  <dcterms:modified xsi:type="dcterms:W3CDTF">2022-03-01T07:13:58Z</dcterms:modified>
  <cp:category/>
  <cp:version/>
  <cp:contentType/>
  <cp:contentStatus/>
</cp:coreProperties>
</file>