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Приложение 1 (паспорт МП)" sheetId="1" r:id="rId1"/>
  </sheets>
  <definedNames>
    <definedName name="_xlnm.Print_Area" localSheetId="0">'Приложение 1 (паспорт МП)'!$A$1:$T$46</definedName>
  </definedNames>
  <calcPr fullCalcOnLoad="1"/>
</workbook>
</file>

<file path=xl/sharedStrings.xml><?xml version="1.0" encoding="utf-8"?>
<sst xmlns="http://schemas.openxmlformats.org/spreadsheetml/2006/main" count="99" uniqueCount="56">
  <si>
    <t>Правовой акт, являющийся основанием для разработки муниципальной программы</t>
  </si>
  <si>
    <t>Куратор муниципальной программы</t>
  </si>
  <si>
    <t>Ответственный исполнитель муниципальной программы</t>
  </si>
  <si>
    <t>Соисполнители</t>
  </si>
  <si>
    <t>Участники</t>
  </si>
  <si>
    <t>отсутствуют</t>
  </si>
  <si>
    <t>Наименование стратегической цели (целевого вектора) развития Города Томска</t>
  </si>
  <si>
    <t>Доступное и комфортное жилье</t>
  </si>
  <si>
    <t>Наименование стратегической задачи развития Города Томска</t>
  </si>
  <si>
    <t>Цели и задачи муниципальной программы</t>
  </si>
  <si>
    <t>Задача 2. Решение проблемы дефицита маневренного жилищного фонда муниципального образования «Город Томск»</t>
  </si>
  <si>
    <t>Показатели цели муниципальной программы, единицы измерения</t>
  </si>
  <si>
    <t>в соответствии с потребностью</t>
  </si>
  <si>
    <t>в соответствии с утвержденным финансированием</t>
  </si>
  <si>
    <t>Цель: повышение доступности жилья и качества жилищного обеспечения населения</t>
  </si>
  <si>
    <t>Показатель цели 1. Обеспеченность населения жильем, кв. м общей площади на душу населения</t>
  </si>
  <si>
    <t>Показатель цели 2. Доля аварийного жилья в общей площади жилищного фонда, %</t>
  </si>
  <si>
    <t>Показатели задач муниципальной программы, единицы измерения</t>
  </si>
  <si>
    <t>Задача 1. Расселение аварийного жилищного фонда</t>
  </si>
  <si>
    <t>Показатель задачи 1. Количество расселенных аварийных многоквартирных домов, шт.</t>
  </si>
  <si>
    <t>в том числе за счет средств бюджета муниципального образования «Город Томск», шт.</t>
  </si>
  <si>
    <t>Показатель задачи 2. Доля расселенных аварийных домов от общего количества аварийных домов, %</t>
  </si>
  <si>
    <t>в том числе за счет средств бюджета муниципального образования «Город Томск», %</t>
  </si>
  <si>
    <t>Показатель задачи 2. Дефицит маневренного жилищного фонда в Городе Томске, кв. м</t>
  </si>
  <si>
    <t>Объемы и источники финансирования муниципальной программы (с разбивкой по годам, тыс. рублей)</t>
  </si>
  <si>
    <t>год</t>
  </si>
  <si>
    <t>Всего по источникам</t>
  </si>
  <si>
    <t>Местный бюджет</t>
  </si>
  <si>
    <t>Областной бюджет</t>
  </si>
  <si>
    <t>Внебюджетные источники</t>
  </si>
  <si>
    <t>потребность</t>
  </si>
  <si>
    <t>утверждено</t>
  </si>
  <si>
    <t>план</t>
  </si>
  <si>
    <t>Сроки реализации муниципальной программы</t>
  </si>
  <si>
    <t>Перечень подпрограмм, ведомственных целевых программ (при наличии) либо укрупненный перечень мероприятий (в случае если подпрограммы не предусмотрены)</t>
  </si>
  <si>
    <t>Организация управления муниципальной программой и контроль за ее реализацией:</t>
  </si>
  <si>
    <t>- управление муниципальной программой осуществляет</t>
  </si>
  <si>
    <t>- текущий контроль и мониторинг реализации муниципальной программы осуществляют</t>
  </si>
  <si>
    <t>Распоряжение администрации Города Томска от 23.05.2014 № р460 «Об утверждении перечня муниципальных программ муниципального образования «Город Томск»</t>
  </si>
  <si>
    <t>администрация Города Томска (комитет жилищной политики)</t>
  </si>
  <si>
    <t>Итого</t>
  </si>
  <si>
    <t>I. ПАСПОРТ МУНИЦИПАЛЬНОЙ ПРОГРАММЫ «РАССЕЛЕНИЕ АВАРИЙНОГО ЖИЛЬЯ И СОЗДАНИЕ МАНЕВРЕННОГО ЖИЛИЩНОГО ФОНДА» НА 2017 - 2025 ГОДЫ</t>
  </si>
  <si>
    <t>администрация Октябрьского района Города Томска 
администрация Советского района Города Томска 
администрация Кировского района Города Томска 
администрация Ленинского района Города Томска 
департамент управления муниципальной собственностью администрации Города Томска
департамент архитектуры и градостроительства администрации Города Томска</t>
  </si>
  <si>
    <t>2017 - 2025 годы</t>
  </si>
  <si>
    <t>1. Подпрограмма «Расселение аварийного жилья» на 2017-2025 годы (приложение 3) 
2. Подпрограмма «Создание маневренного жилищного фонда» на 2017-2025 годы (приложение 4)</t>
  </si>
  <si>
    <t>Показатель цели 4. Доля площади помещений маневренного жилищного фонда в нормативном состоянии от общей площади помещений маневренного жилищного фонда, %</t>
  </si>
  <si>
    <t>показатель введен с 2019 года</t>
  </si>
  <si>
    <t>Задача 1. Развитие жилищного строительства
Задача 2. Повышение качества жилья</t>
  </si>
  <si>
    <t>Цель: повышение доступности жилья и качества жилищного обеспечения населения
Задача 1. Расселение аварийного жилищного фонда
Задача 2. Решение проблемы дефицита маневренного жилищного фонда муниципального образования «Город Томск»</t>
  </si>
  <si>
    <t>Показатель цели 3. Численность населения, проживающего в аварийных домах, чел.</t>
  </si>
  <si>
    <t>Заместитель Мэра Города Томска по экономическому развитию</t>
  </si>
  <si>
    <t>Год разработки программы 2016 год</t>
  </si>
  <si>
    <t>Федеральный бюджет &lt;1&gt;</t>
  </si>
  <si>
    <t>&lt;1&gt; Предусмотрены средства государственной корпорации - Фонда содействия реформированию жилищно-коммунального хозяйства для реализации регионального проекта «Обеспечение устойчивого сокращения непригодного для проживания жилищного фонда» национального проекта «Жилье и городская среда»</t>
  </si>
  <si>
    <t>администрация Города Томска (комитет жилищной политики) 
администрация Октябрьского района Города Томска 
администрация Советского района Города Томска 
администрация Кировского района Города Томска 
администрация Ленинского района Города Томска 
департамент управления муниципальной собственностью администрации Города Томска
департамент архитектуры и градостроительства администрации Города Томска</t>
  </si>
  <si>
    <t>Приложение 1 к постановлению администрации Города Томска от 31.03.2022 № 282</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</si>
</sst>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quot;€&quot;* #,##0.00_-;\-&quot;€&quot;* #,##0.00_-;_-&quot;€&quot;*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
    <numFmt numFmtId="193" formatCode="#,##0.0"/>
    <numFmt numFmtId="194" formatCode="#,##0.0_р_."/>
  </numFmts>
  <fonts count="47">
    <font>
      <sz val="10"/>
      <name val="Arial"/>
      <family val="0"/>
    </font>
    <font>
      <sz val="12"/>
      <name val="Times New Roman"/>
      <family val="1"/>
    </font>
    <font>
      <sz val="8"/>
      <name val="Times New Roman"/>
      <family val="1"/>
    </font>
    <font>
      <sz val="10"/>
      <name val="Times New Roman"/>
      <family val="1"/>
    </font>
    <font>
      <u val="single"/>
      <sz val="10"/>
      <color indexed="12"/>
      <name val="Arial"/>
      <family val="2"/>
    </font>
    <font>
      <u val="single"/>
      <sz val="10"/>
      <color indexed="36"/>
      <name val="Arial"/>
      <family val="2"/>
    </font>
    <font>
      <sz val="7.5"/>
      <name val="Times New Roman"/>
      <family val="1"/>
    </font>
    <font>
      <sz val="12"/>
      <name val="Arial"/>
      <family val="2"/>
    </font>
    <font>
      <u val="single"/>
      <sz val="10"/>
      <name val="Times New Roman"/>
      <family val="1"/>
    </font>
    <font>
      <sz val="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Calibri"/>
      <family val="2"/>
    </font>
    <font>
      <sz val="8"/>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4"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5"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45" fillId="32" borderId="0" applyNumberFormat="0" applyBorder="0" applyAlignment="0" applyProtection="0"/>
  </cellStyleXfs>
  <cellXfs count="78">
    <xf numFmtId="0" fontId="0" fillId="0" borderId="0" xfId="0" applyAlignment="1">
      <alignment/>
    </xf>
    <xf numFmtId="0" fontId="2" fillId="0" borderId="10" xfId="0" applyFont="1" applyFill="1" applyBorder="1" applyAlignment="1">
      <alignment horizontal="center" vertical="center" wrapText="1"/>
    </xf>
    <xf numFmtId="193" fontId="2" fillId="0" borderId="10" xfId="0" applyNumberFormat="1" applyFont="1" applyFill="1" applyBorder="1" applyAlignment="1">
      <alignment horizontal="center" vertical="center" wrapText="1"/>
    </xf>
    <xf numFmtId="193" fontId="3" fillId="0" borderId="0" xfId="0" applyNumberFormat="1" applyFont="1" applyFill="1" applyBorder="1" applyAlignment="1">
      <alignment horizontal="center" vertical="center"/>
    </xf>
    <xf numFmtId="0" fontId="0" fillId="0" borderId="0" xfId="0" applyFont="1" applyFill="1" applyBorder="1" applyAlignment="1">
      <alignment/>
    </xf>
    <xf numFmtId="193" fontId="2" fillId="0" borderId="11" xfId="0" applyNumberFormat="1" applyFont="1" applyFill="1" applyBorder="1" applyAlignment="1">
      <alignment horizontal="center" vertical="center" wrapText="1"/>
    </xf>
    <xf numFmtId="0" fontId="2" fillId="0" borderId="10" xfId="0" applyFont="1" applyFill="1" applyBorder="1" applyAlignment="1">
      <alignment vertical="top" wrapText="1"/>
    </xf>
    <xf numFmtId="0" fontId="2" fillId="0" borderId="10" xfId="0" applyFont="1" applyFill="1" applyBorder="1" applyAlignment="1">
      <alignment vertical="center" wrapText="1"/>
    </xf>
    <xf numFmtId="0" fontId="2" fillId="0" borderId="12" xfId="0" applyFont="1" applyFill="1" applyBorder="1" applyAlignment="1">
      <alignment vertical="center" wrapText="1"/>
    </xf>
    <xf numFmtId="0" fontId="6" fillId="0" borderId="10" xfId="0" applyFont="1" applyFill="1" applyBorder="1" applyAlignment="1">
      <alignment horizontal="center" vertical="center" textRotation="90" wrapText="1"/>
    </xf>
    <xf numFmtId="0" fontId="6" fillId="0" borderId="10" xfId="0" applyFont="1" applyFill="1" applyBorder="1" applyAlignment="1">
      <alignment vertical="center" textRotation="90" wrapText="1"/>
    </xf>
    <xf numFmtId="0" fontId="2" fillId="0" borderId="11"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center" vertical="center"/>
    </xf>
    <xf numFmtId="194" fontId="2" fillId="0" borderId="10" xfId="0" applyNumberFormat="1" applyFont="1" applyFill="1" applyBorder="1" applyAlignment="1">
      <alignment horizontal="center" vertical="center" wrapText="1"/>
    </xf>
    <xf numFmtId="192" fontId="2" fillId="0" borderId="10" xfId="0" applyNumberFormat="1" applyFont="1" applyFill="1" applyBorder="1" applyAlignment="1">
      <alignment horizontal="center" vertical="center"/>
    </xf>
    <xf numFmtId="193" fontId="2" fillId="0" borderId="10" xfId="0" applyNumberFormat="1" applyFont="1" applyFill="1" applyBorder="1" applyAlignment="1">
      <alignment horizontal="center" vertical="center"/>
    </xf>
    <xf numFmtId="3" fontId="2" fillId="0" borderId="10" xfId="0" applyNumberFormat="1" applyFont="1" applyFill="1" applyBorder="1" applyAlignment="1">
      <alignment horizontal="center" vertical="center" wrapText="1"/>
    </xf>
    <xf numFmtId="3" fontId="2" fillId="0" borderId="10" xfId="0" applyNumberFormat="1" applyFont="1" applyFill="1" applyBorder="1" applyAlignment="1">
      <alignment horizontal="center" vertical="center"/>
    </xf>
    <xf numFmtId="0" fontId="2" fillId="0" borderId="12" xfId="0" applyFont="1" applyFill="1" applyBorder="1" applyAlignment="1">
      <alignment horizontal="left" vertical="center" wrapText="1"/>
    </xf>
    <xf numFmtId="192" fontId="2" fillId="0" borderId="10" xfId="0" applyNumberFormat="1" applyFont="1" applyFill="1" applyBorder="1" applyAlignment="1">
      <alignment horizontal="center" vertical="center" wrapText="1"/>
    </xf>
    <xf numFmtId="0" fontId="2" fillId="0" borderId="13" xfId="0" applyFont="1" applyFill="1" applyBorder="1" applyAlignment="1">
      <alignment horizontal="left" vertical="center" wrapText="1"/>
    </xf>
    <xf numFmtId="194" fontId="2" fillId="0" borderId="11" xfId="0" applyNumberFormat="1" applyFont="1" applyFill="1" applyBorder="1" applyAlignment="1">
      <alignment horizontal="center" vertical="center" wrapText="1"/>
    </xf>
    <xf numFmtId="0" fontId="0" fillId="0" borderId="0" xfId="0" applyFont="1" applyFill="1" applyAlignment="1">
      <alignment/>
    </xf>
    <xf numFmtId="0" fontId="3" fillId="0" borderId="0" xfId="0" applyFont="1" applyFill="1" applyBorder="1" applyAlignment="1">
      <alignment horizontal="center" vertical="center" shrinkToFit="1"/>
    </xf>
    <xf numFmtId="193" fontId="46" fillId="0" borderId="10" xfId="0" applyNumberFormat="1" applyFont="1" applyFill="1" applyBorder="1" applyAlignment="1">
      <alignment horizontal="center" vertical="center" wrapText="1"/>
    </xf>
    <xf numFmtId="194" fontId="3" fillId="0" borderId="10" xfId="0" applyNumberFormat="1" applyFont="1" applyFill="1" applyBorder="1" applyAlignment="1">
      <alignment horizontal="center" vertical="center" wrapText="1"/>
    </xf>
    <xf numFmtId="194" fontId="46" fillId="0" borderId="10" xfId="0" applyNumberFormat="1" applyFont="1" applyFill="1" applyBorder="1" applyAlignment="1">
      <alignment horizontal="center" vertical="center" wrapText="1"/>
    </xf>
    <xf numFmtId="4" fontId="3" fillId="0" borderId="0" xfId="0" applyNumberFormat="1" applyFont="1" applyFill="1" applyBorder="1" applyAlignment="1">
      <alignment horizontal="center" vertical="center"/>
    </xf>
    <xf numFmtId="4" fontId="3" fillId="0" borderId="0" xfId="0" applyNumberFormat="1" applyFont="1" applyFill="1" applyBorder="1" applyAlignment="1">
      <alignment/>
    </xf>
    <xf numFmtId="4" fontId="8" fillId="0" borderId="0" xfId="42" applyNumberFormat="1" applyFont="1" applyFill="1" applyBorder="1" applyAlignment="1" applyProtection="1">
      <alignment vertical="top" wrapText="1"/>
      <protection/>
    </xf>
    <xf numFmtId="0" fontId="3" fillId="0" borderId="0" xfId="0" applyFont="1" applyFill="1" applyAlignment="1">
      <alignment horizontal="right" wrapText="1"/>
    </xf>
    <xf numFmtId="0" fontId="2" fillId="0" borderId="10" xfId="0" applyFont="1" applyFill="1" applyBorder="1" applyAlignment="1">
      <alignment vertical="center" wrapText="1"/>
    </xf>
    <xf numFmtId="0" fontId="0" fillId="0" borderId="10" xfId="0" applyFont="1" applyFill="1" applyBorder="1" applyAlignment="1">
      <alignment/>
    </xf>
    <xf numFmtId="193" fontId="2" fillId="0" borderId="10" xfId="0" applyNumberFormat="1" applyFont="1" applyFill="1" applyBorder="1" applyAlignment="1">
      <alignment horizontal="center" vertical="center" wrapText="1"/>
    </xf>
    <xf numFmtId="193" fontId="0" fillId="0" borderId="10" xfId="0" applyNumberFormat="1" applyFont="1" applyFill="1" applyBorder="1" applyAlignment="1">
      <alignment/>
    </xf>
    <xf numFmtId="193" fontId="0" fillId="0" borderId="10" xfId="0" applyNumberFormat="1" applyFont="1" applyFill="1" applyBorder="1" applyAlignment="1">
      <alignment horizontal="center" vertical="center"/>
    </xf>
    <xf numFmtId="193" fontId="2" fillId="0" borderId="11" xfId="0" applyNumberFormat="1" applyFont="1" applyFill="1" applyBorder="1" applyAlignment="1">
      <alignment horizontal="center" vertical="center" wrapText="1"/>
    </xf>
    <xf numFmtId="193" fontId="0" fillId="0" borderId="14" xfId="0" applyNumberFormat="1" applyFont="1" applyFill="1" applyBorder="1" applyAlignment="1">
      <alignment/>
    </xf>
    <xf numFmtId="193" fontId="0" fillId="0" borderId="14" xfId="0" applyNumberFormat="1" applyFont="1" applyFill="1" applyBorder="1" applyAlignment="1">
      <alignment horizontal="center" vertical="center" wrapText="1"/>
    </xf>
    <xf numFmtId="0" fontId="2" fillId="0" borderId="10" xfId="0" applyFont="1" applyFill="1" applyBorder="1" applyAlignment="1">
      <alignment vertical="center"/>
    </xf>
    <xf numFmtId="193" fontId="2" fillId="0" borderId="14" xfId="0" applyNumberFormat="1" applyFont="1" applyFill="1" applyBorder="1" applyAlignment="1">
      <alignment horizontal="center" vertical="center" wrapText="1"/>
    </xf>
    <xf numFmtId="0" fontId="3" fillId="0" borderId="0" xfId="0" applyFont="1" applyFill="1" applyBorder="1" applyAlignment="1">
      <alignment horizontal="right" vertical="center" shrinkToFit="1"/>
    </xf>
    <xf numFmtId="0" fontId="0" fillId="0" borderId="0" xfId="0" applyFont="1" applyFill="1" applyAlignment="1">
      <alignment horizontal="right"/>
    </xf>
    <xf numFmtId="193" fontId="2" fillId="0" borderId="11" xfId="0" applyNumberFormat="1" applyFont="1" applyFill="1" applyBorder="1" applyAlignment="1">
      <alignment horizontal="center" vertical="center"/>
    </xf>
    <xf numFmtId="193" fontId="0" fillId="0" borderId="14" xfId="0" applyNumberFormat="1"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0" fillId="0" borderId="14" xfId="0" applyFont="1" applyFill="1" applyBorder="1" applyAlignment="1">
      <alignment horizontal="center" wrapText="1"/>
    </xf>
    <xf numFmtId="0" fontId="0" fillId="0" borderId="14" xfId="0" applyFont="1" applyFill="1" applyBorder="1" applyAlignment="1">
      <alignment vertical="center" wrapText="1"/>
    </xf>
    <xf numFmtId="193" fontId="9" fillId="0" borderId="14" xfId="0" applyNumberFormat="1"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0" fillId="0" borderId="14" xfId="0" applyFont="1" applyFill="1" applyBorder="1" applyAlignment="1">
      <alignment/>
    </xf>
    <xf numFmtId="0" fontId="2" fillId="0" borderId="11" xfId="0" applyFont="1" applyFill="1" applyBorder="1" applyAlignment="1">
      <alignment vertical="center" wrapText="1"/>
    </xf>
    <xf numFmtId="0" fontId="2" fillId="0" borderId="15" xfId="0" applyFont="1" applyFill="1" applyBorder="1" applyAlignment="1">
      <alignment vertical="center" wrapText="1"/>
    </xf>
    <xf numFmtId="0" fontId="0" fillId="0" borderId="15" xfId="0" applyFont="1" applyFill="1" applyBorder="1" applyAlignment="1">
      <alignment/>
    </xf>
    <xf numFmtId="0" fontId="2" fillId="0" borderId="10" xfId="42" applyNumberFormat="1" applyFont="1" applyFill="1" applyBorder="1" applyAlignment="1" applyProtection="1">
      <alignment vertical="center" wrapText="1"/>
      <protection/>
    </xf>
    <xf numFmtId="0" fontId="0" fillId="0" borderId="10" xfId="0" applyFont="1" applyFill="1" applyBorder="1" applyAlignment="1">
      <alignment vertical="center" wrapText="1"/>
    </xf>
    <xf numFmtId="0" fontId="2" fillId="0" borderId="16" xfId="0" applyFont="1" applyFill="1" applyBorder="1" applyAlignment="1">
      <alignment horizontal="center" vertical="center" wrapText="1"/>
    </xf>
    <xf numFmtId="0" fontId="0" fillId="0" borderId="17" xfId="0" applyFont="1" applyFill="1" applyBorder="1" applyAlignment="1">
      <alignment horizontal="center" vertical="center"/>
    </xf>
    <xf numFmtId="0" fontId="0" fillId="0" borderId="17" xfId="0" applyFont="1" applyFill="1" applyBorder="1" applyAlignment="1">
      <alignment/>
    </xf>
    <xf numFmtId="0" fontId="9" fillId="0" borderId="15" xfId="0" applyFont="1" applyFill="1" applyBorder="1" applyAlignment="1">
      <alignment/>
    </xf>
    <xf numFmtId="0" fontId="9" fillId="0" borderId="14" xfId="0" applyFont="1" applyFill="1" applyBorder="1" applyAlignment="1">
      <alignment/>
    </xf>
    <xf numFmtId="0" fontId="1"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7" fillId="0" borderId="0" xfId="0" applyFont="1" applyFill="1" applyAlignment="1">
      <alignment/>
    </xf>
    <xf numFmtId="0" fontId="2" fillId="0" borderId="13"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0" xfId="0" applyFont="1" applyFill="1" applyBorder="1" applyAlignment="1">
      <alignment wrapText="1"/>
    </xf>
    <xf numFmtId="0" fontId="2" fillId="0" borderId="0" xfId="0" applyFont="1" applyFill="1" applyAlignment="1">
      <alignment wrapText="1"/>
    </xf>
    <xf numFmtId="0" fontId="0" fillId="0" borderId="10" xfId="0" applyFont="1" applyFill="1" applyBorder="1" applyAlignment="1">
      <alignment horizontal="center" wrapText="1"/>
    </xf>
    <xf numFmtId="0" fontId="27" fillId="0" borderId="15" xfId="0" applyFont="1" applyFill="1" applyBorder="1" applyAlignment="1">
      <alignment horizontal="center" vertical="center" wrapText="1"/>
    </xf>
    <xf numFmtId="0" fontId="27" fillId="0" borderId="14" xfId="0" applyFont="1" applyFill="1" applyBorder="1" applyAlignment="1">
      <alignment horizontal="center" vertical="center" wrapText="1"/>
    </xf>
    <xf numFmtId="0" fontId="0" fillId="0" borderId="10" xfId="0" applyFont="1" applyFill="1" applyBorder="1" applyAlignment="1">
      <alignment horizontal="center" vertical="center" wrapText="1"/>
    </xf>
    <xf numFmtId="193" fontId="2" fillId="0" borderId="11" xfId="0" applyNumberFormat="1" applyFont="1" applyFill="1" applyBorder="1" applyAlignment="1">
      <alignment horizontal="center" vertical="center" shrinkToFit="1"/>
    </xf>
    <xf numFmtId="193" fontId="0" fillId="0" borderId="14" xfId="0" applyNumberFormat="1" applyFont="1" applyFill="1" applyBorder="1" applyAlignment="1">
      <alignment horizontal="center" vertical="center" shrinkToFi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F46"/>
  <sheetViews>
    <sheetView tabSelected="1" view="pageBreakPreview" zoomScaleSheetLayoutView="100" zoomScalePageLayoutView="0" workbookViewId="0" topLeftCell="A2">
      <selection activeCell="H2" sqref="H2:T2"/>
    </sheetView>
  </sheetViews>
  <sheetFormatPr defaultColWidth="9.140625" defaultRowHeight="12.75"/>
  <cols>
    <col min="1" max="1" width="40.57421875" style="4" customWidth="1"/>
    <col min="2" max="2" width="8.00390625" style="4" customWidth="1"/>
    <col min="3" max="4" width="6.8515625" style="4" customWidth="1"/>
    <col min="5" max="5" width="5.7109375" style="4" customWidth="1"/>
    <col min="6" max="6" width="7.00390625" style="4" customWidth="1"/>
    <col min="7" max="7" width="6.00390625" style="4" customWidth="1"/>
    <col min="8" max="8" width="7.140625" style="4" customWidth="1"/>
    <col min="9" max="9" width="6.421875" style="4" customWidth="1"/>
    <col min="10" max="10" width="7.00390625" style="4" customWidth="1"/>
    <col min="11" max="11" width="5.7109375" style="4" customWidth="1"/>
    <col min="12" max="12" width="7.00390625" style="4" customWidth="1"/>
    <col min="13" max="13" width="8.8515625" style="4" customWidth="1"/>
    <col min="14" max="14" width="6.7109375" style="4" customWidth="1"/>
    <col min="15" max="15" width="5.8515625" style="4" customWidth="1"/>
    <col min="16" max="16" width="8.00390625" style="4" customWidth="1"/>
    <col min="17" max="17" width="6.00390625" style="4" customWidth="1"/>
    <col min="18" max="18" width="7.28125" style="4" customWidth="1"/>
    <col min="19" max="19" width="6.28125" style="4" customWidth="1"/>
    <col min="20" max="20" width="8.7109375" style="4" customWidth="1"/>
    <col min="21" max="21" width="11.00390625" style="4" bestFit="1" customWidth="1"/>
    <col min="22" max="22" width="10.8515625" style="4" bestFit="1" customWidth="1"/>
    <col min="23" max="26" width="10.140625" style="4" bestFit="1" customWidth="1"/>
    <col min="27" max="27" width="10.00390625" style="4" bestFit="1" customWidth="1"/>
    <col min="28" max="28" width="9.140625" style="4" bestFit="1" customWidth="1"/>
    <col min="29" max="30" width="10.140625" style="4" bestFit="1" customWidth="1"/>
    <col min="31" max="31" width="9.00390625" style="4" bestFit="1" customWidth="1"/>
    <col min="32" max="16384" width="8.8515625" style="4" customWidth="1"/>
  </cols>
  <sheetData>
    <row r="2" spans="5:20" ht="20.25" customHeight="1">
      <c r="E2" s="23"/>
      <c r="F2" s="23"/>
      <c r="G2" s="23"/>
      <c r="H2" s="42" t="s">
        <v>55</v>
      </c>
      <c r="I2" s="43"/>
      <c r="J2" s="43"/>
      <c r="K2" s="43"/>
      <c r="L2" s="43"/>
      <c r="M2" s="43"/>
      <c r="N2" s="43"/>
      <c r="O2" s="43"/>
      <c r="P2" s="43"/>
      <c r="Q2" s="43"/>
      <c r="R2" s="43"/>
      <c r="S2" s="43"/>
      <c r="T2" s="43"/>
    </row>
    <row r="3" spans="5:20" ht="18" customHeight="1">
      <c r="E3" s="23"/>
      <c r="F3" s="23"/>
      <c r="G3" s="23"/>
      <c r="H3" s="24"/>
      <c r="I3" s="31"/>
      <c r="J3" s="31"/>
      <c r="K3" s="31"/>
      <c r="L3" s="31"/>
      <c r="M3" s="31"/>
      <c r="N3" s="31"/>
      <c r="O3" s="31"/>
      <c r="P3" s="31"/>
      <c r="Q3" s="31"/>
      <c r="R3" s="31"/>
      <c r="S3" s="31"/>
      <c r="T3" s="31"/>
    </row>
    <row r="4" spans="1:20" ht="33.75" customHeight="1">
      <c r="A4" s="64" t="s">
        <v>41</v>
      </c>
      <c r="B4" s="65"/>
      <c r="C4" s="65"/>
      <c r="D4" s="65"/>
      <c r="E4" s="65"/>
      <c r="F4" s="65"/>
      <c r="G4" s="65"/>
      <c r="H4" s="65"/>
      <c r="I4" s="65"/>
      <c r="J4" s="65"/>
      <c r="K4" s="65"/>
      <c r="L4" s="65"/>
      <c r="M4" s="66"/>
      <c r="N4" s="66"/>
      <c r="O4" s="66"/>
      <c r="P4" s="66"/>
      <c r="Q4" s="66"/>
      <c r="R4" s="66"/>
      <c r="S4" s="66"/>
      <c r="T4" s="66"/>
    </row>
    <row r="5" spans="1:20" ht="26.25" customHeight="1">
      <c r="A5" s="6" t="s">
        <v>0</v>
      </c>
      <c r="B5" s="57" t="s">
        <v>38</v>
      </c>
      <c r="C5" s="33"/>
      <c r="D5" s="33"/>
      <c r="E5" s="33"/>
      <c r="F5" s="33"/>
      <c r="G5" s="33"/>
      <c r="H5" s="33"/>
      <c r="I5" s="33"/>
      <c r="J5" s="33"/>
      <c r="K5" s="33"/>
      <c r="L5" s="33"/>
      <c r="M5" s="33"/>
      <c r="N5" s="33"/>
      <c r="O5" s="33"/>
      <c r="P5" s="33"/>
      <c r="Q5" s="33"/>
      <c r="R5" s="33"/>
      <c r="S5" s="33"/>
      <c r="T5" s="33"/>
    </row>
    <row r="6" spans="1:20" ht="13.5" customHeight="1">
      <c r="A6" s="7" t="s">
        <v>1</v>
      </c>
      <c r="B6" s="32" t="s">
        <v>50</v>
      </c>
      <c r="C6" s="33"/>
      <c r="D6" s="33"/>
      <c r="E6" s="33"/>
      <c r="F6" s="33"/>
      <c r="G6" s="33"/>
      <c r="H6" s="33"/>
      <c r="I6" s="33"/>
      <c r="J6" s="33"/>
      <c r="K6" s="33"/>
      <c r="L6" s="33"/>
      <c r="M6" s="33"/>
      <c r="N6" s="33"/>
      <c r="O6" s="33"/>
      <c r="P6" s="33"/>
      <c r="Q6" s="33"/>
      <c r="R6" s="33"/>
      <c r="S6" s="33"/>
      <c r="T6" s="33"/>
    </row>
    <row r="7" spans="1:20" ht="16.5" customHeight="1">
      <c r="A7" s="6" t="s">
        <v>2</v>
      </c>
      <c r="B7" s="32" t="s">
        <v>39</v>
      </c>
      <c r="C7" s="33"/>
      <c r="D7" s="33"/>
      <c r="E7" s="33"/>
      <c r="F7" s="33"/>
      <c r="G7" s="33"/>
      <c r="H7" s="33"/>
      <c r="I7" s="33"/>
      <c r="J7" s="33"/>
      <c r="K7" s="33"/>
      <c r="L7" s="33"/>
      <c r="M7" s="33"/>
      <c r="N7" s="33"/>
      <c r="O7" s="33"/>
      <c r="P7" s="33"/>
      <c r="Q7" s="33"/>
      <c r="R7" s="33"/>
      <c r="S7" s="33"/>
      <c r="T7" s="33"/>
    </row>
    <row r="8" spans="1:20" ht="69" customHeight="1">
      <c r="A8" s="6" t="s">
        <v>3</v>
      </c>
      <c r="B8" s="32" t="s">
        <v>42</v>
      </c>
      <c r="C8" s="33"/>
      <c r="D8" s="33"/>
      <c r="E8" s="33"/>
      <c r="F8" s="33"/>
      <c r="G8" s="33"/>
      <c r="H8" s="33"/>
      <c r="I8" s="33"/>
      <c r="J8" s="33"/>
      <c r="K8" s="33"/>
      <c r="L8" s="33"/>
      <c r="M8" s="33"/>
      <c r="N8" s="33"/>
      <c r="O8" s="33"/>
      <c r="P8" s="33"/>
      <c r="Q8" s="33"/>
      <c r="R8" s="33"/>
      <c r="S8" s="33"/>
      <c r="T8" s="33"/>
    </row>
    <row r="9" spans="1:20" ht="12.75">
      <c r="A9" s="6" t="s">
        <v>4</v>
      </c>
      <c r="B9" s="32" t="s">
        <v>5</v>
      </c>
      <c r="C9" s="33"/>
      <c r="D9" s="33"/>
      <c r="E9" s="33"/>
      <c r="F9" s="33"/>
      <c r="G9" s="33"/>
      <c r="H9" s="33"/>
      <c r="I9" s="33"/>
      <c r="J9" s="33"/>
      <c r="K9" s="33"/>
      <c r="L9" s="33"/>
      <c r="M9" s="33"/>
      <c r="N9" s="33"/>
      <c r="O9" s="33"/>
      <c r="P9" s="33"/>
      <c r="Q9" s="33"/>
      <c r="R9" s="33"/>
      <c r="S9" s="33"/>
      <c r="T9" s="33"/>
    </row>
    <row r="10" spans="1:20" ht="22.5" customHeight="1">
      <c r="A10" s="6" t="s">
        <v>6</v>
      </c>
      <c r="B10" s="32" t="s">
        <v>7</v>
      </c>
      <c r="C10" s="33"/>
      <c r="D10" s="33"/>
      <c r="E10" s="33"/>
      <c r="F10" s="33"/>
      <c r="G10" s="33"/>
      <c r="H10" s="33"/>
      <c r="I10" s="33"/>
      <c r="J10" s="33"/>
      <c r="K10" s="33"/>
      <c r="L10" s="33"/>
      <c r="M10" s="33"/>
      <c r="N10" s="33"/>
      <c r="O10" s="33"/>
      <c r="P10" s="33"/>
      <c r="Q10" s="33"/>
      <c r="R10" s="33"/>
      <c r="S10" s="33"/>
      <c r="T10" s="33"/>
    </row>
    <row r="11" spans="1:20" ht="24.75" customHeight="1">
      <c r="A11" s="6" t="s">
        <v>8</v>
      </c>
      <c r="B11" s="32" t="s">
        <v>47</v>
      </c>
      <c r="C11" s="33"/>
      <c r="D11" s="33"/>
      <c r="E11" s="33"/>
      <c r="F11" s="33"/>
      <c r="G11" s="33"/>
      <c r="H11" s="33"/>
      <c r="I11" s="33"/>
      <c r="J11" s="33"/>
      <c r="K11" s="33"/>
      <c r="L11" s="33"/>
      <c r="M11" s="33"/>
      <c r="N11" s="33"/>
      <c r="O11" s="33"/>
      <c r="P11" s="33"/>
      <c r="Q11" s="33"/>
      <c r="R11" s="33"/>
      <c r="S11" s="33"/>
      <c r="T11" s="33"/>
    </row>
    <row r="12" spans="1:20" ht="36.75" customHeight="1">
      <c r="A12" s="8" t="s">
        <v>9</v>
      </c>
      <c r="B12" s="32" t="s">
        <v>48</v>
      </c>
      <c r="C12" s="33"/>
      <c r="D12" s="33"/>
      <c r="E12" s="33"/>
      <c r="F12" s="33"/>
      <c r="G12" s="33"/>
      <c r="H12" s="33"/>
      <c r="I12" s="33"/>
      <c r="J12" s="33"/>
      <c r="K12" s="33"/>
      <c r="L12" s="33"/>
      <c r="M12" s="33"/>
      <c r="N12" s="33"/>
      <c r="O12" s="33"/>
      <c r="P12" s="33"/>
      <c r="Q12" s="33"/>
      <c r="R12" s="33"/>
      <c r="S12" s="33"/>
      <c r="T12" s="33"/>
    </row>
    <row r="13" spans="1:20" ht="12.75" customHeight="1">
      <c r="A13" s="46" t="s">
        <v>11</v>
      </c>
      <c r="B13" s="46" t="s">
        <v>51</v>
      </c>
      <c r="C13" s="46">
        <v>2017</v>
      </c>
      <c r="D13" s="46"/>
      <c r="E13" s="46">
        <v>2018</v>
      </c>
      <c r="F13" s="58"/>
      <c r="G13" s="46">
        <v>2019</v>
      </c>
      <c r="H13" s="58"/>
      <c r="I13" s="46">
        <v>2020</v>
      </c>
      <c r="J13" s="58"/>
      <c r="K13" s="46">
        <v>2021</v>
      </c>
      <c r="L13" s="58"/>
      <c r="M13" s="46">
        <v>2022</v>
      </c>
      <c r="N13" s="33"/>
      <c r="O13" s="46">
        <v>2023</v>
      </c>
      <c r="P13" s="33"/>
      <c r="Q13" s="46">
        <v>2024</v>
      </c>
      <c r="R13" s="33"/>
      <c r="S13" s="46">
        <v>2025</v>
      </c>
      <c r="T13" s="33"/>
    </row>
    <row r="14" spans="1:20" ht="62.25" customHeight="1">
      <c r="A14" s="46"/>
      <c r="B14" s="46"/>
      <c r="C14" s="9" t="s">
        <v>12</v>
      </c>
      <c r="D14" s="9" t="s">
        <v>13</v>
      </c>
      <c r="E14" s="9" t="s">
        <v>12</v>
      </c>
      <c r="F14" s="10" t="s">
        <v>13</v>
      </c>
      <c r="G14" s="9" t="s">
        <v>12</v>
      </c>
      <c r="H14" s="9" t="s">
        <v>13</v>
      </c>
      <c r="I14" s="9" t="s">
        <v>12</v>
      </c>
      <c r="J14" s="9" t="s">
        <v>13</v>
      </c>
      <c r="K14" s="9" t="s">
        <v>12</v>
      </c>
      <c r="L14" s="9" t="s">
        <v>13</v>
      </c>
      <c r="M14" s="9" t="s">
        <v>12</v>
      </c>
      <c r="N14" s="9" t="s">
        <v>13</v>
      </c>
      <c r="O14" s="9" t="s">
        <v>12</v>
      </c>
      <c r="P14" s="9" t="s">
        <v>13</v>
      </c>
      <c r="Q14" s="9" t="s">
        <v>12</v>
      </c>
      <c r="R14" s="9" t="s">
        <v>13</v>
      </c>
      <c r="S14" s="9" t="s">
        <v>12</v>
      </c>
      <c r="T14" s="9" t="s">
        <v>13</v>
      </c>
    </row>
    <row r="15" spans="1:20" ht="15.75" customHeight="1">
      <c r="A15" s="47" t="s">
        <v>14</v>
      </c>
      <c r="B15" s="62"/>
      <c r="C15" s="62"/>
      <c r="D15" s="62"/>
      <c r="E15" s="62"/>
      <c r="F15" s="62"/>
      <c r="G15" s="62"/>
      <c r="H15" s="62"/>
      <c r="I15" s="62"/>
      <c r="J15" s="62"/>
      <c r="K15" s="62"/>
      <c r="L15" s="62"/>
      <c r="M15" s="62"/>
      <c r="N15" s="62"/>
      <c r="O15" s="62"/>
      <c r="P15" s="62"/>
      <c r="Q15" s="62"/>
      <c r="R15" s="62"/>
      <c r="S15" s="62"/>
      <c r="T15" s="63"/>
    </row>
    <row r="16" spans="1:20" ht="23.25" customHeight="1">
      <c r="A16" s="12" t="s">
        <v>15</v>
      </c>
      <c r="B16" s="1">
        <v>22.35</v>
      </c>
      <c r="C16" s="1">
        <v>23.5</v>
      </c>
      <c r="D16" s="1">
        <v>23.5</v>
      </c>
      <c r="E16" s="1">
        <v>23.7</v>
      </c>
      <c r="F16" s="1">
        <v>23.7</v>
      </c>
      <c r="G16" s="1">
        <v>23.8</v>
      </c>
      <c r="H16" s="1">
        <v>23.8</v>
      </c>
      <c r="I16" s="1">
        <v>24.2</v>
      </c>
      <c r="J16" s="1">
        <f>23.9+0.3</f>
        <v>24.2</v>
      </c>
      <c r="K16" s="1">
        <v>24.6</v>
      </c>
      <c r="L16" s="13">
        <f>24.2+0.2</f>
        <v>24.4</v>
      </c>
      <c r="M16" s="1">
        <v>25.5</v>
      </c>
      <c r="N16" s="13">
        <f>24.4+0.3</f>
        <v>24.7</v>
      </c>
      <c r="O16" s="1">
        <v>25.9</v>
      </c>
      <c r="P16" s="13">
        <f>24.7+0.2</f>
        <v>24.9</v>
      </c>
      <c r="Q16" s="1">
        <v>26.2</v>
      </c>
      <c r="R16" s="13">
        <f>24.9+0.3</f>
        <v>25.2</v>
      </c>
      <c r="S16" s="13">
        <v>26.6</v>
      </c>
      <c r="T16" s="13">
        <f>25.2+0.2</f>
        <v>25.4</v>
      </c>
    </row>
    <row r="17" spans="1:20" ht="24.75" customHeight="1">
      <c r="A17" s="12" t="s">
        <v>16</v>
      </c>
      <c r="B17" s="1">
        <v>1.2</v>
      </c>
      <c r="C17" s="1">
        <v>1.23</v>
      </c>
      <c r="D17" s="1">
        <v>1.28</v>
      </c>
      <c r="E17" s="1">
        <v>1.4</v>
      </c>
      <c r="F17" s="11">
        <v>1.4</v>
      </c>
      <c r="G17" s="14">
        <f>174.2*100/14227.3</f>
        <v>1.2244065985816002</v>
      </c>
      <c r="H17" s="14">
        <v>1.4</v>
      </c>
      <c r="I17" s="14">
        <v>1.1</v>
      </c>
      <c r="J17" s="14">
        <v>1.5</v>
      </c>
      <c r="K17" s="15">
        <v>1.3</v>
      </c>
      <c r="L17" s="14">
        <v>1.5</v>
      </c>
      <c r="M17" s="15">
        <v>1.2</v>
      </c>
      <c r="N17" s="14">
        <v>1.63</v>
      </c>
      <c r="O17" s="15">
        <f>156*100/15597.3</f>
        <v>1.0001731068838837</v>
      </c>
      <c r="P17" s="14">
        <v>1.3</v>
      </c>
      <c r="Q17" s="15">
        <v>0.8</v>
      </c>
      <c r="R17" s="14">
        <v>1.3</v>
      </c>
      <c r="S17" s="16">
        <v>0.9</v>
      </c>
      <c r="T17" s="14">
        <v>1.4</v>
      </c>
    </row>
    <row r="18" spans="1:20" ht="26.25" customHeight="1">
      <c r="A18" s="12" t="s">
        <v>49</v>
      </c>
      <c r="B18" s="47" t="s">
        <v>46</v>
      </c>
      <c r="C18" s="73"/>
      <c r="D18" s="73"/>
      <c r="E18" s="73"/>
      <c r="F18" s="74"/>
      <c r="G18" s="17">
        <v>9693</v>
      </c>
      <c r="H18" s="17">
        <v>12834</v>
      </c>
      <c r="I18" s="17">
        <v>9333</v>
      </c>
      <c r="J18" s="17">
        <v>12190</v>
      </c>
      <c r="K18" s="18">
        <f>9333-70</f>
        <v>9263</v>
      </c>
      <c r="L18" s="17">
        <v>10882</v>
      </c>
      <c r="M18" s="18">
        <f>9263-367</f>
        <v>8896</v>
      </c>
      <c r="N18" s="17">
        <v>11464</v>
      </c>
      <c r="O18" s="18">
        <v>8529</v>
      </c>
      <c r="P18" s="17">
        <v>8649</v>
      </c>
      <c r="Q18" s="18">
        <v>8622</v>
      </c>
      <c r="R18" s="17">
        <v>9349</v>
      </c>
      <c r="S18" s="18">
        <v>8513</v>
      </c>
      <c r="T18" s="17">
        <v>10049</v>
      </c>
    </row>
    <row r="19" spans="1:20" ht="53.25" customHeight="1">
      <c r="A19" s="12" t="s">
        <v>45</v>
      </c>
      <c r="B19" s="1">
        <v>54.3</v>
      </c>
      <c r="C19" s="1">
        <v>100</v>
      </c>
      <c r="D19" s="1">
        <v>57.11</v>
      </c>
      <c r="E19" s="1">
        <v>100</v>
      </c>
      <c r="F19" s="5">
        <v>64.1</v>
      </c>
      <c r="G19" s="1">
        <v>100</v>
      </c>
      <c r="H19" s="2">
        <f>4318.5*100/6921.7</f>
        <v>62.39074215871823</v>
      </c>
      <c r="I19" s="1">
        <v>100</v>
      </c>
      <c r="J19" s="2">
        <f>4032*100/7461.8</f>
        <v>54.03521938406283</v>
      </c>
      <c r="K19" s="1">
        <v>100</v>
      </c>
      <c r="L19" s="2">
        <v>53.2</v>
      </c>
      <c r="M19" s="1">
        <v>100</v>
      </c>
      <c r="N19" s="2">
        <v>49</v>
      </c>
      <c r="O19" s="1">
        <v>100</v>
      </c>
      <c r="P19" s="2">
        <v>51.5</v>
      </c>
      <c r="Q19" s="1">
        <v>100</v>
      </c>
      <c r="R19" s="2">
        <v>53.1</v>
      </c>
      <c r="S19" s="1">
        <v>100</v>
      </c>
      <c r="T19" s="2">
        <v>53.1</v>
      </c>
    </row>
    <row r="20" spans="1:20" ht="18.75" customHeight="1">
      <c r="A20" s="51" t="s">
        <v>17</v>
      </c>
      <c r="B20" s="46" t="s">
        <v>51</v>
      </c>
      <c r="C20" s="46">
        <v>2017</v>
      </c>
      <c r="D20" s="46"/>
      <c r="E20" s="47">
        <v>2018</v>
      </c>
      <c r="F20" s="49"/>
      <c r="G20" s="47">
        <v>2019</v>
      </c>
      <c r="H20" s="49"/>
      <c r="I20" s="47">
        <v>2020</v>
      </c>
      <c r="J20" s="49"/>
      <c r="K20" s="47">
        <v>2021</v>
      </c>
      <c r="L20" s="49"/>
      <c r="M20" s="47">
        <v>2022</v>
      </c>
      <c r="N20" s="53"/>
      <c r="O20" s="47">
        <v>2023</v>
      </c>
      <c r="P20" s="53"/>
      <c r="Q20" s="47">
        <v>2024</v>
      </c>
      <c r="R20" s="53"/>
      <c r="S20" s="47">
        <v>2025</v>
      </c>
      <c r="T20" s="53"/>
    </row>
    <row r="21" spans="1:20" ht="76.5" customHeight="1">
      <c r="A21" s="52"/>
      <c r="B21" s="46"/>
      <c r="C21" s="9" t="s">
        <v>12</v>
      </c>
      <c r="D21" s="9" t="s">
        <v>13</v>
      </c>
      <c r="E21" s="9" t="s">
        <v>12</v>
      </c>
      <c r="F21" s="10" t="s">
        <v>13</v>
      </c>
      <c r="G21" s="9" t="s">
        <v>12</v>
      </c>
      <c r="H21" s="9" t="s">
        <v>13</v>
      </c>
      <c r="I21" s="9" t="s">
        <v>12</v>
      </c>
      <c r="J21" s="9" t="s">
        <v>13</v>
      </c>
      <c r="K21" s="9" t="s">
        <v>12</v>
      </c>
      <c r="L21" s="9" t="s">
        <v>13</v>
      </c>
      <c r="M21" s="9" t="s">
        <v>12</v>
      </c>
      <c r="N21" s="9" t="s">
        <v>13</v>
      </c>
      <c r="O21" s="9" t="s">
        <v>12</v>
      </c>
      <c r="P21" s="9" t="s">
        <v>13</v>
      </c>
      <c r="Q21" s="9" t="s">
        <v>12</v>
      </c>
      <c r="R21" s="9" t="s">
        <v>13</v>
      </c>
      <c r="S21" s="9" t="s">
        <v>12</v>
      </c>
      <c r="T21" s="9" t="s">
        <v>13</v>
      </c>
    </row>
    <row r="22" spans="1:20" ht="12.75">
      <c r="A22" s="46" t="s">
        <v>18</v>
      </c>
      <c r="B22" s="33"/>
      <c r="C22" s="33"/>
      <c r="D22" s="33"/>
      <c r="E22" s="33"/>
      <c r="F22" s="33"/>
      <c r="G22" s="33"/>
      <c r="H22" s="33"/>
      <c r="I22" s="33"/>
      <c r="J22" s="33"/>
      <c r="K22" s="33"/>
      <c r="L22" s="33"/>
      <c r="M22" s="33"/>
      <c r="N22" s="33"/>
      <c r="O22" s="33"/>
      <c r="P22" s="33"/>
      <c r="Q22" s="33"/>
      <c r="R22" s="33"/>
      <c r="S22" s="33"/>
      <c r="T22" s="33"/>
    </row>
    <row r="23" spans="1:20" ht="29.25" customHeight="1">
      <c r="A23" s="19" t="s">
        <v>19</v>
      </c>
      <c r="B23" s="1">
        <v>3</v>
      </c>
      <c r="C23" s="1">
        <v>56</v>
      </c>
      <c r="D23" s="1">
        <v>2</v>
      </c>
      <c r="E23" s="1">
        <f>25+1</f>
        <v>26</v>
      </c>
      <c r="F23" s="1">
        <v>7</v>
      </c>
      <c r="G23" s="1">
        <v>150</v>
      </c>
      <c r="H23" s="1">
        <v>51</v>
      </c>
      <c r="I23" s="1">
        <v>63</v>
      </c>
      <c r="J23" s="1">
        <v>36</v>
      </c>
      <c r="K23" s="1">
        <v>42</v>
      </c>
      <c r="L23" s="1">
        <v>10</v>
      </c>
      <c r="M23" s="1">
        <v>152</v>
      </c>
      <c r="N23" s="1">
        <v>67</v>
      </c>
      <c r="O23" s="1">
        <v>141</v>
      </c>
      <c r="P23" s="1">
        <v>115</v>
      </c>
      <c r="Q23" s="1">
        <v>101</v>
      </c>
      <c r="R23" s="1">
        <v>78</v>
      </c>
      <c r="S23" s="1">
        <v>29</v>
      </c>
      <c r="T23" s="1">
        <v>1</v>
      </c>
    </row>
    <row r="24" spans="1:20" ht="20.25">
      <c r="A24" s="12" t="s">
        <v>20</v>
      </c>
      <c r="B24" s="1">
        <v>3</v>
      </c>
      <c r="C24" s="1">
        <v>33</v>
      </c>
      <c r="D24" s="1">
        <v>1</v>
      </c>
      <c r="E24" s="1">
        <v>25</v>
      </c>
      <c r="F24" s="1">
        <v>2</v>
      </c>
      <c r="G24" s="1">
        <v>44</v>
      </c>
      <c r="H24" s="1">
        <v>3</v>
      </c>
      <c r="I24" s="1">
        <v>6</v>
      </c>
      <c r="J24" s="1">
        <v>1</v>
      </c>
      <c r="K24" s="1">
        <v>9</v>
      </c>
      <c r="L24" s="1">
        <v>0</v>
      </c>
      <c r="M24" s="1">
        <v>7</v>
      </c>
      <c r="N24" s="1">
        <v>0</v>
      </c>
      <c r="O24" s="1">
        <v>26</v>
      </c>
      <c r="P24" s="1">
        <v>0</v>
      </c>
      <c r="Q24" s="1">
        <v>24</v>
      </c>
      <c r="R24" s="1">
        <v>1</v>
      </c>
      <c r="S24" s="1">
        <v>29</v>
      </c>
      <c r="T24" s="1">
        <v>1</v>
      </c>
    </row>
    <row r="25" spans="1:20" ht="24" customHeight="1">
      <c r="A25" s="12" t="s">
        <v>21</v>
      </c>
      <c r="B25" s="1">
        <v>0.64</v>
      </c>
      <c r="C25" s="1">
        <v>12.15</v>
      </c>
      <c r="D25" s="1">
        <v>0.43</v>
      </c>
      <c r="E25" s="1">
        <f>26*100/520</f>
        <v>5</v>
      </c>
      <c r="F25" s="2">
        <v>1.3</v>
      </c>
      <c r="G25" s="2">
        <f>150*100/527</f>
        <v>28.462998102466795</v>
      </c>
      <c r="H25" s="2">
        <v>8.9</v>
      </c>
      <c r="I25" s="2">
        <v>11.1</v>
      </c>
      <c r="J25" s="2">
        <v>6.6</v>
      </c>
      <c r="K25" s="2">
        <v>7.5</v>
      </c>
      <c r="L25" s="2">
        <v>1.6</v>
      </c>
      <c r="M25" s="2">
        <v>28.2</v>
      </c>
      <c r="N25" s="2">
        <v>10.7</v>
      </c>
      <c r="O25" s="2">
        <v>31.5</v>
      </c>
      <c r="P25" s="2">
        <v>20.6</v>
      </c>
      <c r="Q25" s="25">
        <v>25.4</v>
      </c>
      <c r="R25" s="2">
        <v>14.7</v>
      </c>
      <c r="S25" s="2">
        <v>6.9</v>
      </c>
      <c r="T25" s="1">
        <v>0.2</v>
      </c>
    </row>
    <row r="26" spans="1:20" ht="27" customHeight="1">
      <c r="A26" s="12" t="s">
        <v>22</v>
      </c>
      <c r="B26" s="1">
        <v>0.64</v>
      </c>
      <c r="C26" s="1">
        <v>7.16</v>
      </c>
      <c r="D26" s="1">
        <v>0.22</v>
      </c>
      <c r="E26" s="2">
        <f>25*100/520</f>
        <v>4.8076923076923075</v>
      </c>
      <c r="F26" s="2">
        <v>0.4</v>
      </c>
      <c r="G26" s="2">
        <f>44*100/527</f>
        <v>8.349146110056926</v>
      </c>
      <c r="H26" s="20">
        <f>3*100/574</f>
        <v>0.5226480836236934</v>
      </c>
      <c r="I26" s="2">
        <v>1.8</v>
      </c>
      <c r="J26" s="2">
        <v>0.2</v>
      </c>
      <c r="K26" s="2">
        <v>1.6</v>
      </c>
      <c r="L26" s="2">
        <v>0</v>
      </c>
      <c r="M26" s="2">
        <v>1.3</v>
      </c>
      <c r="N26" s="2">
        <v>0</v>
      </c>
      <c r="O26" s="2">
        <v>5.8</v>
      </c>
      <c r="P26" s="1">
        <v>0</v>
      </c>
      <c r="Q26" s="20">
        <v>6</v>
      </c>
      <c r="R26" s="1">
        <v>0.2</v>
      </c>
      <c r="S26" s="2">
        <v>6.9</v>
      </c>
      <c r="T26" s="1">
        <v>0.2</v>
      </c>
    </row>
    <row r="27" spans="1:20" ht="20.25" customHeight="1">
      <c r="A27" s="59" t="s">
        <v>10</v>
      </c>
      <c r="B27" s="60"/>
      <c r="C27" s="60"/>
      <c r="D27" s="60"/>
      <c r="E27" s="60"/>
      <c r="F27" s="60"/>
      <c r="G27" s="60"/>
      <c r="H27" s="60"/>
      <c r="I27" s="60"/>
      <c r="J27" s="60"/>
      <c r="K27" s="60"/>
      <c r="L27" s="60"/>
      <c r="M27" s="61"/>
      <c r="N27" s="61"/>
      <c r="O27" s="61"/>
      <c r="P27" s="61"/>
      <c r="Q27" s="61"/>
      <c r="R27" s="61"/>
      <c r="S27" s="61"/>
      <c r="T27" s="61"/>
    </row>
    <row r="28" spans="1:20" ht="27.75" customHeight="1">
      <c r="A28" s="21" t="s">
        <v>23</v>
      </c>
      <c r="B28" s="1">
        <v>3403.5</v>
      </c>
      <c r="C28" s="1">
        <v>1606.8</v>
      </c>
      <c r="D28" s="1">
        <v>2837.7</v>
      </c>
      <c r="E28" s="1">
        <v>371.8</v>
      </c>
      <c r="F28" s="22">
        <v>1675.6</v>
      </c>
      <c r="G28" s="14">
        <v>371.8</v>
      </c>
      <c r="H28" s="22">
        <v>2254.4</v>
      </c>
      <c r="I28" s="14">
        <v>371.8</v>
      </c>
      <c r="J28" s="22">
        <v>2439.1</v>
      </c>
      <c r="K28" s="14">
        <v>371.8</v>
      </c>
      <c r="L28" s="14">
        <v>2152.1</v>
      </c>
      <c r="M28" s="14">
        <v>371.8</v>
      </c>
      <c r="N28" s="26">
        <v>2595.7</v>
      </c>
      <c r="O28" s="14">
        <v>371.8</v>
      </c>
      <c r="P28" s="27">
        <v>2356.9</v>
      </c>
      <c r="Q28" s="14">
        <v>371.8</v>
      </c>
      <c r="R28" s="27">
        <v>2208.9</v>
      </c>
      <c r="S28" s="14">
        <v>371.8</v>
      </c>
      <c r="T28" s="27">
        <v>2208.9</v>
      </c>
    </row>
    <row r="29" spans="1:20" ht="26.25" customHeight="1">
      <c r="A29" s="67" t="s">
        <v>24</v>
      </c>
      <c r="B29" s="46" t="s">
        <v>25</v>
      </c>
      <c r="C29" s="46" t="s">
        <v>26</v>
      </c>
      <c r="D29" s="33"/>
      <c r="E29" s="33"/>
      <c r="F29" s="33"/>
      <c r="G29" s="46" t="s">
        <v>27</v>
      </c>
      <c r="H29" s="33"/>
      <c r="I29" s="33"/>
      <c r="J29" s="33"/>
      <c r="K29" s="47" t="s">
        <v>52</v>
      </c>
      <c r="L29" s="56"/>
      <c r="M29" s="53"/>
      <c r="N29" s="47" t="s">
        <v>28</v>
      </c>
      <c r="O29" s="56"/>
      <c r="P29" s="53"/>
      <c r="Q29" s="46" t="s">
        <v>29</v>
      </c>
      <c r="R29" s="46"/>
      <c r="S29" s="46"/>
      <c r="T29" s="46"/>
    </row>
    <row r="30" spans="1:20" ht="21.75" customHeight="1">
      <c r="A30" s="68"/>
      <c r="B30" s="75"/>
      <c r="C30" s="46" t="s">
        <v>30</v>
      </c>
      <c r="D30" s="72"/>
      <c r="E30" s="46" t="s">
        <v>31</v>
      </c>
      <c r="F30" s="33"/>
      <c r="G30" s="47" t="s">
        <v>30</v>
      </c>
      <c r="H30" s="48"/>
      <c r="I30" s="46" t="s">
        <v>31</v>
      </c>
      <c r="J30" s="33"/>
      <c r="K30" s="46" t="s">
        <v>30</v>
      </c>
      <c r="L30" s="33"/>
      <c r="M30" s="1" t="s">
        <v>31</v>
      </c>
      <c r="N30" s="46" t="s">
        <v>30</v>
      </c>
      <c r="O30" s="33"/>
      <c r="P30" s="1" t="s">
        <v>31</v>
      </c>
      <c r="Q30" s="46" t="s">
        <v>30</v>
      </c>
      <c r="R30" s="46"/>
      <c r="S30" s="46" t="s">
        <v>32</v>
      </c>
      <c r="T30" s="46"/>
    </row>
    <row r="31" spans="1:30" ht="15.75" customHeight="1">
      <c r="A31" s="69"/>
      <c r="B31" s="1">
        <v>2017</v>
      </c>
      <c r="C31" s="34">
        <f aca="true" t="shared" si="0" ref="C31:C39">G31+K31+N31+Q31</f>
        <v>661432.6</v>
      </c>
      <c r="D31" s="35"/>
      <c r="E31" s="34">
        <f aca="true" t="shared" si="1" ref="E31:E36">I31+M31+P31+S31</f>
        <v>96845.7</v>
      </c>
      <c r="F31" s="35"/>
      <c r="G31" s="37">
        <v>461432.6</v>
      </c>
      <c r="H31" s="39"/>
      <c r="I31" s="44">
        <v>96845.7</v>
      </c>
      <c r="J31" s="45"/>
      <c r="K31" s="37">
        <v>0</v>
      </c>
      <c r="L31" s="38"/>
      <c r="M31" s="2">
        <v>0</v>
      </c>
      <c r="N31" s="37">
        <v>0</v>
      </c>
      <c r="O31" s="38"/>
      <c r="P31" s="2">
        <v>0</v>
      </c>
      <c r="Q31" s="34">
        <v>200000</v>
      </c>
      <c r="R31" s="34"/>
      <c r="S31" s="34">
        <v>0</v>
      </c>
      <c r="T31" s="34"/>
      <c r="U31" s="3"/>
      <c r="V31" s="3"/>
      <c r="W31" s="3"/>
      <c r="X31" s="3"/>
      <c r="Y31" s="3"/>
      <c r="Z31" s="3"/>
      <c r="AA31" s="3"/>
      <c r="AB31" s="3"/>
      <c r="AC31" s="3"/>
      <c r="AD31" s="3"/>
    </row>
    <row r="32" spans="1:30" ht="15.75" customHeight="1">
      <c r="A32" s="69"/>
      <c r="B32" s="1">
        <v>2018</v>
      </c>
      <c r="C32" s="34">
        <f t="shared" si="0"/>
        <v>721099</v>
      </c>
      <c r="D32" s="35"/>
      <c r="E32" s="34">
        <f t="shared" si="1"/>
        <v>395792.2</v>
      </c>
      <c r="F32" s="35"/>
      <c r="G32" s="37">
        <v>521099</v>
      </c>
      <c r="H32" s="39"/>
      <c r="I32" s="44">
        <v>195792.2</v>
      </c>
      <c r="J32" s="45"/>
      <c r="K32" s="37">
        <v>0</v>
      </c>
      <c r="L32" s="38"/>
      <c r="M32" s="2">
        <v>0</v>
      </c>
      <c r="N32" s="37">
        <v>0</v>
      </c>
      <c r="O32" s="38"/>
      <c r="P32" s="2">
        <v>0</v>
      </c>
      <c r="Q32" s="34">
        <v>200000</v>
      </c>
      <c r="R32" s="34"/>
      <c r="S32" s="34">
        <v>200000</v>
      </c>
      <c r="T32" s="34"/>
      <c r="U32" s="3"/>
      <c r="V32" s="3"/>
      <c r="W32" s="3"/>
      <c r="X32" s="3"/>
      <c r="Y32" s="3"/>
      <c r="Z32" s="3"/>
      <c r="AA32" s="3"/>
      <c r="AB32" s="3"/>
      <c r="AC32" s="3"/>
      <c r="AD32" s="3"/>
    </row>
    <row r="33" spans="1:30" ht="15.75" customHeight="1">
      <c r="A33" s="69"/>
      <c r="B33" s="1">
        <v>2019</v>
      </c>
      <c r="C33" s="34">
        <f t="shared" si="0"/>
        <v>3586521.1</v>
      </c>
      <c r="D33" s="35"/>
      <c r="E33" s="34">
        <f>I33+M33+P33+S33</f>
        <v>1113859.1</v>
      </c>
      <c r="F33" s="35"/>
      <c r="G33" s="37">
        <v>1323031.8</v>
      </c>
      <c r="H33" s="50"/>
      <c r="I33" s="76">
        <v>458831.8</v>
      </c>
      <c r="J33" s="77"/>
      <c r="K33" s="37">
        <v>690337.7</v>
      </c>
      <c r="L33" s="38"/>
      <c r="M33" s="2">
        <v>484649.7</v>
      </c>
      <c r="N33" s="37">
        <v>21350.6</v>
      </c>
      <c r="O33" s="38"/>
      <c r="P33" s="2">
        <v>14989.1</v>
      </c>
      <c r="Q33" s="34">
        <v>1551801</v>
      </c>
      <c r="R33" s="34"/>
      <c r="S33" s="34">
        <v>155388.5</v>
      </c>
      <c r="T33" s="34"/>
      <c r="U33" s="3"/>
      <c r="V33" s="3"/>
      <c r="W33" s="3"/>
      <c r="X33" s="3"/>
      <c r="Y33" s="3"/>
      <c r="Z33" s="3"/>
      <c r="AA33" s="3"/>
      <c r="AB33" s="3"/>
      <c r="AC33" s="3"/>
      <c r="AD33" s="3"/>
    </row>
    <row r="34" spans="1:30" ht="15.75" customHeight="1">
      <c r="A34" s="69"/>
      <c r="B34" s="1">
        <v>2020</v>
      </c>
      <c r="C34" s="34">
        <f>G34+K34+N34+Q34</f>
        <v>1722103.71</v>
      </c>
      <c r="D34" s="35"/>
      <c r="E34" s="34">
        <f>I34+M34+P34+S34</f>
        <v>747691.7999999999</v>
      </c>
      <c r="F34" s="35"/>
      <c r="G34" s="37">
        <v>714623</v>
      </c>
      <c r="H34" s="39"/>
      <c r="I34" s="44">
        <v>252178</v>
      </c>
      <c r="J34" s="45"/>
      <c r="K34" s="37">
        <v>353679.1</v>
      </c>
      <c r="L34" s="38"/>
      <c r="M34" s="2">
        <v>353679.1</v>
      </c>
      <c r="N34" s="37">
        <v>225303.2</v>
      </c>
      <c r="O34" s="38"/>
      <c r="P34" s="2">
        <v>134245.5</v>
      </c>
      <c r="Q34" s="34">
        <v>428498.41</v>
      </c>
      <c r="R34" s="34"/>
      <c r="S34" s="34">
        <v>7589.2</v>
      </c>
      <c r="T34" s="34"/>
      <c r="U34" s="3"/>
      <c r="V34" s="3"/>
      <c r="W34" s="3"/>
      <c r="X34" s="3"/>
      <c r="Y34" s="3"/>
      <c r="Z34" s="3"/>
      <c r="AA34" s="3"/>
      <c r="AB34" s="3"/>
      <c r="AC34" s="3"/>
      <c r="AD34" s="3"/>
    </row>
    <row r="35" spans="1:32" ht="15.75" customHeight="1">
      <c r="A35" s="69"/>
      <c r="B35" s="1">
        <v>2021</v>
      </c>
      <c r="C35" s="34">
        <f>G35+K35+N35+Q35</f>
        <v>2066703.1699999997</v>
      </c>
      <c r="D35" s="35"/>
      <c r="E35" s="34">
        <f>SUM(I35+M35+P35+S35)</f>
        <v>997012.7000000001</v>
      </c>
      <c r="F35" s="35"/>
      <c r="G35" s="37">
        <v>965839.47</v>
      </c>
      <c r="H35" s="39"/>
      <c r="I35" s="37">
        <v>493235.5</v>
      </c>
      <c r="J35" s="39"/>
      <c r="K35" s="37">
        <v>898883.6</v>
      </c>
      <c r="L35" s="38"/>
      <c r="M35" s="2">
        <v>482491.8</v>
      </c>
      <c r="N35" s="37">
        <v>27800.4</v>
      </c>
      <c r="O35" s="38"/>
      <c r="P35" s="2">
        <v>14889.6</v>
      </c>
      <c r="Q35" s="37">
        <v>174179.7</v>
      </c>
      <c r="R35" s="41"/>
      <c r="S35" s="34">
        <v>6395.8</v>
      </c>
      <c r="T35" s="34"/>
      <c r="U35" s="28"/>
      <c r="V35" s="28"/>
      <c r="W35" s="28"/>
      <c r="X35" s="28"/>
      <c r="Y35" s="28"/>
      <c r="Z35" s="28"/>
      <c r="AA35" s="28"/>
      <c r="AB35" s="28"/>
      <c r="AC35" s="28"/>
      <c r="AD35" s="28"/>
      <c r="AE35" s="29"/>
      <c r="AF35" s="29"/>
    </row>
    <row r="36" spans="1:32" ht="15.75" customHeight="1">
      <c r="A36" s="69"/>
      <c r="B36" s="1">
        <v>2022</v>
      </c>
      <c r="C36" s="34">
        <f>G36+K36+N36+Q36</f>
        <v>2970310.3000000003</v>
      </c>
      <c r="D36" s="35"/>
      <c r="E36" s="34">
        <f t="shared" si="1"/>
        <v>487607.5</v>
      </c>
      <c r="F36" s="35"/>
      <c r="G36" s="37">
        <v>943142.6</v>
      </c>
      <c r="H36" s="39"/>
      <c r="I36" s="37">
        <v>258777.7</v>
      </c>
      <c r="J36" s="39"/>
      <c r="K36" s="37">
        <v>1905638.5</v>
      </c>
      <c r="L36" s="38"/>
      <c r="M36" s="2">
        <v>166368.7</v>
      </c>
      <c r="N36" s="37">
        <v>58937.2</v>
      </c>
      <c r="O36" s="38"/>
      <c r="P36" s="2">
        <v>9401</v>
      </c>
      <c r="Q36" s="37">
        <v>62592</v>
      </c>
      <c r="R36" s="41"/>
      <c r="S36" s="37">
        <v>53060.1</v>
      </c>
      <c r="T36" s="41"/>
      <c r="U36" s="28"/>
      <c r="V36" s="28"/>
      <c r="W36" s="28"/>
      <c r="X36" s="28"/>
      <c r="Y36" s="28"/>
      <c r="Z36" s="28"/>
      <c r="AA36" s="28"/>
      <c r="AB36" s="28"/>
      <c r="AC36" s="28"/>
      <c r="AD36" s="28"/>
      <c r="AE36" s="29"/>
      <c r="AF36" s="29"/>
    </row>
    <row r="37" spans="1:32" ht="15.75" customHeight="1">
      <c r="A37" s="69"/>
      <c r="B37" s="1">
        <v>2023</v>
      </c>
      <c r="C37" s="34">
        <f>G37+K37+N37+Q37</f>
        <v>3009063.6999999997</v>
      </c>
      <c r="D37" s="35"/>
      <c r="E37" s="34">
        <f>I37+M37+P37+S37</f>
        <v>102659.6</v>
      </c>
      <c r="F37" s="35"/>
      <c r="G37" s="37">
        <v>1177451.5</v>
      </c>
      <c r="H37" s="39"/>
      <c r="I37" s="37">
        <v>102659.6</v>
      </c>
      <c r="J37" s="38"/>
      <c r="K37" s="37">
        <v>1776663.9</v>
      </c>
      <c r="L37" s="38"/>
      <c r="M37" s="2">
        <v>0</v>
      </c>
      <c r="N37" s="37">
        <v>54948.3</v>
      </c>
      <c r="O37" s="38"/>
      <c r="P37" s="2">
        <v>0</v>
      </c>
      <c r="Q37" s="37">
        <v>0</v>
      </c>
      <c r="R37" s="41"/>
      <c r="S37" s="37">
        <v>0</v>
      </c>
      <c r="T37" s="41"/>
      <c r="U37" s="28"/>
      <c r="V37" s="28"/>
      <c r="W37" s="28"/>
      <c r="X37" s="28"/>
      <c r="Y37" s="28"/>
      <c r="Z37" s="28"/>
      <c r="AA37" s="28"/>
      <c r="AB37" s="28"/>
      <c r="AC37" s="28"/>
      <c r="AD37" s="28"/>
      <c r="AE37" s="29"/>
      <c r="AF37" s="29"/>
    </row>
    <row r="38" spans="1:32" ht="15.75" customHeight="1">
      <c r="A38" s="69"/>
      <c r="B38" s="1">
        <v>2024</v>
      </c>
      <c r="C38" s="34">
        <f t="shared" si="0"/>
        <v>2145307.6999999997</v>
      </c>
      <c r="D38" s="35"/>
      <c r="E38" s="34">
        <f>I38+M38+P38+S38</f>
        <v>102659.6</v>
      </c>
      <c r="F38" s="35"/>
      <c r="G38" s="37">
        <v>833513.6</v>
      </c>
      <c r="H38" s="39"/>
      <c r="I38" s="37">
        <v>102659.6</v>
      </c>
      <c r="J38" s="38"/>
      <c r="K38" s="37">
        <v>1272440.3</v>
      </c>
      <c r="L38" s="38"/>
      <c r="M38" s="2">
        <v>0</v>
      </c>
      <c r="N38" s="37">
        <v>39353.8</v>
      </c>
      <c r="O38" s="38"/>
      <c r="P38" s="2">
        <v>0</v>
      </c>
      <c r="Q38" s="37">
        <v>0</v>
      </c>
      <c r="R38" s="41"/>
      <c r="S38" s="37">
        <v>0</v>
      </c>
      <c r="T38" s="41"/>
      <c r="U38" s="28"/>
      <c r="V38" s="28"/>
      <c r="W38" s="28"/>
      <c r="X38" s="28"/>
      <c r="Y38" s="28"/>
      <c r="Z38" s="28"/>
      <c r="AA38" s="28"/>
      <c r="AB38" s="28"/>
      <c r="AC38" s="28"/>
      <c r="AD38" s="28"/>
      <c r="AE38" s="29"/>
      <c r="AF38" s="29"/>
    </row>
    <row r="39" spans="1:32" ht="15.75" customHeight="1">
      <c r="A39" s="69"/>
      <c r="B39" s="1">
        <v>2025</v>
      </c>
      <c r="C39" s="34">
        <f t="shared" si="0"/>
        <v>513032</v>
      </c>
      <c r="D39" s="35"/>
      <c r="E39" s="34">
        <f>I39+M39+P39+S39</f>
        <v>93100</v>
      </c>
      <c r="F39" s="35"/>
      <c r="G39" s="37">
        <v>513032</v>
      </c>
      <c r="H39" s="39"/>
      <c r="I39" s="37">
        <v>93100</v>
      </c>
      <c r="J39" s="38"/>
      <c r="K39" s="37">
        <v>0</v>
      </c>
      <c r="L39" s="38"/>
      <c r="M39" s="2">
        <v>0</v>
      </c>
      <c r="N39" s="37">
        <v>0</v>
      </c>
      <c r="O39" s="38"/>
      <c r="P39" s="2">
        <v>0</v>
      </c>
      <c r="Q39" s="37">
        <v>0</v>
      </c>
      <c r="R39" s="41"/>
      <c r="S39" s="37">
        <v>0</v>
      </c>
      <c r="T39" s="41"/>
      <c r="U39" s="28"/>
      <c r="V39" s="28"/>
      <c r="W39" s="28"/>
      <c r="X39" s="28"/>
      <c r="Y39" s="28"/>
      <c r="Z39" s="28"/>
      <c r="AA39" s="28"/>
      <c r="AB39" s="28"/>
      <c r="AC39" s="28"/>
      <c r="AD39" s="28"/>
      <c r="AE39" s="29"/>
      <c r="AF39" s="29"/>
    </row>
    <row r="40" spans="1:32" ht="15.75" customHeight="1">
      <c r="A40" s="69"/>
      <c r="B40" s="1" t="s">
        <v>40</v>
      </c>
      <c r="C40" s="34">
        <f>SUM(C31:D39)</f>
        <v>17395573.28</v>
      </c>
      <c r="D40" s="34"/>
      <c r="E40" s="34">
        <f>I40+M40+P40+S40</f>
        <v>4137228.2000000007</v>
      </c>
      <c r="F40" s="35"/>
      <c r="G40" s="34">
        <f>SUM(G31:H39)</f>
        <v>7453165.569999999</v>
      </c>
      <c r="H40" s="34"/>
      <c r="I40" s="34">
        <f>SUM(I31:J39)</f>
        <v>2054080.1</v>
      </c>
      <c r="J40" s="34"/>
      <c r="K40" s="34">
        <f>SUM(K31:L39)</f>
        <v>6897643.1</v>
      </c>
      <c r="L40" s="34"/>
      <c r="M40" s="2">
        <f>SUM(M31:M39)</f>
        <v>1487189.3</v>
      </c>
      <c r="N40" s="34">
        <f>SUM(N31:O39)</f>
        <v>427693.5</v>
      </c>
      <c r="O40" s="34"/>
      <c r="P40" s="2">
        <f>SUM(P31:P39)</f>
        <v>173525.2</v>
      </c>
      <c r="Q40" s="34">
        <f>SUM(Q31:R39)</f>
        <v>2617071.1100000003</v>
      </c>
      <c r="R40" s="36"/>
      <c r="S40" s="34">
        <f>SUM(S31:T39)</f>
        <v>422433.6</v>
      </c>
      <c r="T40" s="35"/>
      <c r="U40" s="29"/>
      <c r="V40" s="29"/>
      <c r="W40" s="29"/>
      <c r="X40" s="29"/>
      <c r="Y40" s="29"/>
      <c r="Z40" s="29"/>
      <c r="AA40" s="29"/>
      <c r="AB40" s="29"/>
      <c r="AC40" s="29"/>
      <c r="AD40" s="29"/>
      <c r="AE40" s="29"/>
      <c r="AF40" s="29"/>
    </row>
    <row r="41" spans="1:32" ht="17.25" customHeight="1">
      <c r="A41" s="7" t="s">
        <v>33</v>
      </c>
      <c r="B41" s="32" t="s">
        <v>43</v>
      </c>
      <c r="C41" s="32"/>
      <c r="D41" s="32"/>
      <c r="E41" s="32"/>
      <c r="F41" s="32"/>
      <c r="G41" s="32"/>
      <c r="H41" s="32"/>
      <c r="I41" s="32"/>
      <c r="J41" s="32"/>
      <c r="K41" s="32"/>
      <c r="L41" s="32"/>
      <c r="M41" s="33"/>
      <c r="N41" s="33"/>
      <c r="O41" s="33"/>
      <c r="P41" s="33"/>
      <c r="Q41" s="33"/>
      <c r="R41" s="33"/>
      <c r="S41" s="33"/>
      <c r="T41" s="33"/>
      <c r="U41" s="29"/>
      <c r="V41" s="29"/>
      <c r="W41" s="29"/>
      <c r="X41" s="29"/>
      <c r="Y41" s="29"/>
      <c r="Z41" s="29"/>
      <c r="AA41" s="29"/>
      <c r="AB41" s="29"/>
      <c r="AC41" s="29"/>
      <c r="AD41" s="29"/>
      <c r="AE41" s="29"/>
      <c r="AF41" s="29"/>
    </row>
    <row r="42" spans="1:32" ht="50.25" customHeight="1">
      <c r="A42" s="7" t="s">
        <v>34</v>
      </c>
      <c r="B42" s="32" t="s">
        <v>44</v>
      </c>
      <c r="C42" s="40"/>
      <c r="D42" s="40"/>
      <c r="E42" s="40"/>
      <c r="F42" s="40"/>
      <c r="G42" s="40"/>
      <c r="H42" s="40"/>
      <c r="I42" s="40"/>
      <c r="J42" s="40"/>
      <c r="K42" s="40"/>
      <c r="L42" s="40"/>
      <c r="M42" s="33"/>
      <c r="N42" s="33"/>
      <c r="O42" s="33"/>
      <c r="P42" s="33"/>
      <c r="Q42" s="33"/>
      <c r="R42" s="33"/>
      <c r="S42" s="33"/>
      <c r="T42" s="33"/>
      <c r="U42" s="30"/>
      <c r="V42" s="30"/>
      <c r="W42" s="30"/>
      <c r="X42" s="30"/>
      <c r="Y42" s="30"/>
      <c r="Z42" s="30"/>
      <c r="AA42" s="30"/>
      <c r="AB42" s="30"/>
      <c r="AC42" s="30"/>
      <c r="AD42" s="30"/>
      <c r="AE42" s="30"/>
      <c r="AF42" s="29"/>
    </row>
    <row r="43" spans="1:20" ht="22.5" customHeight="1">
      <c r="A43" s="7" t="s">
        <v>35</v>
      </c>
      <c r="B43" s="32"/>
      <c r="C43" s="32"/>
      <c r="D43" s="32"/>
      <c r="E43" s="32"/>
      <c r="F43" s="32"/>
      <c r="G43" s="32"/>
      <c r="H43" s="32"/>
      <c r="I43" s="32"/>
      <c r="J43" s="32"/>
      <c r="K43" s="32"/>
      <c r="L43" s="32"/>
      <c r="M43" s="33"/>
      <c r="N43" s="33"/>
      <c r="O43" s="33"/>
      <c r="P43" s="33"/>
      <c r="Q43" s="33"/>
      <c r="R43" s="33"/>
      <c r="S43" s="33"/>
      <c r="T43" s="33"/>
    </row>
    <row r="44" spans="1:20" ht="16.5" customHeight="1">
      <c r="A44" s="7" t="s">
        <v>36</v>
      </c>
      <c r="B44" s="32" t="s">
        <v>39</v>
      </c>
      <c r="C44" s="32"/>
      <c r="D44" s="32"/>
      <c r="E44" s="32"/>
      <c r="F44" s="32"/>
      <c r="G44" s="32"/>
      <c r="H44" s="32"/>
      <c r="I44" s="32"/>
      <c r="J44" s="32"/>
      <c r="K44" s="32"/>
      <c r="L44" s="32"/>
      <c r="M44" s="33"/>
      <c r="N44" s="33"/>
      <c r="O44" s="33"/>
      <c r="P44" s="33"/>
      <c r="Q44" s="33"/>
      <c r="R44" s="33"/>
      <c r="S44" s="33"/>
      <c r="T44" s="33"/>
    </row>
    <row r="45" spans="1:20" ht="90.75" customHeight="1">
      <c r="A45" s="7" t="s">
        <v>37</v>
      </c>
      <c r="B45" s="54" t="s">
        <v>54</v>
      </c>
      <c r="C45" s="55"/>
      <c r="D45" s="55"/>
      <c r="E45" s="55"/>
      <c r="F45" s="55"/>
      <c r="G45" s="55"/>
      <c r="H45" s="55"/>
      <c r="I45" s="55"/>
      <c r="J45" s="55"/>
      <c r="K45" s="55"/>
      <c r="L45" s="55"/>
      <c r="M45" s="56"/>
      <c r="N45" s="56"/>
      <c r="O45" s="56"/>
      <c r="P45" s="56"/>
      <c r="Q45" s="56"/>
      <c r="R45" s="56"/>
      <c r="S45" s="56"/>
      <c r="T45" s="53"/>
    </row>
    <row r="46" spans="1:20" ht="24" customHeight="1">
      <c r="A46" s="70" t="s">
        <v>53</v>
      </c>
      <c r="B46" s="71"/>
      <c r="C46" s="71"/>
      <c r="D46" s="71"/>
      <c r="E46" s="71"/>
      <c r="F46" s="71"/>
      <c r="G46" s="71"/>
      <c r="H46" s="71"/>
      <c r="I46" s="71"/>
      <c r="J46" s="71"/>
      <c r="K46" s="71"/>
      <c r="L46" s="71"/>
      <c r="M46" s="71"/>
      <c r="N46" s="71"/>
      <c r="O46" s="71"/>
      <c r="P46" s="71"/>
      <c r="Q46" s="71"/>
      <c r="R46" s="71"/>
      <c r="S46" s="71"/>
      <c r="T46" s="71"/>
    </row>
  </sheetData>
  <sheetProtection/>
  <mergeCells count="138">
    <mergeCell ref="E35:F35"/>
    <mergeCell ref="E32:F32"/>
    <mergeCell ref="C35:D35"/>
    <mergeCell ref="B29:B30"/>
    <mergeCell ref="E37:F37"/>
    <mergeCell ref="I34:J34"/>
    <mergeCell ref="C34:D34"/>
    <mergeCell ref="I33:J33"/>
    <mergeCell ref="G31:H31"/>
    <mergeCell ref="G32:H32"/>
    <mergeCell ref="C32:D32"/>
    <mergeCell ref="C30:D30"/>
    <mergeCell ref="C29:F29"/>
    <mergeCell ref="B18:F18"/>
    <mergeCell ref="C33:D33"/>
    <mergeCell ref="E20:F20"/>
    <mergeCell ref="A46:T46"/>
    <mergeCell ref="S33:T33"/>
    <mergeCell ref="C36:D36"/>
    <mergeCell ref="E36:F36"/>
    <mergeCell ref="K34:L34"/>
    <mergeCell ref="I36:J36"/>
    <mergeCell ref="G34:H34"/>
    <mergeCell ref="Q38:R38"/>
    <mergeCell ref="E33:F33"/>
    <mergeCell ref="E34:F34"/>
    <mergeCell ref="A4:T4"/>
    <mergeCell ref="C31:D31"/>
    <mergeCell ref="G29:J29"/>
    <mergeCell ref="K30:L30"/>
    <mergeCell ref="A29:A40"/>
    <mergeCell ref="C37:D37"/>
    <mergeCell ref="N31:O31"/>
    <mergeCell ref="S34:T34"/>
    <mergeCell ref="Q32:R32"/>
    <mergeCell ref="Q36:R36"/>
    <mergeCell ref="S37:T37"/>
    <mergeCell ref="S13:T13"/>
    <mergeCell ref="E31:F31"/>
    <mergeCell ref="E13:F13"/>
    <mergeCell ref="G13:H13"/>
    <mergeCell ref="A15:T15"/>
    <mergeCell ref="I31:J31"/>
    <mergeCell ref="S31:T31"/>
    <mergeCell ref="N32:O32"/>
    <mergeCell ref="B13:B14"/>
    <mergeCell ref="M20:N20"/>
    <mergeCell ref="I13:J13"/>
    <mergeCell ref="Q31:R31"/>
    <mergeCell ref="B11:T11"/>
    <mergeCell ref="B12:T12"/>
    <mergeCell ref="I30:J30"/>
    <mergeCell ref="A27:T27"/>
    <mergeCell ref="S20:T20"/>
    <mergeCell ref="A13:A14"/>
    <mergeCell ref="B20:B21"/>
    <mergeCell ref="K13:L13"/>
    <mergeCell ref="M13:N13"/>
    <mergeCell ref="O13:P13"/>
    <mergeCell ref="Q13:R13"/>
    <mergeCell ref="Q20:R20"/>
    <mergeCell ref="A22:T22"/>
    <mergeCell ref="G20:H20"/>
    <mergeCell ref="I20:J20"/>
    <mergeCell ref="C13:D13"/>
    <mergeCell ref="C20:D20"/>
    <mergeCell ref="B5:T5"/>
    <mergeCell ref="B6:T6"/>
    <mergeCell ref="B7:T7"/>
    <mergeCell ref="B8:T8"/>
    <mergeCell ref="B9:T9"/>
    <mergeCell ref="B10:T10"/>
    <mergeCell ref="A20:A21"/>
    <mergeCell ref="O20:P20"/>
    <mergeCell ref="B45:T45"/>
    <mergeCell ref="Q29:T29"/>
    <mergeCell ref="N30:O30"/>
    <mergeCell ref="K29:M29"/>
    <mergeCell ref="N29:P29"/>
    <mergeCell ref="S30:T30"/>
    <mergeCell ref="Q33:R33"/>
    <mergeCell ref="E30:F30"/>
    <mergeCell ref="Q34:R34"/>
    <mergeCell ref="S32:T32"/>
    <mergeCell ref="I38:J38"/>
    <mergeCell ref="S36:T36"/>
    <mergeCell ref="I35:J35"/>
    <mergeCell ref="G37:H37"/>
    <mergeCell ref="K38:L38"/>
    <mergeCell ref="Q35:R35"/>
    <mergeCell ref="G35:H35"/>
    <mergeCell ref="K35:L35"/>
    <mergeCell ref="S35:T35"/>
    <mergeCell ref="H2:T2"/>
    <mergeCell ref="I32:J32"/>
    <mergeCell ref="K31:L31"/>
    <mergeCell ref="K32:L32"/>
    <mergeCell ref="K33:L33"/>
    <mergeCell ref="Q30:R30"/>
    <mergeCell ref="G30:H30"/>
    <mergeCell ref="K20:L20"/>
    <mergeCell ref="G33:H33"/>
    <mergeCell ref="N33:O33"/>
    <mergeCell ref="N34:O34"/>
    <mergeCell ref="N35:O35"/>
    <mergeCell ref="N39:O39"/>
    <mergeCell ref="N36:O36"/>
    <mergeCell ref="N37:O37"/>
    <mergeCell ref="N38:O38"/>
    <mergeCell ref="B42:T42"/>
    <mergeCell ref="K37:L37"/>
    <mergeCell ref="S38:T38"/>
    <mergeCell ref="C38:D38"/>
    <mergeCell ref="S39:T39"/>
    <mergeCell ref="Q39:R39"/>
    <mergeCell ref="G39:H39"/>
    <mergeCell ref="K39:L39"/>
    <mergeCell ref="I37:J37"/>
    <mergeCell ref="Q37:R37"/>
    <mergeCell ref="K36:L36"/>
    <mergeCell ref="E38:F38"/>
    <mergeCell ref="E39:F39"/>
    <mergeCell ref="C40:D40"/>
    <mergeCell ref="E40:F40"/>
    <mergeCell ref="G40:H40"/>
    <mergeCell ref="I40:J40"/>
    <mergeCell ref="G38:H38"/>
    <mergeCell ref="G36:H36"/>
    <mergeCell ref="I3:T3"/>
    <mergeCell ref="B43:T43"/>
    <mergeCell ref="B44:T44"/>
    <mergeCell ref="S40:T40"/>
    <mergeCell ref="Q40:R40"/>
    <mergeCell ref="C39:D39"/>
    <mergeCell ref="I39:J39"/>
    <mergeCell ref="K40:L40"/>
    <mergeCell ref="N40:O40"/>
    <mergeCell ref="B41:T41"/>
  </mergeCells>
  <printOptions/>
  <pageMargins left="0.1968503937007874" right="0.07874015748031496" top="0.1968503937007874" bottom="0.11811023622047245" header="0.11811023622047245" footer="0.11811023622047245"/>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Витковская Светлана Михайловна</cp:lastModifiedBy>
  <cp:lastPrinted>2022-03-31T09:16:35Z</cp:lastPrinted>
  <dcterms:created xsi:type="dcterms:W3CDTF">1996-10-08T23:32:33Z</dcterms:created>
  <dcterms:modified xsi:type="dcterms:W3CDTF">2022-04-04T04:31:36Z</dcterms:modified>
  <cp:category/>
  <cp:version/>
  <cp:contentType/>
  <cp:contentStatus/>
</cp:coreProperties>
</file>