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00" windowHeight="8190" activeTab="0"/>
  </bookViews>
  <sheets>
    <sheet name="Лист1" sheetId="1" r:id="rId1"/>
  </sheets>
  <definedNames>
    <definedName name="OLE_LINK1" localSheetId="0">'Лист1'!$A$20</definedName>
    <definedName name="_xlnm.Print_Area" localSheetId="0">'Лист1'!$A$1:$Z$34</definedName>
  </definedNames>
  <calcPr fullCalcOnLoad="1"/>
</workbook>
</file>

<file path=xl/sharedStrings.xml><?xml version="1.0" encoding="utf-8"?>
<sst xmlns="http://schemas.openxmlformats.org/spreadsheetml/2006/main" count="95" uniqueCount="56">
  <si>
    <t>Ед. изм.</t>
  </si>
  <si>
    <t>Всего</t>
  </si>
  <si>
    <t>т. р.</t>
  </si>
  <si>
    <t>%</t>
  </si>
  <si>
    <t>ед.</t>
  </si>
  <si>
    <r>
      <t xml:space="preserve">Задача 1. </t>
    </r>
    <r>
      <rPr>
        <sz val="10"/>
        <color indexed="8"/>
        <rFont val="Times New Roman"/>
        <family val="1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</si>
  <si>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</si>
  <si>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indexed="8"/>
        <rFont val="Times New Roman"/>
        <family val="1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</si>
  <si>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indexed="8"/>
        <rFont val="Times New Roman"/>
        <family val="1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</si>
  <si>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2.2. </t>
    </r>
    <r>
      <rPr>
        <sz val="10"/>
        <color indexed="8"/>
        <rFont val="Times New Roman"/>
        <family val="1"/>
      </rPr>
      <t>Наличие просроченной кредиторской задолженности</t>
    </r>
  </si>
  <si>
    <r>
      <t xml:space="preserve">Показатель 3.1. </t>
    </r>
    <r>
      <rPr>
        <sz val="10"/>
        <color indexed="8"/>
        <rFont val="Times New Roman"/>
        <family val="1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</si>
  <si>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indexed="8"/>
        <rFont val="Times New Roman"/>
        <family val="1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</si>
  <si>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</si>
  <si>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indexed="8"/>
        <rFont val="Times New Roman"/>
        <family val="1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</si>
  <si>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indexed="8"/>
        <rFont val="Times New Roman"/>
        <family val="1"/>
      </rPr>
      <t>Количество сбоев в работе компьютерной техники</t>
    </r>
  </si>
  <si>
    <t>ш.т.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</si>
  <si>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</si>
  <si>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Задача 5. </t>
    </r>
    <r>
      <rPr>
        <sz val="10"/>
        <color indexed="8"/>
        <rFont val="Times New Roman"/>
        <family val="1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indexed="8"/>
        <rFont val="Times New Roman"/>
        <family val="1"/>
      </rPr>
      <t xml:space="preserve">
</t>
    </r>
  </si>
  <si>
    <t>кв.м.</t>
  </si>
  <si>
    <r>
      <t xml:space="preserve">Показатель 5.1. </t>
    </r>
    <r>
      <rPr>
        <sz val="10"/>
        <color indexed="8"/>
        <rFont val="Times New Roman"/>
        <family val="1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</si>
  <si>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</si>
  <si>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</si>
  <si>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</si>
  <si>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</si>
  <si>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</si>
  <si>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</si>
  <si>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</si>
  <si>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>ежегодно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</si>
  <si>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</si>
  <si>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</si>
  <si>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</si>
  <si>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</si>
  <si>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</si>
  <si>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</si>
  <si>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в течение периода плнирования</t>
  </si>
  <si>
    <t>Эффективность финансового менеджмента департамента</t>
  </si>
  <si>
    <r>
      <t xml:space="preserve">Показатель цели 1.  </t>
    </r>
    <r>
      <rPr>
        <sz val="10"/>
        <color indexed="8"/>
        <rFont val="Times New Roman"/>
        <family val="1"/>
      </rPr>
      <t>Доля показателей целей и задач муниципальной программы, достигнутых по итогам отчетного года на 90 - 100%, %</t>
    </r>
  </si>
  <si>
    <t>Планирование финансового обеспечения исполнения функций</t>
  </si>
  <si>
    <t>Обеспечение в полном объеме исполнения функций департамента</t>
  </si>
  <si>
    <t>Потребность</t>
  </si>
  <si>
    <t>Утверждено</t>
  </si>
  <si>
    <t>Цель, задачи, показатели деятельности ответственного исполнителя</t>
  </si>
  <si>
    <r>
      <t xml:space="preserve">Показатель 2.1. </t>
    </r>
    <r>
      <rPr>
        <sz val="10"/>
        <color indexed="8"/>
        <rFont val="Times New Roman"/>
        <family val="1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квартала), не более</t>
    </r>
  </si>
  <si>
    <r>
      <t xml:space="preserve">Показатель 2.3. </t>
    </r>
    <r>
      <rPr>
        <sz val="10"/>
        <color indexed="8"/>
        <rFont val="Times New Roman"/>
        <family val="1"/>
      </rPr>
      <t>Наличие просроченной дебиторской задолженности</t>
    </r>
  </si>
  <si>
    <r>
      <t xml:space="preserve">Показатель 1.2. </t>
    </r>
    <r>
      <rPr>
        <sz val="10"/>
        <color indexed="8"/>
        <rFont val="Times New Roman"/>
        <family val="1"/>
      </rPr>
      <t>Исполнение расходных обязательств департамента городского хозяйства администрации Города Томска **</t>
    </r>
  </si>
  <si>
    <r>
      <t xml:space="preserve">Показатель цели 2.  </t>
    </r>
    <r>
      <rPr>
        <sz val="10"/>
        <color indexed="8"/>
        <rFont val="Times New Roman"/>
        <family val="1"/>
      </rPr>
      <t>Количество обоснованных жалоб на деятельность департамента*</t>
    </r>
  </si>
  <si>
    <r>
      <t xml:space="preserve">Задача 6. </t>
    </r>
    <r>
      <rPr>
        <sz val="10"/>
        <color indexed="8"/>
        <rFont val="Times New Roman"/>
        <family val="1"/>
      </rPr>
      <t>Капитальный ремонт  административно- бытового корпуса  по адресу: г. Томск,ул.Вершинина,47/2,стр.1</t>
    </r>
    <r>
      <rPr>
        <b/>
        <sz val="10"/>
        <color indexed="8"/>
        <rFont val="Times New Roman"/>
        <family val="1"/>
      </rPr>
      <t xml:space="preserve">
</t>
    </r>
  </si>
  <si>
    <t>Цель: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</si>
  <si>
    <t xml:space="preserve">Цель, задачи, показатели и ресурсное обеспечение реализации обеспечивающей подпрограммы
«Организация и обеспечение эффективного исполнения функций на 2015-2025 годы»
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</si>
  <si>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</si>
  <si>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** Показатель расчитывается как отношение суммы исполненных расходных обязательств департамента городского хозяйства администрации города Томска (без учета подведомственных учреждений) и суммы утвержденных лимитов бюджетных ассигнований департамента городского хозяйства на исполнение этих обязательств по подпрограмме «Организация и обеспечение эффективного исполнения функций» по данным системы АЦК-Финансы (смета ПСБ)</t>
  </si>
  <si>
    <t>Подготовка и реализация муниципальных правовых актов, направленных на обеспечение исполнения функций департамента и эффективное использование финансового обеспечения</t>
  </si>
  <si>
    <r>
      <t xml:space="preserve">Задача 7. </t>
    </r>
    <r>
      <rPr>
        <sz val="10"/>
        <color indexed="8"/>
        <rFont val="Times New Roman"/>
        <family val="1"/>
      </rPr>
      <t>Капитальный ремонт  актового зала  административного здания, расположенного по адресу: г. Томск, Московский тракт, 19/1</t>
    </r>
    <r>
      <rPr>
        <b/>
        <sz val="10"/>
        <color indexed="8"/>
        <rFont val="Times New Roman"/>
        <family val="1"/>
      </rPr>
      <t xml:space="preserve">
</t>
    </r>
  </si>
  <si>
    <r>
      <t xml:space="preserve">Задача 3. </t>
    </r>
    <r>
      <rPr>
        <sz val="10"/>
        <color indexed="8"/>
        <rFont val="Times New Roman"/>
        <family val="1"/>
      </rPr>
      <t>Обеспечение реализации предусмотренных законодательством Российской Федерации полномочий органов местного самоуправления муниципального образования «Город Томск» по защите населения и территории городского округа от чрезвычайных ситуаций природного и техногенного характера</t>
    </r>
  </si>
  <si>
    <r>
      <t xml:space="preserve">Показатель 7.1 </t>
    </r>
    <r>
      <rPr>
        <sz val="10"/>
        <color indexed="8"/>
        <rFont val="Times New Roman"/>
        <family val="1"/>
      </rPr>
      <t>Площадь, подлежащая  капитальному ремонту административного здания, расположенного по адресу: г. Томск, Московский тракт, 19/1</t>
    </r>
    <r>
      <rPr>
        <b/>
        <sz val="10"/>
        <color indexed="8"/>
        <rFont val="Times New Roman"/>
        <family val="1"/>
      </rPr>
      <t xml:space="preserve">
</t>
    </r>
  </si>
  <si>
    <r>
      <t xml:space="preserve">Показатель 6.1 </t>
    </r>
    <r>
      <rPr>
        <sz val="10"/>
        <color indexed="8"/>
        <rFont val="Times New Roman"/>
        <family val="1"/>
      </rPr>
      <t>Площадь, подлежащая  капитальному ремонту административно-бытового корпуса расположенного по адресу: г. Томск, ул.Вершинина,47/2, стр.1</t>
    </r>
    <r>
      <rPr>
        <b/>
        <sz val="10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</si>
</sst>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25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textRotation="90" wrapText="1"/>
    </xf>
    <xf numFmtId="0" fontId="2" fillId="24" borderId="10" xfId="0" applyFont="1" applyFill="1" applyBorder="1" applyAlignment="1">
      <alignment horizontal="center" vertical="center" textRotation="90"/>
    </xf>
    <xf numFmtId="0" fontId="3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 vertical="center" textRotation="90" wrapText="1"/>
    </xf>
    <xf numFmtId="0" fontId="7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 vertical="center" textRotation="90"/>
    </xf>
    <xf numFmtId="164" fontId="3" fillId="24" borderId="0" xfId="0" applyNumberFormat="1" applyFont="1" applyFill="1" applyAlignment="1">
      <alignment/>
    </xf>
    <xf numFmtId="164" fontId="6" fillId="24" borderId="10" xfId="0" applyNumberFormat="1" applyFont="1" applyFill="1" applyBorder="1" applyAlignment="1">
      <alignment horizontal="center" vertical="center" textRotation="90"/>
    </xf>
    <xf numFmtId="164" fontId="6" fillId="24" borderId="10" xfId="0" applyNumberFormat="1" applyFont="1" applyFill="1" applyBorder="1" applyAlignment="1">
      <alignment horizontal="center" vertical="center" textRotation="90" wrapText="1"/>
    </xf>
    <xf numFmtId="0" fontId="6" fillId="24" borderId="10" xfId="0" applyFont="1" applyFill="1" applyBorder="1" applyAlignment="1">
      <alignment horizontal="center" vertical="center" textRotation="90"/>
    </xf>
    <xf numFmtId="0" fontId="6" fillId="24" borderId="10" xfId="0" applyFont="1" applyFill="1" applyBorder="1" applyAlignment="1">
      <alignment horizontal="center" vertical="center" textRotation="90" wrapText="1"/>
    </xf>
    <xf numFmtId="3" fontId="6" fillId="24" borderId="10" xfId="0" applyNumberFormat="1" applyFont="1" applyFill="1" applyBorder="1" applyAlignment="1">
      <alignment horizontal="center" vertical="center" textRotation="90"/>
    </xf>
    <xf numFmtId="3" fontId="6" fillId="24" borderId="10" xfId="0" applyNumberFormat="1" applyFont="1" applyFill="1" applyBorder="1" applyAlignment="1">
      <alignment horizontal="center" vertical="center" textRotation="90" wrapText="1"/>
    </xf>
    <xf numFmtId="164" fontId="1" fillId="24" borderId="10" xfId="0" applyNumberFormat="1" applyFont="1" applyFill="1" applyBorder="1" applyAlignment="1">
      <alignment horizontal="center" vertical="center" textRotation="90"/>
    </xf>
    <xf numFmtId="0" fontId="1" fillId="24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top" wrapText="1"/>
    </xf>
    <xf numFmtId="164" fontId="1" fillId="24" borderId="10" xfId="0" applyNumberFormat="1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center" vertical="center" textRotation="90" wrapText="1"/>
    </xf>
    <xf numFmtId="4" fontId="1" fillId="24" borderId="10" xfId="0" applyNumberFormat="1" applyFont="1" applyFill="1" applyBorder="1" applyAlignment="1">
      <alignment horizontal="center" vertical="center" textRotation="90" wrapText="1"/>
    </xf>
    <xf numFmtId="3" fontId="1" fillId="24" borderId="10" xfId="0" applyNumberFormat="1" applyFont="1" applyFill="1" applyBorder="1" applyAlignment="1">
      <alignment horizontal="center" vertical="center" textRotation="90" wrapText="1"/>
    </xf>
    <xf numFmtId="0" fontId="1" fillId="24" borderId="10" xfId="0" applyFont="1" applyFill="1" applyBorder="1" applyAlignment="1">
      <alignment horizontal="center" vertical="center" textRotation="90"/>
    </xf>
    <xf numFmtId="3" fontId="1" fillId="24" borderId="10" xfId="0" applyNumberFormat="1" applyFont="1" applyFill="1" applyBorder="1" applyAlignment="1">
      <alignment horizontal="center" vertical="center" textRotation="90"/>
    </xf>
    <xf numFmtId="0" fontId="3" fillId="24" borderId="11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 wrapText="1"/>
    </xf>
    <xf numFmtId="0" fontId="3" fillId="24" borderId="13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left" wrapText="1"/>
    </xf>
    <xf numFmtId="0" fontId="8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wrapText="1"/>
    </xf>
    <xf numFmtId="0" fontId="7" fillId="24" borderId="10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left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140625" defaultRowHeight="15"/>
  <cols>
    <col min="1" max="1" width="29.140625" style="1" customWidth="1"/>
    <col min="2" max="2" width="8.28125" style="1" customWidth="1"/>
    <col min="3" max="5" width="4.00390625" style="1" bestFit="1" customWidth="1"/>
    <col min="6" max="12" width="3.57421875" style="1" bestFit="1" customWidth="1"/>
    <col min="13" max="14" width="4.00390625" style="1" bestFit="1" customWidth="1"/>
    <col min="15" max="16" width="3.57421875" style="6" bestFit="1" customWidth="1"/>
    <col min="17" max="18" width="4.421875" style="6" customWidth="1"/>
    <col min="19" max="21" width="4.00390625" style="6" bestFit="1" customWidth="1"/>
    <col min="22" max="22" width="3.57421875" style="1" bestFit="1" customWidth="1"/>
    <col min="23" max="25" width="4.00390625" style="1" bestFit="1" customWidth="1"/>
    <col min="26" max="26" width="4.140625" style="1" bestFit="1" customWidth="1"/>
    <col min="27" max="27" width="9.28125" style="1" bestFit="1" customWidth="1"/>
    <col min="28" max="29" width="9.57421875" style="1" bestFit="1" customWidth="1"/>
    <col min="30" max="30" width="9.140625" style="1" customWidth="1"/>
    <col min="31" max="31" width="19.57421875" style="1" customWidth="1"/>
    <col min="32" max="16384" width="9.140625" style="1" customWidth="1"/>
  </cols>
  <sheetData>
    <row r="1" spans="1:25" ht="15" customHeight="1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32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6" ht="24" customHeight="1">
      <c r="A3" s="40" t="s">
        <v>41</v>
      </c>
      <c r="B3" s="32" t="s">
        <v>0</v>
      </c>
      <c r="C3" s="32" t="s">
        <v>1</v>
      </c>
      <c r="D3" s="32"/>
      <c r="E3" s="32">
        <v>2015</v>
      </c>
      <c r="F3" s="32"/>
      <c r="G3" s="32">
        <v>2016</v>
      </c>
      <c r="H3" s="32"/>
      <c r="I3" s="32">
        <v>2017</v>
      </c>
      <c r="J3" s="32"/>
      <c r="K3" s="32">
        <v>2018</v>
      </c>
      <c r="L3" s="32"/>
      <c r="M3" s="32">
        <v>2019</v>
      </c>
      <c r="N3" s="32"/>
      <c r="O3" s="33">
        <v>2020</v>
      </c>
      <c r="P3" s="33"/>
      <c r="Q3" s="33">
        <v>2021</v>
      </c>
      <c r="R3" s="33"/>
      <c r="S3" s="33">
        <v>2022</v>
      </c>
      <c r="T3" s="33"/>
      <c r="U3" s="32">
        <v>2023</v>
      </c>
      <c r="V3" s="32"/>
      <c r="W3" s="32">
        <v>2024</v>
      </c>
      <c r="X3" s="32"/>
      <c r="Y3" s="32">
        <v>2025</v>
      </c>
      <c r="Z3" s="32"/>
    </row>
    <row r="4" spans="1:26" ht="75.75" customHeight="1">
      <c r="A4" s="41"/>
      <c r="B4" s="32"/>
      <c r="C4" s="2" t="s">
        <v>39</v>
      </c>
      <c r="D4" s="3" t="s">
        <v>40</v>
      </c>
      <c r="E4" s="2" t="s">
        <v>39</v>
      </c>
      <c r="F4" s="3" t="s">
        <v>40</v>
      </c>
      <c r="G4" s="2" t="s">
        <v>39</v>
      </c>
      <c r="H4" s="3" t="s">
        <v>40</v>
      </c>
      <c r="I4" s="2" t="s">
        <v>39</v>
      </c>
      <c r="J4" s="3" t="s">
        <v>40</v>
      </c>
      <c r="K4" s="2" t="s">
        <v>39</v>
      </c>
      <c r="L4" s="3" t="s">
        <v>40</v>
      </c>
      <c r="M4" s="2" t="s">
        <v>39</v>
      </c>
      <c r="N4" s="3" t="s">
        <v>40</v>
      </c>
      <c r="O4" s="5" t="s">
        <v>39</v>
      </c>
      <c r="P4" s="7" t="s">
        <v>40</v>
      </c>
      <c r="Q4" s="5" t="s">
        <v>39</v>
      </c>
      <c r="R4" s="7" t="s">
        <v>40</v>
      </c>
      <c r="S4" s="5" t="s">
        <v>39</v>
      </c>
      <c r="T4" s="7" t="s">
        <v>40</v>
      </c>
      <c r="U4" s="5" t="s">
        <v>39</v>
      </c>
      <c r="V4" s="3" t="s">
        <v>40</v>
      </c>
      <c r="W4" s="2" t="s">
        <v>39</v>
      </c>
      <c r="X4" s="3" t="s">
        <v>40</v>
      </c>
      <c r="Y4" s="2" t="s">
        <v>39</v>
      </c>
      <c r="Z4" s="3" t="s">
        <v>40</v>
      </c>
    </row>
    <row r="5" spans="1:29" ht="152.25" customHeight="1">
      <c r="A5" s="16" t="s">
        <v>47</v>
      </c>
      <c r="B5" s="17" t="s">
        <v>2</v>
      </c>
      <c r="C5" s="15">
        <f>E5+G5+I5+K5+M5+O5+Q5+S5+U5+W5+Y5</f>
        <v>637997.9</v>
      </c>
      <c r="D5" s="15">
        <f>D9+D12+D16+D19+D21+D23+D25</f>
        <v>601687.1200000001</v>
      </c>
      <c r="E5" s="15">
        <f aca="true" t="shared" si="0" ref="E5:L5">E9+E12+E16+E19+E21</f>
        <v>34386.5</v>
      </c>
      <c r="F5" s="15">
        <f t="shared" si="0"/>
        <v>34386.5</v>
      </c>
      <c r="G5" s="15">
        <f t="shared" si="0"/>
        <v>35850.5</v>
      </c>
      <c r="H5" s="15">
        <f t="shared" si="0"/>
        <v>35850.5</v>
      </c>
      <c r="I5" s="15">
        <f t="shared" si="0"/>
        <v>35929.09999999999</v>
      </c>
      <c r="J5" s="15">
        <f t="shared" si="0"/>
        <v>35929.09999999999</v>
      </c>
      <c r="K5" s="15">
        <f t="shared" si="0"/>
        <v>38490.00000000001</v>
      </c>
      <c r="L5" s="15">
        <f t="shared" si="0"/>
        <v>38490.00000000001</v>
      </c>
      <c r="M5" s="15">
        <v>55616.5</v>
      </c>
      <c r="N5" s="15">
        <v>55616.5</v>
      </c>
      <c r="O5" s="9">
        <f>O9+O12+O16+O19</f>
        <v>51738.4</v>
      </c>
      <c r="P5" s="9">
        <v>50125.4</v>
      </c>
      <c r="Q5" s="9">
        <f>Q9+Q12+Q16+Q19+Q23</f>
        <v>52005.299999999996</v>
      </c>
      <c r="R5" s="9">
        <f>R9+R12+R16+R19+R23</f>
        <v>50405.31999999999</v>
      </c>
      <c r="S5" s="9">
        <f>S9+S12+S16+S19+S23+S25</f>
        <v>64627.200000000004</v>
      </c>
      <c r="T5" s="9">
        <f>T9+T12+T16+T19</f>
        <v>53594.6</v>
      </c>
      <c r="U5" s="9">
        <f>U9+U12+U16+U19+U23+U25</f>
        <v>64627.200000000004</v>
      </c>
      <c r="V5" s="9">
        <f>V9+V12+V16+V19</f>
        <v>53594.6</v>
      </c>
      <c r="W5" s="9">
        <f>W9+W12+W16+W19+W23+W25</f>
        <v>64627.200000000004</v>
      </c>
      <c r="X5" s="9">
        <f>X9+X12+X16+X19</f>
        <v>53594.6</v>
      </c>
      <c r="Y5" s="9">
        <f>Y9+Y12+Y16+Y19</f>
        <v>140100</v>
      </c>
      <c r="Z5" s="9">
        <f>Z9+Z12+Z16+Z19</f>
        <v>140100</v>
      </c>
      <c r="AA5" s="8"/>
      <c r="AB5" s="8"/>
      <c r="AC5" s="8"/>
    </row>
    <row r="6" spans="1:30" ht="86.25" customHeight="1">
      <c r="A6" s="18" t="s">
        <v>36</v>
      </c>
      <c r="B6" s="17" t="s">
        <v>3</v>
      </c>
      <c r="C6" s="19"/>
      <c r="D6" s="19"/>
      <c r="E6" s="19">
        <v>100</v>
      </c>
      <c r="F6" s="19">
        <v>100</v>
      </c>
      <c r="G6" s="19">
        <v>100</v>
      </c>
      <c r="H6" s="19">
        <v>100</v>
      </c>
      <c r="I6" s="19">
        <v>100</v>
      </c>
      <c r="J6" s="19">
        <v>100</v>
      </c>
      <c r="K6" s="19">
        <v>100</v>
      </c>
      <c r="L6" s="19">
        <v>100</v>
      </c>
      <c r="M6" s="19">
        <v>100</v>
      </c>
      <c r="N6" s="15">
        <v>100</v>
      </c>
      <c r="O6" s="9">
        <v>100</v>
      </c>
      <c r="P6" s="10">
        <v>100</v>
      </c>
      <c r="Q6" s="10">
        <v>100</v>
      </c>
      <c r="R6" s="10">
        <v>100</v>
      </c>
      <c r="S6" s="9">
        <v>100</v>
      </c>
      <c r="T6" s="9">
        <v>100</v>
      </c>
      <c r="U6" s="10">
        <v>100</v>
      </c>
      <c r="V6" s="10">
        <v>100</v>
      </c>
      <c r="W6" s="10">
        <v>100</v>
      </c>
      <c r="X6" s="10">
        <v>100</v>
      </c>
      <c r="Y6" s="10">
        <v>100</v>
      </c>
      <c r="Z6" s="10">
        <v>100</v>
      </c>
      <c r="AB6" s="8"/>
      <c r="AC6" s="8"/>
      <c r="AD6" s="8"/>
    </row>
    <row r="7" spans="1:28" ht="66.75" customHeight="1">
      <c r="A7" s="18" t="s">
        <v>45</v>
      </c>
      <c r="B7" s="17" t="s">
        <v>4</v>
      </c>
      <c r="C7" s="20"/>
      <c r="D7" s="21"/>
      <c r="E7" s="22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3">
        <v>0</v>
      </c>
      <c r="O7" s="11">
        <v>0</v>
      </c>
      <c r="P7" s="12">
        <v>0</v>
      </c>
      <c r="Q7" s="12">
        <v>0</v>
      </c>
      <c r="R7" s="12">
        <v>0</v>
      </c>
      <c r="S7" s="11">
        <v>0</v>
      </c>
      <c r="T7" s="11">
        <v>0</v>
      </c>
      <c r="U7" s="12">
        <v>0</v>
      </c>
      <c r="V7" s="20">
        <v>0</v>
      </c>
      <c r="W7" s="12">
        <v>0</v>
      </c>
      <c r="X7" s="12">
        <v>0</v>
      </c>
      <c r="Y7" s="12">
        <v>0</v>
      </c>
      <c r="Z7" s="12">
        <v>0</v>
      </c>
      <c r="AB7" s="8"/>
    </row>
    <row r="8" spans="1:26" ht="18" customHeight="1">
      <c r="A8" s="38" t="s">
        <v>16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31" ht="112.5" customHeight="1">
      <c r="A9" s="18" t="s">
        <v>5</v>
      </c>
      <c r="B9" s="17" t="s">
        <v>6</v>
      </c>
      <c r="C9" s="19">
        <f>E9+G9+I9+K9+M9+O9+Q9+S9+U9+W9+Y9</f>
        <v>225428</v>
      </c>
      <c r="D9" s="19">
        <f>F9+H9+J9+L9+N9+P9+R9+T9+V9+X9+Z9</f>
        <v>222108.41000000003</v>
      </c>
      <c r="E9" s="19">
        <f>F9</f>
        <v>14759.2</v>
      </c>
      <c r="F9" s="19">
        <v>14759.2</v>
      </c>
      <c r="G9" s="19">
        <f>H9</f>
        <v>15241.6</v>
      </c>
      <c r="H9" s="19">
        <v>15241.6</v>
      </c>
      <c r="I9" s="19">
        <f>J9</f>
        <v>14338.099999999999</v>
      </c>
      <c r="J9" s="19">
        <f>14596.6+44.4-164.2+6.4-3.1-142</f>
        <v>14338.099999999999</v>
      </c>
      <c r="K9" s="19">
        <f>L9</f>
        <v>16368.700000000003</v>
      </c>
      <c r="L9" s="19">
        <f>14664.6+509.6+1515.6+11.4+7.9-340.4</f>
        <v>16368.700000000003</v>
      </c>
      <c r="M9" s="15">
        <v>16497.7</v>
      </c>
      <c r="N9" s="15">
        <f>16342.6+155.1</f>
        <v>16497.7</v>
      </c>
      <c r="O9" s="9">
        <v>17079</v>
      </c>
      <c r="P9" s="9">
        <v>16634.9</v>
      </c>
      <c r="Q9" s="9">
        <v>17209.1</v>
      </c>
      <c r="R9" s="9">
        <v>16830.66</v>
      </c>
      <c r="S9" s="9">
        <f>22340.95-3512.4</f>
        <v>18828.55</v>
      </c>
      <c r="T9" s="9">
        <v>17996.2</v>
      </c>
      <c r="U9" s="9">
        <f>22340.95-3512.4</f>
        <v>18828.55</v>
      </c>
      <c r="V9" s="9">
        <v>17996.2</v>
      </c>
      <c r="W9" s="9">
        <f>22340.95-3512.4</f>
        <v>18828.55</v>
      </c>
      <c r="X9" s="9">
        <v>17996.2</v>
      </c>
      <c r="Y9" s="9">
        <v>57448.95</v>
      </c>
      <c r="Z9" s="9">
        <v>57448.95</v>
      </c>
      <c r="AB9" s="8"/>
      <c r="AC9" s="8"/>
      <c r="AD9" s="8"/>
      <c r="AE9" s="8"/>
    </row>
    <row r="10" spans="1:29" ht="120.75" customHeight="1">
      <c r="A10" s="18" t="s">
        <v>7</v>
      </c>
      <c r="B10" s="17" t="s">
        <v>3</v>
      </c>
      <c r="C10" s="19"/>
      <c r="D10" s="19"/>
      <c r="E10" s="19">
        <v>100</v>
      </c>
      <c r="F10" s="19">
        <v>100</v>
      </c>
      <c r="G10" s="19">
        <v>100</v>
      </c>
      <c r="H10" s="19">
        <v>100</v>
      </c>
      <c r="I10" s="19">
        <v>100</v>
      </c>
      <c r="J10" s="19">
        <v>100</v>
      </c>
      <c r="K10" s="19">
        <v>100</v>
      </c>
      <c r="L10" s="19">
        <v>100</v>
      </c>
      <c r="M10" s="19">
        <v>100</v>
      </c>
      <c r="N10" s="15">
        <v>100</v>
      </c>
      <c r="O10" s="9">
        <v>100</v>
      </c>
      <c r="P10" s="10">
        <v>100</v>
      </c>
      <c r="Q10" s="10">
        <v>100</v>
      </c>
      <c r="R10" s="10">
        <v>100</v>
      </c>
      <c r="S10" s="10">
        <v>100</v>
      </c>
      <c r="T10" s="19">
        <v>100</v>
      </c>
      <c r="U10" s="10">
        <v>100</v>
      </c>
      <c r="V10" s="19">
        <v>100</v>
      </c>
      <c r="W10" s="10">
        <v>100</v>
      </c>
      <c r="X10" s="19">
        <v>100</v>
      </c>
      <c r="Y10" s="10">
        <v>100</v>
      </c>
      <c r="Z10" s="10">
        <v>100</v>
      </c>
      <c r="AA10" s="8"/>
      <c r="AC10" s="8"/>
    </row>
    <row r="11" spans="1:29" ht="63.75">
      <c r="A11" s="18" t="s">
        <v>44</v>
      </c>
      <c r="B11" s="17" t="s">
        <v>3</v>
      </c>
      <c r="C11" s="19"/>
      <c r="D11" s="19"/>
      <c r="E11" s="19">
        <v>100</v>
      </c>
      <c r="F11" s="19">
        <v>100</v>
      </c>
      <c r="G11" s="19">
        <v>100</v>
      </c>
      <c r="H11" s="19">
        <v>100</v>
      </c>
      <c r="I11" s="19">
        <v>100</v>
      </c>
      <c r="J11" s="19">
        <v>100</v>
      </c>
      <c r="K11" s="19">
        <v>100</v>
      </c>
      <c r="L11" s="19">
        <v>100</v>
      </c>
      <c r="M11" s="19">
        <v>100</v>
      </c>
      <c r="N11" s="15">
        <v>100</v>
      </c>
      <c r="O11" s="9">
        <v>100</v>
      </c>
      <c r="P11" s="10">
        <v>100</v>
      </c>
      <c r="Q11" s="10">
        <v>100</v>
      </c>
      <c r="R11" s="10">
        <v>100</v>
      </c>
      <c r="S11" s="10">
        <v>100</v>
      </c>
      <c r="T11" s="19">
        <v>100</v>
      </c>
      <c r="U11" s="10">
        <v>100</v>
      </c>
      <c r="V11" s="19">
        <v>100</v>
      </c>
      <c r="W11" s="10">
        <v>100</v>
      </c>
      <c r="X11" s="19">
        <v>100</v>
      </c>
      <c r="Y11" s="10">
        <v>100</v>
      </c>
      <c r="Z11" s="10">
        <v>100</v>
      </c>
      <c r="AA11" s="8"/>
      <c r="AC11" s="8"/>
    </row>
    <row r="12" spans="1:29" ht="116.25" customHeight="1">
      <c r="A12" s="18" t="s">
        <v>8</v>
      </c>
      <c r="B12" s="17" t="s">
        <v>6</v>
      </c>
      <c r="C12" s="19">
        <f>E12+G12+I12+K12+M12+O12+Q12+S12+U12+W12+Y12</f>
        <v>225428</v>
      </c>
      <c r="D12" s="19">
        <f>F12+H12+J12+L12+N12+P12+R12+T12+V12+X12+Z12</f>
        <v>222108.71000000002</v>
      </c>
      <c r="E12" s="19">
        <f>F12</f>
        <v>14759.2</v>
      </c>
      <c r="F12" s="19">
        <v>14759.2</v>
      </c>
      <c r="G12" s="19">
        <f>H12</f>
        <v>15241.6</v>
      </c>
      <c r="H12" s="19">
        <v>15241.6</v>
      </c>
      <c r="I12" s="19">
        <f>J12</f>
        <v>14338.099999999999</v>
      </c>
      <c r="J12" s="19">
        <f>14596.6+44.4-164.2+6.4-3.1-142</f>
        <v>14338.099999999999</v>
      </c>
      <c r="K12" s="19">
        <f>L12</f>
        <v>16368.700000000003</v>
      </c>
      <c r="L12" s="19">
        <f>14664.6+509.6+1515.6+11.4+7.9-340.4</f>
        <v>16368.700000000003</v>
      </c>
      <c r="M12" s="15">
        <v>16497.7</v>
      </c>
      <c r="N12" s="15">
        <f>16342.6+155.1</f>
        <v>16497.7</v>
      </c>
      <c r="O12" s="9">
        <v>17079</v>
      </c>
      <c r="P12" s="9">
        <v>16634.9</v>
      </c>
      <c r="Q12" s="9">
        <v>17209.1</v>
      </c>
      <c r="R12" s="9">
        <v>16830.66</v>
      </c>
      <c r="S12" s="9">
        <f>22340.95-3512.4</f>
        <v>18828.55</v>
      </c>
      <c r="T12" s="9">
        <v>17996.3</v>
      </c>
      <c r="U12" s="9">
        <f>22340.95-3512.4</f>
        <v>18828.55</v>
      </c>
      <c r="V12" s="9">
        <v>17996.3</v>
      </c>
      <c r="W12" s="9">
        <f>22340.95-3512.4</f>
        <v>18828.55</v>
      </c>
      <c r="X12" s="9">
        <v>17996.3</v>
      </c>
      <c r="Y12" s="9">
        <v>57448.95</v>
      </c>
      <c r="Z12" s="9">
        <v>57448.95</v>
      </c>
      <c r="AA12" s="8"/>
      <c r="AC12" s="8"/>
    </row>
    <row r="13" spans="1:29" ht="116.25" customHeight="1">
      <c r="A13" s="18" t="s">
        <v>42</v>
      </c>
      <c r="B13" s="17" t="s">
        <v>3</v>
      </c>
      <c r="C13" s="19"/>
      <c r="D13" s="19"/>
      <c r="E13" s="19">
        <v>26.6</v>
      </c>
      <c r="F13" s="19">
        <v>26.6</v>
      </c>
      <c r="G13" s="19">
        <v>26.6</v>
      </c>
      <c r="H13" s="19">
        <v>26.6</v>
      </c>
      <c r="I13" s="19">
        <v>26.6</v>
      </c>
      <c r="J13" s="19">
        <v>26.6</v>
      </c>
      <c r="K13" s="19">
        <v>26.6</v>
      </c>
      <c r="L13" s="19">
        <v>26.6</v>
      </c>
      <c r="M13" s="19">
        <v>26.6</v>
      </c>
      <c r="N13" s="15">
        <v>26.6</v>
      </c>
      <c r="O13" s="9">
        <v>26.6</v>
      </c>
      <c r="P13" s="10">
        <v>26.6</v>
      </c>
      <c r="Q13" s="10">
        <v>26.6</v>
      </c>
      <c r="R13" s="10">
        <v>26.6</v>
      </c>
      <c r="S13" s="10">
        <v>26.6</v>
      </c>
      <c r="T13" s="19">
        <v>26.6</v>
      </c>
      <c r="U13" s="10">
        <v>26.6</v>
      </c>
      <c r="V13" s="19">
        <v>26.6</v>
      </c>
      <c r="W13" s="10">
        <v>26.6</v>
      </c>
      <c r="X13" s="19">
        <v>26.6</v>
      </c>
      <c r="Y13" s="10">
        <v>26.6</v>
      </c>
      <c r="Z13" s="10">
        <v>26.6</v>
      </c>
      <c r="AA13" s="8"/>
      <c r="AB13" s="8"/>
      <c r="AC13" s="8"/>
    </row>
    <row r="14" spans="1:26" ht="57" customHeight="1">
      <c r="A14" s="18" t="s">
        <v>9</v>
      </c>
      <c r="B14" s="17" t="s">
        <v>6</v>
      </c>
      <c r="C14" s="19"/>
      <c r="D14" s="19"/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5">
        <v>0</v>
      </c>
      <c r="O14" s="9">
        <v>0</v>
      </c>
      <c r="P14" s="10">
        <v>0</v>
      </c>
      <c r="Q14" s="10">
        <v>0</v>
      </c>
      <c r="R14" s="10">
        <v>0</v>
      </c>
      <c r="S14" s="10">
        <v>0</v>
      </c>
      <c r="T14" s="19">
        <v>0</v>
      </c>
      <c r="U14" s="10">
        <v>0</v>
      </c>
      <c r="V14" s="19">
        <v>0</v>
      </c>
      <c r="W14" s="10">
        <v>0</v>
      </c>
      <c r="X14" s="19">
        <v>0</v>
      </c>
      <c r="Y14" s="10">
        <v>0</v>
      </c>
      <c r="Z14" s="10">
        <v>0</v>
      </c>
    </row>
    <row r="15" spans="1:26" ht="55.5" customHeight="1">
      <c r="A15" s="18" t="s">
        <v>43</v>
      </c>
      <c r="B15" s="17" t="s">
        <v>6</v>
      </c>
      <c r="C15" s="19"/>
      <c r="D15" s="19"/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9">
        <v>0</v>
      </c>
      <c r="U15" s="10">
        <v>0</v>
      </c>
      <c r="V15" s="19">
        <v>0</v>
      </c>
      <c r="W15" s="10">
        <v>0</v>
      </c>
      <c r="X15" s="19">
        <v>0</v>
      </c>
      <c r="Y15" s="10">
        <v>0</v>
      </c>
      <c r="Z15" s="10">
        <v>0</v>
      </c>
    </row>
    <row r="16" spans="1:26" ht="159" customHeight="1">
      <c r="A16" s="18" t="s">
        <v>53</v>
      </c>
      <c r="B16" s="17" t="s">
        <v>6</v>
      </c>
      <c r="C16" s="19">
        <f>E16+G16+I16+K16+M16+O16+Q16+S16+U16+W16+Y16</f>
        <v>155098.8</v>
      </c>
      <c r="D16" s="19">
        <f>F16+H16+J16+L16+N16+P16+R16+T16+V16+X16+Z16</f>
        <v>146671.5</v>
      </c>
      <c r="E16" s="19">
        <f>F16</f>
        <v>4539.2</v>
      </c>
      <c r="F16" s="19">
        <f>4613.4-74.2</f>
        <v>4539.2</v>
      </c>
      <c r="G16" s="19">
        <f>H16</f>
        <v>5076.1</v>
      </c>
      <c r="H16" s="19">
        <v>5076.1</v>
      </c>
      <c r="I16" s="19">
        <f>J16</f>
        <v>5198.7</v>
      </c>
      <c r="J16" s="19">
        <f>5257.5+1.6-50.1-10.3</f>
        <v>5198.7</v>
      </c>
      <c r="K16" s="19">
        <f>L16</f>
        <v>5429.5</v>
      </c>
      <c r="L16" s="19">
        <f>5259.1+170.4</f>
        <v>5429.5</v>
      </c>
      <c r="M16" s="19">
        <v>17721.4</v>
      </c>
      <c r="N16" s="19">
        <f>17573+148.4</f>
        <v>17721.4</v>
      </c>
      <c r="O16" s="9">
        <v>17112.4</v>
      </c>
      <c r="P16" s="10">
        <v>16387.7</v>
      </c>
      <c r="Q16" s="9">
        <v>17112.4</v>
      </c>
      <c r="R16" s="9">
        <v>16269.3</v>
      </c>
      <c r="S16" s="9">
        <f>19398.9-S23</f>
        <v>19398.9</v>
      </c>
      <c r="T16" s="9">
        <v>17112.4</v>
      </c>
      <c r="U16" s="9">
        <f>19398.9-U23</f>
        <v>19398.9</v>
      </c>
      <c r="V16" s="9">
        <v>17112.4</v>
      </c>
      <c r="W16" s="9">
        <f>19398.9-W23</f>
        <v>19398.9</v>
      </c>
      <c r="X16" s="9">
        <v>17112.4</v>
      </c>
      <c r="Y16" s="9">
        <f>25202.1-489.7</f>
        <v>24712.399999999998</v>
      </c>
      <c r="Z16" s="9">
        <f>25202.1-489.7</f>
        <v>24712.399999999998</v>
      </c>
    </row>
    <row r="17" spans="1:26" ht="63" customHeight="1">
      <c r="A17" s="18" t="s">
        <v>10</v>
      </c>
      <c r="B17" s="17" t="s">
        <v>3</v>
      </c>
      <c r="C17" s="19"/>
      <c r="D17" s="19"/>
      <c r="E17" s="19">
        <v>100</v>
      </c>
      <c r="F17" s="19">
        <v>100</v>
      </c>
      <c r="G17" s="19">
        <v>100</v>
      </c>
      <c r="H17" s="19">
        <v>100</v>
      </c>
      <c r="I17" s="19">
        <v>100</v>
      </c>
      <c r="J17" s="19">
        <v>100</v>
      </c>
      <c r="K17" s="19">
        <v>100</v>
      </c>
      <c r="L17" s="19">
        <v>100</v>
      </c>
      <c r="M17" s="19">
        <v>100</v>
      </c>
      <c r="N17" s="15">
        <v>100</v>
      </c>
      <c r="O17" s="9">
        <v>100</v>
      </c>
      <c r="P17" s="10">
        <v>100</v>
      </c>
      <c r="Q17" s="10">
        <v>100</v>
      </c>
      <c r="R17" s="10">
        <v>100</v>
      </c>
      <c r="S17" s="10">
        <v>100</v>
      </c>
      <c r="T17" s="19">
        <v>100</v>
      </c>
      <c r="U17" s="10">
        <v>100</v>
      </c>
      <c r="V17" s="19">
        <v>100</v>
      </c>
      <c r="W17" s="10">
        <v>100</v>
      </c>
      <c r="X17" s="19">
        <v>100</v>
      </c>
      <c r="Y17" s="10">
        <v>100</v>
      </c>
      <c r="Z17" s="10">
        <v>100</v>
      </c>
    </row>
    <row r="18" spans="1:26" ht="76.5">
      <c r="A18" s="18" t="s">
        <v>11</v>
      </c>
      <c r="B18" s="17" t="s">
        <v>12</v>
      </c>
      <c r="C18" s="22"/>
      <c r="D18" s="22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4">
        <v>0</v>
      </c>
      <c r="O18" s="13">
        <v>0</v>
      </c>
      <c r="P18" s="14">
        <v>0</v>
      </c>
      <c r="Q18" s="14">
        <v>0</v>
      </c>
      <c r="R18" s="14">
        <v>0</v>
      </c>
      <c r="S18" s="14">
        <v>0</v>
      </c>
      <c r="T18" s="22">
        <v>0</v>
      </c>
      <c r="U18" s="14">
        <v>0</v>
      </c>
      <c r="V18" s="22">
        <v>0</v>
      </c>
      <c r="W18" s="14">
        <v>0</v>
      </c>
      <c r="X18" s="22">
        <v>0</v>
      </c>
      <c r="Y18" s="14">
        <v>0</v>
      </c>
      <c r="Z18" s="14">
        <v>0</v>
      </c>
    </row>
    <row r="19" spans="1:26" ht="60.75" customHeight="1">
      <c r="A19" s="18" t="s">
        <v>13</v>
      </c>
      <c r="B19" s="17" t="s">
        <v>6</v>
      </c>
      <c r="C19" s="19">
        <f>E19+G19+I19+K19+M19+O19+Q19+S19+U19+W19+Y19</f>
        <v>4745.9</v>
      </c>
      <c r="D19" s="19">
        <f>F19+H19+J19+L19+N19+P19+R19+T19+V19+X19+Z19</f>
        <v>4575.799999999999</v>
      </c>
      <c r="E19" s="19">
        <f>F19</f>
        <v>328.9</v>
      </c>
      <c r="F19" s="19">
        <v>328.9</v>
      </c>
      <c r="G19" s="19">
        <f>H19</f>
        <v>291.2</v>
      </c>
      <c r="H19" s="19">
        <v>291.2</v>
      </c>
      <c r="I19" s="19">
        <f>J19</f>
        <v>263.1</v>
      </c>
      <c r="J19" s="19">
        <v>263.1</v>
      </c>
      <c r="K19" s="19">
        <f>L19</f>
        <v>323.1</v>
      </c>
      <c r="L19" s="19">
        <v>323.1</v>
      </c>
      <c r="M19" s="19">
        <f>N19</f>
        <v>468</v>
      </c>
      <c r="N19" s="15">
        <v>468</v>
      </c>
      <c r="O19" s="9">
        <v>468</v>
      </c>
      <c r="P19" s="10">
        <v>468</v>
      </c>
      <c r="Q19" s="9">
        <f>R19</f>
        <v>474.7</v>
      </c>
      <c r="R19" s="9">
        <v>474.7</v>
      </c>
      <c r="S19" s="9">
        <v>546.4</v>
      </c>
      <c r="T19" s="9">
        <v>489.7</v>
      </c>
      <c r="U19" s="9">
        <v>546.4</v>
      </c>
      <c r="V19" s="9">
        <v>489.7</v>
      </c>
      <c r="W19" s="9">
        <v>546.4</v>
      </c>
      <c r="X19" s="9">
        <v>489.7</v>
      </c>
      <c r="Y19" s="9">
        <v>489.7</v>
      </c>
      <c r="Z19" s="9">
        <v>489.7</v>
      </c>
    </row>
    <row r="20" spans="1:26" ht="53.25" customHeight="1">
      <c r="A20" s="18" t="s">
        <v>14</v>
      </c>
      <c r="B20" s="17" t="s">
        <v>15</v>
      </c>
      <c r="C20" s="22"/>
      <c r="D20" s="22"/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4">
        <v>0</v>
      </c>
      <c r="O20" s="13">
        <v>0</v>
      </c>
      <c r="P20" s="14">
        <v>0</v>
      </c>
      <c r="Q20" s="14">
        <v>0</v>
      </c>
      <c r="R20" s="14">
        <v>0</v>
      </c>
      <c r="S20" s="14">
        <v>0</v>
      </c>
      <c r="T20" s="22">
        <v>0</v>
      </c>
      <c r="U20" s="14">
        <v>0</v>
      </c>
      <c r="V20" s="22">
        <v>0</v>
      </c>
      <c r="W20" s="14">
        <v>0</v>
      </c>
      <c r="X20" s="22">
        <v>0</v>
      </c>
      <c r="Y20" s="14">
        <v>0</v>
      </c>
      <c r="Z20" s="14">
        <v>0</v>
      </c>
    </row>
    <row r="21" spans="1:26" ht="85.5" customHeight="1">
      <c r="A21" s="18" t="s">
        <v>17</v>
      </c>
      <c r="B21" s="17" t="s">
        <v>6</v>
      </c>
      <c r="C21" s="19">
        <f>D21</f>
        <v>1791.1000000000001</v>
      </c>
      <c r="D21" s="19">
        <f>1800-0.3-8.6</f>
        <v>1791.1000000000001</v>
      </c>
      <c r="E21" s="19">
        <v>0</v>
      </c>
      <c r="F21" s="19">
        <v>0</v>
      </c>
      <c r="G21" s="19">
        <v>0</v>
      </c>
      <c r="H21" s="19">
        <v>0</v>
      </c>
      <c r="I21" s="19">
        <f>J21</f>
        <v>1791.1000000000001</v>
      </c>
      <c r="J21" s="19">
        <f>1800-0.3-8.6</f>
        <v>1791.1000000000001</v>
      </c>
      <c r="K21" s="19">
        <v>0</v>
      </c>
      <c r="L21" s="19">
        <v>0</v>
      </c>
      <c r="M21" s="19">
        <v>0</v>
      </c>
      <c r="N21" s="15">
        <v>0</v>
      </c>
      <c r="O21" s="9">
        <v>0</v>
      </c>
      <c r="P21" s="10">
        <v>0</v>
      </c>
      <c r="Q21" s="9">
        <v>0</v>
      </c>
      <c r="R21" s="9">
        <v>0</v>
      </c>
      <c r="S21" s="10">
        <v>0</v>
      </c>
      <c r="T21" s="19">
        <v>0</v>
      </c>
      <c r="U21" s="10">
        <v>0</v>
      </c>
      <c r="V21" s="19">
        <v>0</v>
      </c>
      <c r="W21" s="10">
        <v>0</v>
      </c>
      <c r="X21" s="19">
        <v>0</v>
      </c>
      <c r="Y21" s="9">
        <v>0</v>
      </c>
      <c r="Z21" s="9">
        <v>0</v>
      </c>
    </row>
    <row r="22" spans="1:26" ht="96.75" customHeight="1">
      <c r="A22" s="18" t="s">
        <v>19</v>
      </c>
      <c r="B22" s="17" t="s">
        <v>18</v>
      </c>
      <c r="C22" s="19">
        <f>I22</f>
        <v>752.94</v>
      </c>
      <c r="D22" s="19">
        <f>J22</f>
        <v>752.94</v>
      </c>
      <c r="E22" s="19">
        <v>0</v>
      </c>
      <c r="F22" s="19">
        <v>0</v>
      </c>
      <c r="G22" s="19">
        <v>0</v>
      </c>
      <c r="H22" s="19">
        <v>0</v>
      </c>
      <c r="I22" s="19">
        <v>752.94</v>
      </c>
      <c r="J22" s="19">
        <v>752.94</v>
      </c>
      <c r="K22" s="19">
        <v>0</v>
      </c>
      <c r="L22" s="19">
        <v>0</v>
      </c>
      <c r="M22" s="19">
        <v>0</v>
      </c>
      <c r="N22" s="15">
        <v>0</v>
      </c>
      <c r="O22" s="9">
        <v>0</v>
      </c>
      <c r="P22" s="10">
        <v>0</v>
      </c>
      <c r="Q22" s="9">
        <v>0</v>
      </c>
      <c r="R22" s="9">
        <v>0</v>
      </c>
      <c r="S22" s="10">
        <v>0</v>
      </c>
      <c r="T22" s="19">
        <v>0</v>
      </c>
      <c r="U22" s="10">
        <v>0</v>
      </c>
      <c r="V22" s="19">
        <v>0</v>
      </c>
      <c r="W22" s="10">
        <v>0</v>
      </c>
      <c r="X22" s="19">
        <v>0</v>
      </c>
      <c r="Y22" s="9">
        <v>0</v>
      </c>
      <c r="Z22" s="9">
        <v>0</v>
      </c>
    </row>
    <row r="23" spans="1:26" ht="82.5" customHeight="1">
      <c r="A23" s="18" t="s">
        <v>46</v>
      </c>
      <c r="B23" s="17" t="s">
        <v>6</v>
      </c>
      <c r="C23" s="19">
        <f>E23+G23+I23+K23+M23+O23+Q23+S23+U23+W23+Y23</f>
        <v>4431.6</v>
      </c>
      <c r="D23" s="19">
        <f>F23+H23+J23+L23+N23+P23+R23+T23+V23+X23+Z23</f>
        <v>4431.6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4431.6</v>
      </c>
      <c r="N23" s="15">
        <v>4431.6</v>
      </c>
      <c r="O23" s="9">
        <v>0</v>
      </c>
      <c r="P23" s="10">
        <v>0</v>
      </c>
      <c r="Q23" s="9">
        <f>R23</f>
        <v>0</v>
      </c>
      <c r="R23" s="9">
        <v>0</v>
      </c>
      <c r="S23" s="10">
        <v>0</v>
      </c>
      <c r="T23" s="19">
        <v>0</v>
      </c>
      <c r="U23" s="10">
        <v>0</v>
      </c>
      <c r="V23" s="19">
        <v>0</v>
      </c>
      <c r="W23" s="10">
        <v>0</v>
      </c>
      <c r="X23" s="19">
        <v>0</v>
      </c>
      <c r="Y23" s="9">
        <v>0</v>
      </c>
      <c r="Z23" s="9">
        <v>0</v>
      </c>
    </row>
    <row r="24" spans="1:29" ht="96" customHeight="1">
      <c r="A24" s="18" t="s">
        <v>55</v>
      </c>
      <c r="B24" s="17" t="s">
        <v>18</v>
      </c>
      <c r="C24" s="22">
        <f>M24</f>
        <v>654</v>
      </c>
      <c r="D24" s="22">
        <f>N24</f>
        <v>654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654</v>
      </c>
      <c r="N24" s="24">
        <v>654</v>
      </c>
      <c r="O24" s="13">
        <v>0</v>
      </c>
      <c r="P24" s="14">
        <v>0</v>
      </c>
      <c r="Q24" s="14">
        <v>0</v>
      </c>
      <c r="R24" s="14">
        <v>0</v>
      </c>
      <c r="S24" s="14">
        <v>0</v>
      </c>
      <c r="T24" s="22">
        <v>0</v>
      </c>
      <c r="U24" s="14">
        <v>0</v>
      </c>
      <c r="V24" s="22">
        <v>0</v>
      </c>
      <c r="W24" s="14">
        <v>0</v>
      </c>
      <c r="X24" s="22">
        <v>0</v>
      </c>
      <c r="Y24" s="14">
        <v>0</v>
      </c>
      <c r="Z24" s="14">
        <v>0</v>
      </c>
      <c r="AC24" s="8">
        <f>S5</f>
        <v>64627.200000000004</v>
      </c>
    </row>
    <row r="25" spans="1:29" ht="96" customHeight="1">
      <c r="A25" s="18" t="s">
        <v>52</v>
      </c>
      <c r="B25" s="17" t="s">
        <v>6</v>
      </c>
      <c r="C25" s="19">
        <f>S25+U25+W25</f>
        <v>21074.4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5">
        <v>0</v>
      </c>
      <c r="O25" s="9">
        <v>0</v>
      </c>
      <c r="P25" s="10">
        <v>0</v>
      </c>
      <c r="Q25" s="9">
        <v>0</v>
      </c>
      <c r="R25" s="9">
        <v>0</v>
      </c>
      <c r="S25" s="10">
        <v>7024.8</v>
      </c>
      <c r="T25" s="19">
        <v>0</v>
      </c>
      <c r="U25" s="10">
        <v>7024.8</v>
      </c>
      <c r="V25" s="19">
        <v>0</v>
      </c>
      <c r="W25" s="10">
        <v>7024.8</v>
      </c>
      <c r="X25" s="19">
        <v>0</v>
      </c>
      <c r="Y25" s="9">
        <v>0</v>
      </c>
      <c r="Z25" s="9">
        <v>0</v>
      </c>
      <c r="AC25" s="8">
        <f>S23+S25</f>
        <v>7024.8</v>
      </c>
    </row>
    <row r="26" spans="1:29" ht="95.25" customHeight="1">
      <c r="A26" s="18" t="s">
        <v>54</v>
      </c>
      <c r="B26" s="17" t="s">
        <v>18</v>
      </c>
      <c r="C26" s="22">
        <f>S26</f>
        <v>750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4">
        <v>0</v>
      </c>
      <c r="O26" s="13">
        <v>0</v>
      </c>
      <c r="P26" s="14">
        <v>0</v>
      </c>
      <c r="Q26" s="14">
        <v>0</v>
      </c>
      <c r="R26" s="14">
        <v>0</v>
      </c>
      <c r="S26" s="14">
        <v>750</v>
      </c>
      <c r="T26" s="22">
        <v>0</v>
      </c>
      <c r="U26" s="14">
        <v>750</v>
      </c>
      <c r="V26" s="22">
        <v>0</v>
      </c>
      <c r="W26" s="14">
        <v>750</v>
      </c>
      <c r="X26" s="22">
        <v>0</v>
      </c>
      <c r="Y26" s="14">
        <v>0</v>
      </c>
      <c r="Z26" s="14">
        <v>0</v>
      </c>
      <c r="AC26" s="8">
        <f>AC24-AC25</f>
        <v>57602.4</v>
      </c>
    </row>
    <row r="27" spans="1:26" ht="93" customHeight="1">
      <c r="A27" s="39" t="s">
        <v>49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</row>
    <row r="28" spans="1:26" ht="28.5" customHeight="1">
      <c r="A28" s="34" t="s">
        <v>50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2:25" ht="70.5" customHeight="1">
      <c r="B29" s="36" t="s">
        <v>20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2:25" ht="57" customHeight="1">
      <c r="B30" s="4" t="s">
        <v>21</v>
      </c>
      <c r="C30" s="25" t="s">
        <v>22</v>
      </c>
      <c r="D30" s="26"/>
      <c r="E30" s="26"/>
      <c r="F30" s="26"/>
      <c r="G30" s="26"/>
      <c r="H30" s="27"/>
      <c r="I30" s="25" t="s">
        <v>23</v>
      </c>
      <c r="J30" s="26"/>
      <c r="K30" s="26"/>
      <c r="L30" s="26"/>
      <c r="M30" s="26"/>
      <c r="N30" s="26"/>
      <c r="O30" s="26"/>
      <c r="P30" s="27"/>
      <c r="Q30" s="28" t="s">
        <v>24</v>
      </c>
      <c r="R30" s="28"/>
      <c r="S30" s="28"/>
      <c r="T30" s="25" t="s">
        <v>25</v>
      </c>
      <c r="U30" s="26"/>
      <c r="V30" s="26"/>
      <c r="W30" s="26"/>
      <c r="X30" s="26"/>
      <c r="Y30" s="27"/>
    </row>
    <row r="31" spans="2:25" ht="93.75" customHeight="1">
      <c r="B31" s="4">
        <v>1</v>
      </c>
      <c r="C31" s="29" t="s">
        <v>26</v>
      </c>
      <c r="D31" s="30"/>
      <c r="E31" s="30"/>
      <c r="F31" s="30"/>
      <c r="G31" s="30"/>
      <c r="H31" s="31"/>
      <c r="I31" s="25" t="s">
        <v>37</v>
      </c>
      <c r="J31" s="26"/>
      <c r="K31" s="26"/>
      <c r="L31" s="26"/>
      <c r="M31" s="26"/>
      <c r="N31" s="26"/>
      <c r="O31" s="26"/>
      <c r="P31" s="27"/>
      <c r="Q31" s="37" t="s">
        <v>27</v>
      </c>
      <c r="R31" s="37"/>
      <c r="S31" s="37"/>
      <c r="T31" s="25" t="s">
        <v>38</v>
      </c>
      <c r="U31" s="26"/>
      <c r="V31" s="26"/>
      <c r="W31" s="26"/>
      <c r="X31" s="26"/>
      <c r="Y31" s="27"/>
    </row>
    <row r="32" spans="2:25" ht="129.75" customHeight="1">
      <c r="B32" s="4">
        <v>2</v>
      </c>
      <c r="C32" s="25" t="s">
        <v>26</v>
      </c>
      <c r="D32" s="26"/>
      <c r="E32" s="26"/>
      <c r="F32" s="26"/>
      <c r="G32" s="26"/>
      <c r="H32" s="27"/>
      <c r="I32" s="25" t="s">
        <v>28</v>
      </c>
      <c r="J32" s="26"/>
      <c r="K32" s="26"/>
      <c r="L32" s="26"/>
      <c r="M32" s="26"/>
      <c r="N32" s="26"/>
      <c r="O32" s="26"/>
      <c r="P32" s="27"/>
      <c r="Q32" s="28" t="s">
        <v>29</v>
      </c>
      <c r="R32" s="28"/>
      <c r="S32" s="28"/>
      <c r="T32" s="25" t="s">
        <v>30</v>
      </c>
      <c r="U32" s="26"/>
      <c r="V32" s="26"/>
      <c r="W32" s="26"/>
      <c r="X32" s="26"/>
      <c r="Y32" s="27"/>
    </row>
    <row r="33" spans="2:25" ht="108" customHeight="1">
      <c r="B33" s="4">
        <v>3</v>
      </c>
      <c r="C33" s="25" t="s">
        <v>26</v>
      </c>
      <c r="D33" s="26"/>
      <c r="E33" s="26"/>
      <c r="F33" s="26"/>
      <c r="G33" s="26"/>
      <c r="H33" s="27"/>
      <c r="I33" s="25" t="s">
        <v>31</v>
      </c>
      <c r="J33" s="26"/>
      <c r="K33" s="26"/>
      <c r="L33" s="26"/>
      <c r="M33" s="26"/>
      <c r="N33" s="26"/>
      <c r="O33" s="26"/>
      <c r="P33" s="27"/>
      <c r="Q33" s="28" t="s">
        <v>29</v>
      </c>
      <c r="R33" s="28"/>
      <c r="S33" s="28"/>
      <c r="T33" s="25" t="s">
        <v>32</v>
      </c>
      <c r="U33" s="26"/>
      <c r="V33" s="26"/>
      <c r="W33" s="26"/>
      <c r="X33" s="26"/>
      <c r="Y33" s="27"/>
    </row>
    <row r="34" spans="2:25" ht="15">
      <c r="B34" s="4">
        <v>4</v>
      </c>
      <c r="C34" s="25" t="s">
        <v>33</v>
      </c>
      <c r="D34" s="26"/>
      <c r="E34" s="26"/>
      <c r="F34" s="26"/>
      <c r="G34" s="26"/>
      <c r="H34" s="27"/>
      <c r="I34" s="25" t="s">
        <v>51</v>
      </c>
      <c r="J34" s="26"/>
      <c r="K34" s="26"/>
      <c r="L34" s="26"/>
      <c r="M34" s="26"/>
      <c r="N34" s="26"/>
      <c r="O34" s="26"/>
      <c r="P34" s="27"/>
      <c r="Q34" s="28" t="s">
        <v>34</v>
      </c>
      <c r="R34" s="28"/>
      <c r="S34" s="28"/>
      <c r="T34" s="25" t="s">
        <v>35</v>
      </c>
      <c r="U34" s="26"/>
      <c r="V34" s="26"/>
      <c r="W34" s="26"/>
      <c r="X34" s="26"/>
      <c r="Y34" s="27"/>
    </row>
  </sheetData>
  <sheetProtection/>
  <mergeCells count="39">
    <mergeCell ref="W3:X3"/>
    <mergeCell ref="Y3:Z3"/>
    <mergeCell ref="A8:Z8"/>
    <mergeCell ref="A27:Z27"/>
    <mergeCell ref="A3:A4"/>
    <mergeCell ref="B3:B4"/>
    <mergeCell ref="K3:L3"/>
    <mergeCell ref="A28:Z28"/>
    <mergeCell ref="C30:H30"/>
    <mergeCell ref="A1:Y2"/>
    <mergeCell ref="B29:Y29"/>
    <mergeCell ref="Q30:S30"/>
    <mergeCell ref="C3:D3"/>
    <mergeCell ref="E3:F3"/>
    <mergeCell ref="G3:H3"/>
    <mergeCell ref="I3:J3"/>
    <mergeCell ref="U3:V3"/>
    <mergeCell ref="M3:N3"/>
    <mergeCell ref="O3:P3"/>
    <mergeCell ref="Q3:R3"/>
    <mergeCell ref="S3:T3"/>
    <mergeCell ref="C31:H31"/>
    <mergeCell ref="C32:H32"/>
    <mergeCell ref="T30:Y30"/>
    <mergeCell ref="T31:Y31"/>
    <mergeCell ref="Q32:S32"/>
    <mergeCell ref="T32:Y32"/>
    <mergeCell ref="Q31:S31"/>
    <mergeCell ref="I30:P30"/>
    <mergeCell ref="I31:P31"/>
    <mergeCell ref="I32:P32"/>
    <mergeCell ref="I33:P33"/>
    <mergeCell ref="T33:Y33"/>
    <mergeCell ref="T34:Y34"/>
    <mergeCell ref="C33:H33"/>
    <mergeCell ref="C34:H34"/>
    <mergeCell ref="I34:P34"/>
    <mergeCell ref="Q33:S33"/>
    <mergeCell ref="Q34:S34"/>
  </mergeCells>
  <printOptions/>
  <pageMargins left="0" right="0" top="0" bottom="0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</dc:creator>
  <cp:keywords/>
  <dc:description/>
  <cp:lastModifiedBy>Шавкунова</cp:lastModifiedBy>
  <cp:lastPrinted>2022-02-26T06:21:47Z</cp:lastPrinted>
  <dcterms:created xsi:type="dcterms:W3CDTF">2015-09-04T03:48:22Z</dcterms:created>
  <dcterms:modified xsi:type="dcterms:W3CDTF">2022-04-01T10:36:55Z</dcterms:modified>
  <cp:category/>
  <cp:version/>
  <cp:contentType/>
  <cp:contentStatus/>
</cp:coreProperties>
</file>